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090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definedNames>
    <definedName name="BondBasisDayCounter">'General Settings'!$D$16</definedName>
    <definedName name="Calendar">'General Settings'!$D$18</definedName>
    <definedName name="Currency">'General Settings'!$D$14</definedName>
    <definedName name="Discounting">'General Settings'!$D$20</definedName>
    <definedName name="Discounting2">'General Settings'!$D$21</definedName>
    <definedName name="DiscountingCurve" localSheetId="1">'1M'!$L$2</definedName>
    <definedName name="DiscountingCurve" localSheetId="5">'1M (2)'!$L$2</definedName>
    <definedName name="DiscountingCurve" localSheetId="4">'1Y'!$L$2</definedName>
    <definedName name="DiscountingCurve" localSheetId="8">'1Y (2)'!$L$2</definedName>
    <definedName name="DiscountingCurve" localSheetId="2">'3M'!$L$2</definedName>
    <definedName name="DiscountingCurve" localSheetId="6">'3M (2)'!$L$2</definedName>
    <definedName name="DiscountingCurve" localSheetId="3">'6M'!$L$2</definedName>
    <definedName name="DiscountingCurve" localSheetId="7">'6M (2)'!$L$2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Settings'!$D$19</definedName>
    <definedName name="SerializationPath">'General Settings'!$D$8</definedName>
    <definedName name="Serialize">'General Settings'!$D$7</definedName>
    <definedName name="Swap1MConventions" localSheetId="5">'1M (2)'!$P$10:$R$14</definedName>
    <definedName name="Swap1MConventions">'1M'!$P$10:$R$14</definedName>
    <definedName name="Swap1YConventions" localSheetId="8">'1Y (2)'!$P$10:$R$14</definedName>
    <definedName name="Swap1YConventions">'1Y'!$P$10:$R$14</definedName>
    <definedName name="Swap3MConventions" localSheetId="6">'3M (2)'!$P$10:$R$14</definedName>
    <definedName name="Swap3MConventions">'3M'!$P$10:$R$14</definedName>
    <definedName name="Swap6MConventions" localSheetId="7">'6M (2)'!$P$10:$R$14</definedName>
    <definedName name="Swap6MConventions">'6M'!$P$10:$R$14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K2" i="18" l="1"/>
  <c r="D6" i="18"/>
  <c r="F6" i="18" s="1"/>
  <c r="E6" i="18"/>
  <c r="J6" i="18"/>
  <c r="D20" i="12"/>
  <c r="L2" i="18" s="1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K2" i="23"/>
  <c r="K4" i="23" s="1"/>
  <c r="D6" i="23"/>
  <c r="D7" i="23" s="1"/>
  <c r="E6" i="23"/>
  <c r="E7" i="23" s="1"/>
  <c r="E8" i="23" s="1"/>
  <c r="E9" i="23" s="1"/>
  <c r="E10" i="23" s="1"/>
  <c r="E11" i="23" s="1"/>
  <c r="E12" i="23" s="1"/>
  <c r="E13" i="23" s="1"/>
  <c r="E14" i="23" s="1"/>
  <c r="D21" i="12"/>
  <c r="L2" i="23"/>
  <c r="E15" i="23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D6" i="4"/>
  <c r="J6" i="4" s="1"/>
  <c r="D7" i="4"/>
  <c r="D8" i="4" s="1"/>
  <c r="E6" i="4"/>
  <c r="E7" i="4" s="1"/>
  <c r="E8" i="4" s="1"/>
  <c r="E9" i="4"/>
  <c r="E10" i="4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D6" i="22"/>
  <c r="D7" i="22"/>
  <c r="E6" i="22"/>
  <c r="E7" i="22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D8" i="22"/>
  <c r="E6" i="21"/>
  <c r="D6" i="21"/>
  <c r="D7" i="21" s="1"/>
  <c r="J7" i="21" s="1"/>
  <c r="D8" i="21"/>
  <c r="D9" i="21" s="1"/>
  <c r="J9" i="21" s="1"/>
  <c r="J8" i="21"/>
  <c r="D10" i="21"/>
  <c r="J6" i="21"/>
  <c r="E6" i="20"/>
  <c r="E7" i="20" s="1"/>
  <c r="I7" i="20"/>
  <c r="D6" i="20"/>
  <c r="D7" i="20"/>
  <c r="E8" i="20"/>
  <c r="J6" i="20"/>
  <c r="I6" i="20"/>
  <c r="D6" i="16"/>
  <c r="E6" i="16"/>
  <c r="E6" i="19"/>
  <c r="E7" i="19" s="1"/>
  <c r="E8" i="19" s="1"/>
  <c r="I7" i="19"/>
  <c r="I6" i="19"/>
  <c r="D6" i="19"/>
  <c r="D7" i="19"/>
  <c r="D8" i="19" s="1"/>
  <c r="D9" i="19" s="1"/>
  <c r="J6" i="19"/>
  <c r="K2" i="22"/>
  <c r="K2" i="21"/>
  <c r="K2" i="20"/>
  <c r="L2" i="22"/>
  <c r="L2" i="21"/>
  <c r="L2" i="20"/>
  <c r="L2" i="4"/>
  <c r="L2" i="16"/>
  <c r="L2" i="19"/>
  <c r="K3" i="23"/>
  <c r="K6" i="23"/>
  <c r="F6" i="23"/>
  <c r="H6" i="23"/>
  <c r="B7" i="23"/>
  <c r="B8" i="23"/>
  <c r="B9" i="23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F6" i="22"/>
  <c r="H6" i="22"/>
  <c r="F7" i="22"/>
  <c r="H7" i="22"/>
  <c r="B7" i="22"/>
  <c r="F8" i="22"/>
  <c r="H8" i="22"/>
  <c r="B8" i="22"/>
  <c r="B9" i="22" s="1"/>
  <c r="B10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K6" i="21"/>
  <c r="F6" i="21"/>
  <c r="H6" i="21"/>
  <c r="F7" i="21"/>
  <c r="H7" i="2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F8" i="21"/>
  <c r="H8" i="21"/>
  <c r="F9" i="21"/>
  <c r="H9" i="21"/>
  <c r="F10" i="21"/>
  <c r="H10" i="21"/>
  <c r="K3" i="20"/>
  <c r="K4" i="20"/>
  <c r="K6" i="20"/>
  <c r="F6" i="20"/>
  <c r="H6" i="20"/>
  <c r="K7" i="20"/>
  <c r="F7" i="20"/>
  <c r="H7" i="20"/>
  <c r="B7" i="20"/>
  <c r="B8" i="20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K2" i="4"/>
  <c r="F7" i="4"/>
  <c r="H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F8" i="4"/>
  <c r="H8" i="4"/>
  <c r="F6" i="4"/>
  <c r="H6" i="4"/>
  <c r="B7" i="18"/>
  <c r="B8" i="18"/>
  <c r="B9" i="18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K2" i="16"/>
  <c r="B7" i="16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F6" i="16"/>
  <c r="H6" i="16"/>
  <c r="K2" i="19"/>
  <c r="F7" i="19"/>
  <c r="H7" i="19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F8" i="19"/>
  <c r="H8" i="19"/>
  <c r="F9" i="19"/>
  <c r="H9" i="19"/>
  <c r="F6" i="19"/>
  <c r="H6" i="19"/>
  <c r="K3" i="18"/>
  <c r="K3" i="4"/>
  <c r="M7" i="23"/>
  <c r="M9" i="18"/>
  <c r="M8" i="18"/>
  <c r="M7" i="18"/>
  <c r="M9" i="23"/>
  <c r="M8" i="23"/>
  <c r="L4" i="23"/>
  <c r="M9" i="22"/>
  <c r="M4" i="23"/>
  <c r="M8" i="22"/>
  <c r="L4" i="20"/>
  <c r="M7" i="22"/>
  <c r="M4" i="20"/>
  <c r="B1" i="12"/>
  <c r="L6" i="20"/>
  <c r="M9" i="4"/>
  <c r="M7" i="4"/>
  <c r="M6" i="20"/>
  <c r="M8" i="4"/>
  <c r="K3" i="16" l="1"/>
  <c r="K6" i="16"/>
  <c r="K4" i="16"/>
  <c r="K7" i="19"/>
  <c r="K4" i="19"/>
  <c r="K4" i="4"/>
  <c r="K7" i="4"/>
  <c r="K8" i="4"/>
  <c r="K6" i="4"/>
  <c r="K3" i="19"/>
  <c r="K6" i="19"/>
  <c r="K7" i="16"/>
  <c r="K8" i="19"/>
  <c r="D8" i="20"/>
  <c r="J7" i="20"/>
  <c r="K7" i="21"/>
  <c r="K3" i="21"/>
  <c r="K4" i="21"/>
  <c r="K3" i="22"/>
  <c r="K4" i="22"/>
  <c r="K6" i="22"/>
  <c r="K8" i="22"/>
  <c r="K7" i="22"/>
  <c r="K9" i="22"/>
  <c r="J8" i="19"/>
  <c r="D10" i="19"/>
  <c r="J9" i="19"/>
  <c r="E9" i="19"/>
  <c r="I8" i="19"/>
  <c r="E7" i="21"/>
  <c r="I6" i="21"/>
  <c r="E9" i="20"/>
  <c r="I8" i="20"/>
  <c r="J8" i="22"/>
  <c r="D9" i="22"/>
  <c r="D8" i="23"/>
  <c r="K7" i="23"/>
  <c r="J7" i="23"/>
  <c r="F7" i="23"/>
  <c r="H7" i="23"/>
  <c r="J7" i="19"/>
  <c r="D11" i="21"/>
  <c r="J10" i="21"/>
  <c r="D7" i="16"/>
  <c r="J6" i="16"/>
  <c r="E7" i="16"/>
  <c r="I6" i="16"/>
  <c r="J7" i="22"/>
  <c r="J7" i="4"/>
  <c r="J6" i="22"/>
  <c r="J8" i="4"/>
  <c r="D9" i="4"/>
  <c r="D7" i="18"/>
  <c r="K7" i="18" s="1"/>
  <c r="K6" i="18"/>
  <c r="K4" i="18"/>
  <c r="J6" i="23"/>
  <c r="H6" i="18"/>
  <c r="L4" i="22"/>
  <c r="M4" i="22" s="1"/>
  <c r="L6" i="22"/>
  <c r="M6" i="22" s="1"/>
  <c r="L7" i="20"/>
  <c r="M7" i="20" s="1"/>
  <c r="L4" i="21"/>
  <c r="L4" i="19"/>
  <c r="L4" i="18"/>
  <c r="L6" i="23"/>
  <c r="L4" i="16"/>
  <c r="L6" i="18"/>
  <c r="M6" i="18" s="1"/>
  <c r="L4" i="4"/>
  <c r="M4" i="21"/>
  <c r="L6" i="21"/>
  <c r="L6" i="19"/>
  <c r="L8" i="19"/>
  <c r="M8" i="19" s="1"/>
  <c r="L7" i="19"/>
  <c r="M7" i="19" s="1"/>
  <c r="M4" i="19"/>
  <c r="M4" i="18"/>
  <c r="M6" i="23"/>
  <c r="L6" i="16"/>
  <c r="M6" i="16" s="1"/>
  <c r="M4" i="16"/>
  <c r="L6" i="4"/>
  <c r="M6" i="4" s="1"/>
  <c r="M4" i="4"/>
  <c r="M6" i="21"/>
  <c r="M6" i="19"/>
  <c r="I7" i="16" l="1"/>
  <c r="E8" i="16"/>
  <c r="J11" i="21"/>
  <c r="D12" i="21"/>
  <c r="H11" i="21"/>
  <c r="F11" i="21"/>
  <c r="D10" i="4"/>
  <c r="J9" i="4"/>
  <c r="F9" i="4"/>
  <c r="H9" i="4"/>
  <c r="D8" i="16"/>
  <c r="J7" i="16"/>
  <c r="H7" i="16"/>
  <c r="F7" i="16"/>
  <c r="D9" i="23"/>
  <c r="K8" i="23"/>
  <c r="J8" i="23"/>
  <c r="H8" i="23"/>
  <c r="F8" i="23"/>
  <c r="E10" i="19"/>
  <c r="I9" i="19"/>
  <c r="K9" i="19"/>
  <c r="K9" i="4"/>
  <c r="I9" i="20"/>
  <c r="E10" i="20"/>
  <c r="J10" i="19"/>
  <c r="D11" i="19"/>
  <c r="F10" i="19"/>
  <c r="H10" i="19"/>
  <c r="J7" i="18"/>
  <c r="F7" i="18"/>
  <c r="H7" i="18"/>
  <c r="D8" i="18"/>
  <c r="E8" i="21"/>
  <c r="I7" i="21"/>
  <c r="J9" i="22"/>
  <c r="D10" i="22"/>
  <c r="F9" i="22"/>
  <c r="H9" i="22"/>
  <c r="J8" i="20"/>
  <c r="D9" i="20"/>
  <c r="K8" i="20"/>
  <c r="F8" i="20"/>
  <c r="H8" i="20"/>
  <c r="L8" i="20"/>
  <c r="L7" i="21"/>
  <c r="L7" i="16"/>
  <c r="L9" i="19"/>
  <c r="M8" i="20"/>
  <c r="M7" i="21"/>
  <c r="M7" i="16"/>
  <c r="M9" i="19"/>
  <c r="I10" i="19" l="1"/>
  <c r="E11" i="19"/>
  <c r="J8" i="16"/>
  <c r="D9" i="16"/>
  <c r="H8" i="16"/>
  <c r="F8" i="16"/>
  <c r="K8" i="16"/>
  <c r="D13" i="21"/>
  <c r="J12" i="21"/>
  <c r="H12" i="21"/>
  <c r="F12" i="21"/>
  <c r="J8" i="18"/>
  <c r="F8" i="18"/>
  <c r="H8" i="18"/>
  <c r="D9" i="18"/>
  <c r="K8" i="18"/>
  <c r="I10" i="20"/>
  <c r="E11" i="20"/>
  <c r="I8" i="16"/>
  <c r="E9" i="16"/>
  <c r="D11" i="22"/>
  <c r="J10" i="22"/>
  <c r="F10" i="22"/>
  <c r="H10" i="22"/>
  <c r="K10" i="22"/>
  <c r="D12" i="19"/>
  <c r="J11" i="19"/>
  <c r="H11" i="19"/>
  <c r="K11" i="19"/>
  <c r="F11" i="19"/>
  <c r="I8" i="21"/>
  <c r="E9" i="21"/>
  <c r="K8" i="21"/>
  <c r="D10" i="20"/>
  <c r="J9" i="20"/>
  <c r="H9" i="20"/>
  <c r="F9" i="20"/>
  <c r="K9" i="20"/>
  <c r="K9" i="23"/>
  <c r="J9" i="23"/>
  <c r="F9" i="23"/>
  <c r="D10" i="23"/>
  <c r="H9" i="23"/>
  <c r="J10" i="4"/>
  <c r="D11" i="4"/>
  <c r="H10" i="4"/>
  <c r="F10" i="4"/>
  <c r="K10" i="4"/>
  <c r="K10" i="19"/>
  <c r="L10" i="4"/>
  <c r="L10" i="22"/>
  <c r="L8" i="21"/>
  <c r="L10" i="19"/>
  <c r="L8" i="16"/>
  <c r="L9" i="20"/>
  <c r="M10" i="4"/>
  <c r="M10" i="22"/>
  <c r="M8" i="21"/>
  <c r="M10" i="19"/>
  <c r="M8" i="16"/>
  <c r="M9" i="20"/>
  <c r="F9" i="18" l="1"/>
  <c r="H9" i="18"/>
  <c r="D10" i="18"/>
  <c r="K9" i="18"/>
  <c r="J9" i="18"/>
  <c r="J13" i="21"/>
  <c r="D14" i="21"/>
  <c r="F13" i="21"/>
  <c r="H13" i="21"/>
  <c r="J11" i="4"/>
  <c r="D12" i="4"/>
  <c r="F11" i="4"/>
  <c r="H11" i="4"/>
  <c r="K11" i="4"/>
  <c r="J11" i="22"/>
  <c r="D12" i="22"/>
  <c r="F11" i="22"/>
  <c r="H11" i="22"/>
  <c r="K11" i="22"/>
  <c r="E10" i="16"/>
  <c r="I9" i="16"/>
  <c r="J9" i="16"/>
  <c r="F9" i="16"/>
  <c r="H9" i="16"/>
  <c r="D10" i="16"/>
  <c r="K9" i="16"/>
  <c r="D11" i="23"/>
  <c r="J10" i="23"/>
  <c r="H10" i="23"/>
  <c r="F10" i="23"/>
  <c r="K10" i="23"/>
  <c r="J10" i="20"/>
  <c r="D11" i="20"/>
  <c r="K10" i="20"/>
  <c r="F10" i="20"/>
  <c r="H10" i="20"/>
  <c r="D13" i="19"/>
  <c r="J12" i="19"/>
  <c r="F12" i="19"/>
  <c r="H12" i="19"/>
  <c r="I11" i="20"/>
  <c r="E12" i="20"/>
  <c r="I11" i="19"/>
  <c r="E12" i="19"/>
  <c r="E10" i="21"/>
  <c r="I9" i="21"/>
  <c r="K9" i="21"/>
  <c r="L9" i="21"/>
  <c r="L9" i="16"/>
  <c r="L10" i="20"/>
  <c r="L11" i="22"/>
  <c r="L11" i="19"/>
  <c r="L10" i="23"/>
  <c r="L11" i="4"/>
  <c r="M9" i="21"/>
  <c r="M9" i="16"/>
  <c r="M10" i="20"/>
  <c r="M11" i="22"/>
  <c r="M11" i="19"/>
  <c r="M10" i="23"/>
  <c r="M11" i="4"/>
  <c r="E11" i="16" l="1"/>
  <c r="I10" i="16"/>
  <c r="J12" i="4"/>
  <c r="D13" i="4"/>
  <c r="H12" i="4"/>
  <c r="F12" i="4"/>
  <c r="K12" i="4"/>
  <c r="E11" i="21"/>
  <c r="I10" i="21"/>
  <c r="K10" i="21"/>
  <c r="D15" i="21"/>
  <c r="J14" i="21"/>
  <c r="H14" i="21"/>
  <c r="F14" i="21"/>
  <c r="E13" i="19"/>
  <c r="I12" i="19"/>
  <c r="J13" i="19"/>
  <c r="D14" i="19"/>
  <c r="F13" i="19"/>
  <c r="H13" i="19"/>
  <c r="E13" i="20"/>
  <c r="I12" i="20"/>
  <c r="J11" i="23"/>
  <c r="D12" i="23"/>
  <c r="F11" i="23"/>
  <c r="H11" i="23"/>
  <c r="K11" i="23"/>
  <c r="J10" i="18"/>
  <c r="D11" i="18"/>
  <c r="H10" i="18"/>
  <c r="F10" i="18"/>
  <c r="K10" i="18"/>
  <c r="K12" i="19"/>
  <c r="J11" i="20"/>
  <c r="D12" i="20"/>
  <c r="K11" i="20"/>
  <c r="F11" i="20"/>
  <c r="H11" i="20"/>
  <c r="D11" i="16"/>
  <c r="J10" i="16"/>
  <c r="H10" i="16"/>
  <c r="F10" i="16"/>
  <c r="K10" i="16"/>
  <c r="J12" i="22"/>
  <c r="D13" i="22"/>
  <c r="F12" i="22"/>
  <c r="H12" i="22"/>
  <c r="K12" i="22"/>
  <c r="L10" i="21"/>
  <c r="L10" i="18"/>
  <c r="L12" i="22"/>
  <c r="L12" i="19"/>
  <c r="L11" i="23"/>
  <c r="L10" i="16"/>
  <c r="AB10" i="18"/>
  <c r="L11" i="20"/>
  <c r="L12" i="4"/>
  <c r="M10" i="21"/>
  <c r="M10" i="18"/>
  <c r="M12" i="22"/>
  <c r="M12" i="19"/>
  <c r="M11" i="23"/>
  <c r="M10" i="16"/>
  <c r="M11" i="20"/>
  <c r="M12" i="4"/>
  <c r="E14" i="19" l="1"/>
  <c r="I13" i="19"/>
  <c r="E12" i="21"/>
  <c r="I11" i="21"/>
  <c r="K11" i="21"/>
  <c r="J13" i="22"/>
  <c r="D14" i="22"/>
  <c r="F13" i="22"/>
  <c r="H13" i="22"/>
  <c r="K13" i="22"/>
  <c r="J11" i="18"/>
  <c r="D12" i="18"/>
  <c r="H11" i="18"/>
  <c r="K11" i="18"/>
  <c r="F11" i="18"/>
  <c r="E14" i="20"/>
  <c r="I13" i="20"/>
  <c r="K13" i="19"/>
  <c r="J12" i="20"/>
  <c r="D13" i="20"/>
  <c r="H12" i="20"/>
  <c r="K12" i="20"/>
  <c r="F12" i="20"/>
  <c r="J13" i="4"/>
  <c r="D14" i="4"/>
  <c r="F13" i="4"/>
  <c r="H13" i="4"/>
  <c r="K13" i="4"/>
  <c r="D15" i="19"/>
  <c r="J14" i="19"/>
  <c r="F14" i="19"/>
  <c r="H14" i="19"/>
  <c r="K14" i="19"/>
  <c r="J15" i="21"/>
  <c r="D16" i="21"/>
  <c r="F15" i="21"/>
  <c r="H15" i="21"/>
  <c r="D13" i="23"/>
  <c r="J12" i="23"/>
  <c r="K12" i="23"/>
  <c r="F12" i="23"/>
  <c r="H12" i="23"/>
  <c r="D12" i="16"/>
  <c r="J11" i="16"/>
  <c r="H11" i="16"/>
  <c r="F11" i="16"/>
  <c r="K11" i="16"/>
  <c r="I11" i="16"/>
  <c r="E12" i="16"/>
  <c r="L12" i="23"/>
  <c r="L13" i="22"/>
  <c r="L13" i="19"/>
  <c r="L13" i="4"/>
  <c r="L11" i="21"/>
  <c r="L12" i="20"/>
  <c r="L11" i="18"/>
  <c r="L11" i="16"/>
  <c r="M12" i="23"/>
  <c r="M13" i="22"/>
  <c r="M13" i="19"/>
  <c r="M13" i="4"/>
  <c r="M11" i="21"/>
  <c r="M12" i="20"/>
  <c r="M11" i="18"/>
  <c r="M11" i="16"/>
  <c r="I14" i="20" l="1"/>
  <c r="E15" i="20"/>
  <c r="J14" i="22"/>
  <c r="D15" i="22"/>
  <c r="F14" i="22"/>
  <c r="H14" i="22"/>
  <c r="K14" i="22"/>
  <c r="J12" i="18"/>
  <c r="D13" i="18"/>
  <c r="K12" i="18"/>
  <c r="F12" i="18"/>
  <c r="H12" i="18"/>
  <c r="D14" i="23"/>
  <c r="J13" i="23"/>
  <c r="H13" i="23"/>
  <c r="K13" i="23"/>
  <c r="F13" i="23"/>
  <c r="D16" i="19"/>
  <c r="J15" i="19"/>
  <c r="K15" i="19"/>
  <c r="H15" i="19"/>
  <c r="F15" i="19"/>
  <c r="J12" i="16"/>
  <c r="D13" i="16"/>
  <c r="F12" i="16"/>
  <c r="H12" i="16"/>
  <c r="K12" i="16"/>
  <c r="J13" i="20"/>
  <c r="D14" i="20"/>
  <c r="K13" i="20"/>
  <c r="F13" i="20"/>
  <c r="H13" i="20"/>
  <c r="D17" i="21"/>
  <c r="J16" i="21"/>
  <c r="H16" i="21"/>
  <c r="F16" i="21"/>
  <c r="E13" i="21"/>
  <c r="I12" i="21"/>
  <c r="K12" i="21"/>
  <c r="E13" i="16"/>
  <c r="I12" i="16"/>
  <c r="J14" i="4"/>
  <c r="D15" i="4"/>
  <c r="H14" i="4"/>
  <c r="K14" i="4"/>
  <c r="F14" i="4"/>
  <c r="I14" i="19"/>
  <c r="E15" i="19"/>
  <c r="L13" i="20"/>
  <c r="L14" i="22"/>
  <c r="L12" i="21"/>
  <c r="L12" i="18"/>
  <c r="L12" i="16"/>
  <c r="L14" i="4"/>
  <c r="L13" i="23"/>
  <c r="L14" i="19"/>
  <c r="M13" i="20"/>
  <c r="M14" i="22"/>
  <c r="M12" i="21"/>
  <c r="M12" i="18"/>
  <c r="M12" i="16"/>
  <c r="M14" i="4"/>
  <c r="M13" i="23"/>
  <c r="M14" i="19"/>
  <c r="E14" i="21" l="1"/>
  <c r="I13" i="21"/>
  <c r="K13" i="21"/>
  <c r="J14" i="20"/>
  <c r="D15" i="20"/>
  <c r="F14" i="20"/>
  <c r="H14" i="20"/>
  <c r="K14" i="20"/>
  <c r="D15" i="23"/>
  <c r="J14" i="23"/>
  <c r="K14" i="23"/>
  <c r="H14" i="23"/>
  <c r="F14" i="23"/>
  <c r="E16" i="20"/>
  <c r="I15" i="20"/>
  <c r="J13" i="16"/>
  <c r="D14" i="16"/>
  <c r="F13" i="16"/>
  <c r="H13" i="16"/>
  <c r="K13" i="16"/>
  <c r="D16" i="4"/>
  <c r="J15" i="4"/>
  <c r="F15" i="4"/>
  <c r="H15" i="4"/>
  <c r="K15" i="4"/>
  <c r="J15" i="22"/>
  <c r="D16" i="22"/>
  <c r="F15" i="22"/>
  <c r="H15" i="22"/>
  <c r="K15" i="22"/>
  <c r="D17" i="19"/>
  <c r="J16" i="19"/>
  <c r="F16" i="19"/>
  <c r="H16" i="19"/>
  <c r="E16" i="19"/>
  <c r="I15" i="19"/>
  <c r="E14" i="16"/>
  <c r="I13" i="16"/>
  <c r="J17" i="21"/>
  <c r="D18" i="21"/>
  <c r="F17" i="21"/>
  <c r="H17" i="21"/>
  <c r="J13" i="18"/>
  <c r="H13" i="18"/>
  <c r="D14" i="18"/>
  <c r="F13" i="18"/>
  <c r="K13" i="18"/>
  <c r="L15" i="4"/>
  <c r="L13" i="18"/>
  <c r="L13" i="21"/>
  <c r="L14" i="23"/>
  <c r="L13" i="16"/>
  <c r="L15" i="19"/>
  <c r="L15" i="22"/>
  <c r="L14" i="20"/>
  <c r="M15" i="4"/>
  <c r="M13" i="18"/>
  <c r="M13" i="21"/>
  <c r="M14" i="23"/>
  <c r="M13" i="16"/>
  <c r="M15" i="19"/>
  <c r="M15" i="22"/>
  <c r="M14" i="20"/>
  <c r="D15" i="18" l="1"/>
  <c r="J14" i="18"/>
  <c r="K14" i="18"/>
  <c r="F14" i="18"/>
  <c r="H14" i="18"/>
  <c r="I16" i="20"/>
  <c r="E17" i="20"/>
  <c r="J16" i="4"/>
  <c r="D17" i="4"/>
  <c r="H16" i="4"/>
  <c r="F16" i="4"/>
  <c r="K16" i="4"/>
  <c r="J17" i="19"/>
  <c r="D18" i="19"/>
  <c r="K17" i="19"/>
  <c r="F17" i="19"/>
  <c r="H17" i="19"/>
  <c r="E15" i="16"/>
  <c r="I14" i="16"/>
  <c r="J15" i="20"/>
  <c r="D16" i="20"/>
  <c r="K15" i="20"/>
  <c r="F15" i="20"/>
  <c r="H15" i="20"/>
  <c r="E17" i="19"/>
  <c r="I16" i="19"/>
  <c r="K16" i="19"/>
  <c r="J16" i="22"/>
  <c r="D17" i="22"/>
  <c r="F16" i="22"/>
  <c r="H16" i="22"/>
  <c r="K16" i="22"/>
  <c r="D19" i="21"/>
  <c r="J18" i="21"/>
  <c r="F18" i="21"/>
  <c r="H18" i="21"/>
  <c r="D15" i="16"/>
  <c r="J14" i="16"/>
  <c r="F14" i="16"/>
  <c r="H14" i="16"/>
  <c r="K14" i="16"/>
  <c r="J15" i="23"/>
  <c r="F15" i="23"/>
  <c r="H15" i="23"/>
  <c r="K15" i="23"/>
  <c r="D16" i="23"/>
  <c r="I14" i="21"/>
  <c r="E15" i="21"/>
  <c r="K14" i="21"/>
  <c r="L14" i="16"/>
  <c r="L14" i="21"/>
  <c r="L14" i="18"/>
  <c r="L16" i="19"/>
  <c r="L16" i="4"/>
  <c r="L15" i="20"/>
  <c r="L15" i="23"/>
  <c r="L16" i="22"/>
  <c r="M14" i="16"/>
  <c r="M14" i="21"/>
  <c r="M14" i="18"/>
  <c r="M16" i="19"/>
  <c r="M16" i="4"/>
  <c r="M15" i="20"/>
  <c r="M15" i="23"/>
  <c r="M16" i="22"/>
  <c r="E18" i="20" l="1"/>
  <c r="I17" i="20"/>
  <c r="J16" i="23"/>
  <c r="D17" i="23"/>
  <c r="K16" i="23"/>
  <c r="H16" i="23"/>
  <c r="F16" i="23"/>
  <c r="D16" i="16"/>
  <c r="J15" i="16"/>
  <c r="H15" i="16"/>
  <c r="F15" i="16"/>
  <c r="K15" i="16"/>
  <c r="J18" i="19"/>
  <c r="D19" i="19"/>
  <c r="H18" i="19"/>
  <c r="F18" i="19"/>
  <c r="J17" i="22"/>
  <c r="D18" i="22"/>
  <c r="H17" i="22"/>
  <c r="F17" i="22"/>
  <c r="K17" i="22"/>
  <c r="J16" i="20"/>
  <c r="D17" i="20"/>
  <c r="K16" i="20"/>
  <c r="F16" i="20"/>
  <c r="H16" i="20"/>
  <c r="I15" i="16"/>
  <c r="E16" i="16"/>
  <c r="E16" i="21"/>
  <c r="I15" i="21"/>
  <c r="K15" i="21"/>
  <c r="J19" i="21"/>
  <c r="D20" i="21"/>
  <c r="H19" i="21"/>
  <c r="F19" i="21"/>
  <c r="E18" i="19"/>
  <c r="I17" i="19"/>
  <c r="D18" i="4"/>
  <c r="J17" i="4"/>
  <c r="F17" i="4"/>
  <c r="H17" i="4"/>
  <c r="K17" i="4"/>
  <c r="J15" i="18"/>
  <c r="D16" i="18"/>
  <c r="F15" i="18"/>
  <c r="H15" i="18"/>
  <c r="K15" i="18"/>
  <c r="L16" i="20"/>
  <c r="L15" i="18"/>
  <c r="L15" i="16"/>
  <c r="L17" i="4"/>
  <c r="L16" i="23"/>
  <c r="L17" i="22"/>
  <c r="L17" i="19"/>
  <c r="L15" i="21"/>
  <c r="M16" i="20"/>
  <c r="M15" i="18"/>
  <c r="M15" i="16"/>
  <c r="M17" i="4"/>
  <c r="M16" i="23"/>
  <c r="M17" i="22"/>
  <c r="M17" i="19"/>
  <c r="M15" i="21"/>
  <c r="J18" i="4" l="1"/>
  <c r="D19" i="4"/>
  <c r="H18" i="4"/>
  <c r="F18" i="4"/>
  <c r="K18" i="4"/>
  <c r="J16" i="18"/>
  <c r="D17" i="18"/>
  <c r="H16" i="18"/>
  <c r="F16" i="18"/>
  <c r="K16" i="18"/>
  <c r="D18" i="20"/>
  <c r="J17" i="20"/>
  <c r="F17" i="20"/>
  <c r="K17" i="20"/>
  <c r="H17" i="20"/>
  <c r="J16" i="16"/>
  <c r="D17" i="16"/>
  <c r="F16" i="16"/>
  <c r="H16" i="16"/>
  <c r="K16" i="16"/>
  <c r="E19" i="19"/>
  <c r="I18" i="19"/>
  <c r="E17" i="21"/>
  <c r="I16" i="21"/>
  <c r="K16" i="21"/>
  <c r="D20" i="19"/>
  <c r="J19" i="19"/>
  <c r="H19" i="19"/>
  <c r="K19" i="19"/>
  <c r="F19" i="19"/>
  <c r="I16" i="16"/>
  <c r="E17" i="16"/>
  <c r="J17" i="23"/>
  <c r="D18" i="23"/>
  <c r="K17" i="23"/>
  <c r="F17" i="23"/>
  <c r="H17" i="23"/>
  <c r="D19" i="22"/>
  <c r="J18" i="22"/>
  <c r="F18" i="22"/>
  <c r="H18" i="22"/>
  <c r="K18" i="22"/>
  <c r="D21" i="21"/>
  <c r="J20" i="21"/>
  <c r="F20" i="21"/>
  <c r="H20" i="21"/>
  <c r="K18" i="19"/>
  <c r="I18" i="20"/>
  <c r="E19" i="20"/>
  <c r="L16" i="21"/>
  <c r="L16" i="18"/>
  <c r="L18" i="22"/>
  <c r="L17" i="23"/>
  <c r="L17" i="20"/>
  <c r="L18" i="19"/>
  <c r="L16" i="16"/>
  <c r="L18" i="4"/>
  <c r="M16" i="21"/>
  <c r="M16" i="18"/>
  <c r="M18" i="22"/>
  <c r="M17" i="23"/>
  <c r="M17" i="20"/>
  <c r="M18" i="19"/>
  <c r="M16" i="16"/>
  <c r="M18" i="4"/>
  <c r="E18" i="16" l="1"/>
  <c r="I17" i="16"/>
  <c r="E18" i="21"/>
  <c r="I17" i="21"/>
  <c r="K17" i="21"/>
  <c r="J17" i="18"/>
  <c r="D18" i="18"/>
  <c r="K17" i="18"/>
  <c r="F17" i="18"/>
  <c r="H17" i="18"/>
  <c r="J19" i="22"/>
  <c r="D20" i="22"/>
  <c r="F19" i="22"/>
  <c r="H19" i="22"/>
  <c r="K19" i="22"/>
  <c r="I19" i="19"/>
  <c r="E20" i="19"/>
  <c r="J21" i="21"/>
  <c r="D22" i="21"/>
  <c r="F21" i="21"/>
  <c r="H21" i="21"/>
  <c r="J18" i="20"/>
  <c r="D19" i="20"/>
  <c r="K18" i="20"/>
  <c r="F18" i="20"/>
  <c r="H18" i="20"/>
  <c r="I19" i="20"/>
  <c r="E20" i="20"/>
  <c r="D19" i="23"/>
  <c r="J18" i="23"/>
  <c r="H18" i="23"/>
  <c r="F18" i="23"/>
  <c r="K18" i="23"/>
  <c r="D21" i="19"/>
  <c r="J20" i="19"/>
  <c r="H20" i="19"/>
  <c r="F20" i="19"/>
  <c r="K20" i="19"/>
  <c r="J19" i="4"/>
  <c r="D20" i="4"/>
  <c r="F19" i="4"/>
  <c r="K19" i="4"/>
  <c r="H19" i="4"/>
  <c r="D18" i="16"/>
  <c r="F17" i="16"/>
  <c r="H17" i="16"/>
  <c r="J17" i="16"/>
  <c r="K17" i="16"/>
  <c r="L18" i="20"/>
  <c r="L17" i="16"/>
  <c r="L18" i="23"/>
  <c r="L19" i="4"/>
  <c r="L17" i="21"/>
  <c r="L19" i="22"/>
  <c r="L19" i="19"/>
  <c r="L17" i="18"/>
  <c r="M18" i="20"/>
  <c r="M17" i="16"/>
  <c r="M18" i="23"/>
  <c r="M19" i="4"/>
  <c r="M17" i="21"/>
  <c r="M19" i="22"/>
  <c r="M19" i="19"/>
  <c r="M17" i="18"/>
  <c r="D20" i="20" l="1"/>
  <c r="J19" i="20"/>
  <c r="F19" i="20"/>
  <c r="H19" i="20"/>
  <c r="K19" i="20"/>
  <c r="J18" i="18"/>
  <c r="D19" i="18"/>
  <c r="H18" i="18"/>
  <c r="F18" i="18"/>
  <c r="K18" i="18"/>
  <c r="J19" i="23"/>
  <c r="D20" i="23"/>
  <c r="K19" i="23"/>
  <c r="F19" i="23"/>
  <c r="H19" i="23"/>
  <c r="D19" i="16"/>
  <c r="J18" i="16"/>
  <c r="H18" i="16"/>
  <c r="F18" i="16"/>
  <c r="K18" i="16"/>
  <c r="I20" i="20"/>
  <c r="E21" i="20"/>
  <c r="D21" i="22"/>
  <c r="J20" i="22"/>
  <c r="F20" i="22"/>
  <c r="H20" i="22"/>
  <c r="K20" i="22"/>
  <c r="J21" i="19"/>
  <c r="D22" i="19"/>
  <c r="H21" i="19"/>
  <c r="F21" i="19"/>
  <c r="K21" i="19"/>
  <c r="D23" i="21"/>
  <c r="J22" i="21"/>
  <c r="F22" i="21"/>
  <c r="H22" i="21"/>
  <c r="I18" i="21"/>
  <c r="E19" i="21"/>
  <c r="K18" i="21"/>
  <c r="J20" i="4"/>
  <c r="D21" i="4"/>
  <c r="F20" i="4"/>
  <c r="H20" i="4"/>
  <c r="K20" i="4"/>
  <c r="E21" i="19"/>
  <c r="I20" i="19"/>
  <c r="E19" i="16"/>
  <c r="I18" i="16"/>
  <c r="L18" i="18"/>
  <c r="L20" i="22"/>
  <c r="L18" i="16"/>
  <c r="L19" i="20"/>
  <c r="L20" i="4"/>
  <c r="L20" i="19"/>
  <c r="L19" i="23"/>
  <c r="L18" i="21"/>
  <c r="M18" i="18"/>
  <c r="M20" i="22"/>
  <c r="M18" i="16"/>
  <c r="M19" i="20"/>
  <c r="M20" i="4"/>
  <c r="M20" i="19"/>
  <c r="M19" i="23"/>
  <c r="M18" i="21"/>
  <c r="D20" i="16" l="1"/>
  <c r="J19" i="16"/>
  <c r="H19" i="16"/>
  <c r="F19" i="16"/>
  <c r="K19" i="16"/>
  <c r="I19" i="16"/>
  <c r="E20" i="16"/>
  <c r="E20" i="21"/>
  <c r="I19" i="21"/>
  <c r="K19" i="21"/>
  <c r="J21" i="22"/>
  <c r="D22" i="22"/>
  <c r="F21" i="22"/>
  <c r="H21" i="22"/>
  <c r="K21" i="22"/>
  <c r="J19" i="18"/>
  <c r="D20" i="18"/>
  <c r="F19" i="18"/>
  <c r="K19" i="18"/>
  <c r="H19" i="18"/>
  <c r="E22" i="19"/>
  <c r="I21" i="19"/>
  <c r="E22" i="20"/>
  <c r="I21" i="20"/>
  <c r="J22" i="19"/>
  <c r="D23" i="19"/>
  <c r="F22" i="19"/>
  <c r="H22" i="19"/>
  <c r="D21" i="23"/>
  <c r="J20" i="23"/>
  <c r="K20" i="23"/>
  <c r="F20" i="23"/>
  <c r="H20" i="23"/>
  <c r="J21" i="4"/>
  <c r="D22" i="4"/>
  <c r="K21" i="4"/>
  <c r="F21" i="4"/>
  <c r="H21" i="4"/>
  <c r="J23" i="21"/>
  <c r="D24" i="21"/>
  <c r="F23" i="21"/>
  <c r="H23" i="21"/>
  <c r="J20" i="20"/>
  <c r="D21" i="20"/>
  <c r="H20" i="20"/>
  <c r="K20" i="20"/>
  <c r="F20" i="20"/>
  <c r="L19" i="21"/>
  <c r="L19" i="18"/>
  <c r="L19" i="16"/>
  <c r="L21" i="4"/>
  <c r="L21" i="19"/>
  <c r="L20" i="23"/>
  <c r="L20" i="20"/>
  <c r="L21" i="22"/>
  <c r="M19" i="21"/>
  <c r="M19" i="18"/>
  <c r="M19" i="16"/>
  <c r="M21" i="4"/>
  <c r="M21" i="19"/>
  <c r="M20" i="23"/>
  <c r="M20" i="20"/>
  <c r="M21" i="22"/>
  <c r="E21" i="21" l="1"/>
  <c r="I20" i="21"/>
  <c r="K20" i="21"/>
  <c r="D22" i="23"/>
  <c r="J21" i="23"/>
  <c r="H21" i="23"/>
  <c r="K21" i="23"/>
  <c r="F21" i="23"/>
  <c r="I22" i="20"/>
  <c r="E23" i="20"/>
  <c r="I20" i="16"/>
  <c r="E21" i="16"/>
  <c r="D22" i="20"/>
  <c r="J21" i="20"/>
  <c r="H21" i="20"/>
  <c r="F21" i="20"/>
  <c r="K21" i="20"/>
  <c r="E23" i="19"/>
  <c r="I22" i="19"/>
  <c r="J22" i="4"/>
  <c r="D23" i="4"/>
  <c r="F22" i="4"/>
  <c r="H22" i="4"/>
  <c r="K22" i="4"/>
  <c r="J22" i="22"/>
  <c r="D23" i="22"/>
  <c r="F22" i="22"/>
  <c r="H22" i="22"/>
  <c r="K22" i="22"/>
  <c r="K22" i="19"/>
  <c r="J23" i="19"/>
  <c r="D24" i="19"/>
  <c r="F23" i="19"/>
  <c r="H23" i="19"/>
  <c r="K23" i="19"/>
  <c r="D25" i="21"/>
  <c r="H24" i="21"/>
  <c r="J24" i="21"/>
  <c r="F24" i="21"/>
  <c r="J20" i="18"/>
  <c r="D21" i="18"/>
  <c r="K20" i="18"/>
  <c r="F20" i="18"/>
  <c r="H20" i="18"/>
  <c r="J20" i="16"/>
  <c r="D21" i="16"/>
  <c r="F20" i="16"/>
  <c r="H20" i="16"/>
  <c r="K20" i="16"/>
  <c r="L21" i="20"/>
  <c r="L20" i="16"/>
  <c r="L20" i="21"/>
  <c r="L22" i="22"/>
  <c r="L22" i="19"/>
  <c r="L20" i="18"/>
  <c r="L21" i="23"/>
  <c r="L22" i="4"/>
  <c r="M21" i="20"/>
  <c r="M20" i="16"/>
  <c r="M20" i="21"/>
  <c r="M22" i="22"/>
  <c r="M22" i="19"/>
  <c r="M20" i="18"/>
  <c r="M21" i="23"/>
  <c r="M22" i="4"/>
  <c r="J21" i="16" l="1"/>
  <c r="D22" i="16"/>
  <c r="F21" i="16"/>
  <c r="H21" i="16"/>
  <c r="K21" i="16"/>
  <c r="E22" i="16"/>
  <c r="I21" i="16"/>
  <c r="I23" i="20"/>
  <c r="E24" i="20"/>
  <c r="D25" i="19"/>
  <c r="J24" i="19"/>
  <c r="F24" i="19"/>
  <c r="H24" i="19"/>
  <c r="D24" i="4"/>
  <c r="J23" i="4"/>
  <c r="F23" i="4"/>
  <c r="K23" i="4"/>
  <c r="H23" i="4"/>
  <c r="J22" i="20"/>
  <c r="D23" i="20"/>
  <c r="H22" i="20"/>
  <c r="K22" i="20"/>
  <c r="F22" i="20"/>
  <c r="J25" i="21"/>
  <c r="D26" i="21"/>
  <c r="F25" i="21"/>
  <c r="H25" i="21"/>
  <c r="D23" i="23"/>
  <c r="J22" i="23"/>
  <c r="K22" i="23"/>
  <c r="F22" i="23"/>
  <c r="H22" i="23"/>
  <c r="J21" i="18"/>
  <c r="D22" i="18"/>
  <c r="H21" i="18"/>
  <c r="K21" i="18"/>
  <c r="F21" i="18"/>
  <c r="J23" i="22"/>
  <c r="D24" i="22"/>
  <c r="F23" i="22"/>
  <c r="H23" i="22"/>
  <c r="K23" i="22"/>
  <c r="I23" i="19"/>
  <c r="E24" i="19"/>
  <c r="E22" i="21"/>
  <c r="I21" i="21"/>
  <c r="K21" i="21"/>
  <c r="L21" i="21"/>
  <c r="L23" i="4"/>
  <c r="L23" i="22"/>
  <c r="L21" i="16"/>
  <c r="L23" i="19"/>
  <c r="L21" i="18"/>
  <c r="L22" i="20"/>
  <c r="L22" i="23"/>
  <c r="M21" i="21"/>
  <c r="M23" i="4"/>
  <c r="M23" i="22"/>
  <c r="M21" i="16"/>
  <c r="M23" i="19"/>
  <c r="M21" i="18"/>
  <c r="M22" i="20"/>
  <c r="M22" i="23"/>
  <c r="E25" i="19" l="1"/>
  <c r="I24" i="19"/>
  <c r="E23" i="16"/>
  <c r="I22" i="16"/>
  <c r="D24" i="20"/>
  <c r="J23" i="20"/>
  <c r="H23" i="20"/>
  <c r="F23" i="20"/>
  <c r="K23" i="20"/>
  <c r="I22" i="21"/>
  <c r="E23" i="21"/>
  <c r="K22" i="21"/>
  <c r="J24" i="4"/>
  <c r="D25" i="4"/>
  <c r="F24" i="4"/>
  <c r="H24" i="4"/>
  <c r="K24" i="4"/>
  <c r="J23" i="23"/>
  <c r="D24" i="23"/>
  <c r="F23" i="23"/>
  <c r="H23" i="23"/>
  <c r="K23" i="23"/>
  <c r="K24" i="19"/>
  <c r="D23" i="18"/>
  <c r="J22" i="18"/>
  <c r="K22" i="18"/>
  <c r="H22" i="18"/>
  <c r="F22" i="18"/>
  <c r="D27" i="21"/>
  <c r="J26" i="21"/>
  <c r="F26" i="21"/>
  <c r="H26" i="21"/>
  <c r="J25" i="19"/>
  <c r="D26" i="19"/>
  <c r="F25" i="19"/>
  <c r="H25" i="19"/>
  <c r="K25" i="19"/>
  <c r="D23" i="16"/>
  <c r="J22" i="16"/>
  <c r="F22" i="16"/>
  <c r="H22" i="16"/>
  <c r="K22" i="16"/>
  <c r="J24" i="22"/>
  <c r="D25" i="22"/>
  <c r="F24" i="22"/>
  <c r="H24" i="22"/>
  <c r="K24" i="22"/>
  <c r="I24" i="20"/>
  <c r="E25" i="20"/>
  <c r="L23" i="20"/>
  <c r="L24" i="4"/>
  <c r="L22" i="18"/>
  <c r="L22" i="16"/>
  <c r="L22" i="21"/>
  <c r="L23" i="23"/>
  <c r="L24" i="22"/>
  <c r="L24" i="19"/>
  <c r="M23" i="20"/>
  <c r="M24" i="4"/>
  <c r="M22" i="18"/>
  <c r="M22" i="16"/>
  <c r="M22" i="21"/>
  <c r="M23" i="23"/>
  <c r="M24" i="22"/>
  <c r="M24" i="19"/>
  <c r="J23" i="18" l="1"/>
  <c r="D24" i="18"/>
  <c r="F23" i="18"/>
  <c r="H23" i="18"/>
  <c r="K23" i="18"/>
  <c r="D26" i="4"/>
  <c r="J25" i="4"/>
  <c r="H25" i="4"/>
  <c r="K25" i="4"/>
  <c r="F25" i="4"/>
  <c r="D24" i="16"/>
  <c r="J23" i="16"/>
  <c r="H23" i="16"/>
  <c r="F23" i="16"/>
  <c r="K23" i="16"/>
  <c r="J25" i="22"/>
  <c r="H25" i="22"/>
  <c r="F25" i="22"/>
  <c r="D26" i="22"/>
  <c r="K25" i="22"/>
  <c r="J27" i="21"/>
  <c r="D28" i="21"/>
  <c r="H27" i="21"/>
  <c r="F27" i="21"/>
  <c r="J24" i="20"/>
  <c r="D25" i="20"/>
  <c r="K24" i="20"/>
  <c r="F24" i="20"/>
  <c r="H24" i="20"/>
  <c r="J26" i="19"/>
  <c r="D27" i="19"/>
  <c r="F26" i="19"/>
  <c r="H26" i="19"/>
  <c r="J24" i="23"/>
  <c r="D25" i="23"/>
  <c r="K24" i="23"/>
  <c r="F24" i="23"/>
  <c r="H24" i="23"/>
  <c r="E24" i="21"/>
  <c r="I23" i="21"/>
  <c r="K23" i="21"/>
  <c r="I23" i="16"/>
  <c r="E24" i="16"/>
  <c r="E26" i="20"/>
  <c r="I25" i="20"/>
  <c r="E26" i="19"/>
  <c r="I25" i="19"/>
  <c r="L25" i="4"/>
  <c r="L25" i="19"/>
  <c r="L23" i="21"/>
  <c r="L25" i="22"/>
  <c r="L24" i="20"/>
  <c r="L23" i="16"/>
  <c r="L23" i="18"/>
  <c r="L24" i="23"/>
  <c r="M25" i="4"/>
  <c r="M25" i="19"/>
  <c r="M23" i="21"/>
  <c r="M25" i="22"/>
  <c r="M24" i="20"/>
  <c r="M23" i="16"/>
  <c r="M23" i="18"/>
  <c r="M24" i="23"/>
  <c r="J26" i="4" l="1"/>
  <c r="D27" i="4"/>
  <c r="H26" i="4"/>
  <c r="F26" i="4"/>
  <c r="K26" i="4"/>
  <c r="H27" i="19"/>
  <c r="J27" i="19"/>
  <c r="F27" i="19"/>
  <c r="D28" i="19"/>
  <c r="I26" i="20"/>
  <c r="E27" i="20"/>
  <c r="D29" i="21"/>
  <c r="J28" i="21"/>
  <c r="H28" i="21"/>
  <c r="F28" i="21"/>
  <c r="J25" i="23"/>
  <c r="D26" i="23"/>
  <c r="K25" i="23"/>
  <c r="F25" i="23"/>
  <c r="H25" i="23"/>
  <c r="E27" i="19"/>
  <c r="I26" i="19"/>
  <c r="I24" i="16"/>
  <c r="E25" i="16"/>
  <c r="D26" i="20"/>
  <c r="J25" i="20"/>
  <c r="F25" i="20"/>
  <c r="H25" i="20"/>
  <c r="K25" i="20"/>
  <c r="D27" i="22"/>
  <c r="J26" i="22"/>
  <c r="F26" i="22"/>
  <c r="H26" i="22"/>
  <c r="K26" i="22"/>
  <c r="J24" i="16"/>
  <c r="D25" i="16"/>
  <c r="F24" i="16"/>
  <c r="H24" i="16"/>
  <c r="K24" i="16"/>
  <c r="D25" i="18"/>
  <c r="J24" i="18"/>
  <c r="F24" i="18"/>
  <c r="H24" i="18"/>
  <c r="K24" i="18"/>
  <c r="I24" i="21"/>
  <c r="E25" i="21"/>
  <c r="K24" i="21"/>
  <c r="K26" i="19"/>
  <c r="L24" i="16"/>
  <c r="L24" i="21"/>
  <c r="L26" i="19"/>
  <c r="L25" i="23"/>
  <c r="L26" i="22"/>
  <c r="L26" i="4"/>
  <c r="L25" i="20"/>
  <c r="L24" i="18"/>
  <c r="M24" i="16"/>
  <c r="M24" i="21"/>
  <c r="M26" i="19"/>
  <c r="M25" i="23"/>
  <c r="M26" i="22"/>
  <c r="M26" i="4"/>
  <c r="M25" i="20"/>
  <c r="M24" i="18"/>
  <c r="E26" i="21" l="1"/>
  <c r="I25" i="21"/>
  <c r="K25" i="21"/>
  <c r="J25" i="16"/>
  <c r="D26" i="16"/>
  <c r="F25" i="16"/>
  <c r="H25" i="16"/>
  <c r="K25" i="16"/>
  <c r="J27" i="22"/>
  <c r="D28" i="22"/>
  <c r="F27" i="22"/>
  <c r="H27" i="22"/>
  <c r="K27" i="22"/>
  <c r="E28" i="19"/>
  <c r="I27" i="19"/>
  <c r="J29" i="21"/>
  <c r="D30" i="21"/>
  <c r="F29" i="21"/>
  <c r="H29" i="21"/>
  <c r="I27" i="20"/>
  <c r="E28" i="20"/>
  <c r="J26" i="20"/>
  <c r="D27" i="20"/>
  <c r="K26" i="20"/>
  <c r="F26" i="20"/>
  <c r="H26" i="20"/>
  <c r="D27" i="23"/>
  <c r="J26" i="23"/>
  <c r="H26" i="23"/>
  <c r="F26" i="23"/>
  <c r="K26" i="23"/>
  <c r="J25" i="18"/>
  <c r="D26" i="18"/>
  <c r="K25" i="18"/>
  <c r="F25" i="18"/>
  <c r="H25" i="18"/>
  <c r="E26" i="16"/>
  <c r="I25" i="16"/>
  <c r="K27" i="19"/>
  <c r="J27" i="4"/>
  <c r="D28" i="4"/>
  <c r="F27" i="4"/>
  <c r="H27" i="4"/>
  <c r="K27" i="4"/>
  <c r="D29" i="19"/>
  <c r="J28" i="19"/>
  <c r="H28" i="19"/>
  <c r="F28" i="19"/>
  <c r="L26" i="20"/>
  <c r="L25" i="21"/>
  <c r="L25" i="18"/>
  <c r="L27" i="22"/>
  <c r="L27" i="4"/>
  <c r="L27" i="19"/>
  <c r="L25" i="16"/>
  <c r="L26" i="23"/>
  <c r="M26" i="20"/>
  <c r="M25" i="21"/>
  <c r="M25" i="18"/>
  <c r="M27" i="22"/>
  <c r="M27" i="4"/>
  <c r="M27" i="19"/>
  <c r="M25" i="16"/>
  <c r="M26" i="23"/>
  <c r="D28" i="20" l="1"/>
  <c r="J27" i="20"/>
  <c r="F27" i="20"/>
  <c r="K27" i="20"/>
  <c r="H27" i="20"/>
  <c r="D27" i="16"/>
  <c r="J26" i="16"/>
  <c r="H26" i="16"/>
  <c r="F26" i="16"/>
  <c r="K26" i="16"/>
  <c r="E27" i="16"/>
  <c r="I26" i="16"/>
  <c r="E29" i="19"/>
  <c r="I28" i="19"/>
  <c r="J29" i="19"/>
  <c r="D30" i="19"/>
  <c r="F29" i="19"/>
  <c r="H29" i="19"/>
  <c r="I28" i="20"/>
  <c r="E29" i="20"/>
  <c r="J27" i="23"/>
  <c r="D28" i="23"/>
  <c r="F27" i="23"/>
  <c r="H27" i="23"/>
  <c r="K27" i="23"/>
  <c r="J28" i="4"/>
  <c r="D29" i="4"/>
  <c r="K28" i="4"/>
  <c r="F28" i="4"/>
  <c r="H28" i="4"/>
  <c r="J26" i="18"/>
  <c r="D27" i="18"/>
  <c r="H26" i="18"/>
  <c r="F26" i="18"/>
  <c r="K26" i="18"/>
  <c r="J28" i="22"/>
  <c r="D29" i="22"/>
  <c r="F28" i="22"/>
  <c r="H28" i="22"/>
  <c r="K28" i="22"/>
  <c r="K28" i="19"/>
  <c r="D31" i="21"/>
  <c r="J30" i="21"/>
  <c r="H30" i="21"/>
  <c r="F30" i="21"/>
  <c r="E27" i="21"/>
  <c r="I26" i="21"/>
  <c r="K26" i="21"/>
  <c r="L28" i="22"/>
  <c r="L26" i="16"/>
  <c r="L27" i="23"/>
  <c r="L28" i="19"/>
  <c r="L26" i="21"/>
  <c r="L27" i="20"/>
  <c r="L26" i="18"/>
  <c r="L28" i="4"/>
  <c r="M28" i="22"/>
  <c r="M26" i="16"/>
  <c r="M27" i="23"/>
  <c r="M28" i="19"/>
  <c r="M26" i="21"/>
  <c r="M27" i="20"/>
  <c r="M26" i="18"/>
  <c r="M28" i="4"/>
  <c r="J30" i="19" l="1"/>
  <c r="D31" i="19"/>
  <c r="F30" i="19"/>
  <c r="H30" i="19"/>
  <c r="K30" i="19"/>
  <c r="D29" i="23"/>
  <c r="J28" i="23"/>
  <c r="K28" i="23"/>
  <c r="F28" i="23"/>
  <c r="H28" i="23"/>
  <c r="J29" i="22"/>
  <c r="D30" i="22"/>
  <c r="F29" i="22"/>
  <c r="H29" i="22"/>
  <c r="K29" i="22"/>
  <c r="E30" i="20"/>
  <c r="I29" i="20"/>
  <c r="E30" i="19"/>
  <c r="I29" i="19"/>
  <c r="E28" i="21"/>
  <c r="I27" i="21"/>
  <c r="K27" i="21"/>
  <c r="D28" i="16"/>
  <c r="J27" i="16"/>
  <c r="F27" i="16"/>
  <c r="H27" i="16"/>
  <c r="K27" i="16"/>
  <c r="J29" i="4"/>
  <c r="D30" i="4"/>
  <c r="F29" i="4"/>
  <c r="H29" i="4"/>
  <c r="K29" i="4"/>
  <c r="J31" i="21"/>
  <c r="D32" i="21"/>
  <c r="F31" i="21"/>
  <c r="H31" i="21"/>
  <c r="I27" i="16"/>
  <c r="E28" i="16"/>
  <c r="J27" i="18"/>
  <c r="D28" i="18"/>
  <c r="H27" i="18"/>
  <c r="K27" i="18"/>
  <c r="F27" i="18"/>
  <c r="K29" i="19"/>
  <c r="J28" i="20"/>
  <c r="D29" i="20"/>
  <c r="H28" i="20"/>
  <c r="K28" i="20"/>
  <c r="F28" i="20"/>
  <c r="L28" i="20"/>
  <c r="L27" i="18"/>
  <c r="L29" i="19"/>
  <c r="L29" i="22"/>
  <c r="L28" i="23"/>
  <c r="L29" i="4"/>
  <c r="L27" i="16"/>
  <c r="L27" i="21"/>
  <c r="M28" i="20"/>
  <c r="M27" i="18"/>
  <c r="M29" i="19"/>
  <c r="M29" i="22"/>
  <c r="M28" i="23"/>
  <c r="M29" i="4"/>
  <c r="M27" i="16"/>
  <c r="M27" i="21"/>
  <c r="I30" i="20" l="1"/>
  <c r="E31" i="20"/>
  <c r="D30" i="23"/>
  <c r="J29" i="23"/>
  <c r="H29" i="23"/>
  <c r="F29" i="23"/>
  <c r="K29" i="23"/>
  <c r="J30" i="22"/>
  <c r="D31" i="22"/>
  <c r="F30" i="22"/>
  <c r="H30" i="22"/>
  <c r="K30" i="22"/>
  <c r="D30" i="20"/>
  <c r="J29" i="20"/>
  <c r="K29" i="20"/>
  <c r="F29" i="20"/>
  <c r="H29" i="20"/>
  <c r="I28" i="16"/>
  <c r="E29" i="16"/>
  <c r="J28" i="16"/>
  <c r="D29" i="16"/>
  <c r="F28" i="16"/>
  <c r="H28" i="16"/>
  <c r="K28" i="16"/>
  <c r="J30" i="4"/>
  <c r="D31" i="4"/>
  <c r="H30" i="4"/>
  <c r="F30" i="4"/>
  <c r="K30" i="4"/>
  <c r="E29" i="21"/>
  <c r="I28" i="21"/>
  <c r="K28" i="21"/>
  <c r="D33" i="21"/>
  <c r="J32" i="21"/>
  <c r="H32" i="21"/>
  <c r="F32" i="21"/>
  <c r="E31" i="19"/>
  <c r="I30" i="19"/>
  <c r="J31" i="19"/>
  <c r="D32" i="19"/>
  <c r="F31" i="19"/>
  <c r="H31" i="19"/>
  <c r="J28" i="18"/>
  <c r="D29" i="18"/>
  <c r="K28" i="18"/>
  <c r="F28" i="18"/>
  <c r="H28" i="18"/>
  <c r="L30" i="22"/>
  <c r="L30" i="4"/>
  <c r="L29" i="23"/>
  <c r="L30" i="19"/>
  <c r="L28" i="16"/>
  <c r="L29" i="20"/>
  <c r="L28" i="18"/>
  <c r="L28" i="21"/>
  <c r="M30" i="22"/>
  <c r="M30" i="4"/>
  <c r="M29" i="23"/>
  <c r="M30" i="19"/>
  <c r="M28" i="16"/>
  <c r="M29" i="20"/>
  <c r="M28" i="18"/>
  <c r="M28" i="21"/>
  <c r="I31" i="19" l="1"/>
  <c r="E32" i="19"/>
  <c r="J29" i="18"/>
  <c r="D30" i="18"/>
  <c r="H29" i="18"/>
  <c r="F29" i="18"/>
  <c r="K29" i="18"/>
  <c r="E30" i="21"/>
  <c r="I29" i="21"/>
  <c r="K29" i="21"/>
  <c r="J29" i="16"/>
  <c r="D30" i="16"/>
  <c r="F29" i="16"/>
  <c r="H29" i="16"/>
  <c r="K29" i="16"/>
  <c r="J30" i="20"/>
  <c r="D31" i="20"/>
  <c r="H30" i="20"/>
  <c r="K30" i="20"/>
  <c r="F30" i="20"/>
  <c r="K31" i="19"/>
  <c r="E30" i="16"/>
  <c r="I29" i="16"/>
  <c r="D31" i="23"/>
  <c r="J30" i="23"/>
  <c r="K30" i="23"/>
  <c r="H30" i="23"/>
  <c r="F30" i="23"/>
  <c r="D32" i="4"/>
  <c r="J31" i="4"/>
  <c r="F31" i="4"/>
  <c r="H31" i="4"/>
  <c r="K31" i="4"/>
  <c r="I31" i="20"/>
  <c r="E32" i="20"/>
  <c r="D33" i="19"/>
  <c r="J32" i="19"/>
  <c r="F32" i="19"/>
  <c r="H32" i="19"/>
  <c r="K32" i="19"/>
  <c r="J33" i="21"/>
  <c r="D34" i="21"/>
  <c r="F33" i="21"/>
  <c r="H33" i="21"/>
  <c r="J31" i="22"/>
  <c r="D32" i="22"/>
  <c r="F31" i="22"/>
  <c r="H31" i="22"/>
  <c r="K31" i="22"/>
  <c r="L31" i="4"/>
  <c r="L29" i="21"/>
  <c r="L30" i="23"/>
  <c r="L31" i="22"/>
  <c r="L30" i="20"/>
  <c r="L31" i="19"/>
  <c r="L29" i="16"/>
  <c r="L29" i="18"/>
  <c r="M31" i="4"/>
  <c r="M29" i="21"/>
  <c r="M30" i="23"/>
  <c r="M31" i="22"/>
  <c r="M30" i="20"/>
  <c r="M31" i="19"/>
  <c r="M29" i="16"/>
  <c r="M29" i="18"/>
  <c r="J31" i="23" l="1"/>
  <c r="D32" i="23"/>
  <c r="F31" i="23"/>
  <c r="H31" i="23"/>
  <c r="K31" i="23"/>
  <c r="I30" i="21"/>
  <c r="E31" i="21"/>
  <c r="K30" i="21"/>
  <c r="J32" i="22"/>
  <c r="D33" i="22"/>
  <c r="F32" i="22"/>
  <c r="H32" i="22"/>
  <c r="K32" i="22"/>
  <c r="E31" i="16"/>
  <c r="I30" i="16"/>
  <c r="J32" i="4"/>
  <c r="D33" i="4"/>
  <c r="F32" i="4"/>
  <c r="H32" i="4"/>
  <c r="K32" i="4"/>
  <c r="D31" i="16"/>
  <c r="J30" i="16"/>
  <c r="H30" i="16"/>
  <c r="F30" i="16"/>
  <c r="K30" i="16"/>
  <c r="J33" i="19"/>
  <c r="D34" i="19"/>
  <c r="F33" i="19"/>
  <c r="H33" i="19"/>
  <c r="K33" i="19"/>
  <c r="D31" i="18"/>
  <c r="J30" i="18"/>
  <c r="K30" i="18"/>
  <c r="F30" i="18"/>
  <c r="H30" i="18"/>
  <c r="I32" i="20"/>
  <c r="E33" i="20"/>
  <c r="D35" i="21"/>
  <c r="J34" i="21"/>
  <c r="F34" i="21"/>
  <c r="H34" i="21"/>
  <c r="E33" i="19"/>
  <c r="I32" i="19"/>
  <c r="D32" i="20"/>
  <c r="J31" i="20"/>
  <c r="K31" i="20"/>
  <c r="F31" i="20"/>
  <c r="H31" i="20"/>
  <c r="L30" i="16"/>
  <c r="L30" i="18"/>
  <c r="L32" i="19"/>
  <c r="L32" i="22"/>
  <c r="L30" i="21"/>
  <c r="L32" i="4"/>
  <c r="L31" i="23"/>
  <c r="L31" i="20"/>
  <c r="M30" i="16"/>
  <c r="M30" i="18"/>
  <c r="M32" i="19"/>
  <c r="M32" i="22"/>
  <c r="M30" i="21"/>
  <c r="M32" i="4"/>
  <c r="M31" i="23"/>
  <c r="M31" i="20"/>
  <c r="J31" i="18" l="1"/>
  <c r="D32" i="18"/>
  <c r="F31" i="18"/>
  <c r="H31" i="18"/>
  <c r="K31" i="18"/>
  <c r="E32" i="21"/>
  <c r="I31" i="21"/>
  <c r="K31" i="21"/>
  <c r="J35" i="21"/>
  <c r="D36" i="21"/>
  <c r="H35" i="21"/>
  <c r="F35" i="21"/>
  <c r="I31" i="16"/>
  <c r="E32" i="16"/>
  <c r="J32" i="20"/>
  <c r="D33" i="20"/>
  <c r="K32" i="20"/>
  <c r="F32" i="20"/>
  <c r="H32" i="20"/>
  <c r="E34" i="20"/>
  <c r="I33" i="20"/>
  <c r="D32" i="16"/>
  <c r="J31" i="16"/>
  <c r="H31" i="16"/>
  <c r="F31" i="16"/>
  <c r="K31" i="16"/>
  <c r="E34" i="19"/>
  <c r="I33" i="19"/>
  <c r="J34" i="19"/>
  <c r="D35" i="19"/>
  <c r="K34" i="19"/>
  <c r="F34" i="19"/>
  <c r="H34" i="19"/>
  <c r="J33" i="22"/>
  <c r="D34" i="22"/>
  <c r="H33" i="22"/>
  <c r="F33" i="22"/>
  <c r="K33" i="22"/>
  <c r="J32" i="23"/>
  <c r="D33" i="23"/>
  <c r="K32" i="23"/>
  <c r="F32" i="23"/>
  <c r="H32" i="23"/>
  <c r="J33" i="4"/>
  <c r="D34" i="4"/>
  <c r="H33" i="4"/>
  <c r="F33" i="4"/>
  <c r="K33" i="4"/>
  <c r="L33" i="4"/>
  <c r="L32" i="20"/>
  <c r="L32" i="23"/>
  <c r="L31" i="16"/>
  <c r="L31" i="18"/>
  <c r="L31" i="21"/>
  <c r="L33" i="19"/>
  <c r="L33" i="22"/>
  <c r="M33" i="4"/>
  <c r="M32" i="20"/>
  <c r="M32" i="23"/>
  <c r="M31" i="16"/>
  <c r="M31" i="18"/>
  <c r="M31" i="21"/>
  <c r="M33" i="19"/>
  <c r="M33" i="22"/>
  <c r="E33" i="21" l="1"/>
  <c r="I32" i="21"/>
  <c r="K32" i="21"/>
  <c r="E35" i="19"/>
  <c r="I34" i="19"/>
  <c r="D36" i="19"/>
  <c r="J35" i="19"/>
  <c r="H35" i="19"/>
  <c r="F35" i="19"/>
  <c r="J32" i="16"/>
  <c r="D33" i="16"/>
  <c r="H32" i="16"/>
  <c r="F32" i="16"/>
  <c r="K32" i="16"/>
  <c r="I32" i="16"/>
  <c r="E33" i="16"/>
  <c r="J34" i="4"/>
  <c r="D35" i="4"/>
  <c r="F34" i="4"/>
  <c r="H34" i="4"/>
  <c r="K34" i="4"/>
  <c r="I34" i="20"/>
  <c r="E35" i="20"/>
  <c r="D35" i="22"/>
  <c r="J34" i="22"/>
  <c r="F34" i="22"/>
  <c r="H34" i="22"/>
  <c r="K34" i="22"/>
  <c r="D37" i="21"/>
  <c r="F36" i="21"/>
  <c r="H36" i="21"/>
  <c r="J36" i="21"/>
  <c r="J32" i="18"/>
  <c r="D33" i="18"/>
  <c r="K32" i="18"/>
  <c r="H32" i="18"/>
  <c r="F32" i="18"/>
  <c r="J33" i="23"/>
  <c r="D34" i="23"/>
  <c r="K33" i="23"/>
  <c r="F33" i="23"/>
  <c r="H33" i="23"/>
  <c r="D34" i="20"/>
  <c r="J33" i="20"/>
  <c r="F33" i="20"/>
  <c r="K33" i="20"/>
  <c r="H33" i="20"/>
  <c r="L33" i="23"/>
  <c r="L34" i="22"/>
  <c r="L33" i="20"/>
  <c r="L32" i="21"/>
  <c r="L34" i="19"/>
  <c r="L32" i="18"/>
  <c r="L34" i="4"/>
  <c r="L32" i="16"/>
  <c r="M33" i="23"/>
  <c r="M34" i="22"/>
  <c r="M33" i="20"/>
  <c r="M32" i="21"/>
  <c r="M34" i="19"/>
  <c r="M32" i="18"/>
  <c r="M34" i="4"/>
  <c r="M32" i="16"/>
  <c r="I33" i="21" l="1"/>
  <c r="E34" i="21"/>
  <c r="K33" i="21"/>
  <c r="I35" i="20"/>
  <c r="E36" i="20"/>
  <c r="D37" i="19"/>
  <c r="J36" i="19"/>
  <c r="H36" i="19"/>
  <c r="F36" i="19"/>
  <c r="J33" i="16"/>
  <c r="D34" i="16"/>
  <c r="F33" i="16"/>
  <c r="H33" i="16"/>
  <c r="K33" i="16"/>
  <c r="E36" i="19"/>
  <c r="K36" i="19" s="1"/>
  <c r="I35" i="19"/>
  <c r="J35" i="4"/>
  <c r="D36" i="4"/>
  <c r="F35" i="4"/>
  <c r="H35" i="4"/>
  <c r="K35" i="4"/>
  <c r="D35" i="23"/>
  <c r="J34" i="23"/>
  <c r="H34" i="23"/>
  <c r="F34" i="23"/>
  <c r="K34" i="23"/>
  <c r="J35" i="22"/>
  <c r="D36" i="22"/>
  <c r="F35" i="22"/>
  <c r="H35" i="22"/>
  <c r="K35" i="22"/>
  <c r="E34" i="16"/>
  <c r="I33" i="16"/>
  <c r="J37" i="21"/>
  <c r="D38" i="21"/>
  <c r="F37" i="21"/>
  <c r="H37" i="21"/>
  <c r="J34" i="20"/>
  <c r="D35" i="20"/>
  <c r="F34" i="20"/>
  <c r="H34" i="20"/>
  <c r="K34" i="20"/>
  <c r="J33" i="18"/>
  <c r="D34" i="18"/>
  <c r="K33" i="18"/>
  <c r="F33" i="18"/>
  <c r="H33" i="18"/>
  <c r="K35" i="19"/>
  <c r="L35" i="19"/>
  <c r="L33" i="18"/>
  <c r="L34" i="20"/>
  <c r="L35" i="22"/>
  <c r="L33" i="21"/>
  <c r="L34" i="23"/>
  <c r="L35" i="4"/>
  <c r="L33" i="16"/>
  <c r="M35" i="19"/>
  <c r="M33" i="18"/>
  <c r="M34" i="20"/>
  <c r="M35" i="22"/>
  <c r="M33" i="21"/>
  <c r="M34" i="23"/>
  <c r="M35" i="4"/>
  <c r="M33" i="16"/>
  <c r="J34" i="18" l="1"/>
  <c r="D35" i="18"/>
  <c r="H34" i="18"/>
  <c r="F34" i="18"/>
  <c r="K34" i="18"/>
  <c r="D36" i="20"/>
  <c r="J35" i="20"/>
  <c r="F35" i="20"/>
  <c r="K35" i="20"/>
  <c r="H35" i="20"/>
  <c r="D39" i="21"/>
  <c r="J38" i="21"/>
  <c r="F38" i="21"/>
  <c r="H38" i="21"/>
  <c r="E35" i="16"/>
  <c r="I34" i="16"/>
  <c r="D37" i="22"/>
  <c r="J36" i="22"/>
  <c r="F36" i="22"/>
  <c r="H36" i="22"/>
  <c r="K36" i="22"/>
  <c r="J35" i="23"/>
  <c r="D36" i="23"/>
  <c r="K35" i="23"/>
  <c r="F35" i="23"/>
  <c r="H35" i="23"/>
  <c r="J36" i="4"/>
  <c r="D37" i="4"/>
  <c r="K36" i="4"/>
  <c r="F36" i="4"/>
  <c r="H36" i="4"/>
  <c r="E37" i="19"/>
  <c r="I36" i="19"/>
  <c r="D35" i="16"/>
  <c r="J34" i="16"/>
  <c r="H34" i="16"/>
  <c r="F34" i="16"/>
  <c r="K34" i="16"/>
  <c r="J37" i="19"/>
  <c r="D38" i="19"/>
  <c r="H37" i="19"/>
  <c r="K37" i="19"/>
  <c r="F37" i="19"/>
  <c r="I36" i="20"/>
  <c r="E37" i="20"/>
  <c r="E35" i="21"/>
  <c r="I34" i="21"/>
  <c r="K34" i="21"/>
  <c r="L35" i="20"/>
  <c r="L35" i="23"/>
  <c r="L34" i="21"/>
  <c r="L36" i="19"/>
  <c r="L36" i="22"/>
  <c r="L36" i="4"/>
  <c r="L34" i="18"/>
  <c r="L34" i="16"/>
  <c r="M35" i="20"/>
  <c r="M35" i="23"/>
  <c r="M34" i="21"/>
  <c r="M36" i="19"/>
  <c r="M36" i="22"/>
  <c r="M36" i="4"/>
  <c r="M34" i="18"/>
  <c r="M34" i="16"/>
  <c r="E36" i="21" l="1"/>
  <c r="I35" i="21"/>
  <c r="K35" i="21"/>
  <c r="E38" i="20"/>
  <c r="I37" i="20"/>
  <c r="J38" i="19"/>
  <c r="D39" i="19"/>
  <c r="F38" i="19"/>
  <c r="H38" i="19"/>
  <c r="D36" i="16"/>
  <c r="J35" i="16"/>
  <c r="H35" i="16"/>
  <c r="F35" i="16"/>
  <c r="K35" i="16"/>
  <c r="E38" i="19"/>
  <c r="K38" i="19" s="1"/>
  <c r="I37" i="19"/>
  <c r="J37" i="4"/>
  <c r="D38" i="4"/>
  <c r="F37" i="4"/>
  <c r="H37" i="4"/>
  <c r="K37" i="4"/>
  <c r="D37" i="23"/>
  <c r="J36" i="23"/>
  <c r="K36" i="23"/>
  <c r="F36" i="23"/>
  <c r="H36" i="23"/>
  <c r="J37" i="22"/>
  <c r="D38" i="22"/>
  <c r="H37" i="22"/>
  <c r="K37" i="22"/>
  <c r="F37" i="22"/>
  <c r="I35" i="16"/>
  <c r="E36" i="16"/>
  <c r="J39" i="21"/>
  <c r="D40" i="21"/>
  <c r="F39" i="21"/>
  <c r="H39" i="21"/>
  <c r="J36" i="20"/>
  <c r="D37" i="20"/>
  <c r="H36" i="20"/>
  <c r="F36" i="20"/>
  <c r="K36" i="20"/>
  <c r="J35" i="18"/>
  <c r="D36" i="18"/>
  <c r="F35" i="18"/>
  <c r="H35" i="18"/>
  <c r="K35" i="18"/>
  <c r="L37" i="19"/>
  <c r="L36" i="23"/>
  <c r="L35" i="18"/>
  <c r="L35" i="21"/>
  <c r="L36" i="20"/>
  <c r="L37" i="4"/>
  <c r="L35" i="16"/>
  <c r="L37" i="22"/>
  <c r="M37" i="19"/>
  <c r="M36" i="23"/>
  <c r="M35" i="18"/>
  <c r="M35" i="21"/>
  <c r="M36" i="20"/>
  <c r="M37" i="4"/>
  <c r="M35" i="16"/>
  <c r="M37" i="22"/>
  <c r="J36" i="18" l="1"/>
  <c r="D37" i="18"/>
  <c r="K36" i="18"/>
  <c r="F36" i="18"/>
  <c r="H36" i="18"/>
  <c r="D38" i="20"/>
  <c r="J37" i="20"/>
  <c r="K37" i="20"/>
  <c r="F37" i="20"/>
  <c r="H37" i="20"/>
  <c r="D41" i="21"/>
  <c r="J40" i="21"/>
  <c r="H40" i="21"/>
  <c r="F40" i="21"/>
  <c r="I36" i="16"/>
  <c r="E37" i="16"/>
  <c r="J38" i="22"/>
  <c r="D39" i="22"/>
  <c r="F38" i="22"/>
  <c r="H38" i="22"/>
  <c r="K38" i="22"/>
  <c r="D38" i="23"/>
  <c r="J37" i="23"/>
  <c r="H37" i="23"/>
  <c r="K37" i="23"/>
  <c r="F37" i="23"/>
  <c r="J38" i="4"/>
  <c r="D39" i="4"/>
  <c r="H38" i="4"/>
  <c r="F38" i="4"/>
  <c r="K38" i="4"/>
  <c r="E39" i="19"/>
  <c r="I38" i="19"/>
  <c r="J36" i="16"/>
  <c r="D37" i="16"/>
  <c r="F36" i="16"/>
  <c r="H36" i="16"/>
  <c r="K36" i="16"/>
  <c r="J39" i="19"/>
  <c r="D40" i="19"/>
  <c r="F39" i="19"/>
  <c r="K39" i="19"/>
  <c r="H39" i="19"/>
  <c r="I38" i="20"/>
  <c r="E39" i="20"/>
  <c r="I36" i="21"/>
  <c r="E37" i="21"/>
  <c r="K37" i="21" s="1"/>
  <c r="K36" i="21"/>
  <c r="L36" i="21"/>
  <c r="L36" i="16"/>
  <c r="L37" i="20"/>
  <c r="L37" i="23"/>
  <c r="L38" i="19"/>
  <c r="L36" i="18"/>
  <c r="L38" i="22"/>
  <c r="L38" i="4"/>
  <c r="M36" i="21"/>
  <c r="M36" i="16"/>
  <c r="M37" i="20"/>
  <c r="M37" i="23"/>
  <c r="M38" i="19"/>
  <c r="M36" i="18"/>
  <c r="M38" i="22"/>
  <c r="M38" i="4"/>
  <c r="E38" i="21" l="1"/>
  <c r="K38" i="21" s="1"/>
  <c r="I37" i="21"/>
  <c r="I39" i="20"/>
  <c r="E40" i="20"/>
  <c r="D41" i="19"/>
  <c r="J40" i="19"/>
  <c r="F40" i="19"/>
  <c r="H40" i="19"/>
  <c r="J37" i="16"/>
  <c r="D38" i="16"/>
  <c r="F37" i="16"/>
  <c r="H37" i="16"/>
  <c r="K37" i="16"/>
  <c r="I39" i="19"/>
  <c r="E40" i="19"/>
  <c r="K40" i="19" s="1"/>
  <c r="D40" i="4"/>
  <c r="J39" i="4"/>
  <c r="F39" i="4"/>
  <c r="K39" i="4"/>
  <c r="H39" i="4"/>
  <c r="D39" i="23"/>
  <c r="J38" i="23"/>
  <c r="K38" i="23"/>
  <c r="F38" i="23"/>
  <c r="H38" i="23"/>
  <c r="J39" i="22"/>
  <c r="D40" i="22"/>
  <c r="H39" i="22"/>
  <c r="F39" i="22"/>
  <c r="K39" i="22"/>
  <c r="E38" i="16"/>
  <c r="I37" i="16"/>
  <c r="J41" i="21"/>
  <c r="D42" i="21"/>
  <c r="F41" i="21"/>
  <c r="H41" i="21"/>
  <c r="J38" i="20"/>
  <c r="D39" i="20"/>
  <c r="H38" i="20"/>
  <c r="K38" i="20"/>
  <c r="F38" i="20"/>
  <c r="D38" i="18"/>
  <c r="J37" i="18"/>
  <c r="H37" i="18"/>
  <c r="K37" i="18"/>
  <c r="F37" i="18"/>
  <c r="L37" i="21"/>
  <c r="L38" i="20"/>
  <c r="L37" i="16"/>
  <c r="L39" i="19"/>
  <c r="L39" i="22"/>
  <c r="L37" i="18"/>
  <c r="L38" i="23"/>
  <c r="L39" i="4"/>
  <c r="M37" i="21"/>
  <c r="M38" i="20"/>
  <c r="M37" i="16"/>
  <c r="M39" i="19"/>
  <c r="M39" i="22"/>
  <c r="M37" i="18"/>
  <c r="M38" i="23"/>
  <c r="M39" i="4"/>
  <c r="D39" i="18" l="1"/>
  <c r="J38" i="18"/>
  <c r="K38" i="18"/>
  <c r="F38" i="18"/>
  <c r="H38" i="18"/>
  <c r="D40" i="20"/>
  <c r="J39" i="20"/>
  <c r="K39" i="20"/>
  <c r="F39" i="20"/>
  <c r="H39" i="20"/>
  <c r="J42" i="21"/>
  <c r="F42" i="21"/>
  <c r="H42" i="21"/>
  <c r="E39" i="16"/>
  <c r="I38" i="16"/>
  <c r="J40" i="22"/>
  <c r="D41" i="22"/>
  <c r="F40" i="22"/>
  <c r="H40" i="22"/>
  <c r="K40" i="22"/>
  <c r="J39" i="23"/>
  <c r="F39" i="23"/>
  <c r="H39" i="23"/>
  <c r="K39" i="23"/>
  <c r="D40" i="23"/>
  <c r="J40" i="4"/>
  <c r="D41" i="4"/>
  <c r="F40" i="4"/>
  <c r="H40" i="4"/>
  <c r="K40" i="4"/>
  <c r="E41" i="19"/>
  <c r="K41" i="19" s="1"/>
  <c r="I40" i="19"/>
  <c r="D39" i="16"/>
  <c r="J38" i="16"/>
  <c r="F38" i="16"/>
  <c r="H38" i="16"/>
  <c r="K38" i="16"/>
  <c r="J41" i="19"/>
  <c r="D42" i="19"/>
  <c r="F41" i="19"/>
  <c r="H41" i="19"/>
  <c r="I40" i="20"/>
  <c r="E41" i="20"/>
  <c r="E39" i="21"/>
  <c r="K39" i="21" s="1"/>
  <c r="I38" i="21"/>
  <c r="L39" i="23"/>
  <c r="L40" i="19"/>
  <c r="L38" i="18"/>
  <c r="L40" i="22"/>
  <c r="L38" i="16"/>
  <c r="L39" i="20"/>
  <c r="L40" i="4"/>
  <c r="L38" i="21"/>
  <c r="M39" i="23"/>
  <c r="M40" i="19"/>
  <c r="M38" i="18"/>
  <c r="M40" i="22"/>
  <c r="M38" i="16"/>
  <c r="M39" i="20"/>
  <c r="M40" i="4"/>
  <c r="M38" i="21"/>
  <c r="I39" i="21" l="1"/>
  <c r="E40" i="21"/>
  <c r="K40" i="21" s="1"/>
  <c r="E42" i="20"/>
  <c r="I42" i="20" s="1"/>
  <c r="I41" i="20"/>
  <c r="J42" i="19"/>
  <c r="F42" i="19"/>
  <c r="K42" i="19"/>
  <c r="H42" i="19"/>
  <c r="D40" i="16"/>
  <c r="J39" i="16"/>
  <c r="H39" i="16"/>
  <c r="F39" i="16"/>
  <c r="K39" i="16"/>
  <c r="E42" i="19"/>
  <c r="I42" i="19" s="1"/>
  <c r="I41" i="19"/>
  <c r="D42" i="4"/>
  <c r="J41" i="4"/>
  <c r="H41" i="4"/>
  <c r="K41" i="4"/>
  <c r="F41" i="4"/>
  <c r="J40" i="23"/>
  <c r="D41" i="23"/>
  <c r="K40" i="23"/>
  <c r="F40" i="23"/>
  <c r="H40" i="23"/>
  <c r="J41" i="22"/>
  <c r="D42" i="22"/>
  <c r="F41" i="22"/>
  <c r="H41" i="22"/>
  <c r="K41" i="22"/>
  <c r="I39" i="16"/>
  <c r="E40" i="16"/>
  <c r="J40" i="20"/>
  <c r="D41" i="20"/>
  <c r="K40" i="20"/>
  <c r="H40" i="20"/>
  <c r="F40" i="20"/>
  <c r="J39" i="18"/>
  <c r="D40" i="18"/>
  <c r="F39" i="18"/>
  <c r="H39" i="18"/>
  <c r="K39" i="18"/>
  <c r="L39" i="18"/>
  <c r="L41" i="4"/>
  <c r="L40" i="20"/>
  <c r="L39" i="16"/>
  <c r="L41" i="22"/>
  <c r="L42" i="19"/>
  <c r="M42" i="19" s="1"/>
  <c r="L41" i="19"/>
  <c r="L40" i="23"/>
  <c r="L39" i="21"/>
  <c r="M39" i="18"/>
  <c r="M41" i="4"/>
  <c r="M40" i="20"/>
  <c r="M39" i="16"/>
  <c r="M41" i="22"/>
  <c r="M41" i="19"/>
  <c r="M40" i="23"/>
  <c r="M39" i="21"/>
  <c r="L3" i="19"/>
  <c r="J40" i="18" l="1"/>
  <c r="D41" i="18"/>
  <c r="F40" i="18"/>
  <c r="H40" i="18"/>
  <c r="K40" i="18"/>
  <c r="D42" i="20"/>
  <c r="J41" i="20"/>
  <c r="K41" i="20"/>
  <c r="F41" i="20"/>
  <c r="H41" i="20"/>
  <c r="I40" i="16"/>
  <c r="E41" i="16"/>
  <c r="J42" i="22"/>
  <c r="H42" i="22"/>
  <c r="K42" i="22"/>
  <c r="F42" i="22"/>
  <c r="J41" i="23"/>
  <c r="D42" i="23"/>
  <c r="K41" i="23"/>
  <c r="F41" i="23"/>
  <c r="H41" i="23"/>
  <c r="J42" i="4"/>
  <c r="F42" i="4"/>
  <c r="H42" i="4"/>
  <c r="K42" i="4"/>
  <c r="J40" i="16"/>
  <c r="D41" i="16"/>
  <c r="H40" i="16"/>
  <c r="F40" i="16"/>
  <c r="K40" i="16"/>
  <c r="E41" i="21"/>
  <c r="K41" i="21" s="1"/>
  <c r="I40" i="21"/>
  <c r="L42" i="4"/>
  <c r="L41" i="23"/>
  <c r="L40" i="18"/>
  <c r="L42" i="22"/>
  <c r="L40" i="21"/>
  <c r="L40" i="16"/>
  <c r="L41" i="20"/>
  <c r="M42" i="4"/>
  <c r="M41" i="23"/>
  <c r="M40" i="18"/>
  <c r="M42" i="22"/>
  <c r="M40" i="21"/>
  <c r="M40" i="16"/>
  <c r="M41" i="20"/>
  <c r="L3" i="22"/>
  <c r="M3" i="19"/>
  <c r="L3" i="4"/>
  <c r="I41" i="21" l="1"/>
  <c r="E42" i="21"/>
  <c r="J41" i="16"/>
  <c r="F41" i="16"/>
  <c r="D42" i="16"/>
  <c r="H41" i="16"/>
  <c r="K41" i="16"/>
  <c r="J42" i="23"/>
  <c r="H42" i="23"/>
  <c r="F42" i="23"/>
  <c r="K42" i="23"/>
  <c r="E42" i="16"/>
  <c r="I42" i="16" s="1"/>
  <c r="I41" i="16"/>
  <c r="J42" i="20"/>
  <c r="H42" i="20"/>
  <c r="F42" i="20"/>
  <c r="K42" i="20"/>
  <c r="J41" i="18"/>
  <c r="D42" i="18"/>
  <c r="K41" i="18"/>
  <c r="F41" i="18"/>
  <c r="H41" i="18"/>
  <c r="L41" i="21"/>
  <c r="L42" i="20"/>
  <c r="L42" i="23"/>
  <c r="L41" i="18"/>
  <c r="L41" i="16"/>
  <c r="M41" i="21"/>
  <c r="M42" i="20"/>
  <c r="M42" i="23"/>
  <c r="M41" i="18"/>
  <c r="M41" i="16"/>
  <c r="M3" i="22"/>
  <c r="L3" i="23"/>
  <c r="M3" i="4"/>
  <c r="L3" i="20"/>
  <c r="I42" i="21" l="1"/>
  <c r="K42" i="21"/>
  <c r="J42" i="18"/>
  <c r="H42" i="18"/>
  <c r="F42" i="18"/>
  <c r="K42" i="18"/>
  <c r="J42" i="16"/>
  <c r="H42" i="16"/>
  <c r="F42" i="16"/>
  <c r="K42" i="16"/>
  <c r="L42" i="21"/>
  <c r="L42" i="16"/>
  <c r="L42" i="18"/>
  <c r="M42" i="21"/>
  <c r="M42" i="16"/>
  <c r="M42" i="18"/>
  <c r="M3" i="20"/>
  <c r="L3" i="16"/>
  <c r="M3" i="23"/>
  <c r="L3" i="21"/>
  <c r="L3" i="18"/>
  <c r="M3" i="18"/>
  <c r="M3" i="16"/>
  <c r="M3" i="21"/>
</calcChain>
</file>

<file path=xl/sharedStrings.xml><?xml version="1.0" encoding="utf-8"?>
<sst xmlns="http://schemas.openxmlformats.org/spreadsheetml/2006/main" count="809" uniqueCount="87">
  <si>
    <t>Currency</t>
  </si>
  <si>
    <t>Calendar</t>
  </si>
  <si>
    <t>Day Count Convention</t>
  </si>
  <si>
    <t>Actual/360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</si>
  <si>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</si>
  <si>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</si>
  <si>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</si>
  <si>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</si>
  <si>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</si>
  <si>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</si>
  <si>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</si>
  <si>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</si>
  <si>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</si>
  <si>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</si>
  <si>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</si>
  <si>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</si>
  <si>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</si>
  <si>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</si>
  <si>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</si>
  <si>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</si>
  <si>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</si>
  <si>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</si>
  <si>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</si>
  <si>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</si>
  <si>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</si>
  <si>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</si>
  <si>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</si>
  <si>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</si>
  <si>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</si>
  <si>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</si>
  <si>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Permanent</t>
  </si>
  <si>
    <t>30/360 (Bond Basis)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</si>
  <si>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</si>
  <si>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</si>
  <si>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</si>
  <si>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</si>
  <si>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</si>
  <si>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</si>
  <si>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</si>
  <si>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</si>
  <si>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</si>
  <si>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</si>
  <si>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</si>
  <si>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</si>
  <si>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</si>
  <si>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</si>
  <si>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</si>
  <si>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</si>
  <si>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</si>
  <si>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</si>
  <si>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</si>
  <si>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</si>
  <si>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</si>
  <si>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</si>
  <si>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</si>
  <si>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</si>
  <si>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</si>
  <si>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</si>
  <si>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</si>
  <si>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</si>
  <si>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0D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</si>
  <si>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</si>
  <si>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</si>
  <si>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</si>
  <si>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</si>
  <si>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</si>
  <si>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</si>
  <si>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</si>
  <si>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</si>
  <si>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</si>
  <si>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</si>
  <si>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</si>
  <si>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</si>
  <si>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</si>
  <si>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</si>
  <si>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12L</t>
  </si>
  <si>
    <t>12E</t>
  </si>
  <si>
    <t>1L</t>
  </si>
  <si>
    <t>1E</t>
  </si>
  <si>
    <t>15M</t>
  </si>
  <si>
    <t>18M</t>
  </si>
  <si>
    <t>21M</t>
  </si>
  <si>
    <t>Discounting</t>
  </si>
  <si>
    <t>Discounting2</t>
  </si>
  <si>
    <t>Libor</t>
  </si>
  <si>
    <t>UnitedKingdom::Exchange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</si>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</sst>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3" customWidth="1"/>
    <col min="2" max="2" width="4.28515625" style="13" customWidth="1"/>
    <col min="3" max="3" width="18.5703125" style="13" bestFit="1" customWidth="1"/>
    <col min="4" max="4" width="105.1406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 x14ac:dyDescent="0.25">
      <c r="B1" s="14" t="str">
        <f>_xll.qlxlVersion(TRUE,Trigger)</f>
        <v>QuantLibXL 1.2.0 - MS VC++ 9.0 - Multithreaded Dynamic Runtime library - Release Configuration - Jan 18 2013 12:11:06</v>
      </c>
    </row>
    <row r="2" spans="1:22" s="10" customFormat="1" ht="15.75" x14ac:dyDescent="0.25">
      <c r="A2" s="15"/>
      <c r="B2" s="61" t="s">
        <v>46</v>
      </c>
      <c r="C2" s="62"/>
      <c r="D2" s="62"/>
      <c r="E2" s="63"/>
    </row>
    <row r="3" spans="1:22" s="10" customFormat="1" ht="12.75" x14ac:dyDescent="0.2">
      <c r="A3" s="15"/>
      <c r="B3" s="23"/>
      <c r="C3" s="16"/>
      <c r="D3" s="16"/>
      <c r="E3" s="24"/>
    </row>
    <row r="4" spans="1:22" s="10" customFormat="1" ht="12.75" x14ac:dyDescent="0.2">
      <c r="A4" s="15"/>
      <c r="B4" s="23"/>
      <c r="C4" s="33" t="s">
        <v>47</v>
      </c>
      <c r="D4" s="34"/>
      <c r="E4" s="25"/>
    </row>
    <row r="5" spans="1:22" s="10" customFormat="1" ht="12.75" x14ac:dyDescent="0.2">
      <c r="A5" s="15"/>
      <c r="B5" s="23"/>
      <c r="C5" s="33" t="s">
        <v>30</v>
      </c>
      <c r="D5" s="34" t="b">
        <v>1</v>
      </c>
      <c r="E5" s="25"/>
    </row>
    <row r="6" spans="1:22" s="10" customFormat="1" ht="12.75" x14ac:dyDescent="0.2">
      <c r="A6" s="15"/>
      <c r="B6" s="23"/>
      <c r="C6" s="33" t="s">
        <v>53</v>
      </c>
      <c r="D6" s="34" t="b">
        <v>0</v>
      </c>
      <c r="E6" s="25"/>
    </row>
    <row r="7" spans="1:22" s="10" customFormat="1" ht="12.75" x14ac:dyDescent="0.2">
      <c r="A7" s="15"/>
      <c r="B7" s="23"/>
      <c r="C7" s="33" t="s">
        <v>50</v>
      </c>
      <c r="D7" s="34" t="b">
        <v>1</v>
      </c>
      <c r="E7" s="25"/>
    </row>
    <row r="8" spans="1:22" s="10" customFormat="1" ht="12.75" x14ac:dyDescent="0.2">
      <c r="A8" s="15"/>
      <c r="B8" s="23"/>
      <c r="C8" s="33" t="s">
        <v>51</v>
      </c>
      <c r="D8" s="35" t="s">
        <v>86</v>
      </c>
      <c r="E8" s="25"/>
    </row>
    <row r="9" spans="1:22" s="10" customFormat="1" ht="12.75" x14ac:dyDescent="0.2">
      <c r="A9" s="15"/>
      <c r="B9" s="23"/>
      <c r="C9" s="33" t="s">
        <v>54</v>
      </c>
      <c r="D9" s="36" t="b">
        <v>1</v>
      </c>
      <c r="E9" s="25"/>
    </row>
    <row r="10" spans="1:22" s="10" customFormat="1" ht="13.5" thickBot="1" x14ac:dyDescent="0.25">
      <c r="A10" s="15"/>
      <c r="B10" s="26"/>
      <c r="C10" s="27"/>
      <c r="D10" s="27"/>
      <c r="E10" s="28"/>
    </row>
    <row r="11" spans="1:22" ht="12" thickBot="1" x14ac:dyDescent="0.25"/>
    <row r="12" spans="1:22" ht="15.75" x14ac:dyDescent="0.25">
      <c r="B12" s="61" t="s">
        <v>58</v>
      </c>
      <c r="C12" s="62"/>
      <c r="D12" s="62"/>
      <c r="E12" s="63"/>
      <c r="V12" s="13" t="s">
        <v>57</v>
      </c>
    </row>
    <row r="13" spans="1:22" ht="12.75" x14ac:dyDescent="0.2">
      <c r="B13" s="29"/>
      <c r="C13" s="12"/>
      <c r="D13" s="12"/>
      <c r="E13" s="30"/>
    </row>
    <row r="14" spans="1:22" ht="12.75" x14ac:dyDescent="0.2">
      <c r="B14" s="29"/>
      <c r="C14" s="37" t="s">
        <v>0</v>
      </c>
      <c r="D14" s="34" t="s">
        <v>61</v>
      </c>
      <c r="E14" s="30"/>
      <c r="V14" s="13" t="s">
        <v>57</v>
      </c>
    </row>
    <row r="15" spans="1:22" ht="12.75" x14ac:dyDescent="0.2">
      <c r="B15" s="29"/>
      <c r="C15" s="37" t="s">
        <v>62</v>
      </c>
      <c r="D15" s="34" t="s">
        <v>84</v>
      </c>
      <c r="E15" s="30"/>
    </row>
    <row r="16" spans="1:22" ht="12.75" x14ac:dyDescent="0.2">
      <c r="B16" s="29"/>
      <c r="C16" s="37" t="s">
        <v>63</v>
      </c>
      <c r="D16" s="34" t="s">
        <v>31</v>
      </c>
      <c r="E16" s="30"/>
    </row>
    <row r="17" spans="2:5" ht="12.75" x14ac:dyDescent="0.2">
      <c r="B17" s="29"/>
      <c r="C17" s="37" t="s">
        <v>64</v>
      </c>
      <c r="D17" s="34" t="s">
        <v>3</v>
      </c>
      <c r="E17" s="30"/>
    </row>
    <row r="18" spans="2:5" ht="12.75" x14ac:dyDescent="0.2">
      <c r="B18" s="29"/>
      <c r="C18" s="37" t="s">
        <v>1</v>
      </c>
      <c r="D18" s="34" t="s">
        <v>85</v>
      </c>
      <c r="E18" s="30"/>
    </row>
    <row r="19" spans="2:5" ht="12.75" x14ac:dyDescent="0.2">
      <c r="B19" s="29"/>
      <c r="C19" s="37" t="s">
        <v>52</v>
      </c>
      <c r="D19" s="36" t="s">
        <v>49</v>
      </c>
      <c r="E19" s="30"/>
    </row>
    <row r="20" spans="2:5" ht="12.75" x14ac:dyDescent="0.2">
      <c r="B20" s="29"/>
      <c r="C20" s="37" t="s">
        <v>82</v>
      </c>
      <c r="D20" s="36" t="str">
        <f>PROPER(Currency)&amp;"YC"</f>
        <v>UsdYC</v>
      </c>
      <c r="E20" s="30"/>
    </row>
    <row r="21" spans="2:5" ht="12.75" x14ac:dyDescent="0.2">
      <c r="B21" s="29"/>
      <c r="C21" s="37" t="s">
        <v>83</v>
      </c>
      <c r="D21" s="36" t="str">
        <f>PROPER(Currency)&amp;"YCSTD"</f>
        <v>UsdYCSTD</v>
      </c>
      <c r="E21" s="30"/>
    </row>
    <row r="22" spans="2:5" ht="13.5" thickBot="1" x14ac:dyDescent="0.25">
      <c r="B22" s="31"/>
      <c r="C22" s="32"/>
      <c r="D22" s="32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"EUR,USD,GBP,JPY,CHF"</formula1>
    </dataValidation>
    <dataValidation type="list" allowBlank="1" showInputMessage="1" showErrorMessage="1" sqref="D1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Currency&amp;"_YC"&amp;$J$2&amp;"RH"</f>
        <v>USD_YC1MRH</v>
      </c>
      <c r="L2" s="48" t="str">
        <f>Discounting</f>
        <v>UsdYC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USD_YC1MRH_AM1LBASIS_Libor1M</v>
      </c>
      <c r="L4" s="50" t="str">
        <f>IF(UPPER(FamilyName)="IBOR",_xll.qlEuribor($K4,$J$2,,Permanent,Trigger,ObjectOverwrite),IF(UPPER(FamilyName)="LIBOR",_xll.qlLibor($K4,Currency,$J$2,,Permanent,Trigger,ObjectOverwrite),"--"))</f>
        <v>USD_YC1MRH_AM1LBASIS_Libor1M#0000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USD3L1L1Y_Quote</v>
      </c>
      <c r="J6" s="20" t="str">
        <f t="shared" ref="J6:J42" si="3">Currency&amp;$D6&amp;$I$2&amp;$C6&amp;"_Quote"</f>
        <v>USDAM3L1Y_Quote</v>
      </c>
      <c r="K6" s="20" t="str">
        <f t="shared" ref="K6:K42" si="4">$K$2&amp;"_"&amp;$D6&amp;$E6&amp;"BASIS"&amp;$C6</f>
        <v>USD_YC1MRH_AM1LBASIS1Y</v>
      </c>
      <c r="L6" s="22" t="str">
        <f>_xll.qlSwapRateHelper2(K6,$J6,$C6,Calendar,$F6,$G6,$H6,$L$4,$I6,B6,DiscountingCurve,Permanent,,ObjectOverwrite)</f>
        <v>USD_YC1MRH_AM1LBASIS1Y#0000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12" si="5">B6</f>
        <v>0D</v>
      </c>
      <c r="C7" s="7" t="s">
        <v>79</v>
      </c>
      <c r="D7" s="7" t="str">
        <f t="shared" ref="D7:D12" si="6">D6</f>
        <v>AM</v>
      </c>
      <c r="E7" s="7" t="str">
        <f t="shared" ref="E7:E1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USD3L1L15M_Quote</v>
      </c>
      <c r="J7" s="20" t="str">
        <f t="shared" si="3"/>
        <v>USDAM3L15M_Quote</v>
      </c>
      <c r="K7" s="20" t="str">
        <f t="shared" si="4"/>
        <v>USD_YC1MRH_AM1LBASIS15M</v>
      </c>
      <c r="L7" s="22" t="str">
        <f>_xll.qlSwapRateHelper2(K7,$J7,$C7,Calendar,$F7,$G7,$H7,$L$4,$I7,B7,DiscountingCurve,Permanent,,ObjectOverwrite)</f>
        <v>USD_YC1MRH_AM1LBASIS15M#0000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USD3L1L18M_Quote</v>
      </c>
      <c r="J8" s="20" t="str">
        <f t="shared" si="3"/>
        <v>USDAM3L18M_Quote</v>
      </c>
      <c r="K8" s="20" t="str">
        <f t="shared" si="4"/>
        <v>USD_YC1MRH_AM1LBASIS18M</v>
      </c>
      <c r="L8" s="22" t="str">
        <f>_xll.qlSwapRateHelper2(K8,$J8,$C8,Calendar,$F8,$G8,$H8,$L$4,$I8,B8,DiscountingCurve,Permanent,,ObjectOverwrite)</f>
        <v>USD_YC1MRH_AM1LBASIS18M#0000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USD3L1L21M_Quote</v>
      </c>
      <c r="J9" s="20" t="str">
        <f t="shared" si="3"/>
        <v>USDAM3L21M_Quote</v>
      </c>
      <c r="K9" s="20" t="str">
        <f t="shared" si="4"/>
        <v>USD_YC1MRH_AM1LBASIS21M</v>
      </c>
      <c r="L9" s="22" t="str">
        <f>_xll.qlSwapRateHelper2(K9,$J9,$C9,Calendar,$F9,$G9,$H9,$L$4,$I9,B9,DiscountingCurve,Permanent,,ObjectOverwrite)</f>
        <v>USD_YC1MRH_AM1LBASIS21M#0000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USD3L1L2Y_Quote</v>
      </c>
      <c r="J10" s="20" t="str">
        <f t="shared" si="3"/>
        <v>USDAM3L2Y_Quote</v>
      </c>
      <c r="K10" s="20" t="str">
        <f t="shared" si="4"/>
        <v>USD_YC1MRH_AM1LBASIS2Y</v>
      </c>
      <c r="L10" s="22" t="str">
        <f>_xll.qlSwapRateHelper2(K10,$J10,$C10,Calendar,$F10,$G10,$H10,$L$4,$I10,B10,DiscountingCurve,Permanent,,ObjectOverwrite)</f>
        <v>USD_YC1MRH_AM1LBASIS2Y#0000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USD3L1L3Y_Quote</v>
      </c>
      <c r="J11" s="20" t="str">
        <f t="shared" si="3"/>
        <v>USDAM3L3Y_Quote</v>
      </c>
      <c r="K11" s="20" t="str">
        <f t="shared" si="4"/>
        <v>USD_YC1MRH_AM1LBASIS3Y</v>
      </c>
      <c r="L11" s="22" t="str">
        <f>_xll.qlSwapRateHelper2(K11,$J11,$C11,Calendar,$F11,$G11,$H11,$L$4,$I11,B11,DiscountingCurve,Permanent,,ObjectOverwrite)</f>
        <v>USD_YC1MRH_AM1LBASIS3Y#0000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USD3L1L4Y_Quote</v>
      </c>
      <c r="J12" s="20" t="str">
        <f t="shared" si="3"/>
        <v>USDAM3L4Y_Quote</v>
      </c>
      <c r="K12" s="20" t="str">
        <f t="shared" si="4"/>
        <v>USD_YC1MRH_AM1LBASIS4Y</v>
      </c>
      <c r="L12" s="22" t="str">
        <f>_xll.qlSwapRateHelper2(K12,$J12,$C12,Calendar,$F12,$G12,$H12,$L$4,$I12,B12,DiscountingCurve,Permanent,,ObjectOverwrite)</f>
        <v>USD_YC1MRH_AM1LBASIS4Y#0000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ref="B13:B42" si="8">B12</f>
        <v>0D</v>
      </c>
      <c r="C13" s="7" t="s">
        <v>13</v>
      </c>
      <c r="D13" s="7" t="str">
        <f t="shared" ref="D13:D42" si="9">D12</f>
        <v>AM</v>
      </c>
      <c r="E13" s="7" t="str">
        <f t="shared" ref="E13:E42" si="10">E12</f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USD3L1L5Y_Quote</v>
      </c>
      <c r="J13" s="20" t="str">
        <f t="shared" si="3"/>
        <v>USDAM3L5Y_Quote</v>
      </c>
      <c r="K13" s="20" t="str">
        <f t="shared" si="4"/>
        <v>USD_YC1MRH_AM1LBASIS5Y</v>
      </c>
      <c r="L13" s="22" t="str">
        <f>_xll.qlSwapRateHelper2(K13,$J13,$C13,Calendar,$F13,$G13,$H13,$L$4,$I13,B13,DiscountingCurve,Permanent,,ObjectOverwrite)</f>
        <v>USD_YC1MRH_AM1LBASIS5Y#0000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8"/>
        <v>0D</v>
      </c>
      <c r="C14" s="7" t="s">
        <v>14</v>
      </c>
      <c r="D14" s="7" t="str">
        <f t="shared" si="9"/>
        <v>AM</v>
      </c>
      <c r="E14" s="7" t="str">
        <f t="shared" si="10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USD3L1L6Y_Quote</v>
      </c>
      <c r="J14" s="20" t="str">
        <f t="shared" si="3"/>
        <v>USDAM3L6Y_Quote</v>
      </c>
      <c r="K14" s="20" t="str">
        <f t="shared" si="4"/>
        <v>USD_YC1MRH_AM1LBASIS6Y</v>
      </c>
      <c r="L14" s="22" t="str">
        <f>_xll.qlSwapRateHelper2(K14,$J14,$C14,Calendar,$F14,$G14,$H14,$L$4,$I14,B14,DiscountingCurve,Permanent,,ObjectOverwrite)</f>
        <v>USD_YC1MRH_AM1LBASIS6Y#0000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8"/>
        <v>0D</v>
      </c>
      <c r="C15" s="7" t="s">
        <v>15</v>
      </c>
      <c r="D15" s="7" t="str">
        <f t="shared" si="9"/>
        <v>AM</v>
      </c>
      <c r="E15" s="7" t="str">
        <f t="shared" si="10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USD3L1L7Y_Quote</v>
      </c>
      <c r="J15" s="20" t="str">
        <f t="shared" si="3"/>
        <v>USDAM3L7Y_Quote</v>
      </c>
      <c r="K15" s="20" t="str">
        <f t="shared" si="4"/>
        <v>USD_YC1MRH_AM1LBASIS7Y</v>
      </c>
      <c r="L15" s="22" t="str">
        <f>_xll.qlSwapRateHelper2(K15,$J15,$C15,Calendar,$F15,$G15,$H15,$L$4,$I15,B15,DiscountingCurve,Permanent,,ObjectOverwrite)</f>
        <v>USD_YC1MRH_AM1LBASIS7Y#0000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8"/>
        <v>0D</v>
      </c>
      <c r="C16" s="7" t="s">
        <v>16</v>
      </c>
      <c r="D16" s="7" t="str">
        <f t="shared" si="9"/>
        <v>AM</v>
      </c>
      <c r="E16" s="7" t="str">
        <f t="shared" si="10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USD3L1L8Y_Quote</v>
      </c>
      <c r="J16" s="20" t="str">
        <f t="shared" si="3"/>
        <v>USDAM3L8Y_Quote</v>
      </c>
      <c r="K16" s="20" t="str">
        <f t="shared" si="4"/>
        <v>USD_YC1MRH_AM1LBASIS8Y</v>
      </c>
      <c r="L16" s="22" t="str">
        <f>_xll.qlSwapRateHelper2(K16,$J16,$C16,Calendar,$F16,$G16,$H16,$L$4,$I16,B16,DiscountingCurve,Permanent,,ObjectOverwrite)</f>
        <v>USD_YC1MRH_AM1LBASIS8Y#0000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8"/>
        <v>0D</v>
      </c>
      <c r="C17" s="7" t="s">
        <v>17</v>
      </c>
      <c r="D17" s="7" t="str">
        <f t="shared" si="9"/>
        <v>AM</v>
      </c>
      <c r="E17" s="7" t="str">
        <f t="shared" si="10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USD3L1L9Y_Quote</v>
      </c>
      <c r="J17" s="20" t="str">
        <f t="shared" si="3"/>
        <v>USDAM3L9Y_Quote</v>
      </c>
      <c r="K17" s="20" t="str">
        <f t="shared" si="4"/>
        <v>USD_YC1MRH_AM1LBASIS9Y</v>
      </c>
      <c r="L17" s="22" t="str">
        <f>_xll.qlSwapRateHelper2(K17,$J17,$C17,Calendar,$F17,$G17,$H17,$L$4,$I17,B17,DiscountingCurve,Permanent,,ObjectOverwrite)</f>
        <v>USD_YC1MRH_AM1LBASIS9Y#0000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8"/>
        <v>0D</v>
      </c>
      <c r="C18" s="7" t="s">
        <v>18</v>
      </c>
      <c r="D18" s="7" t="str">
        <f t="shared" si="9"/>
        <v>AM</v>
      </c>
      <c r="E18" s="7" t="str">
        <f t="shared" si="10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USD3L1L10Y_Quote</v>
      </c>
      <c r="J18" s="20" t="str">
        <f t="shared" si="3"/>
        <v>USDAM3L10Y_Quote</v>
      </c>
      <c r="K18" s="20" t="str">
        <f t="shared" si="4"/>
        <v>USD_YC1MRH_AM1LBASIS10Y</v>
      </c>
      <c r="L18" s="22" t="str">
        <f>_xll.qlSwapRateHelper2(K18,$J18,$C18,Calendar,$F18,$G18,$H18,$L$4,$I18,B18,DiscountingCurve,Permanent,,ObjectOverwrite)</f>
        <v>USD_YC1MRH_AM1LBASIS10Y#0000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8"/>
        <v>0D</v>
      </c>
      <c r="C19" s="7" t="s">
        <v>19</v>
      </c>
      <c r="D19" s="7" t="str">
        <f t="shared" si="9"/>
        <v>AM</v>
      </c>
      <c r="E19" s="7" t="str">
        <f t="shared" si="10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USD3L1L11Y_Quote</v>
      </c>
      <c r="J19" s="20" t="str">
        <f t="shared" si="3"/>
        <v>USDAM3L11Y_Quote</v>
      </c>
      <c r="K19" s="20" t="str">
        <f t="shared" si="4"/>
        <v>USD_YC1MRH_AM1LBASIS11Y</v>
      </c>
      <c r="L19" s="22" t="str">
        <f>_xll.qlSwapRateHelper2(K19,$J19,$C19,Calendar,$F19,$G19,$H19,$L$4,$I19,B19,DiscountingCurve,Permanent,,ObjectOverwrite)</f>
        <v>USD_YC1MRH_AM1LBASIS11Y#0000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8"/>
        <v>0D</v>
      </c>
      <c r="C20" s="7" t="s">
        <v>20</v>
      </c>
      <c r="D20" s="7" t="str">
        <f t="shared" si="9"/>
        <v>AM</v>
      </c>
      <c r="E20" s="7" t="str">
        <f t="shared" si="10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USD3L1L12Y_Quote</v>
      </c>
      <c r="J20" s="20" t="str">
        <f t="shared" si="3"/>
        <v>USDAM3L12Y_Quote</v>
      </c>
      <c r="K20" s="20" t="str">
        <f t="shared" si="4"/>
        <v>USD_YC1MRH_AM1LBASIS12Y</v>
      </c>
      <c r="L20" s="22" t="str">
        <f>_xll.qlSwapRateHelper2(K20,$J20,$C20,Calendar,$F20,$G20,$H20,$L$4,$I20,B20,DiscountingCurve,Permanent,,ObjectOverwrite)</f>
        <v>USD_YC1MRH_AM1LBASIS12Y#0000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8"/>
        <v>0D</v>
      </c>
      <c r="C21" s="7" t="s">
        <v>21</v>
      </c>
      <c r="D21" s="7" t="str">
        <f t="shared" si="9"/>
        <v>AM</v>
      </c>
      <c r="E21" s="7" t="str">
        <f t="shared" si="10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USD3L1L13Y_Quote</v>
      </c>
      <c r="J21" s="20" t="str">
        <f t="shared" si="3"/>
        <v>USDAM3L13Y_Quote</v>
      </c>
      <c r="K21" s="20" t="str">
        <f t="shared" si="4"/>
        <v>USD_YC1MRH_AM1LBASIS13Y</v>
      </c>
      <c r="L21" s="22" t="str">
        <f>_xll.qlSwapRateHelper2(K21,$J21,$C21,Calendar,$F21,$G21,$H21,$L$4,$I21,B21,DiscountingCurve,Permanent,,ObjectOverwrite)</f>
        <v>USD_YC1MRH_AM1LBASIS13Y#0000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8"/>
        <v>0D</v>
      </c>
      <c r="C22" s="7" t="s">
        <v>22</v>
      </c>
      <c r="D22" s="7" t="str">
        <f t="shared" si="9"/>
        <v>AM</v>
      </c>
      <c r="E22" s="7" t="str">
        <f t="shared" si="10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USD3L1L14Y_Quote</v>
      </c>
      <c r="J22" s="20" t="str">
        <f t="shared" si="3"/>
        <v>USDAM3L14Y_Quote</v>
      </c>
      <c r="K22" s="20" t="str">
        <f t="shared" si="4"/>
        <v>USD_YC1MRH_AM1LBASIS14Y</v>
      </c>
      <c r="L22" s="22" t="str">
        <f>_xll.qlSwapRateHelper2(K22,$J22,$C22,Calendar,$F22,$G22,$H22,$L$4,$I22,B22,DiscountingCurve,Permanent,,ObjectOverwrite)</f>
        <v>USD_YC1MRH_AM1LBASIS14Y#0000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8"/>
        <v>0D</v>
      </c>
      <c r="C23" s="7" t="s">
        <v>23</v>
      </c>
      <c r="D23" s="7" t="str">
        <f t="shared" si="9"/>
        <v>AM</v>
      </c>
      <c r="E23" s="7" t="str">
        <f t="shared" si="10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USD3L1L15Y_Quote</v>
      </c>
      <c r="J23" s="20" t="str">
        <f t="shared" si="3"/>
        <v>USDAM3L15Y_Quote</v>
      </c>
      <c r="K23" s="20" t="str">
        <f t="shared" si="4"/>
        <v>USD_YC1MRH_AM1LBASIS15Y</v>
      </c>
      <c r="L23" s="22" t="str">
        <f>_xll.qlSwapRateHelper2(K23,$J23,$C23,Calendar,$F23,$G23,$H23,$L$4,$I23,B23,DiscountingCurve,Permanent,,ObjectOverwrite)</f>
        <v>USD_YC1MRH_AM1LBASIS15Y#0000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8"/>
        <v>0D</v>
      </c>
      <c r="C24" s="7" t="s">
        <v>32</v>
      </c>
      <c r="D24" s="7" t="str">
        <f t="shared" si="9"/>
        <v>AM</v>
      </c>
      <c r="E24" s="7" t="str">
        <f t="shared" si="10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USD3L1L16Y_Quote</v>
      </c>
      <c r="J24" s="20" t="str">
        <f t="shared" si="3"/>
        <v>USDAM3L16Y_Quote</v>
      </c>
      <c r="K24" s="20" t="str">
        <f t="shared" si="4"/>
        <v>USD_YC1MRH_AM1LBASIS16Y</v>
      </c>
      <c r="L24" s="22" t="str">
        <f>_xll.qlSwapRateHelper2(K24,$J24,$C24,Calendar,$F24,$G24,$H24,$L$4,$I24,B24,DiscountingCurve,Permanent,,ObjectOverwrite)</f>
        <v>USD_YC1MRH_AM1LBASIS16Y#0000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8"/>
        <v>0D</v>
      </c>
      <c r="C25" s="7" t="s">
        <v>33</v>
      </c>
      <c r="D25" s="7" t="str">
        <f t="shared" si="9"/>
        <v>AM</v>
      </c>
      <c r="E25" s="7" t="str">
        <f t="shared" si="10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USD3L1L17Y_Quote</v>
      </c>
      <c r="J25" s="20" t="str">
        <f t="shared" si="3"/>
        <v>USDAM3L17Y_Quote</v>
      </c>
      <c r="K25" s="20" t="str">
        <f t="shared" si="4"/>
        <v>USD_YC1MRH_AM1LBASIS17Y</v>
      </c>
      <c r="L25" s="22" t="str">
        <f>_xll.qlSwapRateHelper2(K25,$J25,$C25,Calendar,$F25,$G25,$H25,$L$4,$I25,B25,DiscountingCurve,Permanent,,ObjectOverwrite)</f>
        <v>USD_YC1MRH_AM1LBASIS17Y#0000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8"/>
        <v>0D</v>
      </c>
      <c r="C26" s="7" t="s">
        <v>34</v>
      </c>
      <c r="D26" s="7" t="str">
        <f t="shared" si="9"/>
        <v>AM</v>
      </c>
      <c r="E26" s="7" t="str">
        <f t="shared" si="10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USD3L1L18Y_Quote</v>
      </c>
      <c r="J26" s="20" t="str">
        <f t="shared" si="3"/>
        <v>USDAM3L18Y_Quote</v>
      </c>
      <c r="K26" s="20" t="str">
        <f t="shared" si="4"/>
        <v>USD_YC1MRH_AM1LBASIS18Y</v>
      </c>
      <c r="L26" s="22" t="str">
        <f>_xll.qlSwapRateHelper2(K26,$J26,$C26,Calendar,$F26,$G26,$H26,$L$4,$I26,B26,DiscountingCurve,Permanent,,ObjectOverwrite)</f>
        <v>USD_YC1MRH_AM1LBASIS18Y#0000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8"/>
        <v>0D</v>
      </c>
      <c r="C27" s="7" t="s">
        <v>35</v>
      </c>
      <c r="D27" s="7" t="str">
        <f t="shared" si="9"/>
        <v>AM</v>
      </c>
      <c r="E27" s="7" t="str">
        <f t="shared" si="10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USD3L1L19Y_Quote</v>
      </c>
      <c r="J27" s="20" t="str">
        <f t="shared" si="3"/>
        <v>USDAM3L19Y_Quote</v>
      </c>
      <c r="K27" s="20" t="str">
        <f t="shared" si="4"/>
        <v>USD_YC1MRH_AM1LBASIS19Y</v>
      </c>
      <c r="L27" s="22" t="str">
        <f>_xll.qlSwapRateHelper2(K27,$J27,$C27,Calendar,$F27,$G27,$H27,$L$4,$I27,B27,DiscountingCurve,Permanent,,ObjectOverwrite)</f>
        <v>USD_YC1MRH_AM1LBASIS19Y#0000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8"/>
        <v>0D</v>
      </c>
      <c r="C28" s="7" t="s">
        <v>24</v>
      </c>
      <c r="D28" s="7" t="str">
        <f t="shared" si="9"/>
        <v>AM</v>
      </c>
      <c r="E28" s="7" t="str">
        <f t="shared" si="10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USD3L1L20Y_Quote</v>
      </c>
      <c r="J28" s="20" t="str">
        <f t="shared" si="3"/>
        <v>USDAM3L20Y_Quote</v>
      </c>
      <c r="K28" s="20" t="str">
        <f t="shared" si="4"/>
        <v>USD_YC1MRH_AM1LBASIS20Y</v>
      </c>
      <c r="L28" s="22" t="str">
        <f>_xll.qlSwapRateHelper2(K28,$J28,$C28,Calendar,$F28,$G28,$H28,$L$4,$I28,B28,DiscountingCurve,Permanent,,ObjectOverwrite)</f>
        <v>USD_YC1MRH_AM1LBASIS20Y#0000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8"/>
        <v>0D</v>
      </c>
      <c r="C29" s="7" t="s">
        <v>36</v>
      </c>
      <c r="D29" s="7" t="str">
        <f t="shared" si="9"/>
        <v>AM</v>
      </c>
      <c r="E29" s="7" t="str">
        <f t="shared" si="10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USD3L1L21Y_Quote</v>
      </c>
      <c r="J29" s="20" t="str">
        <f t="shared" si="3"/>
        <v>USDAM3L21Y_Quote</v>
      </c>
      <c r="K29" s="20" t="str">
        <f t="shared" si="4"/>
        <v>USD_YC1MRH_AM1LBASIS21Y</v>
      </c>
      <c r="L29" s="22" t="str">
        <f>_xll.qlSwapRateHelper2(K29,$J29,$C29,Calendar,$F29,$G29,$H29,$L$4,$I29,B29,DiscountingCurve,Permanent,,ObjectOverwrite)</f>
        <v>USD_YC1MRH_AM1LBASIS21Y#0000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8"/>
        <v>0D</v>
      </c>
      <c r="C30" s="7" t="s">
        <v>37</v>
      </c>
      <c r="D30" s="7" t="str">
        <f t="shared" si="9"/>
        <v>AM</v>
      </c>
      <c r="E30" s="7" t="str">
        <f t="shared" si="10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USD3L1L22Y_Quote</v>
      </c>
      <c r="J30" s="20" t="str">
        <f t="shared" si="3"/>
        <v>USDAM3L22Y_Quote</v>
      </c>
      <c r="K30" s="20" t="str">
        <f t="shared" si="4"/>
        <v>USD_YC1MRH_AM1LBASIS22Y</v>
      </c>
      <c r="L30" s="22" t="str">
        <f>_xll.qlSwapRateHelper2(K30,$J30,$C30,Calendar,$F30,$G30,$H30,$L$4,$I30,B30,DiscountingCurve,Permanent,,ObjectOverwrite)</f>
        <v>USD_YC1MRH_AM1LBASIS22Y#0000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8"/>
        <v>0D</v>
      </c>
      <c r="C31" s="7" t="s">
        <v>38</v>
      </c>
      <c r="D31" s="7" t="str">
        <f t="shared" si="9"/>
        <v>AM</v>
      </c>
      <c r="E31" s="7" t="str">
        <f t="shared" si="10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USD3L1L23Y_Quote</v>
      </c>
      <c r="J31" s="20" t="str">
        <f t="shared" si="3"/>
        <v>USDAM3L23Y_Quote</v>
      </c>
      <c r="K31" s="20" t="str">
        <f t="shared" si="4"/>
        <v>USD_YC1MRH_AM1LBASIS23Y</v>
      </c>
      <c r="L31" s="22" t="str">
        <f>_xll.qlSwapRateHelper2(K31,$J31,$C31,Calendar,$F31,$G31,$H31,$L$4,$I31,B31,DiscountingCurve,Permanent,,ObjectOverwrite)</f>
        <v>USD_YC1MRH_AM1LBASIS23Y#0000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8"/>
        <v>0D</v>
      </c>
      <c r="C32" s="7" t="s">
        <v>39</v>
      </c>
      <c r="D32" s="7" t="str">
        <f t="shared" si="9"/>
        <v>AM</v>
      </c>
      <c r="E32" s="7" t="str">
        <f t="shared" si="10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USD3L1L24Y_Quote</v>
      </c>
      <c r="J32" s="20" t="str">
        <f t="shared" si="3"/>
        <v>USDAM3L24Y_Quote</v>
      </c>
      <c r="K32" s="20" t="str">
        <f t="shared" si="4"/>
        <v>USD_YC1MRH_AM1LBASIS24Y</v>
      </c>
      <c r="L32" s="22" t="str">
        <f>_xll.qlSwapRateHelper2(K32,$J32,$C32,Calendar,$F32,$G32,$H32,$L$4,$I32,B32,DiscountingCurve,Permanent,,ObjectOverwrite)</f>
        <v>USD_YC1MRH_AM1LBASIS24Y#0000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8"/>
        <v>0D</v>
      </c>
      <c r="C33" s="7" t="s">
        <v>25</v>
      </c>
      <c r="D33" s="7" t="str">
        <f t="shared" si="9"/>
        <v>AM</v>
      </c>
      <c r="E33" s="7" t="str">
        <f t="shared" si="10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USD3L1L25Y_Quote</v>
      </c>
      <c r="J33" s="20" t="str">
        <f t="shared" si="3"/>
        <v>USDAM3L25Y_Quote</v>
      </c>
      <c r="K33" s="20" t="str">
        <f t="shared" si="4"/>
        <v>USD_YC1MRH_AM1LBASIS25Y</v>
      </c>
      <c r="L33" s="22" t="str">
        <f>_xll.qlSwapRateHelper2(K33,$J33,$C33,Calendar,$F33,$G33,$H33,$L$4,$I33,B33,DiscountingCurve,Permanent,,ObjectOverwrite)</f>
        <v>USD_YC1MRH_AM1LBASIS25Y#0000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8"/>
        <v>0D</v>
      </c>
      <c r="C34" s="7" t="s">
        <v>40</v>
      </c>
      <c r="D34" s="7" t="str">
        <f t="shared" si="9"/>
        <v>AM</v>
      </c>
      <c r="E34" s="7" t="str">
        <f t="shared" si="10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USD3L1L26Y_Quote</v>
      </c>
      <c r="J34" s="20" t="str">
        <f t="shared" si="3"/>
        <v>USDAM3L26Y_Quote</v>
      </c>
      <c r="K34" s="20" t="str">
        <f t="shared" si="4"/>
        <v>USD_YC1MRH_AM1LBASIS26Y</v>
      </c>
      <c r="L34" s="22" t="str">
        <f>_xll.qlSwapRateHelper2(K34,$J34,$C34,Calendar,$F34,$G34,$H34,$L$4,$I34,B34,DiscountingCurve,Permanent,,ObjectOverwrite)</f>
        <v>USD_YC1MRH_AM1LBASIS26Y#0000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8"/>
        <v>0D</v>
      </c>
      <c r="C35" s="7" t="s">
        <v>41</v>
      </c>
      <c r="D35" s="7" t="str">
        <f t="shared" si="9"/>
        <v>AM</v>
      </c>
      <c r="E35" s="7" t="str">
        <f t="shared" si="10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USD3L1L27Y_Quote</v>
      </c>
      <c r="J35" s="20" t="str">
        <f t="shared" si="3"/>
        <v>USDAM3L27Y_Quote</v>
      </c>
      <c r="K35" s="20" t="str">
        <f t="shared" si="4"/>
        <v>USD_YC1MRH_AM1LBASIS27Y</v>
      </c>
      <c r="L35" s="22" t="str">
        <f>_xll.qlSwapRateHelper2(K35,$J35,$C35,Calendar,$F35,$G35,$H35,$L$4,$I35,B35,DiscountingCurve,Permanent,,ObjectOverwrite)</f>
        <v>USD_YC1MRH_AM1LBASIS27Y#0000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8"/>
        <v>0D</v>
      </c>
      <c r="C36" s="7" t="s">
        <v>42</v>
      </c>
      <c r="D36" s="7" t="str">
        <f t="shared" si="9"/>
        <v>AM</v>
      </c>
      <c r="E36" s="7" t="str">
        <f t="shared" si="10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USD3L1L28Y_Quote</v>
      </c>
      <c r="J36" s="20" t="str">
        <f t="shared" si="3"/>
        <v>USDAM3L28Y_Quote</v>
      </c>
      <c r="K36" s="20" t="str">
        <f t="shared" si="4"/>
        <v>USD_YC1MRH_AM1LBASIS28Y</v>
      </c>
      <c r="L36" s="22" t="str">
        <f>_xll.qlSwapRateHelper2(K36,$J36,$C36,Calendar,$F36,$G36,$H36,$L$4,$I36,B36,DiscountingCurve,Permanent,,ObjectOverwrite)</f>
        <v>USD_YC1MRH_AM1LBASIS28Y#0000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8"/>
        <v>0D</v>
      </c>
      <c r="C37" s="7" t="s">
        <v>43</v>
      </c>
      <c r="D37" s="7" t="str">
        <f t="shared" si="9"/>
        <v>AM</v>
      </c>
      <c r="E37" s="7" t="str">
        <f t="shared" si="10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USD3L1L29Y_Quote</v>
      </c>
      <c r="J37" s="20" t="str">
        <f t="shared" si="3"/>
        <v>USDAM3L29Y_Quote</v>
      </c>
      <c r="K37" s="20" t="str">
        <f t="shared" si="4"/>
        <v>USD_YC1MRH_AM1LBASIS29Y</v>
      </c>
      <c r="L37" s="22" t="str">
        <f>_xll.qlSwapRateHelper2(K37,$J37,$C37,Calendar,$F37,$G37,$H37,$L$4,$I37,B37,DiscountingCurve,Permanent,,ObjectOverwrite)</f>
        <v>USD_YC1MRH_AM1LBASIS29Y#0000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8"/>
        <v>0D</v>
      </c>
      <c r="C38" s="7" t="s">
        <v>26</v>
      </c>
      <c r="D38" s="7" t="str">
        <f t="shared" si="9"/>
        <v>AM</v>
      </c>
      <c r="E38" s="7" t="str">
        <f t="shared" si="10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USD3L1L30Y_Quote</v>
      </c>
      <c r="J38" s="20" t="str">
        <f t="shared" si="3"/>
        <v>USDAM3L30Y_Quote</v>
      </c>
      <c r="K38" s="20" t="str">
        <f t="shared" si="4"/>
        <v>USD_YC1MRH_AM1LBASIS30Y</v>
      </c>
      <c r="L38" s="22" t="str">
        <f>_xll.qlSwapRateHelper2(K38,$J38,$C38,Calendar,$F38,$G38,$H38,$L$4,$I38,B38,DiscountingCurve,Permanent,,ObjectOverwrite)</f>
        <v>USD_YC1MRH_AM1LBASIS30Y#0000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8"/>
        <v>0D</v>
      </c>
      <c r="C39" s="7" t="s">
        <v>44</v>
      </c>
      <c r="D39" s="7" t="str">
        <f t="shared" si="9"/>
        <v>AM</v>
      </c>
      <c r="E39" s="7" t="str">
        <f t="shared" si="10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USD3L1L35Y_Quote</v>
      </c>
      <c r="J39" s="20" t="str">
        <f t="shared" si="3"/>
        <v>USDAM3L35Y_Quote</v>
      </c>
      <c r="K39" s="20" t="str">
        <f t="shared" si="4"/>
        <v>USD_YC1MRH_AM1LBASIS35Y</v>
      </c>
      <c r="L39" s="22" t="str">
        <f>_xll.qlSwapRateHelper2(K39,$J39,$C39,Calendar,$F39,$G39,$H39,$L$4,$I39,B39,DiscountingCurve,Permanent,,ObjectOverwrite)</f>
        <v>USD_YC1MRH_AM1LBASIS35Y#0000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8"/>
        <v>0D</v>
      </c>
      <c r="C40" s="7" t="s">
        <v>27</v>
      </c>
      <c r="D40" s="7" t="str">
        <f t="shared" si="9"/>
        <v>AM</v>
      </c>
      <c r="E40" s="7" t="str">
        <f t="shared" si="10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USD3L1L40Y_Quote</v>
      </c>
      <c r="J40" s="20" t="str">
        <f t="shared" si="3"/>
        <v>USDAM3L40Y_Quote</v>
      </c>
      <c r="K40" s="20" t="str">
        <f t="shared" si="4"/>
        <v>USD_YC1MRH_AM1LBASIS40Y</v>
      </c>
      <c r="L40" s="22" t="str">
        <f>_xll.qlSwapRateHelper2(K40,$J40,$C40,Calendar,$F40,$G40,$H40,$L$4,$I40,B40,DiscountingCurve,Permanent,,ObjectOverwrite)</f>
        <v>USD_YC1MRH_AM1LBASIS40Y#0000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8"/>
        <v>0D</v>
      </c>
      <c r="C41" s="7" t="s">
        <v>28</v>
      </c>
      <c r="D41" s="7" t="str">
        <f t="shared" si="9"/>
        <v>AM</v>
      </c>
      <c r="E41" s="7" t="str">
        <f t="shared" si="10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USD3L1L50Y_Quote</v>
      </c>
      <c r="J41" s="20" t="str">
        <f t="shared" si="3"/>
        <v>USDAM3L50Y_Quote</v>
      </c>
      <c r="K41" s="20" t="str">
        <f t="shared" si="4"/>
        <v>USD_YC1MRH_AM1LBASIS50Y</v>
      </c>
      <c r="L41" s="22" t="str">
        <f>_xll.qlSwapRateHelper2(K41,$J41,$C41,Calendar,$F41,$G41,$H41,$L$4,$I41,B41,DiscountingCurve,Permanent,,ObjectOverwrite)</f>
        <v>USD_YC1MRH_AM1LBASIS50Y#0000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8"/>
        <v>0D</v>
      </c>
      <c r="C42" s="7" t="s">
        <v>29</v>
      </c>
      <c r="D42" s="7" t="str">
        <f t="shared" si="9"/>
        <v>AM</v>
      </c>
      <c r="E42" s="7" t="str">
        <f t="shared" si="10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USD3L1L60Y_Quote</v>
      </c>
      <c r="J42" s="20" t="str">
        <f t="shared" si="3"/>
        <v>USDAM3L60Y_Quote</v>
      </c>
      <c r="K42" s="20" t="str">
        <f t="shared" si="4"/>
        <v>USD_YC1MRH_AM1LBASIS60Y</v>
      </c>
      <c r="L42" s="22" t="str">
        <f>_xll.qlSwapRateHelper2(K42,$J42,$C42,Calendar,$F42,$G42,$H42,$L$4,$I42,B42,DiscountingCurve,Permanent,,ObjectOverwrite)</f>
        <v>USD_YC1MRH_AM1LBASIS60Y#0000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Currency&amp;"_YC"&amp;$J$2&amp;"RH"</f>
        <v>USD_YC3MRH</v>
      </c>
      <c r="L2" s="48" t="str">
        <f>Discounting</f>
        <v>UsdYC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USD_YC3MRH_SwapsFromBasis.xml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USD_YC3MRH_AM3LBASIS_Libor3M</v>
      </c>
      <c r="L4" s="50" t="str">
        <f>IF(UPPER(FamilyName)="IBOR",_xll.qlEuribor($K4,$J$2,,Permanent,Trigger,ObjectOverwrite),IF(UPPER(FamilyName)="LIBOR",_xll.qlLibor($K4,Currency,$J$2,,Permanent,Trigger,ObjectOverwrite),"--"))</f>
        <v>USD_YC3MRH_AM3LBASIS_Libor3M#0000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USD6L3L1Y_Quote</v>
      </c>
      <c r="J6" s="20" t="str">
        <f t="shared" ref="J6:J42" si="3">Currency&amp;$D6&amp;$I$2&amp;$C6&amp;"_Quote"</f>
        <v>USDAM6L1Y_Quote</v>
      </c>
      <c r="K6" s="20" t="str">
        <f t="shared" ref="K6:K11" si="4">$K$2&amp;"_"&amp;$D6&amp;$E6&amp;"BASIS"&amp;$C6</f>
        <v>USD_YC3MRH_AM3LBASIS1Y</v>
      </c>
      <c r="L6" s="22" t="str">
        <f>_xll.qlSwapRateHelper2(K6,$J6,$C6,Calendar,$F6,$G6,$H6,$L$4,$I6,B6,DiscountingCurve,Permanent,,ObjectOverwrite)</f>
        <v>USD_YC3MRH_AM3LBASIS1Y#0000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>B6</f>
        <v>0D</v>
      </c>
      <c r="C7" s="7" t="s">
        <v>79</v>
      </c>
      <c r="D7" s="7" t="str">
        <f t="shared" ref="D7:E11" si="5">D6</f>
        <v>AM</v>
      </c>
      <c r="E7" s="7" t="str">
        <f t="shared" si="5"/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USD6L3L15M_Quote</v>
      </c>
      <c r="J7" s="20" t="str">
        <f t="shared" si="3"/>
        <v>USDAM6L15M_Quote</v>
      </c>
      <c r="K7" s="20" t="str">
        <f t="shared" si="4"/>
        <v>USD_YC3MRH_AM3LBASIS15M</v>
      </c>
      <c r="L7" s="22" t="str">
        <f>_xll.qlSwapRateHelper2(K7,$J7,$C7,Calendar,$F7,$G7,$H7,$L$4,$I7,B7,DiscountingCurve,Permanent,,ObjectOverwrite)</f>
        <v>USD_YC3MRH_AM3LBASIS15M#0000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>B7</f>
        <v>0D</v>
      </c>
      <c r="C8" s="7" t="s">
        <v>80</v>
      </c>
      <c r="D8" s="7" t="str">
        <f t="shared" si="5"/>
        <v>AM</v>
      </c>
      <c r="E8" s="7" t="str">
        <f t="shared" si="5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USD6L3L18M_Quote</v>
      </c>
      <c r="J8" s="20" t="str">
        <f t="shared" si="3"/>
        <v>USDAM6L18M_Quote</v>
      </c>
      <c r="K8" s="20" t="str">
        <f t="shared" si="4"/>
        <v>USD_YC3MRH_AM3LBASIS18M</v>
      </c>
      <c r="L8" s="22" t="str">
        <f>_xll.qlSwapRateHelper2(K8,$J8,$C8,Calendar,$F8,$G8,$H8,$L$4,$I8,B8,DiscountingCurve,Permanent,,ObjectOverwrite)</f>
        <v>USD_YC3MRH_AM3LBASIS18M#0000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>B8</f>
        <v>0D</v>
      </c>
      <c r="C9" s="7" t="s">
        <v>81</v>
      </c>
      <c r="D9" s="7" t="str">
        <f t="shared" si="5"/>
        <v>AM</v>
      </c>
      <c r="E9" s="7" t="str">
        <f t="shared" si="5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USD6L3L21M_Quote</v>
      </c>
      <c r="J9" s="20" t="str">
        <f t="shared" si="3"/>
        <v>USDAM6L21M_Quote</v>
      </c>
      <c r="K9" s="20" t="str">
        <f t="shared" si="4"/>
        <v>USD_YC3MRH_AM3LBASIS21M</v>
      </c>
      <c r="L9" s="22" t="str">
        <f>_xll.qlSwapRateHelper2(K9,$J9,$C9,Calendar,$F9,$G9,$H9,$L$4,$I9,B9,DiscountingCurve,Permanent,,ObjectOverwrite)</f>
        <v>USD_YC3MRH_AM3LBASIS21M#0000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>B9</f>
        <v>0D</v>
      </c>
      <c r="C10" s="7" t="s">
        <v>10</v>
      </c>
      <c r="D10" s="7" t="str">
        <f t="shared" si="5"/>
        <v>AM</v>
      </c>
      <c r="E10" s="7" t="str">
        <f t="shared" si="5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USD6L3L2Y_Quote</v>
      </c>
      <c r="J10" s="20" t="str">
        <f t="shared" si="3"/>
        <v>USDAM6L2Y_Quote</v>
      </c>
      <c r="K10" s="20" t="str">
        <f t="shared" si="4"/>
        <v>USD_YC3MRH_AM3LBASIS2Y</v>
      </c>
      <c r="L10" s="22" t="str">
        <f>_xll.qlSwapRateHelper2(K10,$J10,$C10,Calendar,$F10,$G10,$H10,$L$4,$I10,B10,DiscountingCurve,Permanent,,ObjectOverwrite)</f>
        <v>USD_YC3MRH_AM3LBASIS2Y#0000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>B10</f>
        <v>0D</v>
      </c>
      <c r="C11" s="7" t="s">
        <v>11</v>
      </c>
      <c r="D11" s="7" t="str">
        <f t="shared" si="5"/>
        <v>AM</v>
      </c>
      <c r="E11" s="7" t="str">
        <f t="shared" si="5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USD6L3L3Y_Quote</v>
      </c>
      <c r="J11" s="20" t="str">
        <f t="shared" si="3"/>
        <v>USDAM6L3Y_Quote</v>
      </c>
      <c r="K11" s="20" t="str">
        <f t="shared" si="4"/>
        <v>USD_YC3MRH_AM3LBASIS3Y</v>
      </c>
      <c r="L11" s="22" t="str">
        <f>_xll.qlSwapRateHelper2(K11,$J11,$C11,Calendar,$F11,$G11,$H11,$L$4,$I11,B11,DiscountingCurve,Permanent,,ObjectOverwrite)</f>
        <v>USD_YC3MRH_AM3LBASIS3Y#0000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ref="B12:B42" si="6">B11</f>
        <v>0D</v>
      </c>
      <c r="C12" s="7" t="s">
        <v>12</v>
      </c>
      <c r="D12" s="7" t="str">
        <f t="shared" ref="D12:E42" si="7">D11</f>
        <v>AM</v>
      </c>
      <c r="E12" s="7" t="str">
        <f t="shared" si="7"/>
        <v>3L</v>
      </c>
      <c r="F12" s="8" t="str">
        <f t="shared" ref="F12:F42" si="8">IF(UPPER(LEFT($D12))="A","Annual",IF(UPPER(LEFT($D12))="S","Semiannual","--"))</f>
        <v>Annual</v>
      </c>
      <c r="G12" s="8" t="s">
        <v>5</v>
      </c>
      <c r="H12" s="8" t="str">
        <f t="shared" si="1"/>
        <v>Actual/360</v>
      </c>
      <c r="I12" s="21" t="str">
        <f t="shared" si="2"/>
        <v>USD6L3L4Y_Quote</v>
      </c>
      <c r="J12" s="20" t="str">
        <f t="shared" si="3"/>
        <v>USDAM6L4Y_Quote</v>
      </c>
      <c r="K12" s="20" t="str">
        <f t="shared" ref="K12:K42" si="9">$K$2&amp;"_"&amp;$D12&amp;$E12&amp;"BASIS"&amp;$C12</f>
        <v>USD_YC3MRH_AM3LBASIS4Y</v>
      </c>
      <c r="L12" s="22" t="str">
        <f>_xll.qlSwapRateHelper2(K12,$J12,$C12,Calendar,$F12,$G12,$H12,$L$4,$I12,B12,DiscountingCurve,Permanent,,ObjectOverwrite)</f>
        <v>USD_YC3MRH_AM3LBASIS4Y#0000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6"/>
        <v>0D</v>
      </c>
      <c r="C13" s="7" t="s">
        <v>13</v>
      </c>
      <c r="D13" s="7" t="str">
        <f t="shared" si="7"/>
        <v>AM</v>
      </c>
      <c r="E13" s="7" t="str">
        <f t="shared" si="7"/>
        <v>3L</v>
      </c>
      <c r="F13" s="8" t="str">
        <f t="shared" si="8"/>
        <v>Annual</v>
      </c>
      <c r="G13" s="8" t="s">
        <v>5</v>
      </c>
      <c r="H13" s="8" t="str">
        <f t="shared" si="1"/>
        <v>Actual/360</v>
      </c>
      <c r="I13" s="21" t="str">
        <f t="shared" si="2"/>
        <v>USD6L3L5Y_Quote</v>
      </c>
      <c r="J13" s="20" t="str">
        <f t="shared" si="3"/>
        <v>USDAM6L5Y_Quote</v>
      </c>
      <c r="K13" s="20" t="str">
        <f t="shared" si="9"/>
        <v>USD_YC3MRH_AM3LBASIS5Y</v>
      </c>
      <c r="L13" s="22" t="str">
        <f>_xll.qlSwapRateHelper2(K13,$J13,$C13,Calendar,$F13,$G13,$H13,$L$4,$I13,B13,DiscountingCurve,Permanent,,ObjectOverwrite)</f>
        <v>USD_YC3MRH_AM3LBASIS5Y#0000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6"/>
        <v>0D</v>
      </c>
      <c r="C14" s="7" t="s">
        <v>14</v>
      </c>
      <c r="D14" s="7" t="str">
        <f t="shared" si="7"/>
        <v>AM</v>
      </c>
      <c r="E14" s="7" t="str">
        <f t="shared" si="7"/>
        <v>3L</v>
      </c>
      <c r="F14" s="8" t="str">
        <f t="shared" si="8"/>
        <v>Annual</v>
      </c>
      <c r="G14" s="8" t="s">
        <v>5</v>
      </c>
      <c r="H14" s="8" t="str">
        <f t="shared" si="1"/>
        <v>Actual/360</v>
      </c>
      <c r="I14" s="21" t="str">
        <f t="shared" si="2"/>
        <v>USD6L3L6Y_Quote</v>
      </c>
      <c r="J14" s="20" t="str">
        <f t="shared" si="3"/>
        <v>USDAM6L6Y_Quote</v>
      </c>
      <c r="K14" s="20" t="str">
        <f t="shared" si="9"/>
        <v>USD_YC3MRH_AM3LBASIS6Y</v>
      </c>
      <c r="L14" s="22" t="str">
        <f>_xll.qlSwapRateHelper2(K14,$J14,$C14,Calendar,$F14,$G14,$H14,$L$4,$I14,B14,DiscountingCurve,Permanent,,ObjectOverwrite)</f>
        <v>USD_YC3MRH_AM3LBASIS6Y#0000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6"/>
        <v>0D</v>
      </c>
      <c r="C15" s="7" t="s">
        <v>15</v>
      </c>
      <c r="D15" s="7" t="str">
        <f t="shared" si="7"/>
        <v>AM</v>
      </c>
      <c r="E15" s="7" t="str">
        <f t="shared" si="7"/>
        <v>3L</v>
      </c>
      <c r="F15" s="8" t="str">
        <f t="shared" si="8"/>
        <v>Annual</v>
      </c>
      <c r="G15" s="8" t="s">
        <v>5</v>
      </c>
      <c r="H15" s="8" t="str">
        <f t="shared" si="1"/>
        <v>Actual/360</v>
      </c>
      <c r="I15" s="21" t="str">
        <f t="shared" si="2"/>
        <v>USD6L3L7Y_Quote</v>
      </c>
      <c r="J15" s="20" t="str">
        <f t="shared" si="3"/>
        <v>USDAM6L7Y_Quote</v>
      </c>
      <c r="K15" s="20" t="str">
        <f t="shared" si="9"/>
        <v>USD_YC3MRH_AM3LBASIS7Y</v>
      </c>
      <c r="L15" s="22" t="str">
        <f>_xll.qlSwapRateHelper2(K15,$J15,$C15,Calendar,$F15,$G15,$H15,$L$4,$I15,B15,DiscountingCurve,Permanent,,ObjectOverwrite)</f>
        <v>USD_YC3MRH_AM3LBASIS7Y#0000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6"/>
        <v>0D</v>
      </c>
      <c r="C16" s="7" t="s">
        <v>16</v>
      </c>
      <c r="D16" s="7" t="str">
        <f t="shared" si="7"/>
        <v>AM</v>
      </c>
      <c r="E16" s="7" t="str">
        <f t="shared" si="7"/>
        <v>3L</v>
      </c>
      <c r="F16" s="8" t="str">
        <f t="shared" si="8"/>
        <v>Annual</v>
      </c>
      <c r="G16" s="8" t="s">
        <v>5</v>
      </c>
      <c r="H16" s="8" t="str">
        <f t="shared" si="1"/>
        <v>Actual/360</v>
      </c>
      <c r="I16" s="21" t="str">
        <f t="shared" si="2"/>
        <v>USD6L3L8Y_Quote</v>
      </c>
      <c r="J16" s="20" t="str">
        <f t="shared" si="3"/>
        <v>USDAM6L8Y_Quote</v>
      </c>
      <c r="K16" s="20" t="str">
        <f t="shared" si="9"/>
        <v>USD_YC3MRH_AM3LBASIS8Y</v>
      </c>
      <c r="L16" s="22" t="str">
        <f>_xll.qlSwapRateHelper2(K16,$J16,$C16,Calendar,$F16,$G16,$H16,$L$4,$I16,B16,DiscountingCurve,Permanent,,ObjectOverwrite)</f>
        <v>USD_YC3MRH_AM3LBASIS8Y#0000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6"/>
        <v>0D</v>
      </c>
      <c r="C17" s="7" t="s">
        <v>17</v>
      </c>
      <c r="D17" s="7" t="str">
        <f t="shared" si="7"/>
        <v>AM</v>
      </c>
      <c r="E17" s="7" t="str">
        <f t="shared" si="7"/>
        <v>3L</v>
      </c>
      <c r="F17" s="8" t="str">
        <f t="shared" si="8"/>
        <v>Annual</v>
      </c>
      <c r="G17" s="8" t="s">
        <v>5</v>
      </c>
      <c r="H17" s="8" t="str">
        <f t="shared" si="1"/>
        <v>Actual/360</v>
      </c>
      <c r="I17" s="21" t="str">
        <f t="shared" si="2"/>
        <v>USD6L3L9Y_Quote</v>
      </c>
      <c r="J17" s="20" t="str">
        <f t="shared" si="3"/>
        <v>USDAM6L9Y_Quote</v>
      </c>
      <c r="K17" s="20" t="str">
        <f t="shared" si="9"/>
        <v>USD_YC3MRH_AM3LBASIS9Y</v>
      </c>
      <c r="L17" s="22" t="str">
        <f>_xll.qlSwapRateHelper2(K17,$J17,$C17,Calendar,$F17,$G17,$H17,$L$4,$I17,B17,DiscountingCurve,Permanent,,ObjectOverwrite)</f>
        <v>USD_YC3MRH_AM3LBASIS9Y#0000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6"/>
        <v>0D</v>
      </c>
      <c r="C18" s="7" t="s">
        <v>18</v>
      </c>
      <c r="D18" s="7" t="str">
        <f t="shared" si="7"/>
        <v>AM</v>
      </c>
      <c r="E18" s="7" t="str">
        <f t="shared" si="7"/>
        <v>3L</v>
      </c>
      <c r="F18" s="8" t="str">
        <f t="shared" si="8"/>
        <v>Annual</v>
      </c>
      <c r="G18" s="8" t="s">
        <v>5</v>
      </c>
      <c r="H18" s="8" t="str">
        <f t="shared" si="1"/>
        <v>Actual/360</v>
      </c>
      <c r="I18" s="21" t="str">
        <f t="shared" si="2"/>
        <v>USD6L3L10Y_Quote</v>
      </c>
      <c r="J18" s="20" t="str">
        <f t="shared" si="3"/>
        <v>USDAM6L10Y_Quote</v>
      </c>
      <c r="K18" s="20" t="str">
        <f t="shared" si="9"/>
        <v>USD_YC3MRH_AM3LBASIS10Y</v>
      </c>
      <c r="L18" s="22" t="str">
        <f>_xll.qlSwapRateHelper2(K18,$J18,$C18,Calendar,$F18,$G18,$H18,$L$4,$I18,B18,DiscountingCurve,Permanent,,ObjectOverwrite)</f>
        <v>USD_YC3MRH_AM3LBASIS10Y#0000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6"/>
        <v>0D</v>
      </c>
      <c r="C19" s="7" t="s">
        <v>19</v>
      </c>
      <c r="D19" s="7" t="str">
        <f t="shared" si="7"/>
        <v>AM</v>
      </c>
      <c r="E19" s="7" t="str">
        <f t="shared" si="7"/>
        <v>3L</v>
      </c>
      <c r="F19" s="8" t="str">
        <f t="shared" si="8"/>
        <v>Annual</v>
      </c>
      <c r="G19" s="8" t="s">
        <v>5</v>
      </c>
      <c r="H19" s="8" t="str">
        <f t="shared" si="1"/>
        <v>Actual/360</v>
      </c>
      <c r="I19" s="21" t="str">
        <f t="shared" si="2"/>
        <v>USD6L3L11Y_Quote</v>
      </c>
      <c r="J19" s="20" t="str">
        <f t="shared" si="3"/>
        <v>USDAM6L11Y_Quote</v>
      </c>
      <c r="K19" s="20" t="str">
        <f t="shared" si="9"/>
        <v>USD_YC3MRH_AM3LBASIS11Y</v>
      </c>
      <c r="L19" s="22" t="str">
        <f>_xll.qlSwapRateHelper2(K19,$J19,$C19,Calendar,$F19,$G19,$H19,$L$4,$I19,B19,DiscountingCurve,Permanent,,ObjectOverwrite)</f>
        <v>USD_YC3MRH_AM3LBASIS11Y#0000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6"/>
        <v>0D</v>
      </c>
      <c r="C20" s="7" t="s">
        <v>20</v>
      </c>
      <c r="D20" s="7" t="str">
        <f t="shared" si="7"/>
        <v>AM</v>
      </c>
      <c r="E20" s="7" t="str">
        <f t="shared" si="7"/>
        <v>3L</v>
      </c>
      <c r="F20" s="8" t="str">
        <f t="shared" si="8"/>
        <v>Annual</v>
      </c>
      <c r="G20" s="8" t="s">
        <v>5</v>
      </c>
      <c r="H20" s="8" t="str">
        <f t="shared" si="1"/>
        <v>Actual/360</v>
      </c>
      <c r="I20" s="21" t="str">
        <f t="shared" si="2"/>
        <v>USD6L3L12Y_Quote</v>
      </c>
      <c r="J20" s="20" t="str">
        <f t="shared" si="3"/>
        <v>USDAM6L12Y_Quote</v>
      </c>
      <c r="K20" s="20" t="str">
        <f t="shared" si="9"/>
        <v>USD_YC3MRH_AM3LBASIS12Y</v>
      </c>
      <c r="L20" s="22" t="str">
        <f>_xll.qlSwapRateHelper2(K20,$J20,$C20,Calendar,$F20,$G20,$H20,$L$4,$I20,B20,DiscountingCurve,Permanent,,ObjectOverwrite)</f>
        <v>USD_YC3MRH_AM3LBASIS12Y#0000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6"/>
        <v>0D</v>
      </c>
      <c r="C21" s="7" t="s">
        <v>21</v>
      </c>
      <c r="D21" s="7" t="str">
        <f t="shared" si="7"/>
        <v>AM</v>
      </c>
      <c r="E21" s="7" t="str">
        <f t="shared" si="7"/>
        <v>3L</v>
      </c>
      <c r="F21" s="8" t="str">
        <f t="shared" si="8"/>
        <v>Annual</v>
      </c>
      <c r="G21" s="8" t="s">
        <v>5</v>
      </c>
      <c r="H21" s="8" t="str">
        <f t="shared" si="1"/>
        <v>Actual/360</v>
      </c>
      <c r="I21" s="21" t="str">
        <f t="shared" si="2"/>
        <v>USD6L3L13Y_Quote</v>
      </c>
      <c r="J21" s="20" t="str">
        <f t="shared" si="3"/>
        <v>USDAM6L13Y_Quote</v>
      </c>
      <c r="K21" s="20" t="str">
        <f t="shared" si="9"/>
        <v>USD_YC3MRH_AM3LBASIS13Y</v>
      </c>
      <c r="L21" s="22" t="str">
        <f>_xll.qlSwapRateHelper2(K21,$J21,$C21,Calendar,$F21,$G21,$H21,$L$4,$I21,B21,DiscountingCurve,Permanent,,ObjectOverwrite)</f>
        <v>USD_YC3MRH_AM3LBASIS13Y#0000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6"/>
        <v>0D</v>
      </c>
      <c r="C22" s="7" t="s">
        <v>22</v>
      </c>
      <c r="D22" s="7" t="str">
        <f t="shared" si="7"/>
        <v>AM</v>
      </c>
      <c r="E22" s="7" t="str">
        <f t="shared" si="7"/>
        <v>3L</v>
      </c>
      <c r="F22" s="8" t="str">
        <f t="shared" si="8"/>
        <v>Annual</v>
      </c>
      <c r="G22" s="8" t="s">
        <v>5</v>
      </c>
      <c r="H22" s="8" t="str">
        <f t="shared" si="1"/>
        <v>Actual/360</v>
      </c>
      <c r="I22" s="21" t="str">
        <f t="shared" si="2"/>
        <v>USD6L3L14Y_Quote</v>
      </c>
      <c r="J22" s="20" t="str">
        <f t="shared" si="3"/>
        <v>USDAM6L14Y_Quote</v>
      </c>
      <c r="K22" s="20" t="str">
        <f t="shared" si="9"/>
        <v>USD_YC3MRH_AM3LBASIS14Y</v>
      </c>
      <c r="L22" s="22" t="str">
        <f>_xll.qlSwapRateHelper2(K22,$J22,$C22,Calendar,$F22,$G22,$H22,$L$4,$I22,B22,DiscountingCurve,Permanent,,ObjectOverwrite)</f>
        <v>USD_YC3MRH_AM3LBASIS14Y#0000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6"/>
        <v>0D</v>
      </c>
      <c r="C23" s="7" t="s">
        <v>23</v>
      </c>
      <c r="D23" s="7" t="str">
        <f t="shared" si="7"/>
        <v>AM</v>
      </c>
      <c r="E23" s="7" t="str">
        <f t="shared" si="7"/>
        <v>3L</v>
      </c>
      <c r="F23" s="8" t="str">
        <f t="shared" si="8"/>
        <v>Annual</v>
      </c>
      <c r="G23" s="8" t="s">
        <v>5</v>
      </c>
      <c r="H23" s="8" t="str">
        <f t="shared" si="1"/>
        <v>Actual/360</v>
      </c>
      <c r="I23" s="21" t="str">
        <f t="shared" si="2"/>
        <v>USD6L3L15Y_Quote</v>
      </c>
      <c r="J23" s="20" t="str">
        <f t="shared" si="3"/>
        <v>USDAM6L15Y_Quote</v>
      </c>
      <c r="K23" s="20" t="str">
        <f t="shared" si="9"/>
        <v>USD_YC3MRH_AM3LBASIS15Y</v>
      </c>
      <c r="L23" s="22" t="str">
        <f>_xll.qlSwapRateHelper2(K23,$J23,$C23,Calendar,$F23,$G23,$H23,$L$4,$I23,B23,DiscountingCurve,Permanent,,ObjectOverwrite)</f>
        <v>USD_YC3MRH_AM3LBASIS15Y#0000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6"/>
        <v>0D</v>
      </c>
      <c r="C24" s="7" t="s">
        <v>32</v>
      </c>
      <c r="D24" s="7" t="str">
        <f t="shared" si="7"/>
        <v>AM</v>
      </c>
      <c r="E24" s="7" t="str">
        <f t="shared" si="7"/>
        <v>3L</v>
      </c>
      <c r="F24" s="8" t="str">
        <f t="shared" si="8"/>
        <v>Annual</v>
      </c>
      <c r="G24" s="8" t="s">
        <v>5</v>
      </c>
      <c r="H24" s="8" t="str">
        <f t="shared" si="1"/>
        <v>Actual/360</v>
      </c>
      <c r="I24" s="21" t="str">
        <f t="shared" si="2"/>
        <v>USD6L3L16Y_Quote</v>
      </c>
      <c r="J24" s="20" t="str">
        <f t="shared" si="3"/>
        <v>USDAM6L16Y_Quote</v>
      </c>
      <c r="K24" s="20" t="str">
        <f t="shared" si="9"/>
        <v>USD_YC3MRH_AM3LBASIS16Y</v>
      </c>
      <c r="L24" s="22" t="str">
        <f>_xll.qlSwapRateHelper2(K24,$J24,$C24,Calendar,$F24,$G24,$H24,$L$4,$I24,B24,DiscountingCurve,Permanent,,ObjectOverwrite)</f>
        <v>USD_YC3MRH_AM3LBASIS16Y#0000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6"/>
        <v>0D</v>
      </c>
      <c r="C25" s="7" t="s">
        <v>33</v>
      </c>
      <c r="D25" s="7" t="str">
        <f t="shared" si="7"/>
        <v>AM</v>
      </c>
      <c r="E25" s="7" t="str">
        <f t="shared" si="7"/>
        <v>3L</v>
      </c>
      <c r="F25" s="8" t="str">
        <f t="shared" si="8"/>
        <v>Annual</v>
      </c>
      <c r="G25" s="8" t="s">
        <v>5</v>
      </c>
      <c r="H25" s="8" t="str">
        <f t="shared" si="1"/>
        <v>Actual/360</v>
      </c>
      <c r="I25" s="21" t="str">
        <f t="shared" si="2"/>
        <v>USD6L3L17Y_Quote</v>
      </c>
      <c r="J25" s="20" t="str">
        <f t="shared" si="3"/>
        <v>USDAM6L17Y_Quote</v>
      </c>
      <c r="K25" s="20" t="str">
        <f t="shared" si="9"/>
        <v>USD_YC3MRH_AM3LBASIS17Y</v>
      </c>
      <c r="L25" s="22" t="str">
        <f>_xll.qlSwapRateHelper2(K25,$J25,$C25,Calendar,$F25,$G25,$H25,$L$4,$I25,B25,DiscountingCurve,Permanent,,ObjectOverwrite)</f>
        <v>USD_YC3MRH_AM3LBASIS17Y#0000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6"/>
        <v>0D</v>
      </c>
      <c r="C26" s="7" t="s">
        <v>34</v>
      </c>
      <c r="D26" s="7" t="str">
        <f t="shared" si="7"/>
        <v>AM</v>
      </c>
      <c r="E26" s="7" t="str">
        <f t="shared" si="7"/>
        <v>3L</v>
      </c>
      <c r="F26" s="8" t="str">
        <f t="shared" si="8"/>
        <v>Annual</v>
      </c>
      <c r="G26" s="8" t="s">
        <v>5</v>
      </c>
      <c r="H26" s="8" t="str">
        <f t="shared" si="1"/>
        <v>Actual/360</v>
      </c>
      <c r="I26" s="21" t="str">
        <f t="shared" si="2"/>
        <v>USD6L3L18Y_Quote</v>
      </c>
      <c r="J26" s="20" t="str">
        <f t="shared" si="3"/>
        <v>USDAM6L18Y_Quote</v>
      </c>
      <c r="K26" s="20" t="str">
        <f t="shared" si="9"/>
        <v>USD_YC3MRH_AM3LBASIS18Y</v>
      </c>
      <c r="L26" s="22" t="str">
        <f>_xll.qlSwapRateHelper2(K26,$J26,$C26,Calendar,$F26,$G26,$H26,$L$4,$I26,B26,DiscountingCurve,Permanent,,ObjectOverwrite)</f>
        <v>USD_YC3MRH_AM3LBASIS18Y#0000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6"/>
        <v>0D</v>
      </c>
      <c r="C27" s="7" t="s">
        <v>35</v>
      </c>
      <c r="D27" s="7" t="str">
        <f t="shared" si="7"/>
        <v>AM</v>
      </c>
      <c r="E27" s="7" t="str">
        <f t="shared" si="7"/>
        <v>3L</v>
      </c>
      <c r="F27" s="8" t="str">
        <f t="shared" si="8"/>
        <v>Annual</v>
      </c>
      <c r="G27" s="8" t="s">
        <v>5</v>
      </c>
      <c r="H27" s="8" t="str">
        <f t="shared" si="1"/>
        <v>Actual/360</v>
      </c>
      <c r="I27" s="21" t="str">
        <f t="shared" si="2"/>
        <v>USD6L3L19Y_Quote</v>
      </c>
      <c r="J27" s="20" t="str">
        <f t="shared" si="3"/>
        <v>USDAM6L19Y_Quote</v>
      </c>
      <c r="K27" s="20" t="str">
        <f t="shared" si="9"/>
        <v>USD_YC3MRH_AM3LBASIS19Y</v>
      </c>
      <c r="L27" s="22" t="str">
        <f>_xll.qlSwapRateHelper2(K27,$J27,$C27,Calendar,$F27,$G27,$H27,$L$4,$I27,B27,DiscountingCurve,Permanent,,ObjectOverwrite)</f>
        <v>USD_YC3MRH_AM3LBASIS19Y#0000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6"/>
        <v>0D</v>
      </c>
      <c r="C28" s="7" t="s">
        <v>24</v>
      </c>
      <c r="D28" s="7" t="str">
        <f t="shared" si="7"/>
        <v>AM</v>
      </c>
      <c r="E28" s="7" t="str">
        <f t="shared" si="7"/>
        <v>3L</v>
      </c>
      <c r="F28" s="8" t="str">
        <f t="shared" si="8"/>
        <v>Annual</v>
      </c>
      <c r="G28" s="8" t="s">
        <v>5</v>
      </c>
      <c r="H28" s="8" t="str">
        <f t="shared" si="1"/>
        <v>Actual/360</v>
      </c>
      <c r="I28" s="21" t="str">
        <f t="shared" si="2"/>
        <v>USD6L3L20Y_Quote</v>
      </c>
      <c r="J28" s="20" t="str">
        <f t="shared" si="3"/>
        <v>USDAM6L20Y_Quote</v>
      </c>
      <c r="K28" s="20" t="str">
        <f t="shared" si="9"/>
        <v>USD_YC3MRH_AM3LBASIS20Y</v>
      </c>
      <c r="L28" s="22" t="str">
        <f>_xll.qlSwapRateHelper2(K28,$J28,$C28,Calendar,$F28,$G28,$H28,$L$4,$I28,B28,DiscountingCurve,Permanent,,ObjectOverwrite)</f>
        <v>USD_YC3MRH_AM3LBASIS20Y#0000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6"/>
        <v>0D</v>
      </c>
      <c r="C29" s="7" t="s">
        <v>36</v>
      </c>
      <c r="D29" s="7" t="str">
        <f t="shared" si="7"/>
        <v>AM</v>
      </c>
      <c r="E29" s="7" t="str">
        <f t="shared" si="7"/>
        <v>3L</v>
      </c>
      <c r="F29" s="8" t="str">
        <f t="shared" si="8"/>
        <v>Annual</v>
      </c>
      <c r="G29" s="8" t="s">
        <v>5</v>
      </c>
      <c r="H29" s="8" t="str">
        <f t="shared" si="1"/>
        <v>Actual/360</v>
      </c>
      <c r="I29" s="21" t="str">
        <f t="shared" si="2"/>
        <v>USD6L3L21Y_Quote</v>
      </c>
      <c r="J29" s="20" t="str">
        <f t="shared" si="3"/>
        <v>USDAM6L21Y_Quote</v>
      </c>
      <c r="K29" s="20" t="str">
        <f t="shared" si="9"/>
        <v>USD_YC3MRH_AM3LBASIS21Y</v>
      </c>
      <c r="L29" s="22" t="str">
        <f>_xll.qlSwapRateHelper2(K29,$J29,$C29,Calendar,$F29,$G29,$H29,$L$4,$I29,B29,DiscountingCurve,Permanent,,ObjectOverwrite)</f>
        <v>USD_YC3MRH_AM3LBASIS21Y#0000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6"/>
        <v>0D</v>
      </c>
      <c r="C30" s="7" t="s">
        <v>37</v>
      </c>
      <c r="D30" s="7" t="str">
        <f t="shared" si="7"/>
        <v>AM</v>
      </c>
      <c r="E30" s="7" t="str">
        <f t="shared" si="7"/>
        <v>3L</v>
      </c>
      <c r="F30" s="8" t="str">
        <f t="shared" si="8"/>
        <v>Annual</v>
      </c>
      <c r="G30" s="8" t="s">
        <v>5</v>
      </c>
      <c r="H30" s="8" t="str">
        <f t="shared" si="1"/>
        <v>Actual/360</v>
      </c>
      <c r="I30" s="21" t="str">
        <f t="shared" si="2"/>
        <v>USD6L3L22Y_Quote</v>
      </c>
      <c r="J30" s="20" t="str">
        <f t="shared" si="3"/>
        <v>USDAM6L22Y_Quote</v>
      </c>
      <c r="K30" s="20" t="str">
        <f t="shared" si="9"/>
        <v>USD_YC3MRH_AM3LBASIS22Y</v>
      </c>
      <c r="L30" s="22" t="str">
        <f>_xll.qlSwapRateHelper2(K30,$J30,$C30,Calendar,$F30,$G30,$H30,$L$4,$I30,B30,DiscountingCurve,Permanent,,ObjectOverwrite)</f>
        <v>USD_YC3MRH_AM3LBASIS22Y#0000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6"/>
        <v>0D</v>
      </c>
      <c r="C31" s="7" t="s">
        <v>38</v>
      </c>
      <c r="D31" s="7" t="str">
        <f t="shared" si="7"/>
        <v>AM</v>
      </c>
      <c r="E31" s="7" t="str">
        <f t="shared" si="7"/>
        <v>3L</v>
      </c>
      <c r="F31" s="8" t="str">
        <f t="shared" si="8"/>
        <v>Annual</v>
      </c>
      <c r="G31" s="8" t="s">
        <v>5</v>
      </c>
      <c r="H31" s="8" t="str">
        <f t="shared" si="1"/>
        <v>Actual/360</v>
      </c>
      <c r="I31" s="21" t="str">
        <f t="shared" si="2"/>
        <v>USD6L3L23Y_Quote</v>
      </c>
      <c r="J31" s="20" t="str">
        <f t="shared" si="3"/>
        <v>USDAM6L23Y_Quote</v>
      </c>
      <c r="K31" s="20" t="str">
        <f t="shared" si="9"/>
        <v>USD_YC3MRH_AM3LBASIS23Y</v>
      </c>
      <c r="L31" s="22" t="str">
        <f>_xll.qlSwapRateHelper2(K31,$J31,$C31,Calendar,$F31,$G31,$H31,$L$4,$I31,B31,DiscountingCurve,Permanent,,ObjectOverwrite)</f>
        <v>USD_YC3MRH_AM3LBASIS23Y#0000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6"/>
        <v>0D</v>
      </c>
      <c r="C32" s="7" t="s">
        <v>39</v>
      </c>
      <c r="D32" s="7" t="str">
        <f t="shared" si="7"/>
        <v>AM</v>
      </c>
      <c r="E32" s="7" t="str">
        <f t="shared" si="7"/>
        <v>3L</v>
      </c>
      <c r="F32" s="8" t="str">
        <f t="shared" si="8"/>
        <v>Annual</v>
      </c>
      <c r="G32" s="8" t="s">
        <v>5</v>
      </c>
      <c r="H32" s="8" t="str">
        <f t="shared" si="1"/>
        <v>Actual/360</v>
      </c>
      <c r="I32" s="21" t="str">
        <f t="shared" si="2"/>
        <v>USD6L3L24Y_Quote</v>
      </c>
      <c r="J32" s="20" t="str">
        <f t="shared" si="3"/>
        <v>USDAM6L24Y_Quote</v>
      </c>
      <c r="K32" s="20" t="str">
        <f t="shared" si="9"/>
        <v>USD_YC3MRH_AM3LBASIS24Y</v>
      </c>
      <c r="L32" s="22" t="str">
        <f>_xll.qlSwapRateHelper2(K32,$J32,$C32,Calendar,$F32,$G32,$H32,$L$4,$I32,B32,DiscountingCurve,Permanent,,ObjectOverwrite)</f>
        <v>USD_YC3MRH_AM3LBASIS24Y#0000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6"/>
        <v>0D</v>
      </c>
      <c r="C33" s="7" t="s">
        <v>25</v>
      </c>
      <c r="D33" s="7" t="str">
        <f t="shared" si="7"/>
        <v>AM</v>
      </c>
      <c r="E33" s="7" t="str">
        <f t="shared" si="7"/>
        <v>3L</v>
      </c>
      <c r="F33" s="8" t="str">
        <f t="shared" si="8"/>
        <v>Annual</v>
      </c>
      <c r="G33" s="8" t="s">
        <v>5</v>
      </c>
      <c r="H33" s="8" t="str">
        <f t="shared" si="1"/>
        <v>Actual/360</v>
      </c>
      <c r="I33" s="21" t="str">
        <f t="shared" si="2"/>
        <v>USD6L3L25Y_Quote</v>
      </c>
      <c r="J33" s="20" t="str">
        <f t="shared" si="3"/>
        <v>USDAM6L25Y_Quote</v>
      </c>
      <c r="K33" s="20" t="str">
        <f t="shared" si="9"/>
        <v>USD_YC3MRH_AM3LBASIS25Y</v>
      </c>
      <c r="L33" s="22" t="str">
        <f>_xll.qlSwapRateHelper2(K33,$J33,$C33,Calendar,$F33,$G33,$H33,$L$4,$I33,B33,DiscountingCurve,Permanent,,ObjectOverwrite)</f>
        <v>USD_YC3MRH_AM3LBASIS25Y#0000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6"/>
        <v>0D</v>
      </c>
      <c r="C34" s="7" t="s">
        <v>40</v>
      </c>
      <c r="D34" s="7" t="str">
        <f t="shared" si="7"/>
        <v>AM</v>
      </c>
      <c r="E34" s="7" t="str">
        <f t="shared" si="7"/>
        <v>3L</v>
      </c>
      <c r="F34" s="8" t="str">
        <f t="shared" si="8"/>
        <v>Annual</v>
      </c>
      <c r="G34" s="8" t="s">
        <v>5</v>
      </c>
      <c r="H34" s="8" t="str">
        <f t="shared" si="1"/>
        <v>Actual/360</v>
      </c>
      <c r="I34" s="21" t="str">
        <f t="shared" si="2"/>
        <v>USD6L3L26Y_Quote</v>
      </c>
      <c r="J34" s="20" t="str">
        <f t="shared" si="3"/>
        <v>USDAM6L26Y_Quote</v>
      </c>
      <c r="K34" s="20" t="str">
        <f t="shared" si="9"/>
        <v>USD_YC3MRH_AM3LBASIS26Y</v>
      </c>
      <c r="L34" s="22" t="str">
        <f>_xll.qlSwapRateHelper2(K34,$J34,$C34,Calendar,$F34,$G34,$H34,$L$4,$I34,B34,DiscountingCurve,Permanent,,ObjectOverwrite)</f>
        <v>USD_YC3MRH_AM3LBASIS26Y#0000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6"/>
        <v>0D</v>
      </c>
      <c r="C35" s="7" t="s">
        <v>41</v>
      </c>
      <c r="D35" s="7" t="str">
        <f t="shared" si="7"/>
        <v>AM</v>
      </c>
      <c r="E35" s="7" t="str">
        <f t="shared" si="7"/>
        <v>3L</v>
      </c>
      <c r="F35" s="8" t="str">
        <f t="shared" si="8"/>
        <v>Annual</v>
      </c>
      <c r="G35" s="8" t="s">
        <v>5</v>
      </c>
      <c r="H35" s="8" t="str">
        <f t="shared" si="1"/>
        <v>Actual/360</v>
      </c>
      <c r="I35" s="21" t="str">
        <f t="shared" si="2"/>
        <v>USD6L3L27Y_Quote</v>
      </c>
      <c r="J35" s="20" t="str">
        <f t="shared" si="3"/>
        <v>USDAM6L27Y_Quote</v>
      </c>
      <c r="K35" s="20" t="str">
        <f t="shared" si="9"/>
        <v>USD_YC3MRH_AM3LBASIS27Y</v>
      </c>
      <c r="L35" s="22" t="str">
        <f>_xll.qlSwapRateHelper2(K35,$J35,$C35,Calendar,$F35,$G35,$H35,$L$4,$I35,B35,DiscountingCurve,Permanent,,ObjectOverwrite)</f>
        <v>USD_YC3MRH_AM3LBASIS27Y#0000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6"/>
        <v>0D</v>
      </c>
      <c r="C36" s="7" t="s">
        <v>42</v>
      </c>
      <c r="D36" s="7" t="str">
        <f t="shared" si="7"/>
        <v>AM</v>
      </c>
      <c r="E36" s="7" t="str">
        <f t="shared" si="7"/>
        <v>3L</v>
      </c>
      <c r="F36" s="8" t="str">
        <f t="shared" si="8"/>
        <v>Annual</v>
      </c>
      <c r="G36" s="8" t="s">
        <v>5</v>
      </c>
      <c r="H36" s="8" t="str">
        <f t="shared" si="1"/>
        <v>Actual/360</v>
      </c>
      <c r="I36" s="21" t="str">
        <f t="shared" si="2"/>
        <v>USD6L3L28Y_Quote</v>
      </c>
      <c r="J36" s="20" t="str">
        <f t="shared" si="3"/>
        <v>USDAM6L28Y_Quote</v>
      </c>
      <c r="K36" s="20" t="str">
        <f t="shared" si="9"/>
        <v>USD_YC3MRH_AM3LBASIS28Y</v>
      </c>
      <c r="L36" s="22" t="str">
        <f>_xll.qlSwapRateHelper2(K36,$J36,$C36,Calendar,$F36,$G36,$H36,$L$4,$I36,B36,DiscountingCurve,Permanent,,ObjectOverwrite)</f>
        <v>USD_YC3MRH_AM3LBASIS28Y#0000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6"/>
        <v>0D</v>
      </c>
      <c r="C37" s="7" t="s">
        <v>43</v>
      </c>
      <c r="D37" s="7" t="str">
        <f t="shared" si="7"/>
        <v>AM</v>
      </c>
      <c r="E37" s="7" t="str">
        <f t="shared" si="7"/>
        <v>3L</v>
      </c>
      <c r="F37" s="8" t="str">
        <f t="shared" si="8"/>
        <v>Annual</v>
      </c>
      <c r="G37" s="8" t="s">
        <v>5</v>
      </c>
      <c r="H37" s="8" t="str">
        <f t="shared" si="1"/>
        <v>Actual/360</v>
      </c>
      <c r="I37" s="21" t="str">
        <f t="shared" si="2"/>
        <v>USD6L3L29Y_Quote</v>
      </c>
      <c r="J37" s="20" t="str">
        <f t="shared" si="3"/>
        <v>USDAM6L29Y_Quote</v>
      </c>
      <c r="K37" s="20" t="str">
        <f t="shared" si="9"/>
        <v>USD_YC3MRH_AM3LBASIS29Y</v>
      </c>
      <c r="L37" s="22" t="str">
        <f>_xll.qlSwapRateHelper2(K37,$J37,$C37,Calendar,$F37,$G37,$H37,$L$4,$I37,B37,DiscountingCurve,Permanent,,ObjectOverwrite)</f>
        <v>USD_YC3MRH_AM3LBASIS29Y#0000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6"/>
        <v>0D</v>
      </c>
      <c r="C38" s="7" t="s">
        <v>26</v>
      </c>
      <c r="D38" s="7" t="str">
        <f t="shared" si="7"/>
        <v>AM</v>
      </c>
      <c r="E38" s="7" t="str">
        <f t="shared" si="7"/>
        <v>3L</v>
      </c>
      <c r="F38" s="8" t="str">
        <f t="shared" si="8"/>
        <v>Annual</v>
      </c>
      <c r="G38" s="8" t="s">
        <v>5</v>
      </c>
      <c r="H38" s="8" t="str">
        <f t="shared" si="1"/>
        <v>Actual/360</v>
      </c>
      <c r="I38" s="21" t="str">
        <f t="shared" si="2"/>
        <v>USD6L3L30Y_Quote</v>
      </c>
      <c r="J38" s="20" t="str">
        <f t="shared" si="3"/>
        <v>USDAM6L30Y_Quote</v>
      </c>
      <c r="K38" s="20" t="str">
        <f t="shared" si="9"/>
        <v>USD_YC3MRH_AM3LBASIS30Y</v>
      </c>
      <c r="L38" s="22" t="str">
        <f>_xll.qlSwapRateHelper2(K38,$J38,$C38,Calendar,$F38,$G38,$H38,$L$4,$I38,B38,DiscountingCurve,Permanent,,ObjectOverwrite)</f>
        <v>USD_YC3MRH_AM3LBASIS30Y#0000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6"/>
        <v>0D</v>
      </c>
      <c r="C39" s="7" t="s">
        <v>44</v>
      </c>
      <c r="D39" s="7" t="str">
        <f t="shared" si="7"/>
        <v>AM</v>
      </c>
      <c r="E39" s="7" t="str">
        <f t="shared" si="7"/>
        <v>3L</v>
      </c>
      <c r="F39" s="8" t="str">
        <f t="shared" si="8"/>
        <v>Annual</v>
      </c>
      <c r="G39" s="8" t="s">
        <v>5</v>
      </c>
      <c r="H39" s="8" t="str">
        <f t="shared" si="1"/>
        <v>Actual/360</v>
      </c>
      <c r="I39" s="21" t="str">
        <f t="shared" si="2"/>
        <v>USD6L3L35Y_Quote</v>
      </c>
      <c r="J39" s="20" t="str">
        <f t="shared" si="3"/>
        <v>USDAM6L35Y_Quote</v>
      </c>
      <c r="K39" s="20" t="str">
        <f t="shared" si="9"/>
        <v>USD_YC3MRH_AM3LBASIS35Y</v>
      </c>
      <c r="L39" s="22" t="str">
        <f>_xll.qlSwapRateHelper2(K39,$J39,$C39,Calendar,$F39,$G39,$H39,$L$4,$I39,B39,DiscountingCurve,Permanent,,ObjectOverwrite)</f>
        <v>USD_YC3MRH_AM3LBASIS35Y#0000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6"/>
        <v>0D</v>
      </c>
      <c r="C40" s="7" t="s">
        <v>27</v>
      </c>
      <c r="D40" s="7" t="str">
        <f t="shared" si="7"/>
        <v>AM</v>
      </c>
      <c r="E40" s="7" t="str">
        <f t="shared" si="7"/>
        <v>3L</v>
      </c>
      <c r="F40" s="8" t="str">
        <f t="shared" si="8"/>
        <v>Annual</v>
      </c>
      <c r="G40" s="8" t="s">
        <v>5</v>
      </c>
      <c r="H40" s="8" t="str">
        <f t="shared" si="1"/>
        <v>Actual/360</v>
      </c>
      <c r="I40" s="21" t="str">
        <f t="shared" si="2"/>
        <v>USD6L3L40Y_Quote</v>
      </c>
      <c r="J40" s="20" t="str">
        <f t="shared" si="3"/>
        <v>USDAM6L40Y_Quote</v>
      </c>
      <c r="K40" s="20" t="str">
        <f t="shared" si="9"/>
        <v>USD_YC3MRH_AM3LBASIS40Y</v>
      </c>
      <c r="L40" s="22" t="str">
        <f>_xll.qlSwapRateHelper2(K40,$J40,$C40,Calendar,$F40,$G40,$H40,$L$4,$I40,B40,DiscountingCurve,Permanent,,ObjectOverwrite)</f>
        <v>USD_YC3MRH_AM3LBASIS40Y#0000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6"/>
        <v>0D</v>
      </c>
      <c r="C41" s="7" t="s">
        <v>28</v>
      </c>
      <c r="D41" s="7" t="str">
        <f t="shared" si="7"/>
        <v>AM</v>
      </c>
      <c r="E41" s="7" t="str">
        <f t="shared" si="7"/>
        <v>3L</v>
      </c>
      <c r="F41" s="8" t="str">
        <f t="shared" si="8"/>
        <v>Annual</v>
      </c>
      <c r="G41" s="8" t="s">
        <v>5</v>
      </c>
      <c r="H41" s="8" t="str">
        <f t="shared" si="1"/>
        <v>Actual/360</v>
      </c>
      <c r="I41" s="21" t="str">
        <f t="shared" si="2"/>
        <v>USD6L3L50Y_Quote</v>
      </c>
      <c r="J41" s="20" t="str">
        <f t="shared" si="3"/>
        <v>USDAM6L50Y_Quote</v>
      </c>
      <c r="K41" s="20" t="str">
        <f t="shared" si="9"/>
        <v>USD_YC3MRH_AM3LBASIS50Y</v>
      </c>
      <c r="L41" s="22" t="str">
        <f>_xll.qlSwapRateHelper2(K41,$J41,$C41,Calendar,$F41,$G41,$H41,$L$4,$I41,B41,DiscountingCurve,Permanent,,ObjectOverwrite)</f>
        <v>USD_YC3MRH_AM3LBASIS50Y#0000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6"/>
        <v>0D</v>
      </c>
      <c r="C42" s="7" t="s">
        <v>29</v>
      </c>
      <c r="D42" s="7" t="str">
        <f t="shared" si="7"/>
        <v>AM</v>
      </c>
      <c r="E42" s="7" t="str">
        <f t="shared" si="7"/>
        <v>3L</v>
      </c>
      <c r="F42" s="8" t="str">
        <f t="shared" si="8"/>
        <v>Annual</v>
      </c>
      <c r="G42" s="8" t="s">
        <v>5</v>
      </c>
      <c r="H42" s="8" t="str">
        <f t="shared" si="1"/>
        <v>Actual/360</v>
      </c>
      <c r="I42" s="21" t="str">
        <f t="shared" si="2"/>
        <v>USD6L3L60Y_Quote</v>
      </c>
      <c r="J42" s="20" t="str">
        <f t="shared" si="3"/>
        <v>USDAM6L60Y_Quote</v>
      </c>
      <c r="K42" s="20" t="str">
        <f t="shared" si="9"/>
        <v>USD_YC3MRH_AM3LBASIS60Y</v>
      </c>
      <c r="L42" s="22" t="str">
        <f>_xll.qlSwapRateHelper2(K42,$J42,$C42,Calendar,$F42,$G42,$H42,$L$4,$I42,B42,DiscountingCurve,Permanent,,ObjectOverwrite)</f>
        <v>USD_YC3MRH_AM3LBASIS60Y#0000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2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2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Currency&amp;"_YC"&amp;$J$2&amp;"RH"</f>
        <v>USD_YC6MRH</v>
      </c>
      <c r="L2" s="48" t="str">
        <f>Discounting</f>
        <v>UsdYC</v>
      </c>
      <c r="M2" s="2"/>
      <c r="N2" s="45"/>
    </row>
    <row r="3" spans="1:2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USD_YC6MRH_SwapsFromBasis.xml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2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USD_YC6MRH_AM6LBASIS_Libor6M</v>
      </c>
      <c r="L4" s="50" t="str">
        <f>IF(UPPER(FamilyName)="IBOR",_xll.qlEuribor($K4,$J$2,,Permanent,Trigger,ObjectOverwrite),IF(UPPER(FamilyName)="LIBOR",_xll.qlLibor($K4,Currency,$J$2,,Permanent,Trigger,ObjectOverwrite),"--"))</f>
        <v>USD_YC6MRH_AM6LBASIS_Libor6M#0000</v>
      </c>
      <c r="M4" s="38" t="str">
        <f>_xll.ohRangeRetrieveError(L4)</f>
        <v/>
      </c>
      <c r="N4" s="45"/>
    </row>
    <row r="5" spans="1:2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28" x14ac:dyDescent="0.2">
      <c r="A6" s="3"/>
      <c r="B6" s="60" t="s">
        <v>60</v>
      </c>
      <c r="C6" s="7" t="s">
        <v>9</v>
      </c>
      <c r="D6" s="60" t="str">
        <f>VLOOKUP(Currency,Swap6MConventions,2)</f>
        <v>AM</v>
      </c>
      <c r="E6" s="60" t="str">
        <f>VLOOKUP(Currency,Swap6MConventions,3)</f>
        <v>6L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>
        <v>0</v>
      </c>
      <c r="J6" s="20" t="str">
        <f t="shared" ref="J6:J42" si="2">Currency&amp;$D6&amp;$I$2&amp;$C6&amp;"_S"&amp;$E6&amp;$I$2&amp;"_Quote"</f>
        <v>USDAM3L1Y_S6L3L_Quote</v>
      </c>
      <c r="K6" s="20" t="str">
        <f t="shared" ref="K6:K11" si="3">$K$2&amp;"_"&amp;$D6&amp;$E6&amp;"BASIS"&amp;$C6</f>
        <v>USD_YC6MRH_AM6LBASIS1Y</v>
      </c>
      <c r="L6" s="22" t="str">
        <f>_xll.qlSwapRateHelper2(K6,$J6,$C6,Calendar,$F6,$G6,$H6,$L$4,$I6,B6,DiscountingCurve,Permanent,,ObjectOverwrite)</f>
        <v>USD_YC6MRH_AM6LBASIS1Y#0000</v>
      </c>
      <c r="M6" s="42" t="str">
        <f>_xll.ohRangeRetrieveError(L6)</f>
        <v/>
      </c>
      <c r="N6" s="45"/>
    </row>
    <row r="7" spans="1:28" x14ac:dyDescent="0.2">
      <c r="A7" s="3"/>
      <c r="B7" s="7" t="str">
        <f t="shared" ref="B7:B13" si="4">B6</f>
        <v>0D</v>
      </c>
      <c r="C7" s="7" t="s">
        <v>79</v>
      </c>
      <c r="D7" s="7" t="str">
        <f t="shared" ref="D7:E11" si="5">D6</f>
        <v>AM</v>
      </c>
      <c r="E7" s="7" t="str">
        <f t="shared" si="5"/>
        <v>6L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>
        <v>0</v>
      </c>
      <c r="J7" s="20" t="str">
        <f t="shared" si="2"/>
        <v>USDAM3L15M_S6L3L_Quote</v>
      </c>
      <c r="K7" s="20" t="str">
        <f t="shared" si="3"/>
        <v>USD_YC6MRH_AM6LBASIS15M</v>
      </c>
      <c r="L7" s="22"/>
      <c r="M7" s="42" t="str">
        <f>_xll.ohRangeRetrieveError(L7)</f>
        <v/>
      </c>
      <c r="N7" s="45"/>
    </row>
    <row r="8" spans="1:28" x14ac:dyDescent="0.2">
      <c r="A8" s="3"/>
      <c r="B8" s="7" t="str">
        <f t="shared" si="4"/>
        <v>0D</v>
      </c>
      <c r="C8" s="7" t="s">
        <v>80</v>
      </c>
      <c r="D8" s="7" t="str">
        <f t="shared" si="5"/>
        <v>AM</v>
      </c>
      <c r="E8" s="7" t="str">
        <f t="shared" si="5"/>
        <v>6L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>
        <v>0</v>
      </c>
      <c r="J8" s="20" t="str">
        <f t="shared" si="2"/>
        <v>USDAM3L18M_S6L3L_Quote</v>
      </c>
      <c r="K8" s="20" t="str">
        <f t="shared" si="3"/>
        <v>USD_YC6MRH_AM6LBASIS18M</v>
      </c>
      <c r="L8" s="22"/>
      <c r="M8" s="42" t="str">
        <f>_xll.ohRangeRetrieveError(L8)</f>
        <v/>
      </c>
      <c r="N8" s="45"/>
    </row>
    <row r="9" spans="1:2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AM</v>
      </c>
      <c r="E9" s="7" t="str">
        <f t="shared" si="5"/>
        <v>6L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>
        <v>0</v>
      </c>
      <c r="J9" s="20" t="str">
        <f t="shared" si="2"/>
        <v>USDAM3L21M_S6L3L_Quote</v>
      </c>
      <c r="K9" s="20" t="str">
        <f t="shared" si="3"/>
        <v>USD_YC6MRH_AM6LBASIS21M</v>
      </c>
      <c r="L9" s="22"/>
      <c r="M9" s="42" t="str">
        <f>_xll.ohRangeRetrieveError(L9)</f>
        <v/>
      </c>
      <c r="N9" s="45"/>
    </row>
    <row r="10" spans="1:28" x14ac:dyDescent="0.2">
      <c r="A10" s="3"/>
      <c r="B10" s="7" t="str">
        <f t="shared" si="4"/>
        <v>0D</v>
      </c>
      <c r="C10" s="7" t="s">
        <v>10</v>
      </c>
      <c r="D10" s="7" t="str">
        <f t="shared" si="5"/>
        <v>AM</v>
      </c>
      <c r="E10" s="7" t="str">
        <f t="shared" si="5"/>
        <v>6L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>
        <v>0</v>
      </c>
      <c r="J10" s="20" t="str">
        <f t="shared" si="2"/>
        <v>USDAM3L2Y_S6L3L_Quote</v>
      </c>
      <c r="K10" s="20" t="str">
        <f t="shared" si="3"/>
        <v>USD_YC6MRH_AM6LBASIS2Y</v>
      </c>
      <c r="L10" s="22" t="str">
        <f>_xll.qlSwapRateHelper2(K10,$J10,$C10,Calendar,$F10,$G10,$H10,$L$4,$I10,B10,DiscountingCurve,Permanent,,ObjectOverwrite)</f>
        <v>USD_YC6MRH_AM6LBASIS2Y#0000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66</v>
      </c>
      <c r="AB10" s="44" t="str">
        <f>_xll.ohObjectCallerAddress(J10)</f>
        <v>'\\srv0001\risorse\WorkGroup\IMI_Workbooks\Production\QLXL_R01030x\Data\XLS\020_YieldCurveBootstrap\010_Quotes\[USD_020_ForwardSwapQuotes.xlsx]6M'!R4C11</v>
      </c>
    </row>
    <row r="11" spans="1:28" x14ac:dyDescent="0.2">
      <c r="A11" s="3"/>
      <c r="B11" s="7" t="str">
        <f t="shared" si="4"/>
        <v>0D</v>
      </c>
      <c r="C11" s="7" t="s">
        <v>11</v>
      </c>
      <c r="D11" s="7" t="str">
        <f t="shared" si="5"/>
        <v>AM</v>
      </c>
      <c r="E11" s="7" t="str">
        <f t="shared" si="5"/>
        <v>6L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>
        <v>0</v>
      </c>
      <c r="J11" s="20" t="str">
        <f t="shared" si="2"/>
        <v>USDAM3L3Y_S6L3L_Quote</v>
      </c>
      <c r="K11" s="20" t="str">
        <f t="shared" si="3"/>
        <v>USD_YC6MRH_AM6LBASIS3Y</v>
      </c>
      <c r="L11" s="22" t="str">
        <f>_xll.qlSwapRateHelper2(K11,$J11,$C11,Calendar,$F11,$G11,$H11,$L$4,$I11,B11,DiscountingCurve,Permanent,,ObjectOverwrite)</f>
        <v>USD_YC6MRH_AM6LBASIS3Y#0000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68</v>
      </c>
    </row>
    <row r="12" spans="1:28" x14ac:dyDescent="0.2">
      <c r="A12" s="3"/>
      <c r="B12" s="7" t="str">
        <f t="shared" si="4"/>
        <v>0D</v>
      </c>
      <c r="C12" s="7" t="s">
        <v>12</v>
      </c>
      <c r="D12" s="7" t="str">
        <f t="shared" ref="D12:E42" si="6">D11</f>
        <v>AM</v>
      </c>
      <c r="E12" s="7" t="str">
        <f t="shared" si="6"/>
        <v>6L</v>
      </c>
      <c r="F12" s="8" t="str">
        <f t="shared" ref="F12:F42" si="7">IF(UPPER(LEFT($D12))="A","Annual",IF(UPPER(LEFT($D12))="S","Semiannual","--"))</f>
        <v>Annual</v>
      </c>
      <c r="G12" s="8" t="s">
        <v>5</v>
      </c>
      <c r="H12" s="8" t="str">
        <f t="shared" si="1"/>
        <v>Actual/360</v>
      </c>
      <c r="I12" s="21">
        <v>0</v>
      </c>
      <c r="J12" s="20" t="str">
        <f t="shared" si="2"/>
        <v>USDAM3L4Y_S6L3L_Quote</v>
      </c>
      <c r="K12" s="20" t="str">
        <f t="shared" ref="K12:K42" si="8">$K$2&amp;"_"&amp;$D12&amp;$E12&amp;"BASIS"&amp;$C12</f>
        <v>USD_YC6MRH_AM6LBASIS4Y</v>
      </c>
      <c r="L12" s="22" t="str">
        <f>_xll.qlSwapRateHelper2(K12,$J12,$C12,Calendar,$F12,$G12,$H12,$L$4,$I12,B12,DiscountingCurve,Permanent,,ObjectOverwrite)</f>
        <v>USD_YC6MRH_AM6LBASIS4Y#0000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66</v>
      </c>
    </row>
    <row r="13" spans="1:28" x14ac:dyDescent="0.2">
      <c r="A13" s="3"/>
      <c r="B13" s="7" t="str">
        <f t="shared" si="4"/>
        <v>0D</v>
      </c>
      <c r="C13" s="7" t="s">
        <v>13</v>
      </c>
      <c r="D13" s="7" t="str">
        <f t="shared" si="6"/>
        <v>AM</v>
      </c>
      <c r="E13" s="7" t="str">
        <f t="shared" si="6"/>
        <v>6L</v>
      </c>
      <c r="F13" s="8" t="str">
        <f t="shared" si="7"/>
        <v>Annual</v>
      </c>
      <c r="G13" s="8" t="s">
        <v>5</v>
      </c>
      <c r="H13" s="8" t="str">
        <f t="shared" si="1"/>
        <v>Actual/360</v>
      </c>
      <c r="I13" s="21">
        <v>0</v>
      </c>
      <c r="J13" s="20" t="str">
        <f t="shared" si="2"/>
        <v>USDAM3L5Y_S6L3L_Quote</v>
      </c>
      <c r="K13" s="20" t="str">
        <f t="shared" si="8"/>
        <v>USD_YC6MRH_AM6LBASIS5Y</v>
      </c>
      <c r="L13" s="22" t="str">
        <f>_xll.qlSwapRateHelper2(K13,$J13,$C13,Calendar,$F13,$G13,$H13,$L$4,$I13,B13,DiscountingCurve,Permanent,,ObjectOverwrite)</f>
        <v>USD_YC6MRH_AM6LBASIS5Y#0000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66</v>
      </c>
    </row>
    <row r="14" spans="1:28" ht="12" thickBot="1" x14ac:dyDescent="0.25">
      <c r="A14" s="3"/>
      <c r="B14" s="7" t="str">
        <f t="shared" ref="B14:B42" si="9">B13</f>
        <v>0D</v>
      </c>
      <c r="C14" s="7" t="s">
        <v>14</v>
      </c>
      <c r="D14" s="7" t="str">
        <f t="shared" si="6"/>
        <v>AM</v>
      </c>
      <c r="E14" s="7" t="str">
        <f t="shared" si="6"/>
        <v>6L</v>
      </c>
      <c r="F14" s="8" t="str">
        <f t="shared" si="7"/>
        <v>Annual</v>
      </c>
      <c r="G14" s="8" t="s">
        <v>5</v>
      </c>
      <c r="H14" s="8" t="str">
        <f t="shared" si="1"/>
        <v>Actual/360</v>
      </c>
      <c r="I14" s="21">
        <v>0</v>
      </c>
      <c r="J14" s="20" t="str">
        <f t="shared" si="2"/>
        <v>USDAM3L6Y_S6L3L_Quote</v>
      </c>
      <c r="K14" s="20" t="str">
        <f t="shared" si="8"/>
        <v>USD_YC6MRH_AM6LBASIS6Y</v>
      </c>
      <c r="L14" s="22" t="str">
        <f>_xll.qlSwapRateHelper2(K14,$J14,$C14,Calendar,$F14,$G14,$H14,$L$4,$I14,B14,DiscountingCurve,Permanent,,ObjectOverwrite)</f>
        <v>USD_YC6MRH_AM6LBASIS6Y#0000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66</v>
      </c>
    </row>
    <row r="15" spans="1:28" x14ac:dyDescent="0.2">
      <c r="A15" s="3"/>
      <c r="B15" s="7" t="str">
        <f t="shared" si="9"/>
        <v>0D</v>
      </c>
      <c r="C15" s="7" t="s">
        <v>15</v>
      </c>
      <c r="D15" s="7" t="str">
        <f t="shared" si="6"/>
        <v>AM</v>
      </c>
      <c r="E15" s="7" t="str">
        <f t="shared" si="6"/>
        <v>6L</v>
      </c>
      <c r="F15" s="8" t="str">
        <f t="shared" si="7"/>
        <v>Annual</v>
      </c>
      <c r="G15" s="8" t="s">
        <v>5</v>
      </c>
      <c r="H15" s="8" t="str">
        <f t="shared" si="1"/>
        <v>Actual/360</v>
      </c>
      <c r="I15" s="21">
        <v>0</v>
      </c>
      <c r="J15" s="20" t="str">
        <f t="shared" si="2"/>
        <v>USDAM3L7Y_S6L3L_Quote</v>
      </c>
      <c r="K15" s="20" t="str">
        <f t="shared" si="8"/>
        <v>USD_YC6MRH_AM6LBASIS7Y</v>
      </c>
      <c r="L15" s="22" t="str">
        <f>_xll.qlSwapRateHelper2(K15,$J15,$C15,Calendar,$F15,$G15,$H15,$L$4,$I15,B15,DiscountingCurve,Permanent,,ObjectOverwrite)</f>
        <v>USD_YC6MRH_AM6LBASIS7Y#0000</v>
      </c>
      <c r="M15" s="42" t="str">
        <f>_xll.ohRangeRetrieveError(L15)</f>
        <v/>
      </c>
      <c r="N15" s="45"/>
      <c r="P15" s="51"/>
      <c r="Q15" s="51"/>
      <c r="R15" s="51"/>
    </row>
    <row r="16" spans="1:28" x14ac:dyDescent="0.2">
      <c r="A16" s="3"/>
      <c r="B16" s="7" t="str">
        <f t="shared" si="9"/>
        <v>0D</v>
      </c>
      <c r="C16" s="7" t="s">
        <v>16</v>
      </c>
      <c r="D16" s="7" t="str">
        <f t="shared" si="6"/>
        <v>AM</v>
      </c>
      <c r="E16" s="7" t="str">
        <f t="shared" si="6"/>
        <v>6L</v>
      </c>
      <c r="F16" s="8" t="str">
        <f t="shared" si="7"/>
        <v>Annual</v>
      </c>
      <c r="G16" s="8" t="s">
        <v>5</v>
      </c>
      <c r="H16" s="8" t="str">
        <f t="shared" si="1"/>
        <v>Actual/360</v>
      </c>
      <c r="I16" s="21">
        <v>0</v>
      </c>
      <c r="J16" s="20" t="str">
        <f t="shared" si="2"/>
        <v>USDAM3L8Y_S6L3L_Quote</v>
      </c>
      <c r="K16" s="20" t="str">
        <f t="shared" si="8"/>
        <v>USD_YC6MRH_AM6LBASIS8Y</v>
      </c>
      <c r="L16" s="22" t="str">
        <f>_xll.qlSwapRateHelper2(K16,$J16,$C16,Calendar,$F16,$G16,$H16,$L$4,$I16,B16,DiscountingCurve,Permanent,,ObjectOverwrite)</f>
        <v>USD_YC6MRH_AM6LBASIS8Y#0000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9"/>
        <v>0D</v>
      </c>
      <c r="C17" s="7" t="s">
        <v>17</v>
      </c>
      <c r="D17" s="7" t="str">
        <f t="shared" si="6"/>
        <v>AM</v>
      </c>
      <c r="E17" s="7" t="str">
        <f t="shared" si="6"/>
        <v>6L</v>
      </c>
      <c r="F17" s="8" t="str">
        <f t="shared" si="7"/>
        <v>Annual</v>
      </c>
      <c r="G17" s="8" t="s">
        <v>5</v>
      </c>
      <c r="H17" s="8" t="str">
        <f t="shared" si="1"/>
        <v>Actual/360</v>
      </c>
      <c r="I17" s="21">
        <v>0</v>
      </c>
      <c r="J17" s="20" t="str">
        <f t="shared" si="2"/>
        <v>USDAM3L9Y_S6L3L_Quote</v>
      </c>
      <c r="K17" s="20" t="str">
        <f t="shared" si="8"/>
        <v>USD_YC6MRH_AM6LBASIS9Y</v>
      </c>
      <c r="L17" s="22" t="str">
        <f>_xll.qlSwapRateHelper2(K17,$J17,$C17,Calendar,$F17,$G17,$H17,$L$4,$I17,B17,DiscountingCurve,Permanent,,ObjectOverwrite)</f>
        <v>USD_YC6MRH_AM6LBASIS9Y#0000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9"/>
        <v>0D</v>
      </c>
      <c r="C18" s="7" t="s">
        <v>18</v>
      </c>
      <c r="D18" s="7" t="str">
        <f t="shared" si="6"/>
        <v>AM</v>
      </c>
      <c r="E18" s="7" t="str">
        <f t="shared" si="6"/>
        <v>6L</v>
      </c>
      <c r="F18" s="8" t="str">
        <f t="shared" si="7"/>
        <v>Annual</v>
      </c>
      <c r="G18" s="8" t="s">
        <v>5</v>
      </c>
      <c r="H18" s="8" t="str">
        <f t="shared" si="1"/>
        <v>Actual/360</v>
      </c>
      <c r="I18" s="21">
        <v>0</v>
      </c>
      <c r="J18" s="20" t="str">
        <f t="shared" si="2"/>
        <v>USDAM3L10Y_S6L3L_Quote</v>
      </c>
      <c r="K18" s="20" t="str">
        <f t="shared" si="8"/>
        <v>USD_YC6MRH_AM6LBASIS10Y</v>
      </c>
      <c r="L18" s="22" t="str">
        <f>_xll.qlSwapRateHelper2(K18,$J18,$C18,Calendar,$F18,$G18,$H18,$L$4,$I18,B18,DiscountingCurve,Permanent,,ObjectOverwrite)</f>
        <v>USD_YC6MRH_AM6LBASIS10Y#0000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9"/>
        <v>0D</v>
      </c>
      <c r="C19" s="7" t="s">
        <v>19</v>
      </c>
      <c r="D19" s="7" t="str">
        <f t="shared" si="6"/>
        <v>AM</v>
      </c>
      <c r="E19" s="7" t="str">
        <f t="shared" si="6"/>
        <v>6L</v>
      </c>
      <c r="F19" s="8" t="str">
        <f t="shared" si="7"/>
        <v>Annual</v>
      </c>
      <c r="G19" s="8" t="s">
        <v>5</v>
      </c>
      <c r="H19" s="8" t="str">
        <f t="shared" si="1"/>
        <v>Actual/360</v>
      </c>
      <c r="I19" s="21">
        <v>0</v>
      </c>
      <c r="J19" s="20" t="str">
        <f t="shared" si="2"/>
        <v>USDAM3L11Y_S6L3L_Quote</v>
      </c>
      <c r="K19" s="20" t="str">
        <f t="shared" si="8"/>
        <v>USD_YC6MRH_AM6LBASIS11Y</v>
      </c>
      <c r="L19" s="22" t="str">
        <f>_xll.qlSwapRateHelper2(K19,$J19,$C19,Calendar,$F19,$G19,$H19,$L$4,$I19,B19,DiscountingCurve,Permanent,,ObjectOverwrite)</f>
        <v>USD_YC6MRH_AM6LBASIS11Y#0000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9"/>
        <v>0D</v>
      </c>
      <c r="C20" s="7" t="s">
        <v>20</v>
      </c>
      <c r="D20" s="7" t="str">
        <f t="shared" si="6"/>
        <v>AM</v>
      </c>
      <c r="E20" s="7" t="str">
        <f t="shared" si="6"/>
        <v>6L</v>
      </c>
      <c r="F20" s="8" t="str">
        <f t="shared" si="7"/>
        <v>Annual</v>
      </c>
      <c r="G20" s="8" t="s">
        <v>5</v>
      </c>
      <c r="H20" s="8" t="str">
        <f t="shared" si="1"/>
        <v>Actual/360</v>
      </c>
      <c r="I20" s="21">
        <v>0</v>
      </c>
      <c r="J20" s="20" t="str">
        <f t="shared" si="2"/>
        <v>USDAM3L12Y_S6L3L_Quote</v>
      </c>
      <c r="K20" s="20" t="str">
        <f t="shared" si="8"/>
        <v>USD_YC6MRH_AM6LBASIS12Y</v>
      </c>
      <c r="L20" s="22" t="str">
        <f>_xll.qlSwapRateHelper2(K20,$J20,$C20,Calendar,$F20,$G20,$H20,$L$4,$I20,B20,DiscountingCurve,Permanent,,ObjectOverwrite)</f>
        <v>USD_YC6MRH_AM6LBASIS12Y#0000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9"/>
        <v>0D</v>
      </c>
      <c r="C21" s="7" t="s">
        <v>21</v>
      </c>
      <c r="D21" s="7" t="str">
        <f t="shared" si="6"/>
        <v>AM</v>
      </c>
      <c r="E21" s="7" t="str">
        <f t="shared" si="6"/>
        <v>6L</v>
      </c>
      <c r="F21" s="8" t="str">
        <f t="shared" si="7"/>
        <v>Annual</v>
      </c>
      <c r="G21" s="8" t="s">
        <v>5</v>
      </c>
      <c r="H21" s="8" t="str">
        <f t="shared" si="1"/>
        <v>Actual/360</v>
      </c>
      <c r="I21" s="21">
        <v>0</v>
      </c>
      <c r="J21" s="20" t="str">
        <f t="shared" si="2"/>
        <v>USDAM3L13Y_S6L3L_Quote</v>
      </c>
      <c r="K21" s="20" t="str">
        <f t="shared" si="8"/>
        <v>USD_YC6MRH_AM6LBASIS13Y</v>
      </c>
      <c r="L21" s="22" t="str">
        <f>_xll.qlSwapRateHelper2(K21,$J21,$C21,Calendar,$F21,$G21,$H21,$L$4,$I21,B21,DiscountingCurve,Permanent,,ObjectOverwrite)</f>
        <v>USD_YC6MRH_AM6LBASIS13Y#0000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9"/>
        <v>0D</v>
      </c>
      <c r="C22" s="7" t="s">
        <v>22</v>
      </c>
      <c r="D22" s="7" t="str">
        <f t="shared" si="6"/>
        <v>AM</v>
      </c>
      <c r="E22" s="7" t="str">
        <f t="shared" si="6"/>
        <v>6L</v>
      </c>
      <c r="F22" s="8" t="str">
        <f t="shared" si="7"/>
        <v>Annual</v>
      </c>
      <c r="G22" s="8" t="s">
        <v>5</v>
      </c>
      <c r="H22" s="8" t="str">
        <f t="shared" si="1"/>
        <v>Actual/360</v>
      </c>
      <c r="I22" s="21">
        <v>0</v>
      </c>
      <c r="J22" s="20" t="str">
        <f t="shared" si="2"/>
        <v>USDAM3L14Y_S6L3L_Quote</v>
      </c>
      <c r="K22" s="20" t="str">
        <f t="shared" si="8"/>
        <v>USD_YC6MRH_AM6LBASIS14Y</v>
      </c>
      <c r="L22" s="22" t="str">
        <f>_xll.qlSwapRateHelper2(K22,$J22,$C22,Calendar,$F22,$G22,$H22,$L$4,$I22,B22,DiscountingCurve,Permanent,,ObjectOverwrite)</f>
        <v>USD_YC6MRH_AM6LBASIS14Y#0000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9"/>
        <v>0D</v>
      </c>
      <c r="C23" s="7" t="s">
        <v>23</v>
      </c>
      <c r="D23" s="7" t="str">
        <f t="shared" si="6"/>
        <v>AM</v>
      </c>
      <c r="E23" s="7" t="str">
        <f t="shared" si="6"/>
        <v>6L</v>
      </c>
      <c r="F23" s="8" t="str">
        <f t="shared" si="7"/>
        <v>Annual</v>
      </c>
      <c r="G23" s="8" t="s">
        <v>5</v>
      </c>
      <c r="H23" s="8" t="str">
        <f t="shared" si="1"/>
        <v>Actual/360</v>
      </c>
      <c r="I23" s="21">
        <v>0</v>
      </c>
      <c r="J23" s="20" t="str">
        <f t="shared" si="2"/>
        <v>USDAM3L15Y_S6L3L_Quote</v>
      </c>
      <c r="K23" s="20" t="str">
        <f t="shared" si="8"/>
        <v>USD_YC6MRH_AM6LBASIS15Y</v>
      </c>
      <c r="L23" s="22" t="str">
        <f>_xll.qlSwapRateHelper2(K23,$J23,$C23,Calendar,$F23,$G23,$H23,$L$4,$I23,B23,DiscountingCurve,Permanent,,ObjectOverwrite)</f>
        <v>USD_YC6MRH_AM6LBASIS15Y#0000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9"/>
        <v>0D</v>
      </c>
      <c r="C24" s="7" t="s">
        <v>32</v>
      </c>
      <c r="D24" s="7" t="str">
        <f t="shared" si="6"/>
        <v>AM</v>
      </c>
      <c r="E24" s="7" t="str">
        <f t="shared" si="6"/>
        <v>6L</v>
      </c>
      <c r="F24" s="8" t="str">
        <f t="shared" si="7"/>
        <v>Annual</v>
      </c>
      <c r="G24" s="8" t="s">
        <v>5</v>
      </c>
      <c r="H24" s="8" t="str">
        <f t="shared" si="1"/>
        <v>Actual/360</v>
      </c>
      <c r="I24" s="21">
        <v>0</v>
      </c>
      <c r="J24" s="20" t="str">
        <f t="shared" si="2"/>
        <v>USDAM3L16Y_S6L3L_Quote</v>
      </c>
      <c r="K24" s="20" t="str">
        <f t="shared" si="8"/>
        <v>USD_YC6MRH_AM6LBASIS16Y</v>
      </c>
      <c r="L24" s="22" t="str">
        <f>_xll.qlSwapRateHelper2(K24,$J24,$C24,Calendar,$F24,$G24,$H24,$L$4,$I24,B24,DiscountingCurve,Permanent,,ObjectOverwrite)</f>
        <v>USD_YC6MRH_AM6LBASIS16Y#0000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9"/>
        <v>0D</v>
      </c>
      <c r="C25" s="7" t="s">
        <v>33</v>
      </c>
      <c r="D25" s="7" t="str">
        <f t="shared" si="6"/>
        <v>AM</v>
      </c>
      <c r="E25" s="7" t="str">
        <f t="shared" si="6"/>
        <v>6L</v>
      </c>
      <c r="F25" s="8" t="str">
        <f t="shared" si="7"/>
        <v>Annual</v>
      </c>
      <c r="G25" s="8" t="s">
        <v>5</v>
      </c>
      <c r="H25" s="8" t="str">
        <f t="shared" si="1"/>
        <v>Actual/360</v>
      </c>
      <c r="I25" s="21">
        <v>0</v>
      </c>
      <c r="J25" s="20" t="str">
        <f t="shared" si="2"/>
        <v>USDAM3L17Y_S6L3L_Quote</v>
      </c>
      <c r="K25" s="20" t="str">
        <f t="shared" si="8"/>
        <v>USD_YC6MRH_AM6LBASIS17Y</v>
      </c>
      <c r="L25" s="22" t="str">
        <f>_xll.qlSwapRateHelper2(K25,$J25,$C25,Calendar,$F25,$G25,$H25,$L$4,$I25,B25,DiscountingCurve,Permanent,,ObjectOverwrite)</f>
        <v>USD_YC6MRH_AM6LBASIS17Y#0000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9"/>
        <v>0D</v>
      </c>
      <c r="C26" s="7" t="s">
        <v>34</v>
      </c>
      <c r="D26" s="7" t="str">
        <f t="shared" si="6"/>
        <v>AM</v>
      </c>
      <c r="E26" s="7" t="str">
        <f t="shared" si="6"/>
        <v>6L</v>
      </c>
      <c r="F26" s="8" t="str">
        <f t="shared" si="7"/>
        <v>Annual</v>
      </c>
      <c r="G26" s="8" t="s">
        <v>5</v>
      </c>
      <c r="H26" s="8" t="str">
        <f t="shared" si="1"/>
        <v>Actual/360</v>
      </c>
      <c r="I26" s="21">
        <v>0</v>
      </c>
      <c r="J26" s="20" t="str">
        <f t="shared" si="2"/>
        <v>USDAM3L18Y_S6L3L_Quote</v>
      </c>
      <c r="K26" s="20" t="str">
        <f t="shared" si="8"/>
        <v>USD_YC6MRH_AM6LBASIS18Y</v>
      </c>
      <c r="L26" s="22" t="str">
        <f>_xll.qlSwapRateHelper2(K26,$J26,$C26,Calendar,$F26,$G26,$H26,$L$4,$I26,B26,DiscountingCurve,Permanent,,ObjectOverwrite)</f>
        <v>USD_YC6MRH_AM6LBASIS18Y#0000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9"/>
        <v>0D</v>
      </c>
      <c r="C27" s="7" t="s">
        <v>35</v>
      </c>
      <c r="D27" s="7" t="str">
        <f t="shared" si="6"/>
        <v>AM</v>
      </c>
      <c r="E27" s="7" t="str">
        <f t="shared" si="6"/>
        <v>6L</v>
      </c>
      <c r="F27" s="8" t="str">
        <f t="shared" si="7"/>
        <v>Annual</v>
      </c>
      <c r="G27" s="8" t="s">
        <v>5</v>
      </c>
      <c r="H27" s="8" t="str">
        <f t="shared" si="1"/>
        <v>Actual/360</v>
      </c>
      <c r="I27" s="21">
        <v>0</v>
      </c>
      <c r="J27" s="20" t="str">
        <f t="shared" si="2"/>
        <v>USDAM3L19Y_S6L3L_Quote</v>
      </c>
      <c r="K27" s="20" t="str">
        <f t="shared" si="8"/>
        <v>USD_YC6MRH_AM6LBASIS19Y</v>
      </c>
      <c r="L27" s="22" t="str">
        <f>_xll.qlSwapRateHelper2(K27,$J27,$C27,Calendar,$F27,$G27,$H27,$L$4,$I27,B27,DiscountingCurve,Permanent,,ObjectOverwrite)</f>
        <v>USD_YC6MRH_AM6LBASIS19Y#0000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9"/>
        <v>0D</v>
      </c>
      <c r="C28" s="7" t="s">
        <v>24</v>
      </c>
      <c r="D28" s="7" t="str">
        <f t="shared" si="6"/>
        <v>AM</v>
      </c>
      <c r="E28" s="7" t="str">
        <f t="shared" si="6"/>
        <v>6L</v>
      </c>
      <c r="F28" s="8" t="str">
        <f t="shared" si="7"/>
        <v>Annual</v>
      </c>
      <c r="G28" s="8" t="s">
        <v>5</v>
      </c>
      <c r="H28" s="8" t="str">
        <f t="shared" si="1"/>
        <v>Actual/360</v>
      </c>
      <c r="I28" s="21">
        <v>0</v>
      </c>
      <c r="J28" s="20" t="str">
        <f t="shared" si="2"/>
        <v>USDAM3L20Y_S6L3L_Quote</v>
      </c>
      <c r="K28" s="20" t="str">
        <f t="shared" si="8"/>
        <v>USD_YC6MRH_AM6LBASIS20Y</v>
      </c>
      <c r="L28" s="22" t="str">
        <f>_xll.qlSwapRateHelper2(K28,$J28,$C28,Calendar,$F28,$G28,$H28,$L$4,$I28,B28,DiscountingCurve,Permanent,,ObjectOverwrite)</f>
        <v>USD_YC6MRH_AM6LBASIS20Y#0000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9"/>
        <v>0D</v>
      </c>
      <c r="C29" s="7" t="s">
        <v>36</v>
      </c>
      <c r="D29" s="7" t="str">
        <f t="shared" si="6"/>
        <v>AM</v>
      </c>
      <c r="E29" s="7" t="str">
        <f t="shared" si="6"/>
        <v>6L</v>
      </c>
      <c r="F29" s="8" t="str">
        <f t="shared" si="7"/>
        <v>Annual</v>
      </c>
      <c r="G29" s="8" t="s">
        <v>5</v>
      </c>
      <c r="H29" s="8" t="str">
        <f t="shared" si="1"/>
        <v>Actual/360</v>
      </c>
      <c r="I29" s="21">
        <v>0</v>
      </c>
      <c r="J29" s="20" t="str">
        <f t="shared" si="2"/>
        <v>USDAM3L21Y_S6L3L_Quote</v>
      </c>
      <c r="K29" s="20" t="str">
        <f t="shared" si="8"/>
        <v>USD_YC6MRH_AM6LBASIS21Y</v>
      </c>
      <c r="L29" s="22" t="str">
        <f>_xll.qlSwapRateHelper2(K29,$J29,$C29,Calendar,$F29,$G29,$H29,$L$4,$I29,B29,DiscountingCurve,Permanent,,ObjectOverwrite)</f>
        <v>USD_YC6MRH_AM6LBASIS21Y#0000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9"/>
        <v>0D</v>
      </c>
      <c r="C30" s="7" t="s">
        <v>37</v>
      </c>
      <c r="D30" s="7" t="str">
        <f t="shared" si="6"/>
        <v>AM</v>
      </c>
      <c r="E30" s="7" t="str">
        <f t="shared" si="6"/>
        <v>6L</v>
      </c>
      <c r="F30" s="8" t="str">
        <f t="shared" si="7"/>
        <v>Annual</v>
      </c>
      <c r="G30" s="8" t="s">
        <v>5</v>
      </c>
      <c r="H30" s="8" t="str">
        <f t="shared" si="1"/>
        <v>Actual/360</v>
      </c>
      <c r="I30" s="21">
        <v>0</v>
      </c>
      <c r="J30" s="20" t="str">
        <f t="shared" si="2"/>
        <v>USDAM3L22Y_S6L3L_Quote</v>
      </c>
      <c r="K30" s="20" t="str">
        <f t="shared" si="8"/>
        <v>USD_YC6MRH_AM6LBASIS22Y</v>
      </c>
      <c r="L30" s="22" t="str">
        <f>_xll.qlSwapRateHelper2(K30,$J30,$C30,Calendar,$F30,$G30,$H30,$L$4,$I30,B30,DiscountingCurve,Permanent,,ObjectOverwrite)</f>
        <v>USD_YC6MRH_AM6LBASIS22Y#0000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9"/>
        <v>0D</v>
      </c>
      <c r="C31" s="7" t="s">
        <v>38</v>
      </c>
      <c r="D31" s="7" t="str">
        <f t="shared" si="6"/>
        <v>AM</v>
      </c>
      <c r="E31" s="7" t="str">
        <f t="shared" si="6"/>
        <v>6L</v>
      </c>
      <c r="F31" s="8" t="str">
        <f t="shared" si="7"/>
        <v>Annual</v>
      </c>
      <c r="G31" s="8" t="s">
        <v>5</v>
      </c>
      <c r="H31" s="8" t="str">
        <f t="shared" si="1"/>
        <v>Actual/360</v>
      </c>
      <c r="I31" s="21">
        <v>0</v>
      </c>
      <c r="J31" s="20" t="str">
        <f t="shared" si="2"/>
        <v>USDAM3L23Y_S6L3L_Quote</v>
      </c>
      <c r="K31" s="20" t="str">
        <f t="shared" si="8"/>
        <v>USD_YC6MRH_AM6LBASIS23Y</v>
      </c>
      <c r="L31" s="22" t="str">
        <f>_xll.qlSwapRateHelper2(K31,$J31,$C31,Calendar,$F31,$G31,$H31,$L$4,$I31,B31,DiscountingCurve,Permanent,,ObjectOverwrite)</f>
        <v>USD_YC6MRH_AM6LBASIS23Y#0000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9"/>
        <v>0D</v>
      </c>
      <c r="C32" s="7" t="s">
        <v>39</v>
      </c>
      <c r="D32" s="7" t="str">
        <f t="shared" si="6"/>
        <v>AM</v>
      </c>
      <c r="E32" s="7" t="str">
        <f t="shared" si="6"/>
        <v>6L</v>
      </c>
      <c r="F32" s="8" t="str">
        <f t="shared" si="7"/>
        <v>Annual</v>
      </c>
      <c r="G32" s="8" t="s">
        <v>5</v>
      </c>
      <c r="H32" s="8" t="str">
        <f t="shared" si="1"/>
        <v>Actual/360</v>
      </c>
      <c r="I32" s="21">
        <v>0</v>
      </c>
      <c r="J32" s="20" t="str">
        <f t="shared" si="2"/>
        <v>USDAM3L24Y_S6L3L_Quote</v>
      </c>
      <c r="K32" s="20" t="str">
        <f t="shared" si="8"/>
        <v>USD_YC6MRH_AM6LBASIS24Y</v>
      </c>
      <c r="L32" s="22" t="str">
        <f>_xll.qlSwapRateHelper2(K32,$J32,$C32,Calendar,$F32,$G32,$H32,$L$4,$I32,B32,DiscountingCurve,Permanent,,ObjectOverwrite)</f>
        <v>USD_YC6MRH_AM6LBASIS24Y#0000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9"/>
        <v>0D</v>
      </c>
      <c r="C33" s="7" t="s">
        <v>25</v>
      </c>
      <c r="D33" s="7" t="str">
        <f t="shared" si="6"/>
        <v>AM</v>
      </c>
      <c r="E33" s="7" t="str">
        <f t="shared" si="6"/>
        <v>6L</v>
      </c>
      <c r="F33" s="8" t="str">
        <f t="shared" si="7"/>
        <v>Annual</v>
      </c>
      <c r="G33" s="8" t="s">
        <v>5</v>
      </c>
      <c r="H33" s="8" t="str">
        <f t="shared" si="1"/>
        <v>Actual/360</v>
      </c>
      <c r="I33" s="21">
        <v>0</v>
      </c>
      <c r="J33" s="20" t="str">
        <f t="shared" si="2"/>
        <v>USDAM3L25Y_S6L3L_Quote</v>
      </c>
      <c r="K33" s="20" t="str">
        <f t="shared" si="8"/>
        <v>USD_YC6MRH_AM6LBASIS25Y</v>
      </c>
      <c r="L33" s="22" t="str">
        <f>_xll.qlSwapRateHelper2(K33,$J33,$C33,Calendar,$F33,$G33,$H33,$L$4,$I33,B33,DiscountingCurve,Permanent,,ObjectOverwrite)</f>
        <v>USD_YC6MRH_AM6LBASIS25Y#0000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9"/>
        <v>0D</v>
      </c>
      <c r="C34" s="7" t="s">
        <v>40</v>
      </c>
      <c r="D34" s="7" t="str">
        <f t="shared" si="6"/>
        <v>AM</v>
      </c>
      <c r="E34" s="7" t="str">
        <f t="shared" si="6"/>
        <v>6L</v>
      </c>
      <c r="F34" s="8" t="str">
        <f t="shared" si="7"/>
        <v>Annual</v>
      </c>
      <c r="G34" s="8" t="s">
        <v>5</v>
      </c>
      <c r="H34" s="8" t="str">
        <f t="shared" si="1"/>
        <v>Actual/360</v>
      </c>
      <c r="I34" s="21">
        <v>0</v>
      </c>
      <c r="J34" s="20" t="str">
        <f t="shared" si="2"/>
        <v>USDAM3L26Y_S6L3L_Quote</v>
      </c>
      <c r="K34" s="20" t="str">
        <f t="shared" si="8"/>
        <v>USD_YC6MRH_AM6LBASIS26Y</v>
      </c>
      <c r="L34" s="22" t="str">
        <f>_xll.qlSwapRateHelper2(K34,$J34,$C34,Calendar,$F34,$G34,$H34,$L$4,$I34,B34,DiscountingCurve,Permanent,,ObjectOverwrite)</f>
        <v>USD_YC6MRH_AM6LBASIS26Y#0000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9"/>
        <v>0D</v>
      </c>
      <c r="C35" s="7" t="s">
        <v>41</v>
      </c>
      <c r="D35" s="7" t="str">
        <f t="shared" si="6"/>
        <v>AM</v>
      </c>
      <c r="E35" s="7" t="str">
        <f t="shared" si="6"/>
        <v>6L</v>
      </c>
      <c r="F35" s="8" t="str">
        <f t="shared" si="7"/>
        <v>Annual</v>
      </c>
      <c r="G35" s="8" t="s">
        <v>5</v>
      </c>
      <c r="H35" s="8" t="str">
        <f t="shared" si="1"/>
        <v>Actual/360</v>
      </c>
      <c r="I35" s="21">
        <v>0</v>
      </c>
      <c r="J35" s="20" t="str">
        <f t="shared" si="2"/>
        <v>USDAM3L27Y_S6L3L_Quote</v>
      </c>
      <c r="K35" s="20" t="str">
        <f t="shared" si="8"/>
        <v>USD_YC6MRH_AM6LBASIS27Y</v>
      </c>
      <c r="L35" s="22" t="str">
        <f>_xll.qlSwapRateHelper2(K35,$J35,$C35,Calendar,$F35,$G35,$H35,$L$4,$I35,B35,DiscountingCurve,Permanent,,ObjectOverwrite)</f>
        <v>USD_YC6MRH_AM6LBASIS27Y#0000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9"/>
        <v>0D</v>
      </c>
      <c r="C36" s="7" t="s">
        <v>42</v>
      </c>
      <c r="D36" s="7" t="str">
        <f t="shared" si="6"/>
        <v>AM</v>
      </c>
      <c r="E36" s="7" t="str">
        <f t="shared" si="6"/>
        <v>6L</v>
      </c>
      <c r="F36" s="8" t="str">
        <f t="shared" si="7"/>
        <v>Annual</v>
      </c>
      <c r="G36" s="8" t="s">
        <v>5</v>
      </c>
      <c r="H36" s="8" t="str">
        <f t="shared" si="1"/>
        <v>Actual/360</v>
      </c>
      <c r="I36" s="21">
        <v>0</v>
      </c>
      <c r="J36" s="20" t="str">
        <f t="shared" si="2"/>
        <v>USDAM3L28Y_S6L3L_Quote</v>
      </c>
      <c r="K36" s="20" t="str">
        <f t="shared" si="8"/>
        <v>USD_YC6MRH_AM6LBASIS28Y</v>
      </c>
      <c r="L36" s="22" t="str">
        <f>_xll.qlSwapRateHelper2(K36,$J36,$C36,Calendar,$F36,$G36,$H36,$L$4,$I36,B36,DiscountingCurve,Permanent,,ObjectOverwrite)</f>
        <v>USD_YC6MRH_AM6LBASIS28Y#0000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9"/>
        <v>0D</v>
      </c>
      <c r="C37" s="7" t="s">
        <v>43</v>
      </c>
      <c r="D37" s="7" t="str">
        <f t="shared" si="6"/>
        <v>AM</v>
      </c>
      <c r="E37" s="7" t="str">
        <f t="shared" si="6"/>
        <v>6L</v>
      </c>
      <c r="F37" s="8" t="str">
        <f t="shared" si="7"/>
        <v>Annual</v>
      </c>
      <c r="G37" s="8" t="s">
        <v>5</v>
      </c>
      <c r="H37" s="8" t="str">
        <f t="shared" si="1"/>
        <v>Actual/360</v>
      </c>
      <c r="I37" s="21">
        <v>0</v>
      </c>
      <c r="J37" s="20" t="str">
        <f t="shared" si="2"/>
        <v>USDAM3L29Y_S6L3L_Quote</v>
      </c>
      <c r="K37" s="20" t="str">
        <f t="shared" si="8"/>
        <v>USD_YC6MRH_AM6LBASIS29Y</v>
      </c>
      <c r="L37" s="22" t="str">
        <f>_xll.qlSwapRateHelper2(K37,$J37,$C37,Calendar,$F37,$G37,$H37,$L$4,$I37,B37,DiscountingCurve,Permanent,,ObjectOverwrite)</f>
        <v>USD_YC6MRH_AM6LBASIS29Y#0000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9"/>
        <v>0D</v>
      </c>
      <c r="C38" s="7" t="s">
        <v>26</v>
      </c>
      <c r="D38" s="7" t="str">
        <f t="shared" si="6"/>
        <v>AM</v>
      </c>
      <c r="E38" s="7" t="str">
        <f t="shared" si="6"/>
        <v>6L</v>
      </c>
      <c r="F38" s="8" t="str">
        <f t="shared" si="7"/>
        <v>Annual</v>
      </c>
      <c r="G38" s="8" t="s">
        <v>5</v>
      </c>
      <c r="H38" s="8" t="str">
        <f t="shared" si="1"/>
        <v>Actual/360</v>
      </c>
      <c r="I38" s="21">
        <v>0</v>
      </c>
      <c r="J38" s="20" t="str">
        <f t="shared" si="2"/>
        <v>USDAM3L30Y_S6L3L_Quote</v>
      </c>
      <c r="K38" s="20" t="str">
        <f t="shared" si="8"/>
        <v>USD_YC6MRH_AM6LBASIS30Y</v>
      </c>
      <c r="L38" s="22" t="str">
        <f>_xll.qlSwapRateHelper2(K38,$J38,$C38,Calendar,$F38,$G38,$H38,$L$4,$I38,B38,DiscountingCurve,Permanent,,ObjectOverwrite)</f>
        <v>USD_YC6MRH_AM6LBASIS30Y#0000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9"/>
        <v>0D</v>
      </c>
      <c r="C39" s="7" t="s">
        <v>44</v>
      </c>
      <c r="D39" s="7" t="str">
        <f t="shared" si="6"/>
        <v>AM</v>
      </c>
      <c r="E39" s="7" t="str">
        <f t="shared" si="6"/>
        <v>6L</v>
      </c>
      <c r="F39" s="8" t="str">
        <f t="shared" si="7"/>
        <v>Annual</v>
      </c>
      <c r="G39" s="8" t="s">
        <v>5</v>
      </c>
      <c r="H39" s="8" t="str">
        <f t="shared" si="1"/>
        <v>Actual/360</v>
      </c>
      <c r="I39" s="21">
        <v>0</v>
      </c>
      <c r="J39" s="20" t="str">
        <f t="shared" si="2"/>
        <v>USDAM3L35Y_S6L3L_Quote</v>
      </c>
      <c r="K39" s="20" t="str">
        <f t="shared" si="8"/>
        <v>USD_YC6MRH_AM6LBASIS35Y</v>
      </c>
      <c r="L39" s="22" t="str">
        <f>_xll.qlSwapRateHelper2(K39,$J39,$C39,Calendar,$F39,$G39,$H39,$L$4,$I39,B39,DiscountingCurve,Permanent,,ObjectOverwrite)</f>
        <v>USD_YC6MRH_AM6LBASIS35Y#0000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9"/>
        <v>0D</v>
      </c>
      <c r="C40" s="7" t="s">
        <v>27</v>
      </c>
      <c r="D40" s="7" t="str">
        <f t="shared" si="6"/>
        <v>AM</v>
      </c>
      <c r="E40" s="7" t="str">
        <f t="shared" si="6"/>
        <v>6L</v>
      </c>
      <c r="F40" s="8" t="str">
        <f t="shared" si="7"/>
        <v>Annual</v>
      </c>
      <c r="G40" s="8" t="s">
        <v>5</v>
      </c>
      <c r="H40" s="8" t="str">
        <f t="shared" si="1"/>
        <v>Actual/360</v>
      </c>
      <c r="I40" s="21">
        <v>0</v>
      </c>
      <c r="J40" s="20" t="str">
        <f t="shared" si="2"/>
        <v>USDAM3L40Y_S6L3L_Quote</v>
      </c>
      <c r="K40" s="20" t="str">
        <f t="shared" si="8"/>
        <v>USD_YC6MRH_AM6LBASIS40Y</v>
      </c>
      <c r="L40" s="22" t="str">
        <f>_xll.qlSwapRateHelper2(K40,$J40,$C40,Calendar,$F40,$G40,$H40,$L$4,$I40,B40,DiscountingCurve,Permanent,,ObjectOverwrite)</f>
        <v>USD_YC6MRH_AM6LBASIS40Y#0000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9"/>
        <v>0D</v>
      </c>
      <c r="C41" s="7" t="s">
        <v>28</v>
      </c>
      <c r="D41" s="7" t="str">
        <f t="shared" si="6"/>
        <v>AM</v>
      </c>
      <c r="E41" s="7" t="str">
        <f t="shared" si="6"/>
        <v>6L</v>
      </c>
      <c r="F41" s="8" t="str">
        <f t="shared" si="7"/>
        <v>Annual</v>
      </c>
      <c r="G41" s="8" t="s">
        <v>5</v>
      </c>
      <c r="H41" s="8" t="str">
        <f t="shared" si="1"/>
        <v>Actual/360</v>
      </c>
      <c r="I41" s="21">
        <v>0</v>
      </c>
      <c r="J41" s="20" t="str">
        <f t="shared" si="2"/>
        <v>USDAM3L50Y_S6L3L_Quote</v>
      </c>
      <c r="K41" s="20" t="str">
        <f t="shared" si="8"/>
        <v>USD_YC6MRH_AM6LBASIS50Y</v>
      </c>
      <c r="L41" s="22" t="str">
        <f>_xll.qlSwapRateHelper2(K41,$J41,$C41,Calendar,$F41,$G41,$H41,$L$4,$I41,B41,DiscountingCurve,Permanent,,ObjectOverwrite)</f>
        <v>USD_YC6MRH_AM6LBASIS50Y#0000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9"/>
        <v>0D</v>
      </c>
      <c r="C42" s="7" t="s">
        <v>29</v>
      </c>
      <c r="D42" s="7" t="str">
        <f t="shared" si="6"/>
        <v>AM</v>
      </c>
      <c r="E42" s="7" t="str">
        <f t="shared" si="6"/>
        <v>6L</v>
      </c>
      <c r="F42" s="8" t="str">
        <f t="shared" si="7"/>
        <v>Annual</v>
      </c>
      <c r="G42" s="8" t="s">
        <v>5</v>
      </c>
      <c r="H42" s="8" t="str">
        <f t="shared" si="1"/>
        <v>Actual/360</v>
      </c>
      <c r="I42" s="21">
        <v>0</v>
      </c>
      <c r="J42" s="20" t="str">
        <f t="shared" si="2"/>
        <v>USDAM3L60Y_S6L3L_Quote</v>
      </c>
      <c r="K42" s="20" t="str">
        <f t="shared" si="8"/>
        <v>USD_YC6MRH_AM6LBASIS60Y</v>
      </c>
      <c r="L42" s="22" t="str">
        <f>_xll.qlSwapRateHelper2(K42,$J42,$C42,Calendar,$F42,$G42,$H42,$L$4,$I42,B42,DiscountingCurve,Permanent,,ObjectOverwrite)</f>
        <v>USD_YC6MRH_AM6LBASIS60Y#0000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27.28515625" style="44" bestFit="1" customWidth="1"/>
    <col min="12" max="12" width="31.285156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Currency&amp;"_YC"&amp;$J$2&amp;"RH"</f>
        <v>USD_YC1YRH</v>
      </c>
      <c r="L2" s="48" t="str">
        <f>Discounting</f>
        <v>UsdYC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USD_YC1YRH_SwapsFromBasis.xml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USD_YC1YRH_AM12LBASIS_Libor1Y</v>
      </c>
      <c r="L4" s="50" t="str">
        <f>IF(UPPER(FamilyName)="IBOR",_xll.qlEuribor($K4,$J$2,,Permanent,Trigger,ObjectOverwrite),IF(UPPER(FamilyName)="LIBOR",_xll.qlLibor($K4,Currency,$J$2,,Permanent,Trigger,ObjectOverwrite),"--"))</f>
        <v>USD_YC1YRH_AM12LBASIS_Libor1Y#0000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AM</v>
      </c>
      <c r="E6" s="60" t="str">
        <f>VLOOKUP(Currency,Swap1YConventions,3)</f>
        <v>12L</v>
      </c>
      <c r="F6" s="4" t="str">
        <f>IF(UPPER(LEFT($D6))="A","Annual",IF(UPPER(LEFT($D6))="S","Semiannual","--"))</f>
        <v>Annual</v>
      </c>
      <c r="G6" s="4" t="s">
        <v>5</v>
      </c>
      <c r="H6" s="4" t="str">
        <f t="shared" ref="H6:H42" si="0">IF(UPPER(RIGHT($D6))="B",BondBasisDayCounter,IF(UPPER(RIGHT($D6))="M",MoneyMarketDayCounter,"--"))</f>
        <v>Actual/360</v>
      </c>
      <c r="I6" s="21">
        <v>0</v>
      </c>
      <c r="J6" s="20" t="str">
        <f t="shared" ref="J6:J42" si="1">Currency&amp;$D6&amp;$I$2&amp;$C6&amp;"_S"&amp;$E6&amp;$I$2&amp;"_Quote"</f>
        <v>USDAM3L1Y_S12L3L_Quote</v>
      </c>
      <c r="K6" s="20" t="str">
        <f>$K$2&amp;"_"&amp;$D6&amp;$E6&amp;"BASIS"&amp;$C6</f>
        <v>USD_YC1YRH_AM12LBASIS1Y</v>
      </c>
      <c r="L6" s="22" t="str">
        <f>_xll.qlSwapRateHelper2(K6,$J6,$C6,Calendar,$F6,$G6,$H6,$L$4,$I6,B6,DiscountingCurve,Permanent,,ObjectOverwrite)</f>
        <v>USD_YC1YRH_AM12LBASIS1Y#0000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13" si="2">B6</f>
        <v>0D</v>
      </c>
      <c r="C7" s="7" t="s">
        <v>79</v>
      </c>
      <c r="D7" s="7" t="str">
        <f t="shared" ref="D7:D13" si="3">D6</f>
        <v>AM</v>
      </c>
      <c r="E7" s="7" t="str">
        <f t="shared" ref="E7:E13" si="4">E6</f>
        <v>12L</v>
      </c>
      <c r="F7" s="8" t="str">
        <f t="shared" ref="F7:F13" si="5">IF(UPPER(LEFT($D7))="A","Annual",IF(UPPER(LEFT($D7))="S","Semiannual","--"))</f>
        <v>Annual</v>
      </c>
      <c r="G7" s="8" t="s">
        <v>5</v>
      </c>
      <c r="H7" s="8" t="str">
        <f t="shared" si="0"/>
        <v>Actual/360</v>
      </c>
      <c r="I7" s="21">
        <v>0</v>
      </c>
      <c r="J7" s="20" t="str">
        <f t="shared" si="1"/>
        <v>USDAM3L15M_S12L3L_Quote</v>
      </c>
      <c r="K7" s="20" t="str">
        <f t="shared" ref="K7:K13" si="6">$K$2&amp;"_"&amp;$D7&amp;$E7&amp;"BASIS"&amp;$C7</f>
        <v>USD_YC1YRH_AM12LBASIS15M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2"/>
        <v>0D</v>
      </c>
      <c r="C8" s="7" t="s">
        <v>80</v>
      </c>
      <c r="D8" s="7" t="str">
        <f t="shared" si="3"/>
        <v>AM</v>
      </c>
      <c r="E8" s="7" t="str">
        <f t="shared" si="4"/>
        <v>12L</v>
      </c>
      <c r="F8" s="8" t="str">
        <f t="shared" si="5"/>
        <v>Annual</v>
      </c>
      <c r="G8" s="8" t="s">
        <v>5</v>
      </c>
      <c r="H8" s="8" t="str">
        <f t="shared" si="0"/>
        <v>Actual/360</v>
      </c>
      <c r="I8" s="21">
        <v>0</v>
      </c>
      <c r="J8" s="20" t="str">
        <f t="shared" si="1"/>
        <v>USDAM3L18M_S12L3L_Quote</v>
      </c>
      <c r="K8" s="20" t="str">
        <f t="shared" si="6"/>
        <v>USD_YC1YRH_AM12LBASIS18M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2"/>
        <v>0D</v>
      </c>
      <c r="C9" s="7" t="s">
        <v>81</v>
      </c>
      <c r="D9" s="7" t="str">
        <f t="shared" si="3"/>
        <v>AM</v>
      </c>
      <c r="E9" s="7" t="str">
        <f t="shared" si="4"/>
        <v>12L</v>
      </c>
      <c r="F9" s="8" t="str">
        <f t="shared" si="5"/>
        <v>Annual</v>
      </c>
      <c r="G9" s="8" t="s">
        <v>5</v>
      </c>
      <c r="H9" s="8" t="str">
        <f t="shared" si="0"/>
        <v>Actual/360</v>
      </c>
      <c r="I9" s="21">
        <v>0</v>
      </c>
      <c r="J9" s="20" t="str">
        <f t="shared" si="1"/>
        <v>USDAM3L21M_S12L3L_Quote</v>
      </c>
      <c r="K9" s="20" t="str">
        <f t="shared" si="6"/>
        <v>USD_YC1YRH_AM12LBASIS21M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2"/>
        <v>0D</v>
      </c>
      <c r="C10" s="7" t="s">
        <v>10</v>
      </c>
      <c r="D10" s="7" t="str">
        <f t="shared" si="3"/>
        <v>AM</v>
      </c>
      <c r="E10" s="7" t="str">
        <f t="shared" si="4"/>
        <v>12L</v>
      </c>
      <c r="F10" s="8" t="str">
        <f t="shared" si="5"/>
        <v>Annual</v>
      </c>
      <c r="G10" s="8" t="s">
        <v>5</v>
      </c>
      <c r="H10" s="8" t="str">
        <f t="shared" si="0"/>
        <v>Actual/360</v>
      </c>
      <c r="I10" s="21">
        <v>0</v>
      </c>
      <c r="J10" s="20" t="str">
        <f t="shared" si="1"/>
        <v>USDAM3L2Y_S12L3L_Quote</v>
      </c>
      <c r="K10" s="20" t="str">
        <f t="shared" si="6"/>
        <v>USD_YC1YRH_AM12LBASIS2Y</v>
      </c>
      <c r="L10" s="22" t="str">
        <f>_xll.qlSwapRateHelper2(K10,$J10,$C10,Calendar,$F10,$G10,$H10,$L$4,$I10,B10,DiscountingCurve,Permanent,,ObjectOverwrite)</f>
        <v>USD_YC1YRH_AM12LBASIS2Y#0000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2"/>
        <v>0D</v>
      </c>
      <c r="C11" s="7" t="s">
        <v>11</v>
      </c>
      <c r="D11" s="7" t="str">
        <f t="shared" si="3"/>
        <v>AM</v>
      </c>
      <c r="E11" s="7" t="str">
        <f t="shared" si="4"/>
        <v>12L</v>
      </c>
      <c r="F11" s="8" t="str">
        <f t="shared" si="5"/>
        <v>Annual</v>
      </c>
      <c r="G11" s="8" t="s">
        <v>5</v>
      </c>
      <c r="H11" s="8" t="str">
        <f t="shared" si="0"/>
        <v>Actual/360</v>
      </c>
      <c r="I11" s="21">
        <v>0</v>
      </c>
      <c r="J11" s="20" t="str">
        <f t="shared" si="1"/>
        <v>USDAM3L3Y_S12L3L_Quote</v>
      </c>
      <c r="K11" s="20" t="str">
        <f t="shared" si="6"/>
        <v>USD_YC1YRH_AM12LBASIS3Y</v>
      </c>
      <c r="L11" s="22" t="str">
        <f>_xll.qlSwapRateHelper2(K11,$J11,$C11,Calendar,$F11,$G11,$H11,$L$4,$I11,B11,DiscountingCurve,Permanent,,ObjectOverwrite)</f>
        <v>USD_YC1YRH_AM12LBASIS3Y#0000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2"/>
        <v>0D</v>
      </c>
      <c r="C12" s="7" t="s">
        <v>12</v>
      </c>
      <c r="D12" s="7" t="str">
        <f t="shared" si="3"/>
        <v>AM</v>
      </c>
      <c r="E12" s="7" t="str">
        <f t="shared" si="4"/>
        <v>12L</v>
      </c>
      <c r="F12" s="8" t="str">
        <f t="shared" si="5"/>
        <v>Annual</v>
      </c>
      <c r="G12" s="8" t="s">
        <v>5</v>
      </c>
      <c r="H12" s="8" t="str">
        <f t="shared" si="0"/>
        <v>Actual/360</v>
      </c>
      <c r="I12" s="21">
        <v>0</v>
      </c>
      <c r="J12" s="20" t="str">
        <f t="shared" si="1"/>
        <v>USDAM3L4Y_S12L3L_Quote</v>
      </c>
      <c r="K12" s="20" t="str">
        <f t="shared" si="6"/>
        <v>USD_YC1YRH_AM12LBASIS4Y</v>
      </c>
      <c r="L12" s="22" t="str">
        <f>_xll.qlSwapRateHelper2(K12,$J12,$C12,Calendar,$F12,$G12,$H12,$L$4,$I12,B12,DiscountingCurve,Permanent,,ObjectOverwrite)</f>
        <v>USD_YC1YRH_AM12LBASIS4Y#0000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2"/>
        <v>0D</v>
      </c>
      <c r="C13" s="7" t="s">
        <v>13</v>
      </c>
      <c r="D13" s="7" t="str">
        <f t="shared" si="3"/>
        <v>AM</v>
      </c>
      <c r="E13" s="7" t="str">
        <f t="shared" si="4"/>
        <v>12L</v>
      </c>
      <c r="F13" s="8" t="str">
        <f t="shared" si="5"/>
        <v>Annual</v>
      </c>
      <c r="G13" s="8" t="s">
        <v>5</v>
      </c>
      <c r="H13" s="8" t="str">
        <f t="shared" si="0"/>
        <v>Actual/360</v>
      </c>
      <c r="I13" s="21">
        <v>0</v>
      </c>
      <c r="J13" s="20" t="str">
        <f t="shared" si="1"/>
        <v>USDAM3L5Y_S12L3L_Quote</v>
      </c>
      <c r="K13" s="20" t="str">
        <f t="shared" si="6"/>
        <v>USD_YC1YRH_AM12LBASIS5Y</v>
      </c>
      <c r="L13" s="22" t="str">
        <f>_xll.qlSwapRateHelper2(K13,$J13,$C13,Calendar,$F13,$G13,$H13,$L$4,$I13,B13,DiscountingCurve,Permanent,,ObjectOverwrite)</f>
        <v>USD_YC1YRH_AM12LBASIS5Y#0000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ref="B14:B42" si="7">B13</f>
        <v>0D</v>
      </c>
      <c r="C14" s="7" t="s">
        <v>14</v>
      </c>
      <c r="D14" s="7" t="str">
        <f t="shared" ref="D14:E42" si="8">D13</f>
        <v>AM</v>
      </c>
      <c r="E14" s="7" t="str">
        <f t="shared" si="8"/>
        <v>12L</v>
      </c>
      <c r="F14" s="8" t="str">
        <f t="shared" ref="F14:F42" si="9">IF(UPPER(LEFT($D14))="A","Annual",IF(UPPER(LEFT($D14))="S","Semiannual","--"))</f>
        <v>Annual</v>
      </c>
      <c r="G14" s="8" t="s">
        <v>5</v>
      </c>
      <c r="H14" s="8" t="str">
        <f t="shared" si="0"/>
        <v>Actual/360</v>
      </c>
      <c r="I14" s="21">
        <v>0</v>
      </c>
      <c r="J14" s="20" t="str">
        <f t="shared" si="1"/>
        <v>USDAM3L6Y_S12L3L_Quote</v>
      </c>
      <c r="K14" s="20" t="str">
        <f t="shared" ref="K14:K42" si="10">$K$2&amp;"_"&amp;$D14&amp;$E14&amp;"BASIS"&amp;$C14</f>
        <v>USD_YC1YRH_AM12LBASIS6Y</v>
      </c>
      <c r="L14" s="22" t="str">
        <f>_xll.qlSwapRateHelper2(K14,$J14,$C14,Calendar,$F14,$G14,$H14,$L$4,$I14,B14,DiscountingCurve,Permanent,,ObjectOverwrite)</f>
        <v>USD_YC1YRH_AM12LBASIS6Y#0000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7"/>
        <v>0D</v>
      </c>
      <c r="C15" s="7" t="s">
        <v>15</v>
      </c>
      <c r="D15" s="7" t="str">
        <f t="shared" si="8"/>
        <v>AM</v>
      </c>
      <c r="E15" s="7" t="str">
        <f t="shared" si="8"/>
        <v>12L</v>
      </c>
      <c r="F15" s="8" t="str">
        <f t="shared" si="9"/>
        <v>Annual</v>
      </c>
      <c r="G15" s="8" t="s">
        <v>5</v>
      </c>
      <c r="H15" s="8" t="str">
        <f t="shared" si="0"/>
        <v>Actual/360</v>
      </c>
      <c r="I15" s="21">
        <v>0</v>
      </c>
      <c r="J15" s="20" t="str">
        <f t="shared" si="1"/>
        <v>USDAM3L7Y_S12L3L_Quote</v>
      </c>
      <c r="K15" s="20" t="str">
        <f t="shared" si="10"/>
        <v>USD_YC1YRH_AM12LBASIS7Y</v>
      </c>
      <c r="L15" s="22" t="str">
        <f>_xll.qlSwapRateHelper2(K15,$J15,$C15,Calendar,$F15,$G15,$H15,$L$4,$I15,B15,DiscountingCurve,Permanent,,ObjectOverwrite)</f>
        <v>USD_YC1YRH_AM12LBASIS7Y#0000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7"/>
        <v>0D</v>
      </c>
      <c r="C16" s="7" t="s">
        <v>16</v>
      </c>
      <c r="D16" s="7" t="str">
        <f t="shared" si="8"/>
        <v>AM</v>
      </c>
      <c r="E16" s="7" t="str">
        <f t="shared" si="8"/>
        <v>12L</v>
      </c>
      <c r="F16" s="8" t="str">
        <f t="shared" si="9"/>
        <v>Annual</v>
      </c>
      <c r="G16" s="8" t="s">
        <v>5</v>
      </c>
      <c r="H16" s="8" t="str">
        <f t="shared" si="0"/>
        <v>Actual/360</v>
      </c>
      <c r="I16" s="21">
        <v>0</v>
      </c>
      <c r="J16" s="20" t="str">
        <f t="shared" si="1"/>
        <v>USDAM3L8Y_S12L3L_Quote</v>
      </c>
      <c r="K16" s="20" t="str">
        <f t="shared" si="10"/>
        <v>USD_YC1YRH_AM12LBASIS8Y</v>
      </c>
      <c r="L16" s="22" t="str">
        <f>_xll.qlSwapRateHelper2(K16,$J16,$C16,Calendar,$F16,$G16,$H16,$L$4,$I16,B16,DiscountingCurve,Permanent,,ObjectOverwrite)</f>
        <v>USD_YC1YRH_AM12LBASIS8Y#0000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7"/>
        <v>0D</v>
      </c>
      <c r="C17" s="7" t="s">
        <v>17</v>
      </c>
      <c r="D17" s="7" t="str">
        <f t="shared" si="8"/>
        <v>AM</v>
      </c>
      <c r="E17" s="7" t="str">
        <f t="shared" si="8"/>
        <v>12L</v>
      </c>
      <c r="F17" s="8" t="str">
        <f t="shared" si="9"/>
        <v>Annual</v>
      </c>
      <c r="G17" s="8" t="s">
        <v>5</v>
      </c>
      <c r="H17" s="8" t="str">
        <f t="shared" si="0"/>
        <v>Actual/360</v>
      </c>
      <c r="I17" s="21">
        <v>0</v>
      </c>
      <c r="J17" s="20" t="str">
        <f t="shared" si="1"/>
        <v>USDAM3L9Y_S12L3L_Quote</v>
      </c>
      <c r="K17" s="20" t="str">
        <f t="shared" si="10"/>
        <v>USD_YC1YRH_AM12LBASIS9Y</v>
      </c>
      <c r="L17" s="22" t="str">
        <f>_xll.qlSwapRateHelper2(K17,$J17,$C17,Calendar,$F17,$G17,$H17,$L$4,$I17,B17,DiscountingCurve,Permanent,,ObjectOverwrite)</f>
        <v>USD_YC1YRH_AM12LBASIS9Y#0000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7"/>
        <v>0D</v>
      </c>
      <c r="C18" s="7" t="s">
        <v>18</v>
      </c>
      <c r="D18" s="7" t="str">
        <f t="shared" si="8"/>
        <v>AM</v>
      </c>
      <c r="E18" s="7" t="str">
        <f t="shared" si="8"/>
        <v>12L</v>
      </c>
      <c r="F18" s="8" t="str">
        <f t="shared" si="9"/>
        <v>Annual</v>
      </c>
      <c r="G18" s="8" t="s">
        <v>5</v>
      </c>
      <c r="H18" s="8" t="str">
        <f t="shared" si="0"/>
        <v>Actual/360</v>
      </c>
      <c r="I18" s="21">
        <v>0</v>
      </c>
      <c r="J18" s="20" t="str">
        <f t="shared" si="1"/>
        <v>USDAM3L10Y_S12L3L_Quote</v>
      </c>
      <c r="K18" s="20" t="str">
        <f t="shared" si="10"/>
        <v>USD_YC1YRH_AM12LBASIS10Y</v>
      </c>
      <c r="L18" s="22" t="str">
        <f>_xll.qlSwapRateHelper2(K18,$J18,$C18,Calendar,$F18,$G18,$H18,$L$4,$I18,B18,DiscountingCurve,Permanent,,ObjectOverwrite)</f>
        <v>USD_YC1YRH_AM12LBASIS10Y#0000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7"/>
        <v>0D</v>
      </c>
      <c r="C19" s="7" t="s">
        <v>19</v>
      </c>
      <c r="D19" s="7" t="str">
        <f t="shared" si="8"/>
        <v>AM</v>
      </c>
      <c r="E19" s="7" t="str">
        <f t="shared" si="8"/>
        <v>12L</v>
      </c>
      <c r="F19" s="8" t="str">
        <f t="shared" si="9"/>
        <v>Annual</v>
      </c>
      <c r="G19" s="8" t="s">
        <v>5</v>
      </c>
      <c r="H19" s="8" t="str">
        <f t="shared" si="0"/>
        <v>Actual/360</v>
      </c>
      <c r="I19" s="21">
        <v>0</v>
      </c>
      <c r="J19" s="20" t="str">
        <f t="shared" si="1"/>
        <v>USDAM3L11Y_S12L3L_Quote</v>
      </c>
      <c r="K19" s="20" t="str">
        <f t="shared" si="10"/>
        <v>USD_YC1YRH_AM12LBASIS11Y</v>
      </c>
      <c r="L19" s="22" t="str">
        <f>_xll.qlSwapRateHelper2(K19,$J19,$C19,Calendar,$F19,$G19,$H19,$L$4,$I19,B19,DiscountingCurve,Permanent,,ObjectOverwrite)</f>
        <v>USD_YC1YRH_AM12LBASIS11Y#0000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7"/>
        <v>0D</v>
      </c>
      <c r="C20" s="7" t="s">
        <v>20</v>
      </c>
      <c r="D20" s="7" t="str">
        <f t="shared" si="8"/>
        <v>AM</v>
      </c>
      <c r="E20" s="7" t="str">
        <f t="shared" si="8"/>
        <v>12L</v>
      </c>
      <c r="F20" s="8" t="str">
        <f t="shared" si="9"/>
        <v>Annual</v>
      </c>
      <c r="G20" s="8" t="s">
        <v>5</v>
      </c>
      <c r="H20" s="8" t="str">
        <f t="shared" si="0"/>
        <v>Actual/360</v>
      </c>
      <c r="I20" s="21">
        <v>0</v>
      </c>
      <c r="J20" s="20" t="str">
        <f t="shared" si="1"/>
        <v>USDAM3L12Y_S12L3L_Quote</v>
      </c>
      <c r="K20" s="20" t="str">
        <f t="shared" si="10"/>
        <v>USD_YC1YRH_AM12LBASIS12Y</v>
      </c>
      <c r="L20" s="22" t="str">
        <f>_xll.qlSwapRateHelper2(K20,$J20,$C20,Calendar,$F20,$G20,$H20,$L$4,$I20,B20,DiscountingCurve,Permanent,,ObjectOverwrite)</f>
        <v>USD_YC1YRH_AM12LBASIS12Y#0000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7"/>
        <v>0D</v>
      </c>
      <c r="C21" s="7" t="s">
        <v>21</v>
      </c>
      <c r="D21" s="7" t="str">
        <f t="shared" si="8"/>
        <v>AM</v>
      </c>
      <c r="E21" s="7" t="str">
        <f t="shared" si="8"/>
        <v>12L</v>
      </c>
      <c r="F21" s="8" t="str">
        <f t="shared" si="9"/>
        <v>Annual</v>
      </c>
      <c r="G21" s="8" t="s">
        <v>5</v>
      </c>
      <c r="H21" s="8" t="str">
        <f t="shared" si="0"/>
        <v>Actual/360</v>
      </c>
      <c r="I21" s="21">
        <v>0</v>
      </c>
      <c r="J21" s="20" t="str">
        <f t="shared" si="1"/>
        <v>USDAM3L13Y_S12L3L_Quote</v>
      </c>
      <c r="K21" s="20" t="str">
        <f t="shared" si="10"/>
        <v>USD_YC1YRH_AM12LBASIS13Y</v>
      </c>
      <c r="L21" s="22" t="str">
        <f>_xll.qlSwapRateHelper2(K21,$J21,$C21,Calendar,$F21,$G21,$H21,$L$4,$I21,B21,DiscountingCurve,Permanent,,ObjectOverwrite)</f>
        <v>USD_YC1YRH_AM12LBASIS13Y#0000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7"/>
        <v>0D</v>
      </c>
      <c r="C22" s="7" t="s">
        <v>22</v>
      </c>
      <c r="D22" s="7" t="str">
        <f t="shared" si="8"/>
        <v>AM</v>
      </c>
      <c r="E22" s="7" t="str">
        <f t="shared" si="8"/>
        <v>12L</v>
      </c>
      <c r="F22" s="8" t="str">
        <f t="shared" si="9"/>
        <v>Annual</v>
      </c>
      <c r="G22" s="8" t="s">
        <v>5</v>
      </c>
      <c r="H22" s="8" t="str">
        <f t="shared" si="0"/>
        <v>Actual/360</v>
      </c>
      <c r="I22" s="21">
        <v>0</v>
      </c>
      <c r="J22" s="20" t="str">
        <f t="shared" si="1"/>
        <v>USDAM3L14Y_S12L3L_Quote</v>
      </c>
      <c r="K22" s="20" t="str">
        <f t="shared" si="10"/>
        <v>USD_YC1YRH_AM12LBASIS14Y</v>
      </c>
      <c r="L22" s="22" t="str">
        <f>_xll.qlSwapRateHelper2(K22,$J22,$C22,Calendar,$F22,$G22,$H22,$L$4,$I22,B22,DiscountingCurve,Permanent,,ObjectOverwrite)</f>
        <v>USD_YC1YRH_AM12LBASIS14Y#0000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7"/>
        <v>0D</v>
      </c>
      <c r="C23" s="7" t="s">
        <v>23</v>
      </c>
      <c r="D23" s="7" t="str">
        <f t="shared" si="8"/>
        <v>AM</v>
      </c>
      <c r="E23" s="7" t="str">
        <f t="shared" si="8"/>
        <v>12L</v>
      </c>
      <c r="F23" s="8" t="str">
        <f t="shared" si="9"/>
        <v>Annual</v>
      </c>
      <c r="G23" s="8" t="s">
        <v>5</v>
      </c>
      <c r="H23" s="8" t="str">
        <f t="shared" si="0"/>
        <v>Actual/360</v>
      </c>
      <c r="I23" s="21">
        <v>0</v>
      </c>
      <c r="J23" s="20" t="str">
        <f t="shared" si="1"/>
        <v>USDAM3L15Y_S12L3L_Quote</v>
      </c>
      <c r="K23" s="20" t="str">
        <f t="shared" si="10"/>
        <v>USD_YC1YRH_AM12LBASIS15Y</v>
      </c>
      <c r="L23" s="22" t="str">
        <f>_xll.qlSwapRateHelper2(K23,$J23,$C23,Calendar,$F23,$G23,$H23,$L$4,$I23,B23,DiscountingCurve,Permanent,,ObjectOverwrite)</f>
        <v>USD_YC1YRH_AM12LBASIS15Y#0000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7"/>
        <v>0D</v>
      </c>
      <c r="C24" s="7" t="s">
        <v>32</v>
      </c>
      <c r="D24" s="7" t="str">
        <f t="shared" si="8"/>
        <v>AM</v>
      </c>
      <c r="E24" s="7" t="str">
        <f t="shared" si="8"/>
        <v>12L</v>
      </c>
      <c r="F24" s="8" t="str">
        <f t="shared" si="9"/>
        <v>Annual</v>
      </c>
      <c r="G24" s="8" t="s">
        <v>5</v>
      </c>
      <c r="H24" s="8" t="str">
        <f t="shared" si="0"/>
        <v>Actual/360</v>
      </c>
      <c r="I24" s="21">
        <v>0</v>
      </c>
      <c r="J24" s="20" t="str">
        <f t="shared" si="1"/>
        <v>USDAM3L16Y_S12L3L_Quote</v>
      </c>
      <c r="K24" s="20" t="str">
        <f t="shared" si="10"/>
        <v>USD_YC1YRH_AM12LBASIS16Y</v>
      </c>
      <c r="L24" s="22" t="str">
        <f>_xll.qlSwapRateHelper2(K24,$J24,$C24,Calendar,$F24,$G24,$H24,$L$4,$I24,B24,DiscountingCurve,Permanent,,ObjectOverwrite)</f>
        <v>USD_YC1YRH_AM12LBASIS16Y#0000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7"/>
        <v>0D</v>
      </c>
      <c r="C25" s="7" t="s">
        <v>33</v>
      </c>
      <c r="D25" s="7" t="str">
        <f t="shared" si="8"/>
        <v>AM</v>
      </c>
      <c r="E25" s="7" t="str">
        <f t="shared" si="8"/>
        <v>12L</v>
      </c>
      <c r="F25" s="8" t="str">
        <f t="shared" si="9"/>
        <v>Annual</v>
      </c>
      <c r="G25" s="8" t="s">
        <v>5</v>
      </c>
      <c r="H25" s="8" t="str">
        <f t="shared" si="0"/>
        <v>Actual/360</v>
      </c>
      <c r="I25" s="21">
        <v>0</v>
      </c>
      <c r="J25" s="20" t="str">
        <f t="shared" si="1"/>
        <v>USDAM3L17Y_S12L3L_Quote</v>
      </c>
      <c r="K25" s="20" t="str">
        <f t="shared" si="10"/>
        <v>USD_YC1YRH_AM12LBASIS17Y</v>
      </c>
      <c r="L25" s="22" t="str">
        <f>_xll.qlSwapRateHelper2(K25,$J25,$C25,Calendar,$F25,$G25,$H25,$L$4,$I25,B25,DiscountingCurve,Permanent,,ObjectOverwrite)</f>
        <v>USD_YC1YRH_AM12LBASIS17Y#0000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7"/>
        <v>0D</v>
      </c>
      <c r="C26" s="7" t="s">
        <v>34</v>
      </c>
      <c r="D26" s="7" t="str">
        <f t="shared" si="8"/>
        <v>AM</v>
      </c>
      <c r="E26" s="7" t="str">
        <f t="shared" si="8"/>
        <v>12L</v>
      </c>
      <c r="F26" s="8" t="str">
        <f t="shared" si="9"/>
        <v>Annual</v>
      </c>
      <c r="G26" s="8" t="s">
        <v>5</v>
      </c>
      <c r="H26" s="8" t="str">
        <f t="shared" si="0"/>
        <v>Actual/360</v>
      </c>
      <c r="I26" s="21">
        <v>0</v>
      </c>
      <c r="J26" s="20" t="str">
        <f t="shared" si="1"/>
        <v>USDAM3L18Y_S12L3L_Quote</v>
      </c>
      <c r="K26" s="20" t="str">
        <f t="shared" si="10"/>
        <v>USD_YC1YRH_AM12LBASIS18Y</v>
      </c>
      <c r="L26" s="22" t="str">
        <f>_xll.qlSwapRateHelper2(K26,$J26,$C26,Calendar,$F26,$G26,$H26,$L$4,$I26,B26,DiscountingCurve,Permanent,,ObjectOverwrite)</f>
        <v>USD_YC1YRH_AM12LBASIS18Y#0000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7"/>
        <v>0D</v>
      </c>
      <c r="C27" s="7" t="s">
        <v>35</v>
      </c>
      <c r="D27" s="7" t="str">
        <f t="shared" si="8"/>
        <v>AM</v>
      </c>
      <c r="E27" s="7" t="str">
        <f t="shared" si="8"/>
        <v>12L</v>
      </c>
      <c r="F27" s="8" t="str">
        <f t="shared" si="9"/>
        <v>Annual</v>
      </c>
      <c r="G27" s="8" t="s">
        <v>5</v>
      </c>
      <c r="H27" s="8" t="str">
        <f t="shared" si="0"/>
        <v>Actual/360</v>
      </c>
      <c r="I27" s="21">
        <v>0</v>
      </c>
      <c r="J27" s="20" t="str">
        <f t="shared" si="1"/>
        <v>USDAM3L19Y_S12L3L_Quote</v>
      </c>
      <c r="K27" s="20" t="str">
        <f t="shared" si="10"/>
        <v>USD_YC1YRH_AM12LBASIS19Y</v>
      </c>
      <c r="L27" s="22" t="str">
        <f>_xll.qlSwapRateHelper2(K27,$J27,$C27,Calendar,$F27,$G27,$H27,$L$4,$I27,B27,DiscountingCurve,Permanent,,ObjectOverwrite)</f>
        <v>USD_YC1YRH_AM12LBASIS19Y#0000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7"/>
        <v>0D</v>
      </c>
      <c r="C28" s="7" t="s">
        <v>24</v>
      </c>
      <c r="D28" s="7" t="str">
        <f t="shared" si="8"/>
        <v>AM</v>
      </c>
      <c r="E28" s="7" t="str">
        <f t="shared" si="8"/>
        <v>12L</v>
      </c>
      <c r="F28" s="8" t="str">
        <f t="shared" si="9"/>
        <v>Annual</v>
      </c>
      <c r="G28" s="8" t="s">
        <v>5</v>
      </c>
      <c r="H28" s="8" t="str">
        <f t="shared" si="0"/>
        <v>Actual/360</v>
      </c>
      <c r="I28" s="21">
        <v>0</v>
      </c>
      <c r="J28" s="20" t="str">
        <f t="shared" si="1"/>
        <v>USDAM3L20Y_S12L3L_Quote</v>
      </c>
      <c r="K28" s="20" t="str">
        <f t="shared" si="10"/>
        <v>USD_YC1YRH_AM12LBASIS20Y</v>
      </c>
      <c r="L28" s="22" t="str">
        <f>_xll.qlSwapRateHelper2(K28,$J28,$C28,Calendar,$F28,$G28,$H28,$L$4,$I28,B28,DiscountingCurve,Permanent,,ObjectOverwrite)</f>
        <v>USD_YC1YRH_AM12LBASIS20Y#0000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7"/>
        <v>0D</v>
      </c>
      <c r="C29" s="7" t="s">
        <v>36</v>
      </c>
      <c r="D29" s="7" t="str">
        <f t="shared" si="8"/>
        <v>AM</v>
      </c>
      <c r="E29" s="7" t="str">
        <f t="shared" si="8"/>
        <v>12L</v>
      </c>
      <c r="F29" s="8" t="str">
        <f t="shared" si="9"/>
        <v>Annual</v>
      </c>
      <c r="G29" s="8" t="s">
        <v>5</v>
      </c>
      <c r="H29" s="8" t="str">
        <f t="shared" si="0"/>
        <v>Actual/360</v>
      </c>
      <c r="I29" s="21">
        <v>0</v>
      </c>
      <c r="J29" s="20" t="str">
        <f t="shared" si="1"/>
        <v>USDAM3L21Y_S12L3L_Quote</v>
      </c>
      <c r="K29" s="20" t="str">
        <f t="shared" si="10"/>
        <v>USD_YC1YRH_AM12LBASIS21Y</v>
      </c>
      <c r="L29" s="22" t="str">
        <f>_xll.qlSwapRateHelper2(K29,$J29,$C29,Calendar,$F29,$G29,$H29,$L$4,$I29,B29,DiscountingCurve,Permanent,,ObjectOverwrite)</f>
        <v>USD_YC1YRH_AM12LBASIS21Y#0000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7"/>
        <v>0D</v>
      </c>
      <c r="C30" s="7" t="s">
        <v>37</v>
      </c>
      <c r="D30" s="7" t="str">
        <f t="shared" si="8"/>
        <v>AM</v>
      </c>
      <c r="E30" s="7" t="str">
        <f t="shared" si="8"/>
        <v>12L</v>
      </c>
      <c r="F30" s="8" t="str">
        <f t="shared" si="9"/>
        <v>Annual</v>
      </c>
      <c r="G30" s="8" t="s">
        <v>5</v>
      </c>
      <c r="H30" s="8" t="str">
        <f t="shared" si="0"/>
        <v>Actual/360</v>
      </c>
      <c r="I30" s="21">
        <v>0</v>
      </c>
      <c r="J30" s="20" t="str">
        <f t="shared" si="1"/>
        <v>USDAM3L22Y_S12L3L_Quote</v>
      </c>
      <c r="K30" s="20" t="str">
        <f t="shared" si="10"/>
        <v>USD_YC1YRH_AM12LBASIS22Y</v>
      </c>
      <c r="L30" s="22" t="str">
        <f>_xll.qlSwapRateHelper2(K30,$J30,$C30,Calendar,$F30,$G30,$H30,$L$4,$I30,B30,DiscountingCurve,Permanent,,ObjectOverwrite)</f>
        <v>USD_YC1YRH_AM12LBASIS22Y#0000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7"/>
        <v>0D</v>
      </c>
      <c r="C31" s="7" t="s">
        <v>38</v>
      </c>
      <c r="D31" s="7" t="str">
        <f t="shared" si="8"/>
        <v>AM</v>
      </c>
      <c r="E31" s="7" t="str">
        <f t="shared" si="8"/>
        <v>12L</v>
      </c>
      <c r="F31" s="8" t="str">
        <f t="shared" si="9"/>
        <v>Annual</v>
      </c>
      <c r="G31" s="8" t="s">
        <v>5</v>
      </c>
      <c r="H31" s="8" t="str">
        <f t="shared" si="0"/>
        <v>Actual/360</v>
      </c>
      <c r="I31" s="21">
        <v>0</v>
      </c>
      <c r="J31" s="20" t="str">
        <f t="shared" si="1"/>
        <v>USDAM3L23Y_S12L3L_Quote</v>
      </c>
      <c r="K31" s="20" t="str">
        <f t="shared" si="10"/>
        <v>USD_YC1YRH_AM12LBASIS23Y</v>
      </c>
      <c r="L31" s="22" t="str">
        <f>_xll.qlSwapRateHelper2(K31,$J31,$C31,Calendar,$F31,$G31,$H31,$L$4,$I31,B31,DiscountingCurve,Permanent,,ObjectOverwrite)</f>
        <v>USD_YC1YRH_AM12LBASIS23Y#0000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7"/>
        <v>0D</v>
      </c>
      <c r="C32" s="7" t="s">
        <v>39</v>
      </c>
      <c r="D32" s="7" t="str">
        <f t="shared" si="8"/>
        <v>AM</v>
      </c>
      <c r="E32" s="7" t="str">
        <f t="shared" si="8"/>
        <v>12L</v>
      </c>
      <c r="F32" s="8" t="str">
        <f t="shared" si="9"/>
        <v>Annual</v>
      </c>
      <c r="G32" s="8" t="s">
        <v>5</v>
      </c>
      <c r="H32" s="8" t="str">
        <f t="shared" si="0"/>
        <v>Actual/360</v>
      </c>
      <c r="I32" s="21">
        <v>0</v>
      </c>
      <c r="J32" s="20" t="str">
        <f t="shared" si="1"/>
        <v>USDAM3L24Y_S12L3L_Quote</v>
      </c>
      <c r="K32" s="20" t="str">
        <f t="shared" si="10"/>
        <v>USD_YC1YRH_AM12LBASIS24Y</v>
      </c>
      <c r="L32" s="22" t="str">
        <f>_xll.qlSwapRateHelper2(K32,$J32,$C32,Calendar,$F32,$G32,$H32,$L$4,$I32,B32,DiscountingCurve,Permanent,,ObjectOverwrite)</f>
        <v>USD_YC1YRH_AM12LBASIS24Y#0000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7"/>
        <v>0D</v>
      </c>
      <c r="C33" s="7" t="s">
        <v>25</v>
      </c>
      <c r="D33" s="7" t="str">
        <f t="shared" si="8"/>
        <v>AM</v>
      </c>
      <c r="E33" s="7" t="str">
        <f t="shared" si="8"/>
        <v>12L</v>
      </c>
      <c r="F33" s="8" t="str">
        <f t="shared" si="9"/>
        <v>Annual</v>
      </c>
      <c r="G33" s="8" t="s">
        <v>5</v>
      </c>
      <c r="H33" s="8" t="str">
        <f t="shared" si="0"/>
        <v>Actual/360</v>
      </c>
      <c r="I33" s="21">
        <v>0</v>
      </c>
      <c r="J33" s="20" t="str">
        <f t="shared" si="1"/>
        <v>USDAM3L25Y_S12L3L_Quote</v>
      </c>
      <c r="K33" s="20" t="str">
        <f t="shared" si="10"/>
        <v>USD_YC1YRH_AM12LBASIS25Y</v>
      </c>
      <c r="L33" s="22" t="str">
        <f>_xll.qlSwapRateHelper2(K33,$J33,$C33,Calendar,$F33,$G33,$H33,$L$4,$I33,B33,DiscountingCurve,Permanent,,ObjectOverwrite)</f>
        <v>USD_YC1YRH_AM12LBASIS25Y#0000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7"/>
        <v>0D</v>
      </c>
      <c r="C34" s="7" t="s">
        <v>40</v>
      </c>
      <c r="D34" s="7" t="str">
        <f t="shared" si="8"/>
        <v>AM</v>
      </c>
      <c r="E34" s="7" t="str">
        <f t="shared" si="8"/>
        <v>12L</v>
      </c>
      <c r="F34" s="8" t="str">
        <f t="shared" si="9"/>
        <v>Annual</v>
      </c>
      <c r="G34" s="8" t="s">
        <v>5</v>
      </c>
      <c r="H34" s="8" t="str">
        <f t="shared" si="0"/>
        <v>Actual/360</v>
      </c>
      <c r="I34" s="21">
        <v>0</v>
      </c>
      <c r="J34" s="20" t="str">
        <f t="shared" si="1"/>
        <v>USDAM3L26Y_S12L3L_Quote</v>
      </c>
      <c r="K34" s="20" t="str">
        <f t="shared" si="10"/>
        <v>USD_YC1YRH_AM12LBASIS26Y</v>
      </c>
      <c r="L34" s="22" t="str">
        <f>_xll.qlSwapRateHelper2(K34,$J34,$C34,Calendar,$F34,$G34,$H34,$L$4,$I34,B34,DiscountingCurve,Permanent,,ObjectOverwrite)</f>
        <v>USD_YC1YRH_AM12LBASIS26Y#0000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7"/>
        <v>0D</v>
      </c>
      <c r="C35" s="7" t="s">
        <v>41</v>
      </c>
      <c r="D35" s="7" t="str">
        <f t="shared" si="8"/>
        <v>AM</v>
      </c>
      <c r="E35" s="7" t="str">
        <f t="shared" si="8"/>
        <v>12L</v>
      </c>
      <c r="F35" s="8" t="str">
        <f t="shared" si="9"/>
        <v>Annual</v>
      </c>
      <c r="G35" s="8" t="s">
        <v>5</v>
      </c>
      <c r="H35" s="8" t="str">
        <f t="shared" si="0"/>
        <v>Actual/360</v>
      </c>
      <c r="I35" s="21">
        <v>0</v>
      </c>
      <c r="J35" s="20" t="str">
        <f t="shared" si="1"/>
        <v>USDAM3L27Y_S12L3L_Quote</v>
      </c>
      <c r="K35" s="20" t="str">
        <f t="shared" si="10"/>
        <v>USD_YC1YRH_AM12LBASIS27Y</v>
      </c>
      <c r="L35" s="22" t="str">
        <f>_xll.qlSwapRateHelper2(K35,$J35,$C35,Calendar,$F35,$G35,$H35,$L$4,$I35,B35,DiscountingCurve,Permanent,,ObjectOverwrite)</f>
        <v>USD_YC1YRH_AM12LBASIS27Y#0000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7"/>
        <v>0D</v>
      </c>
      <c r="C36" s="7" t="s">
        <v>42</v>
      </c>
      <c r="D36" s="7" t="str">
        <f t="shared" si="8"/>
        <v>AM</v>
      </c>
      <c r="E36" s="7" t="str">
        <f t="shared" si="8"/>
        <v>12L</v>
      </c>
      <c r="F36" s="8" t="str">
        <f t="shared" si="9"/>
        <v>Annual</v>
      </c>
      <c r="G36" s="8" t="s">
        <v>5</v>
      </c>
      <c r="H36" s="8" t="str">
        <f t="shared" si="0"/>
        <v>Actual/360</v>
      </c>
      <c r="I36" s="21">
        <v>0</v>
      </c>
      <c r="J36" s="20" t="str">
        <f t="shared" si="1"/>
        <v>USDAM3L28Y_S12L3L_Quote</v>
      </c>
      <c r="K36" s="20" t="str">
        <f t="shared" si="10"/>
        <v>USD_YC1YRH_AM12LBASIS28Y</v>
      </c>
      <c r="L36" s="22" t="str">
        <f>_xll.qlSwapRateHelper2(K36,$J36,$C36,Calendar,$F36,$G36,$H36,$L$4,$I36,B36,DiscountingCurve,Permanent,,ObjectOverwrite)</f>
        <v>USD_YC1YRH_AM12LBASIS28Y#0000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7"/>
        <v>0D</v>
      </c>
      <c r="C37" s="7" t="s">
        <v>43</v>
      </c>
      <c r="D37" s="7" t="str">
        <f t="shared" si="8"/>
        <v>AM</v>
      </c>
      <c r="E37" s="7" t="str">
        <f t="shared" si="8"/>
        <v>12L</v>
      </c>
      <c r="F37" s="8" t="str">
        <f t="shared" si="9"/>
        <v>Annual</v>
      </c>
      <c r="G37" s="8" t="s">
        <v>5</v>
      </c>
      <c r="H37" s="8" t="str">
        <f t="shared" si="0"/>
        <v>Actual/360</v>
      </c>
      <c r="I37" s="21">
        <v>0</v>
      </c>
      <c r="J37" s="20" t="str">
        <f t="shared" si="1"/>
        <v>USDAM3L29Y_S12L3L_Quote</v>
      </c>
      <c r="K37" s="20" t="str">
        <f t="shared" si="10"/>
        <v>USD_YC1YRH_AM12LBASIS29Y</v>
      </c>
      <c r="L37" s="22" t="str">
        <f>_xll.qlSwapRateHelper2(K37,$J37,$C37,Calendar,$F37,$G37,$H37,$L$4,$I37,B37,DiscountingCurve,Permanent,,ObjectOverwrite)</f>
        <v>USD_YC1YRH_AM12LBASIS29Y#0000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7"/>
        <v>0D</v>
      </c>
      <c r="C38" s="7" t="s">
        <v>26</v>
      </c>
      <c r="D38" s="7" t="str">
        <f t="shared" si="8"/>
        <v>AM</v>
      </c>
      <c r="E38" s="7" t="str">
        <f t="shared" si="8"/>
        <v>12L</v>
      </c>
      <c r="F38" s="8" t="str">
        <f t="shared" si="9"/>
        <v>Annual</v>
      </c>
      <c r="G38" s="8" t="s">
        <v>5</v>
      </c>
      <c r="H38" s="8" t="str">
        <f t="shared" si="0"/>
        <v>Actual/360</v>
      </c>
      <c r="I38" s="21">
        <v>0</v>
      </c>
      <c r="J38" s="20" t="str">
        <f t="shared" si="1"/>
        <v>USDAM3L30Y_S12L3L_Quote</v>
      </c>
      <c r="K38" s="20" t="str">
        <f t="shared" si="10"/>
        <v>USD_YC1YRH_AM12LBASIS30Y</v>
      </c>
      <c r="L38" s="22" t="str">
        <f>_xll.qlSwapRateHelper2(K38,$J38,$C38,Calendar,$F38,$G38,$H38,$L$4,$I38,B38,DiscountingCurve,Permanent,,ObjectOverwrite)</f>
        <v>USD_YC1YRH_AM12LBASIS30Y#0000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7"/>
        <v>0D</v>
      </c>
      <c r="C39" s="7" t="s">
        <v>44</v>
      </c>
      <c r="D39" s="7" t="str">
        <f t="shared" si="8"/>
        <v>AM</v>
      </c>
      <c r="E39" s="7" t="str">
        <f t="shared" si="8"/>
        <v>12L</v>
      </c>
      <c r="F39" s="8" t="str">
        <f t="shared" si="9"/>
        <v>Annual</v>
      </c>
      <c r="G39" s="8" t="s">
        <v>5</v>
      </c>
      <c r="H39" s="8" t="str">
        <f t="shared" si="0"/>
        <v>Actual/360</v>
      </c>
      <c r="I39" s="21">
        <v>0</v>
      </c>
      <c r="J39" s="20" t="str">
        <f t="shared" si="1"/>
        <v>USDAM3L35Y_S12L3L_Quote</v>
      </c>
      <c r="K39" s="20" t="str">
        <f t="shared" si="10"/>
        <v>USD_YC1YRH_AM12LBASIS35Y</v>
      </c>
      <c r="L39" s="22" t="str">
        <f>_xll.qlSwapRateHelper2(K39,$J39,$C39,Calendar,$F39,$G39,$H39,$L$4,$I39,B39,DiscountingCurve,Permanent,,ObjectOverwrite)</f>
        <v>USD_YC1YRH_AM12LBASIS35Y#0000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7"/>
        <v>0D</v>
      </c>
      <c r="C40" s="7" t="s">
        <v>27</v>
      </c>
      <c r="D40" s="7" t="str">
        <f t="shared" si="8"/>
        <v>AM</v>
      </c>
      <c r="E40" s="7" t="str">
        <f t="shared" si="8"/>
        <v>12L</v>
      </c>
      <c r="F40" s="8" t="str">
        <f t="shared" si="9"/>
        <v>Annual</v>
      </c>
      <c r="G40" s="8" t="s">
        <v>5</v>
      </c>
      <c r="H40" s="8" t="str">
        <f t="shared" si="0"/>
        <v>Actual/360</v>
      </c>
      <c r="I40" s="21">
        <v>0</v>
      </c>
      <c r="J40" s="20" t="str">
        <f t="shared" si="1"/>
        <v>USDAM3L40Y_S12L3L_Quote</v>
      </c>
      <c r="K40" s="20" t="str">
        <f t="shared" si="10"/>
        <v>USD_YC1YRH_AM12LBASIS40Y</v>
      </c>
      <c r="L40" s="22" t="str">
        <f>_xll.qlSwapRateHelper2(K40,$J40,$C40,Calendar,$F40,$G40,$H40,$L$4,$I40,B40,DiscountingCurve,Permanent,,ObjectOverwrite)</f>
        <v>USD_YC1YRH_AM12LBASIS40Y#0000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7"/>
        <v>0D</v>
      </c>
      <c r="C41" s="7" t="s">
        <v>28</v>
      </c>
      <c r="D41" s="7" t="str">
        <f t="shared" si="8"/>
        <v>AM</v>
      </c>
      <c r="E41" s="7" t="str">
        <f t="shared" si="8"/>
        <v>12L</v>
      </c>
      <c r="F41" s="8" t="str">
        <f t="shared" si="9"/>
        <v>Annual</v>
      </c>
      <c r="G41" s="8" t="s">
        <v>5</v>
      </c>
      <c r="H41" s="8" t="str">
        <f t="shared" si="0"/>
        <v>Actual/360</v>
      </c>
      <c r="I41" s="21">
        <v>0</v>
      </c>
      <c r="J41" s="20" t="str">
        <f t="shared" si="1"/>
        <v>USDAM3L50Y_S12L3L_Quote</v>
      </c>
      <c r="K41" s="20" t="str">
        <f t="shared" si="10"/>
        <v>USD_YC1YRH_AM12LBASIS50Y</v>
      </c>
      <c r="L41" s="22" t="str">
        <f>_xll.qlSwapRateHelper2(K41,$J41,$C41,Calendar,$F41,$G41,$H41,$L$4,$I41,B41,DiscountingCurve,Permanent,,ObjectOverwrite)</f>
        <v>USD_YC1YRH_AM12LBASIS50Y#0000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7"/>
        <v>0D</v>
      </c>
      <c r="C42" s="7" t="s">
        <v>29</v>
      </c>
      <c r="D42" s="7" t="str">
        <f t="shared" si="8"/>
        <v>AM</v>
      </c>
      <c r="E42" s="7" t="str">
        <f t="shared" si="8"/>
        <v>12L</v>
      </c>
      <c r="F42" s="8" t="str">
        <f t="shared" si="9"/>
        <v>Annual</v>
      </c>
      <c r="G42" s="8" t="s">
        <v>5</v>
      </c>
      <c r="H42" s="8" t="str">
        <f t="shared" si="0"/>
        <v>Actual/360</v>
      </c>
      <c r="I42" s="21">
        <v>0</v>
      </c>
      <c r="J42" s="20" t="str">
        <f t="shared" si="1"/>
        <v>USDAM3L60Y_S12L3L_Quote</v>
      </c>
      <c r="K42" s="20" t="str">
        <f t="shared" si="10"/>
        <v>USD_YC1YRH_AM12LBASIS60Y</v>
      </c>
      <c r="L42" s="22" t="str">
        <f>_xll.qlSwapRateHelper2(K42,$J42,$C42,Calendar,$F42,$G42,$H42,$L$4,$I42,B42,DiscountingCurve,Permanent,,ObjectOverwrite)</f>
        <v>USD_YC1YRH_AM12LBASIS60Y#0000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Currency&amp;"_YC"&amp;$J$2&amp;"-MxRH"</f>
        <v>USD_YC1M-MxRH</v>
      </c>
      <c r="L2" s="48" t="str">
        <f>Discounting2</f>
        <v>UsdYCSTD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USD_YC1M-MxRH_SwapsFromBasis.xml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USD_YC1M-MxRH_AM1LBASIS_Libor1M</v>
      </c>
      <c r="L4" s="50" t="str">
        <f>IF(UPPER(FamilyName)="IBOR",_xll.qlEuribor($K4,$J$2,,Permanent,Trigger,ObjectOverwrite),IF(UPPER(FamilyName)="LIBOR",_xll.qlLibor($K4,Currency,$J$2,,Permanent,Trigger,ObjectOverwrite),"--"))</f>
        <v>USD_YC1M-MxRH_AM1LBASIS_Libor1M#0000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USD3L1L1Y_Quote</v>
      </c>
      <c r="J6" s="20" t="str">
        <f t="shared" ref="J6:J42" si="3">Currency&amp;$D6&amp;$I$2&amp;$C6&amp;"_Quote"</f>
        <v>USDAM3L1Y_Quote</v>
      </c>
      <c r="K6" s="20" t="str">
        <f t="shared" ref="K6:K42" si="4">$K$2&amp;"_"&amp;$D6&amp;$E6&amp;"BASIS"&amp;$C6</f>
        <v>USD_YC1M-MxRH_AM1LBASIS1Y</v>
      </c>
      <c r="L6" s="22" t="str">
        <f>_xll.qlSwapRateHelper2(K6,$J6,$C6,Calendar,$F6,$G6,$H6,$L$4,$I6,B6,DiscountingCurve,Permanent,,ObjectOverwrite)</f>
        <v>USD_YC1M-MxRH_AM1LBASIS1Y#0000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USD3L1L15M_Quote</v>
      </c>
      <c r="J7" s="20" t="str">
        <f t="shared" si="3"/>
        <v>USDAM3L15M_Quote</v>
      </c>
      <c r="K7" s="20" t="str">
        <f t="shared" si="4"/>
        <v>USD_YC1M-MxRH_AM1LBASIS15M</v>
      </c>
      <c r="L7" s="22" t="str">
        <f>_xll.qlSwapRateHelper2(K7,$J7,$C7,Calendar,$F7,$G7,$H7,$L$4,$I7,B7,DiscountingCurve,Permanent,,ObjectOverwrite)</f>
        <v>USD_YC1M-MxRH_AM1LBASIS15M#0000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USD3L1L18M_Quote</v>
      </c>
      <c r="J8" s="20" t="str">
        <f t="shared" si="3"/>
        <v>USDAM3L18M_Quote</v>
      </c>
      <c r="K8" s="20" t="str">
        <f t="shared" si="4"/>
        <v>USD_YC1M-MxRH_AM1LBASIS18M</v>
      </c>
      <c r="L8" s="22" t="str">
        <f>_xll.qlSwapRateHelper2(K8,$J8,$C8,Calendar,$F8,$G8,$H8,$L$4,$I8,B8,DiscountingCurve,Permanent,,ObjectOverwrite)</f>
        <v>USD_YC1M-MxRH_AM1LBASIS18M#0000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USD3L1L21M_Quote</v>
      </c>
      <c r="J9" s="20" t="str">
        <f t="shared" si="3"/>
        <v>USDAM3L21M_Quote</v>
      </c>
      <c r="K9" s="20" t="str">
        <f t="shared" si="4"/>
        <v>USD_YC1M-MxRH_AM1LBASIS21M</v>
      </c>
      <c r="L9" s="22" t="str">
        <f>_xll.qlSwapRateHelper2(K9,$J9,$C9,Calendar,$F9,$G9,$H9,$L$4,$I9,B9,DiscountingCurve,Permanent,,ObjectOverwrite)</f>
        <v>USD_YC1M-MxRH_AM1LBASIS21M#0000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USD3L1L2Y_Quote</v>
      </c>
      <c r="J10" s="20" t="str">
        <f t="shared" si="3"/>
        <v>USDAM3L2Y_Quote</v>
      </c>
      <c r="K10" s="20" t="str">
        <f t="shared" si="4"/>
        <v>USD_YC1M-MxRH_AM1LBASIS2Y</v>
      </c>
      <c r="L10" s="22" t="str">
        <f>_xll.qlSwapRateHelper2(K10,$J10,$C10,Calendar,$F10,$G10,$H10,$L$4,$I10,B10,DiscountingCurve,Permanent,,ObjectOverwrite)</f>
        <v>USD_YC1M-MxRH_AM1LBASIS2Y#0000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USD3L1L3Y_Quote</v>
      </c>
      <c r="J11" s="20" t="str">
        <f t="shared" si="3"/>
        <v>USDAM3L3Y_Quote</v>
      </c>
      <c r="K11" s="20" t="str">
        <f t="shared" si="4"/>
        <v>USD_YC1M-MxRH_AM1LBASIS3Y</v>
      </c>
      <c r="L11" s="22" t="str">
        <f>_xll.qlSwapRateHelper2(K11,$J11,$C11,Calendar,$F11,$G11,$H11,$L$4,$I11,B11,DiscountingCurve,Permanent,,ObjectOverwrite)</f>
        <v>USD_YC1M-MxRH_AM1LBASIS3Y#0000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USD3L1L4Y_Quote</v>
      </c>
      <c r="J12" s="20" t="str">
        <f t="shared" si="3"/>
        <v>USDAM3L4Y_Quote</v>
      </c>
      <c r="K12" s="20" t="str">
        <f t="shared" si="4"/>
        <v>USD_YC1M-MxRH_AM1LBASIS4Y</v>
      </c>
      <c r="L12" s="22" t="str">
        <f>_xll.qlSwapRateHelper2(K12,$J12,$C12,Calendar,$F12,$G12,$H12,$L$4,$I12,B12,DiscountingCurve,Permanent,,ObjectOverwrite)</f>
        <v>USD_YC1M-MxRH_AM1LBASIS4Y#0000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USD3L1L5Y_Quote</v>
      </c>
      <c r="J13" s="20" t="str">
        <f t="shared" si="3"/>
        <v>USDAM3L5Y_Quote</v>
      </c>
      <c r="K13" s="20" t="str">
        <f t="shared" si="4"/>
        <v>USD_YC1M-MxRH_AM1LBASIS5Y</v>
      </c>
      <c r="L13" s="22" t="str">
        <f>_xll.qlSwapRateHelper2(K13,$J13,$C13,Calendar,$F13,$G13,$H13,$L$4,$I13,B13,DiscountingCurve,Permanent,,ObjectOverwrite)</f>
        <v>USD_YC1M-MxRH_AM1LBASIS5Y#0000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USD3L1L6Y_Quote</v>
      </c>
      <c r="J14" s="20" t="str">
        <f t="shared" si="3"/>
        <v>USDAM3L6Y_Quote</v>
      </c>
      <c r="K14" s="20" t="str">
        <f t="shared" si="4"/>
        <v>USD_YC1M-MxRH_AM1LBASIS6Y</v>
      </c>
      <c r="L14" s="22" t="str">
        <f>_xll.qlSwapRateHelper2(K14,$J14,$C14,Calendar,$F14,$G14,$H14,$L$4,$I14,B14,DiscountingCurve,Permanent,,ObjectOverwrite)</f>
        <v>USD_YC1M-MxRH_AM1LBASIS6Y#0000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USD3L1L7Y_Quote</v>
      </c>
      <c r="J15" s="20" t="str">
        <f t="shared" si="3"/>
        <v>USDAM3L7Y_Quote</v>
      </c>
      <c r="K15" s="20" t="str">
        <f t="shared" si="4"/>
        <v>USD_YC1M-MxRH_AM1LBASIS7Y</v>
      </c>
      <c r="L15" s="22" t="str">
        <f>_xll.qlSwapRateHelper2(K15,$J15,$C15,Calendar,$F15,$G15,$H15,$L$4,$I15,B15,DiscountingCurve,Permanent,,ObjectOverwrite)</f>
        <v>USD_YC1M-MxRH_AM1LBASIS7Y#0000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USD3L1L8Y_Quote</v>
      </c>
      <c r="J16" s="20" t="str">
        <f t="shared" si="3"/>
        <v>USDAM3L8Y_Quote</v>
      </c>
      <c r="K16" s="20" t="str">
        <f t="shared" si="4"/>
        <v>USD_YC1M-MxRH_AM1LBASIS8Y</v>
      </c>
      <c r="L16" s="22" t="str">
        <f>_xll.qlSwapRateHelper2(K16,$J16,$C16,Calendar,$F16,$G16,$H16,$L$4,$I16,B16,DiscountingCurve,Permanent,,ObjectOverwrite)</f>
        <v>USD_YC1M-MxRH_AM1LBASIS8Y#0000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USD3L1L9Y_Quote</v>
      </c>
      <c r="J17" s="20" t="str">
        <f t="shared" si="3"/>
        <v>USDAM3L9Y_Quote</v>
      </c>
      <c r="K17" s="20" t="str">
        <f t="shared" si="4"/>
        <v>USD_YC1M-MxRH_AM1LBASIS9Y</v>
      </c>
      <c r="L17" s="22" t="str">
        <f>_xll.qlSwapRateHelper2(K17,$J17,$C17,Calendar,$F17,$G17,$H17,$L$4,$I17,B17,DiscountingCurve,Permanent,,ObjectOverwrite)</f>
        <v>USD_YC1M-MxRH_AM1LBASIS9Y#0000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USD3L1L10Y_Quote</v>
      </c>
      <c r="J18" s="20" t="str">
        <f t="shared" si="3"/>
        <v>USDAM3L10Y_Quote</v>
      </c>
      <c r="K18" s="20" t="str">
        <f t="shared" si="4"/>
        <v>USD_YC1M-MxRH_AM1LBASIS10Y</v>
      </c>
      <c r="L18" s="22" t="str">
        <f>_xll.qlSwapRateHelper2(K18,$J18,$C18,Calendar,$F18,$G18,$H18,$L$4,$I18,B18,DiscountingCurve,Permanent,,ObjectOverwrite)</f>
        <v>USD_YC1M-MxRH_AM1LBASIS10Y#0000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USD3L1L11Y_Quote</v>
      </c>
      <c r="J19" s="20" t="str">
        <f t="shared" si="3"/>
        <v>USDAM3L11Y_Quote</v>
      </c>
      <c r="K19" s="20" t="str">
        <f t="shared" si="4"/>
        <v>USD_YC1M-MxRH_AM1LBASIS11Y</v>
      </c>
      <c r="L19" s="22" t="str">
        <f>_xll.qlSwapRateHelper2(K19,$J19,$C19,Calendar,$F19,$G19,$H19,$L$4,$I19,B19,DiscountingCurve,Permanent,,ObjectOverwrite)</f>
        <v>USD_YC1M-MxRH_AM1LBASIS11Y#0000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USD3L1L12Y_Quote</v>
      </c>
      <c r="J20" s="20" t="str">
        <f t="shared" si="3"/>
        <v>USDAM3L12Y_Quote</v>
      </c>
      <c r="K20" s="20" t="str">
        <f t="shared" si="4"/>
        <v>USD_YC1M-MxRH_AM1LBASIS12Y</v>
      </c>
      <c r="L20" s="22" t="str">
        <f>_xll.qlSwapRateHelper2(K20,$J20,$C20,Calendar,$F20,$G20,$H20,$L$4,$I20,B20,DiscountingCurve,Permanent,,ObjectOverwrite)</f>
        <v>USD_YC1M-MxRH_AM1LBASIS12Y#0000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USD3L1L13Y_Quote</v>
      </c>
      <c r="J21" s="20" t="str">
        <f t="shared" si="3"/>
        <v>USDAM3L13Y_Quote</v>
      </c>
      <c r="K21" s="20" t="str">
        <f t="shared" si="4"/>
        <v>USD_YC1M-MxRH_AM1LBASIS13Y</v>
      </c>
      <c r="L21" s="22" t="str">
        <f>_xll.qlSwapRateHelper2(K21,$J21,$C21,Calendar,$F21,$G21,$H21,$L$4,$I21,B21,DiscountingCurve,Permanent,,ObjectOverwrite)</f>
        <v>USD_YC1M-MxRH_AM1LBASIS13Y#0000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USD3L1L14Y_Quote</v>
      </c>
      <c r="J22" s="20" t="str">
        <f t="shared" si="3"/>
        <v>USDAM3L14Y_Quote</v>
      </c>
      <c r="K22" s="20" t="str">
        <f t="shared" si="4"/>
        <v>USD_YC1M-MxRH_AM1LBASIS14Y</v>
      </c>
      <c r="L22" s="22" t="str">
        <f>_xll.qlSwapRateHelper2(K22,$J22,$C22,Calendar,$F22,$G22,$H22,$L$4,$I22,B22,DiscountingCurve,Permanent,,ObjectOverwrite)</f>
        <v>USD_YC1M-MxRH_AM1LBASIS14Y#0000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USD3L1L15Y_Quote</v>
      </c>
      <c r="J23" s="20" t="str">
        <f t="shared" si="3"/>
        <v>USDAM3L15Y_Quote</v>
      </c>
      <c r="K23" s="20" t="str">
        <f t="shared" si="4"/>
        <v>USD_YC1M-MxRH_AM1LBASIS15Y</v>
      </c>
      <c r="L23" s="22" t="str">
        <f>_xll.qlSwapRateHelper2(K23,$J23,$C23,Calendar,$F23,$G23,$H23,$L$4,$I23,B23,DiscountingCurve,Permanent,,ObjectOverwrite)</f>
        <v>USD_YC1M-MxRH_AM1LBASIS15Y#0000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USD3L1L16Y_Quote</v>
      </c>
      <c r="J24" s="20" t="str">
        <f t="shared" si="3"/>
        <v>USDAM3L16Y_Quote</v>
      </c>
      <c r="K24" s="20" t="str">
        <f t="shared" si="4"/>
        <v>USD_YC1M-MxRH_AM1LBASIS16Y</v>
      </c>
      <c r="L24" s="22" t="str">
        <f>_xll.qlSwapRateHelper2(K24,$J24,$C24,Calendar,$F24,$G24,$H24,$L$4,$I24,B24,DiscountingCurve,Permanent,,ObjectOverwrite)</f>
        <v>USD_YC1M-MxRH_AM1LBASIS16Y#0000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USD3L1L17Y_Quote</v>
      </c>
      <c r="J25" s="20" t="str">
        <f t="shared" si="3"/>
        <v>USDAM3L17Y_Quote</v>
      </c>
      <c r="K25" s="20" t="str">
        <f t="shared" si="4"/>
        <v>USD_YC1M-MxRH_AM1LBASIS17Y</v>
      </c>
      <c r="L25" s="22" t="str">
        <f>_xll.qlSwapRateHelper2(K25,$J25,$C25,Calendar,$F25,$G25,$H25,$L$4,$I25,B25,DiscountingCurve,Permanent,,ObjectOverwrite)</f>
        <v>USD_YC1M-MxRH_AM1LBASIS17Y#0000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USD3L1L18Y_Quote</v>
      </c>
      <c r="J26" s="20" t="str">
        <f t="shared" si="3"/>
        <v>USDAM3L18Y_Quote</v>
      </c>
      <c r="K26" s="20" t="str">
        <f t="shared" si="4"/>
        <v>USD_YC1M-MxRH_AM1LBASIS18Y</v>
      </c>
      <c r="L26" s="22" t="str">
        <f>_xll.qlSwapRateHelper2(K26,$J26,$C26,Calendar,$F26,$G26,$H26,$L$4,$I26,B26,DiscountingCurve,Permanent,,ObjectOverwrite)</f>
        <v>USD_YC1M-MxRH_AM1LBASIS18Y#0000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USD3L1L19Y_Quote</v>
      </c>
      <c r="J27" s="20" t="str">
        <f t="shared" si="3"/>
        <v>USDAM3L19Y_Quote</v>
      </c>
      <c r="K27" s="20" t="str">
        <f t="shared" si="4"/>
        <v>USD_YC1M-MxRH_AM1LBASIS19Y</v>
      </c>
      <c r="L27" s="22" t="str">
        <f>_xll.qlSwapRateHelper2(K27,$J27,$C27,Calendar,$F27,$G27,$H27,$L$4,$I27,B27,DiscountingCurve,Permanent,,ObjectOverwrite)</f>
        <v>USD_YC1M-MxRH_AM1LBASIS19Y#0000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USD3L1L20Y_Quote</v>
      </c>
      <c r="J28" s="20" t="str">
        <f t="shared" si="3"/>
        <v>USDAM3L20Y_Quote</v>
      </c>
      <c r="K28" s="20" t="str">
        <f t="shared" si="4"/>
        <v>USD_YC1M-MxRH_AM1LBASIS20Y</v>
      </c>
      <c r="L28" s="22" t="str">
        <f>_xll.qlSwapRateHelper2(K28,$J28,$C28,Calendar,$F28,$G28,$H28,$L$4,$I28,B28,DiscountingCurve,Permanent,,ObjectOverwrite)</f>
        <v>USD_YC1M-MxRH_AM1LBASIS20Y#0000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USD3L1L21Y_Quote</v>
      </c>
      <c r="J29" s="20" t="str">
        <f t="shared" si="3"/>
        <v>USDAM3L21Y_Quote</v>
      </c>
      <c r="K29" s="20" t="str">
        <f t="shared" si="4"/>
        <v>USD_YC1M-MxRH_AM1LBASIS21Y</v>
      </c>
      <c r="L29" s="22" t="str">
        <f>_xll.qlSwapRateHelper2(K29,$J29,$C29,Calendar,$F29,$G29,$H29,$L$4,$I29,B29,DiscountingCurve,Permanent,,ObjectOverwrite)</f>
        <v>USD_YC1M-MxRH_AM1LBASIS21Y#0000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USD3L1L22Y_Quote</v>
      </c>
      <c r="J30" s="20" t="str">
        <f t="shared" si="3"/>
        <v>USDAM3L22Y_Quote</v>
      </c>
      <c r="K30" s="20" t="str">
        <f t="shared" si="4"/>
        <v>USD_YC1M-MxRH_AM1LBASIS22Y</v>
      </c>
      <c r="L30" s="22" t="str">
        <f>_xll.qlSwapRateHelper2(K30,$J30,$C30,Calendar,$F30,$G30,$H30,$L$4,$I30,B30,DiscountingCurve,Permanent,,ObjectOverwrite)</f>
        <v>USD_YC1M-MxRH_AM1LBASIS22Y#0000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USD3L1L23Y_Quote</v>
      </c>
      <c r="J31" s="20" t="str">
        <f t="shared" si="3"/>
        <v>USDAM3L23Y_Quote</v>
      </c>
      <c r="K31" s="20" t="str">
        <f t="shared" si="4"/>
        <v>USD_YC1M-MxRH_AM1LBASIS23Y</v>
      </c>
      <c r="L31" s="22" t="str">
        <f>_xll.qlSwapRateHelper2(K31,$J31,$C31,Calendar,$F31,$G31,$H31,$L$4,$I31,B31,DiscountingCurve,Permanent,,ObjectOverwrite)</f>
        <v>USD_YC1M-MxRH_AM1LBASIS23Y#0000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USD3L1L24Y_Quote</v>
      </c>
      <c r="J32" s="20" t="str">
        <f t="shared" si="3"/>
        <v>USDAM3L24Y_Quote</v>
      </c>
      <c r="K32" s="20" t="str">
        <f t="shared" si="4"/>
        <v>USD_YC1M-MxRH_AM1LBASIS24Y</v>
      </c>
      <c r="L32" s="22" t="str">
        <f>_xll.qlSwapRateHelper2(K32,$J32,$C32,Calendar,$F32,$G32,$H32,$L$4,$I32,B32,DiscountingCurve,Permanent,,ObjectOverwrite)</f>
        <v>USD_YC1M-MxRH_AM1LBASIS24Y#0000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USD3L1L25Y_Quote</v>
      </c>
      <c r="J33" s="20" t="str">
        <f t="shared" si="3"/>
        <v>USDAM3L25Y_Quote</v>
      </c>
      <c r="K33" s="20" t="str">
        <f t="shared" si="4"/>
        <v>USD_YC1M-MxRH_AM1LBASIS25Y</v>
      </c>
      <c r="L33" s="22" t="str">
        <f>_xll.qlSwapRateHelper2(K33,$J33,$C33,Calendar,$F33,$G33,$H33,$L$4,$I33,B33,DiscountingCurve,Permanent,,ObjectOverwrite)</f>
        <v>USD_YC1M-MxRH_AM1LBASIS25Y#0000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USD3L1L26Y_Quote</v>
      </c>
      <c r="J34" s="20" t="str">
        <f t="shared" si="3"/>
        <v>USDAM3L26Y_Quote</v>
      </c>
      <c r="K34" s="20" t="str">
        <f t="shared" si="4"/>
        <v>USD_YC1M-MxRH_AM1LBASIS26Y</v>
      </c>
      <c r="L34" s="22" t="str">
        <f>_xll.qlSwapRateHelper2(K34,$J34,$C34,Calendar,$F34,$G34,$H34,$L$4,$I34,B34,DiscountingCurve,Permanent,,ObjectOverwrite)</f>
        <v>USD_YC1M-MxRH_AM1LBASIS26Y#0000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USD3L1L27Y_Quote</v>
      </c>
      <c r="J35" s="20" t="str">
        <f t="shared" si="3"/>
        <v>USDAM3L27Y_Quote</v>
      </c>
      <c r="K35" s="20" t="str">
        <f t="shared" si="4"/>
        <v>USD_YC1M-MxRH_AM1LBASIS27Y</v>
      </c>
      <c r="L35" s="22" t="str">
        <f>_xll.qlSwapRateHelper2(K35,$J35,$C35,Calendar,$F35,$G35,$H35,$L$4,$I35,B35,DiscountingCurve,Permanent,,ObjectOverwrite)</f>
        <v>USD_YC1M-MxRH_AM1LBASIS27Y#0000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USD3L1L28Y_Quote</v>
      </c>
      <c r="J36" s="20" t="str">
        <f t="shared" si="3"/>
        <v>USDAM3L28Y_Quote</v>
      </c>
      <c r="K36" s="20" t="str">
        <f t="shared" si="4"/>
        <v>USD_YC1M-MxRH_AM1LBASIS28Y</v>
      </c>
      <c r="L36" s="22" t="str">
        <f>_xll.qlSwapRateHelper2(K36,$J36,$C36,Calendar,$F36,$G36,$H36,$L$4,$I36,B36,DiscountingCurve,Permanent,,ObjectOverwrite)</f>
        <v>USD_YC1M-MxRH_AM1LBASIS28Y#0000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USD3L1L29Y_Quote</v>
      </c>
      <c r="J37" s="20" t="str">
        <f t="shared" si="3"/>
        <v>USDAM3L29Y_Quote</v>
      </c>
      <c r="K37" s="20" t="str">
        <f t="shared" si="4"/>
        <v>USD_YC1M-MxRH_AM1LBASIS29Y</v>
      </c>
      <c r="L37" s="22" t="str">
        <f>_xll.qlSwapRateHelper2(K37,$J37,$C37,Calendar,$F37,$G37,$H37,$L$4,$I37,B37,DiscountingCurve,Permanent,,ObjectOverwrite)</f>
        <v>USD_YC1M-MxRH_AM1LBASIS29Y#0000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USD3L1L30Y_Quote</v>
      </c>
      <c r="J38" s="20" t="str">
        <f t="shared" si="3"/>
        <v>USDAM3L30Y_Quote</v>
      </c>
      <c r="K38" s="20" t="str">
        <f t="shared" si="4"/>
        <v>USD_YC1M-MxRH_AM1LBASIS30Y</v>
      </c>
      <c r="L38" s="22" t="str">
        <f>_xll.qlSwapRateHelper2(K38,$J38,$C38,Calendar,$F38,$G38,$H38,$L$4,$I38,B38,DiscountingCurve,Permanent,,ObjectOverwrite)</f>
        <v>USD_YC1M-MxRH_AM1LBASIS30Y#0000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USD3L1L35Y_Quote</v>
      </c>
      <c r="J39" s="20" t="str">
        <f t="shared" si="3"/>
        <v>USDAM3L35Y_Quote</v>
      </c>
      <c r="K39" s="20" t="str">
        <f t="shared" si="4"/>
        <v>USD_YC1M-MxRH_AM1LBASIS35Y</v>
      </c>
      <c r="L39" s="22" t="str">
        <f>_xll.qlSwapRateHelper2(K39,$J39,$C39,Calendar,$F39,$G39,$H39,$L$4,$I39,B39,DiscountingCurve,Permanent,,ObjectOverwrite)</f>
        <v>USD_YC1M-MxRH_AM1LBASIS35Y#0000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USD3L1L40Y_Quote</v>
      </c>
      <c r="J40" s="20" t="str">
        <f t="shared" si="3"/>
        <v>USDAM3L40Y_Quote</v>
      </c>
      <c r="K40" s="20" t="str">
        <f t="shared" si="4"/>
        <v>USD_YC1M-MxRH_AM1LBASIS40Y</v>
      </c>
      <c r="L40" s="22" t="str">
        <f>_xll.qlSwapRateHelper2(K40,$J40,$C40,Calendar,$F40,$G40,$H40,$L$4,$I40,B40,DiscountingCurve,Permanent,,ObjectOverwrite)</f>
        <v>USD_YC1M-MxRH_AM1LBASIS40Y#0000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USD3L1L50Y_Quote</v>
      </c>
      <c r="J41" s="20" t="str">
        <f t="shared" si="3"/>
        <v>USDAM3L50Y_Quote</v>
      </c>
      <c r="K41" s="20" t="str">
        <f t="shared" si="4"/>
        <v>USD_YC1M-MxRH_AM1LBASIS50Y</v>
      </c>
      <c r="L41" s="22" t="str">
        <f>_xll.qlSwapRateHelper2(K41,$J41,$C41,Calendar,$F41,$G41,$H41,$L$4,$I41,B41,DiscountingCurve,Permanent,,ObjectOverwrite)</f>
        <v>USD_YC1M-MxRH_AM1LBASIS50Y#0000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USD3L1L60Y_Quote</v>
      </c>
      <c r="J42" s="20" t="str">
        <f t="shared" si="3"/>
        <v>USDAM3L60Y_Quote</v>
      </c>
      <c r="K42" s="20" t="str">
        <f t="shared" si="4"/>
        <v>USD_YC1M-MxRH_AM1LBASIS60Y</v>
      </c>
      <c r="L42" s="22" t="str">
        <f>_xll.qlSwapRateHelper2(K42,$J42,$C42,Calendar,$F42,$G42,$H42,$L$4,$I42,B42,DiscountingCurve,Permanent,,ObjectOverwrite)</f>
        <v>USD_YC1M-MxRH_AM1LBASIS60Y#0000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Currency&amp;"_YC"&amp;$J$2&amp;"-MxRH"</f>
        <v>USD_YC3M-MxRH</v>
      </c>
      <c r="L2" s="48" t="str">
        <f>Discounting2</f>
        <v>UsdYCSTD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USD_YC3M-MxRH_SwapsFromBasis.xml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USD_YC3M-MxRH_AM3LBASIS_Libor3M</v>
      </c>
      <c r="L4" s="50" t="str">
        <f>IF(UPPER(FamilyName)="IBOR",_xll.qlEuribor($K4,$J$2,,Permanent,Trigger,ObjectOverwrite),IF(UPPER(FamilyName)="LIBOR",_xll.qlLibor($K4,Currency,$J$2,,Permanent,Trigger,ObjectOverwrite),"--"))</f>
        <v>USD_YC3M-MxRH_AM3LBASIS_Libor3M#0000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USD6L3L1Y_Quote</v>
      </c>
      <c r="J6" s="20" t="str">
        <f t="shared" ref="J6:J42" si="3">Currency&amp;$D6&amp;$I$2&amp;$C6&amp;"_Quote"</f>
        <v>USDAM6L1Y_Quote</v>
      </c>
      <c r="K6" s="20" t="str">
        <f t="shared" ref="K6:K42" si="4">$K$2&amp;"_"&amp;$D6&amp;$E6&amp;"BASIS"&amp;$C6</f>
        <v>USD_YC3M-MxRH_AM3LBASIS1Y</v>
      </c>
      <c r="L6" s="22" t="str">
        <f>_xll.qlSwapRateHelper2(K6,$J6,$C6,Calendar,$F6,$G6,$H6,$L$4,$I6,B6,DiscountingCurve,Permanent,,ObjectOverwrite)</f>
        <v>USD_YC3M-MxRH_AM3LBASIS1Y#0000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USD6L3L15M_Quote</v>
      </c>
      <c r="J7" s="20" t="str">
        <f t="shared" si="3"/>
        <v>USDAM6L15M_Quote</v>
      </c>
      <c r="K7" s="20" t="str">
        <f t="shared" si="4"/>
        <v>USD_YC3M-MxRH_AM3LBASIS15M</v>
      </c>
      <c r="L7" s="22" t="str">
        <f>_xll.qlSwapRateHelper2(K7,$J7,$C7,Calendar,$F7,$G7,$H7,$L$4,$I7,B7,DiscountingCurve,Permanent,,ObjectOverwrite)</f>
        <v>USD_YC3M-MxRH_AM3LBASIS15M#0000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USD6L3L18M_Quote</v>
      </c>
      <c r="J8" s="20" t="str">
        <f t="shared" si="3"/>
        <v>USDAM6L18M_Quote</v>
      </c>
      <c r="K8" s="20" t="str">
        <f t="shared" si="4"/>
        <v>USD_YC3M-MxRH_AM3LBASIS18M</v>
      </c>
      <c r="L8" s="22" t="str">
        <f>_xll.qlSwapRateHelper2(K8,$J8,$C8,Calendar,$F8,$G8,$H8,$L$4,$I8,B8,DiscountingCurve,Permanent,,ObjectOverwrite)</f>
        <v>USD_YC3M-MxRH_AM3LBASIS18M#0000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USD6L3L21M_Quote</v>
      </c>
      <c r="J9" s="20" t="str">
        <f t="shared" si="3"/>
        <v>USDAM6L21M_Quote</v>
      </c>
      <c r="K9" s="20" t="str">
        <f t="shared" si="4"/>
        <v>USD_YC3M-MxRH_AM3LBASIS21M</v>
      </c>
      <c r="L9" s="22" t="str">
        <f>_xll.qlSwapRateHelper2(K9,$J9,$C9,Calendar,$F9,$G9,$H9,$L$4,$I9,B9,DiscountingCurve,Permanent,,ObjectOverwrite)</f>
        <v>USD_YC3M-MxRH_AM3LBASIS21M#0000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USD6L3L2Y_Quote</v>
      </c>
      <c r="J10" s="20" t="str">
        <f t="shared" si="3"/>
        <v>USDAM6L2Y_Quote</v>
      </c>
      <c r="K10" s="20" t="str">
        <f t="shared" si="4"/>
        <v>USD_YC3M-MxRH_AM3LBASIS2Y</v>
      </c>
      <c r="L10" s="22" t="str">
        <f>_xll.qlSwapRateHelper2(K10,$J10,$C10,Calendar,$F10,$G10,$H10,$L$4,$I10,B10,DiscountingCurve,Permanent,,ObjectOverwrite)</f>
        <v>USD_YC3M-MxRH_AM3LBASIS2Y#0000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USD6L3L3Y_Quote</v>
      </c>
      <c r="J11" s="20" t="str">
        <f t="shared" si="3"/>
        <v>USDAM6L3Y_Quote</v>
      </c>
      <c r="K11" s="20" t="str">
        <f t="shared" si="4"/>
        <v>USD_YC3M-MxRH_AM3LBASIS3Y</v>
      </c>
      <c r="L11" s="22" t="str">
        <f>_xll.qlSwapRateHelper2(K11,$J11,$C11,Calendar,$F11,$G11,$H11,$L$4,$I11,B11,DiscountingCurve,Permanent,,ObjectOverwrite)</f>
        <v>USD_YC3M-MxRH_AM3LBASIS3Y#0000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3L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USD6L3L4Y_Quote</v>
      </c>
      <c r="J12" s="20" t="str">
        <f t="shared" si="3"/>
        <v>USDAM6L4Y_Quote</v>
      </c>
      <c r="K12" s="20" t="str">
        <f t="shared" si="4"/>
        <v>USD_YC3M-MxRH_AM3LBASIS4Y</v>
      </c>
      <c r="L12" s="22" t="str">
        <f>_xll.qlSwapRateHelper2(K12,$J12,$C12,Calendar,$F12,$G12,$H12,$L$4,$I12,B12,DiscountingCurve,Permanent,,ObjectOverwrite)</f>
        <v>USD_YC3M-MxRH_AM3LBASIS4Y#0000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3L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USD6L3L5Y_Quote</v>
      </c>
      <c r="J13" s="20" t="str">
        <f t="shared" si="3"/>
        <v>USDAM6L5Y_Quote</v>
      </c>
      <c r="K13" s="20" t="str">
        <f t="shared" si="4"/>
        <v>USD_YC3M-MxRH_AM3LBASIS5Y</v>
      </c>
      <c r="L13" s="22" t="str">
        <f>_xll.qlSwapRateHelper2(K13,$J13,$C13,Calendar,$F13,$G13,$H13,$L$4,$I13,B13,DiscountingCurve,Permanent,,ObjectOverwrite)</f>
        <v>USD_YC3M-MxRH_AM3LBASIS5Y#0000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3L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USD6L3L6Y_Quote</v>
      </c>
      <c r="J14" s="20" t="str">
        <f t="shared" si="3"/>
        <v>USDAM6L6Y_Quote</v>
      </c>
      <c r="K14" s="20" t="str">
        <f t="shared" si="4"/>
        <v>USD_YC3M-MxRH_AM3LBASIS6Y</v>
      </c>
      <c r="L14" s="22" t="str">
        <f>_xll.qlSwapRateHelper2(K14,$J14,$C14,Calendar,$F14,$G14,$H14,$L$4,$I14,B14,DiscountingCurve,Permanent,,ObjectOverwrite)</f>
        <v>USD_YC3M-MxRH_AM3LBASIS6Y#0000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3L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USD6L3L7Y_Quote</v>
      </c>
      <c r="J15" s="20" t="str">
        <f t="shared" si="3"/>
        <v>USDAM6L7Y_Quote</v>
      </c>
      <c r="K15" s="20" t="str">
        <f t="shared" si="4"/>
        <v>USD_YC3M-MxRH_AM3LBASIS7Y</v>
      </c>
      <c r="L15" s="22" t="str">
        <f>_xll.qlSwapRateHelper2(K15,$J15,$C15,Calendar,$F15,$G15,$H15,$L$4,$I15,B15,DiscountingCurve,Permanent,,ObjectOverwrite)</f>
        <v>USD_YC3M-MxRH_AM3LBASIS7Y#0000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3L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USD6L3L8Y_Quote</v>
      </c>
      <c r="J16" s="20" t="str">
        <f t="shared" si="3"/>
        <v>USDAM6L8Y_Quote</v>
      </c>
      <c r="K16" s="20" t="str">
        <f t="shared" si="4"/>
        <v>USD_YC3M-MxRH_AM3LBASIS8Y</v>
      </c>
      <c r="L16" s="22" t="str">
        <f>_xll.qlSwapRateHelper2(K16,$J16,$C16,Calendar,$F16,$G16,$H16,$L$4,$I16,B16,DiscountingCurve,Permanent,,ObjectOverwrite)</f>
        <v>USD_YC3M-MxRH_AM3LBASIS8Y#0000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3L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USD6L3L9Y_Quote</v>
      </c>
      <c r="J17" s="20" t="str">
        <f t="shared" si="3"/>
        <v>USDAM6L9Y_Quote</v>
      </c>
      <c r="K17" s="20" t="str">
        <f t="shared" si="4"/>
        <v>USD_YC3M-MxRH_AM3LBASIS9Y</v>
      </c>
      <c r="L17" s="22" t="str">
        <f>_xll.qlSwapRateHelper2(K17,$J17,$C17,Calendar,$F17,$G17,$H17,$L$4,$I17,B17,DiscountingCurve,Permanent,,ObjectOverwrite)</f>
        <v>USD_YC3M-MxRH_AM3LBASIS9Y#0000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3L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USD6L3L10Y_Quote</v>
      </c>
      <c r="J18" s="20" t="str">
        <f t="shared" si="3"/>
        <v>USDAM6L10Y_Quote</v>
      </c>
      <c r="K18" s="20" t="str">
        <f t="shared" si="4"/>
        <v>USD_YC3M-MxRH_AM3LBASIS10Y</v>
      </c>
      <c r="L18" s="22" t="str">
        <f>_xll.qlSwapRateHelper2(K18,$J18,$C18,Calendar,$F18,$G18,$H18,$L$4,$I18,B18,DiscountingCurve,Permanent,,ObjectOverwrite)</f>
        <v>USD_YC3M-MxRH_AM3LBASIS10Y#0000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3L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USD6L3L11Y_Quote</v>
      </c>
      <c r="J19" s="20" t="str">
        <f t="shared" si="3"/>
        <v>USDAM6L11Y_Quote</v>
      </c>
      <c r="K19" s="20" t="str">
        <f t="shared" si="4"/>
        <v>USD_YC3M-MxRH_AM3LBASIS11Y</v>
      </c>
      <c r="L19" s="22" t="str">
        <f>_xll.qlSwapRateHelper2(K19,$J19,$C19,Calendar,$F19,$G19,$H19,$L$4,$I19,B19,DiscountingCurve,Permanent,,ObjectOverwrite)</f>
        <v>USD_YC3M-MxRH_AM3LBASIS11Y#0000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3L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USD6L3L12Y_Quote</v>
      </c>
      <c r="J20" s="20" t="str">
        <f t="shared" si="3"/>
        <v>USDAM6L12Y_Quote</v>
      </c>
      <c r="K20" s="20" t="str">
        <f t="shared" si="4"/>
        <v>USD_YC3M-MxRH_AM3LBASIS12Y</v>
      </c>
      <c r="L20" s="22" t="str">
        <f>_xll.qlSwapRateHelper2(K20,$J20,$C20,Calendar,$F20,$G20,$H20,$L$4,$I20,B20,DiscountingCurve,Permanent,,ObjectOverwrite)</f>
        <v>USD_YC3M-MxRH_AM3LBASIS12Y#0000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3L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USD6L3L13Y_Quote</v>
      </c>
      <c r="J21" s="20" t="str">
        <f t="shared" si="3"/>
        <v>USDAM6L13Y_Quote</v>
      </c>
      <c r="K21" s="20" t="str">
        <f t="shared" si="4"/>
        <v>USD_YC3M-MxRH_AM3LBASIS13Y</v>
      </c>
      <c r="L21" s="22" t="str">
        <f>_xll.qlSwapRateHelper2(K21,$J21,$C21,Calendar,$F21,$G21,$H21,$L$4,$I21,B21,DiscountingCurve,Permanent,,ObjectOverwrite)</f>
        <v>USD_YC3M-MxRH_AM3LBASIS13Y#0000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3L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USD6L3L14Y_Quote</v>
      </c>
      <c r="J22" s="20" t="str">
        <f t="shared" si="3"/>
        <v>USDAM6L14Y_Quote</v>
      </c>
      <c r="K22" s="20" t="str">
        <f t="shared" si="4"/>
        <v>USD_YC3M-MxRH_AM3LBASIS14Y</v>
      </c>
      <c r="L22" s="22" t="str">
        <f>_xll.qlSwapRateHelper2(K22,$J22,$C22,Calendar,$F22,$G22,$H22,$L$4,$I22,B22,DiscountingCurve,Permanent,,ObjectOverwrite)</f>
        <v>USD_YC3M-MxRH_AM3LBASIS14Y#0000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3L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USD6L3L15Y_Quote</v>
      </c>
      <c r="J23" s="20" t="str">
        <f t="shared" si="3"/>
        <v>USDAM6L15Y_Quote</v>
      </c>
      <c r="K23" s="20" t="str">
        <f t="shared" si="4"/>
        <v>USD_YC3M-MxRH_AM3LBASIS15Y</v>
      </c>
      <c r="L23" s="22" t="str">
        <f>_xll.qlSwapRateHelper2(K23,$J23,$C23,Calendar,$F23,$G23,$H23,$L$4,$I23,B23,DiscountingCurve,Permanent,,ObjectOverwrite)</f>
        <v>USD_YC3M-MxRH_AM3LBASIS15Y#0000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3L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USD6L3L16Y_Quote</v>
      </c>
      <c r="J24" s="20" t="str">
        <f t="shared" si="3"/>
        <v>USDAM6L16Y_Quote</v>
      </c>
      <c r="K24" s="20" t="str">
        <f t="shared" si="4"/>
        <v>USD_YC3M-MxRH_AM3LBASIS16Y</v>
      </c>
      <c r="L24" s="22" t="str">
        <f>_xll.qlSwapRateHelper2(K24,$J24,$C24,Calendar,$F24,$G24,$H24,$L$4,$I24,B24,DiscountingCurve,Permanent,,ObjectOverwrite)</f>
        <v>USD_YC3M-MxRH_AM3LBASIS16Y#0000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3L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USD6L3L17Y_Quote</v>
      </c>
      <c r="J25" s="20" t="str">
        <f t="shared" si="3"/>
        <v>USDAM6L17Y_Quote</v>
      </c>
      <c r="K25" s="20" t="str">
        <f t="shared" si="4"/>
        <v>USD_YC3M-MxRH_AM3LBASIS17Y</v>
      </c>
      <c r="L25" s="22" t="str">
        <f>_xll.qlSwapRateHelper2(K25,$J25,$C25,Calendar,$F25,$G25,$H25,$L$4,$I25,B25,DiscountingCurve,Permanent,,ObjectOverwrite)</f>
        <v>USD_YC3M-MxRH_AM3LBASIS17Y#0000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3L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USD6L3L18Y_Quote</v>
      </c>
      <c r="J26" s="20" t="str">
        <f t="shared" si="3"/>
        <v>USDAM6L18Y_Quote</v>
      </c>
      <c r="K26" s="20" t="str">
        <f t="shared" si="4"/>
        <v>USD_YC3M-MxRH_AM3LBASIS18Y</v>
      </c>
      <c r="L26" s="22" t="str">
        <f>_xll.qlSwapRateHelper2(K26,$J26,$C26,Calendar,$F26,$G26,$H26,$L$4,$I26,B26,DiscountingCurve,Permanent,,ObjectOverwrite)</f>
        <v>USD_YC3M-MxRH_AM3LBASIS18Y#0000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3L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USD6L3L19Y_Quote</v>
      </c>
      <c r="J27" s="20" t="str">
        <f t="shared" si="3"/>
        <v>USDAM6L19Y_Quote</v>
      </c>
      <c r="K27" s="20" t="str">
        <f t="shared" si="4"/>
        <v>USD_YC3M-MxRH_AM3LBASIS19Y</v>
      </c>
      <c r="L27" s="22" t="str">
        <f>_xll.qlSwapRateHelper2(K27,$J27,$C27,Calendar,$F27,$G27,$H27,$L$4,$I27,B27,DiscountingCurve,Permanent,,ObjectOverwrite)</f>
        <v>USD_YC3M-MxRH_AM3LBASIS19Y#0000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3L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USD6L3L20Y_Quote</v>
      </c>
      <c r="J28" s="20" t="str">
        <f t="shared" si="3"/>
        <v>USDAM6L20Y_Quote</v>
      </c>
      <c r="K28" s="20" t="str">
        <f t="shared" si="4"/>
        <v>USD_YC3M-MxRH_AM3LBASIS20Y</v>
      </c>
      <c r="L28" s="22" t="str">
        <f>_xll.qlSwapRateHelper2(K28,$J28,$C28,Calendar,$F28,$G28,$H28,$L$4,$I28,B28,DiscountingCurve,Permanent,,ObjectOverwrite)</f>
        <v>USD_YC3M-MxRH_AM3LBASIS20Y#0000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3L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USD6L3L21Y_Quote</v>
      </c>
      <c r="J29" s="20" t="str">
        <f t="shared" si="3"/>
        <v>USDAM6L21Y_Quote</v>
      </c>
      <c r="K29" s="20" t="str">
        <f t="shared" si="4"/>
        <v>USD_YC3M-MxRH_AM3LBASIS21Y</v>
      </c>
      <c r="L29" s="22" t="str">
        <f>_xll.qlSwapRateHelper2(K29,$J29,$C29,Calendar,$F29,$G29,$H29,$L$4,$I29,B29,DiscountingCurve,Permanent,,ObjectOverwrite)</f>
        <v>USD_YC3M-MxRH_AM3LBASIS21Y#0000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3L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USD6L3L22Y_Quote</v>
      </c>
      <c r="J30" s="20" t="str">
        <f t="shared" si="3"/>
        <v>USDAM6L22Y_Quote</v>
      </c>
      <c r="K30" s="20" t="str">
        <f t="shared" si="4"/>
        <v>USD_YC3M-MxRH_AM3LBASIS22Y</v>
      </c>
      <c r="L30" s="22" t="str">
        <f>_xll.qlSwapRateHelper2(K30,$J30,$C30,Calendar,$F30,$G30,$H30,$L$4,$I30,B30,DiscountingCurve,Permanent,,ObjectOverwrite)</f>
        <v>USD_YC3M-MxRH_AM3LBASIS22Y#0000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3L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USD6L3L23Y_Quote</v>
      </c>
      <c r="J31" s="20" t="str">
        <f t="shared" si="3"/>
        <v>USDAM6L23Y_Quote</v>
      </c>
      <c r="K31" s="20" t="str">
        <f t="shared" si="4"/>
        <v>USD_YC3M-MxRH_AM3LBASIS23Y</v>
      </c>
      <c r="L31" s="22" t="str">
        <f>_xll.qlSwapRateHelper2(K31,$J31,$C31,Calendar,$F31,$G31,$H31,$L$4,$I31,B31,DiscountingCurve,Permanent,,ObjectOverwrite)</f>
        <v>USD_YC3M-MxRH_AM3LBASIS23Y#0000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3L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USD6L3L24Y_Quote</v>
      </c>
      <c r="J32" s="20" t="str">
        <f t="shared" si="3"/>
        <v>USDAM6L24Y_Quote</v>
      </c>
      <c r="K32" s="20" t="str">
        <f t="shared" si="4"/>
        <v>USD_YC3M-MxRH_AM3LBASIS24Y</v>
      </c>
      <c r="L32" s="22" t="str">
        <f>_xll.qlSwapRateHelper2(K32,$J32,$C32,Calendar,$F32,$G32,$H32,$L$4,$I32,B32,DiscountingCurve,Permanent,,ObjectOverwrite)</f>
        <v>USD_YC3M-MxRH_AM3LBASIS24Y#0000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3L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USD6L3L25Y_Quote</v>
      </c>
      <c r="J33" s="20" t="str">
        <f t="shared" si="3"/>
        <v>USDAM6L25Y_Quote</v>
      </c>
      <c r="K33" s="20" t="str">
        <f t="shared" si="4"/>
        <v>USD_YC3M-MxRH_AM3LBASIS25Y</v>
      </c>
      <c r="L33" s="22" t="str">
        <f>_xll.qlSwapRateHelper2(K33,$J33,$C33,Calendar,$F33,$G33,$H33,$L$4,$I33,B33,DiscountingCurve,Permanent,,ObjectOverwrite)</f>
        <v>USD_YC3M-MxRH_AM3LBASIS25Y#0000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3L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USD6L3L26Y_Quote</v>
      </c>
      <c r="J34" s="20" t="str">
        <f t="shared" si="3"/>
        <v>USDAM6L26Y_Quote</v>
      </c>
      <c r="K34" s="20" t="str">
        <f t="shared" si="4"/>
        <v>USD_YC3M-MxRH_AM3LBASIS26Y</v>
      </c>
      <c r="L34" s="22" t="str">
        <f>_xll.qlSwapRateHelper2(K34,$J34,$C34,Calendar,$F34,$G34,$H34,$L$4,$I34,B34,DiscountingCurve,Permanent,,ObjectOverwrite)</f>
        <v>USD_YC3M-MxRH_AM3LBASIS26Y#0000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3L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USD6L3L27Y_Quote</v>
      </c>
      <c r="J35" s="20" t="str">
        <f t="shared" si="3"/>
        <v>USDAM6L27Y_Quote</v>
      </c>
      <c r="K35" s="20" t="str">
        <f t="shared" si="4"/>
        <v>USD_YC3M-MxRH_AM3LBASIS27Y</v>
      </c>
      <c r="L35" s="22" t="str">
        <f>_xll.qlSwapRateHelper2(K35,$J35,$C35,Calendar,$F35,$G35,$H35,$L$4,$I35,B35,DiscountingCurve,Permanent,,ObjectOverwrite)</f>
        <v>USD_YC3M-MxRH_AM3LBASIS27Y#0000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3L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USD6L3L28Y_Quote</v>
      </c>
      <c r="J36" s="20" t="str">
        <f t="shared" si="3"/>
        <v>USDAM6L28Y_Quote</v>
      </c>
      <c r="K36" s="20" t="str">
        <f t="shared" si="4"/>
        <v>USD_YC3M-MxRH_AM3LBASIS28Y</v>
      </c>
      <c r="L36" s="22" t="str">
        <f>_xll.qlSwapRateHelper2(K36,$J36,$C36,Calendar,$F36,$G36,$H36,$L$4,$I36,B36,DiscountingCurve,Permanent,,ObjectOverwrite)</f>
        <v>USD_YC3M-MxRH_AM3LBASIS28Y#0000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3L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USD6L3L29Y_Quote</v>
      </c>
      <c r="J37" s="20" t="str">
        <f t="shared" si="3"/>
        <v>USDAM6L29Y_Quote</v>
      </c>
      <c r="K37" s="20" t="str">
        <f t="shared" si="4"/>
        <v>USD_YC3M-MxRH_AM3LBASIS29Y</v>
      </c>
      <c r="L37" s="22" t="str">
        <f>_xll.qlSwapRateHelper2(K37,$J37,$C37,Calendar,$F37,$G37,$H37,$L$4,$I37,B37,DiscountingCurve,Permanent,,ObjectOverwrite)</f>
        <v>USD_YC3M-MxRH_AM3LBASIS29Y#0000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3L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USD6L3L30Y_Quote</v>
      </c>
      <c r="J38" s="20" t="str">
        <f t="shared" si="3"/>
        <v>USDAM6L30Y_Quote</v>
      </c>
      <c r="K38" s="20" t="str">
        <f t="shared" si="4"/>
        <v>USD_YC3M-MxRH_AM3LBASIS30Y</v>
      </c>
      <c r="L38" s="22" t="str">
        <f>_xll.qlSwapRateHelper2(K38,$J38,$C38,Calendar,$F38,$G38,$H38,$L$4,$I38,B38,DiscountingCurve,Permanent,,ObjectOverwrite)</f>
        <v>USD_YC3M-MxRH_AM3LBASIS30Y#0000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3L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USD6L3L35Y_Quote</v>
      </c>
      <c r="J39" s="20" t="str">
        <f t="shared" si="3"/>
        <v>USDAM6L35Y_Quote</v>
      </c>
      <c r="K39" s="20" t="str">
        <f t="shared" si="4"/>
        <v>USD_YC3M-MxRH_AM3LBASIS35Y</v>
      </c>
      <c r="L39" s="22" t="str">
        <f>_xll.qlSwapRateHelper2(K39,$J39,$C39,Calendar,$F39,$G39,$H39,$L$4,$I39,B39,DiscountingCurve,Permanent,,ObjectOverwrite)</f>
        <v>USD_YC3M-MxRH_AM3LBASIS35Y#0000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3L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USD6L3L40Y_Quote</v>
      </c>
      <c r="J40" s="20" t="str">
        <f t="shared" si="3"/>
        <v>USDAM6L40Y_Quote</v>
      </c>
      <c r="K40" s="20" t="str">
        <f t="shared" si="4"/>
        <v>USD_YC3M-MxRH_AM3LBASIS40Y</v>
      </c>
      <c r="L40" s="22" t="str">
        <f>_xll.qlSwapRateHelper2(K40,$J40,$C40,Calendar,$F40,$G40,$H40,$L$4,$I40,B40,DiscountingCurve,Permanent,,ObjectOverwrite)</f>
        <v>USD_YC3M-MxRH_AM3LBASIS40Y#0000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3L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USD6L3L50Y_Quote</v>
      </c>
      <c r="J41" s="20" t="str">
        <f t="shared" si="3"/>
        <v>USDAM6L50Y_Quote</v>
      </c>
      <c r="K41" s="20" t="str">
        <f t="shared" si="4"/>
        <v>USD_YC3M-MxRH_AM3LBASIS50Y</v>
      </c>
      <c r="L41" s="22" t="str">
        <f>_xll.qlSwapRateHelper2(K41,$J41,$C41,Calendar,$F41,$G41,$H41,$L$4,$I41,B41,DiscountingCurve,Permanent,,ObjectOverwrite)</f>
        <v>USD_YC3M-MxRH_AM3LBASIS50Y#0000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3L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USD6L3L60Y_Quote</v>
      </c>
      <c r="J42" s="20" t="str">
        <f t="shared" si="3"/>
        <v>USDAM6L60Y_Quote</v>
      </c>
      <c r="K42" s="20" t="str">
        <f t="shared" si="4"/>
        <v>USD_YC3M-MxRH_AM3LBASIS60Y</v>
      </c>
      <c r="L42" s="22" t="str">
        <f>_xll.qlSwapRateHelper2(K42,$J42,$C42,Calendar,$F42,$G42,$H42,$L$4,$I42,B42,DiscountingCurve,Permanent,,ObjectOverwrite)</f>
        <v>USD_YC3M-MxRH_AM3LBASIS60Y#0000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Currency&amp;"_YC"&amp;$J$2&amp;"-MxRH"</f>
        <v>USD_YC6M-MxRH</v>
      </c>
      <c r="L2" s="48" t="str">
        <f>Discounting2</f>
        <v>UsdYCSTD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USD_YC6M-MxRH_SwapsFromBasis.xml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USD_YC6M-MxRH_AM6LBASIS_Libor6M</v>
      </c>
      <c r="L4" s="50" t="str">
        <f>IF(UPPER(FamilyName)="IBOR",_xll.qlEuribor($K4,$J$2,,Permanent,Trigger,ObjectOverwrite),IF(UPPER(FamilyName)="LIBOR",_xll.qlLibor($K4,Currency,$J$2,,Permanent,Trigger,ObjectOverwrite),"--"))</f>
        <v>USD_YC6M-MxRH_AM6LBASIS_Libor6M#0000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VLOOKUP(Currency,Swap6MConventions,2)</f>
        <v>AM</v>
      </c>
      <c r="E6" s="60" t="str">
        <f>VLOOKUP(Currency,Swap6MConventions,3)</f>
        <v>6L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>
        <v>0</v>
      </c>
      <c r="J6" s="20" t="str">
        <f t="shared" ref="J6:J42" si="2">Currency&amp;$D6&amp;$I$2&amp;$C6&amp;"_S"&amp;$E6&amp;$I$2&amp;"_Quote"</f>
        <v>USDAM3L1Y_S6L3L_Quote</v>
      </c>
      <c r="K6" s="20" t="str">
        <f t="shared" ref="K6:K42" si="3">$K$2&amp;"_"&amp;$D6&amp;$E6&amp;"BASIS"&amp;$C6</f>
        <v>USD_YC6M-MxRH_AM6LBASIS1Y</v>
      </c>
      <c r="L6" s="22" t="str">
        <f>_xll.qlSwapRateHelper2(K6,$J6,$C6,Calendar,$F6,$G6,$H6,$L$4,$I6,B6,DiscountingCurve,Permanent,,ObjectOverwrite)</f>
        <v>USD_YC6M-MxRH_AM6LBASIS1Y#0000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AM</v>
      </c>
      <c r="E7" s="7" t="str">
        <f t="shared" ref="E7:E42" si="6">E6</f>
        <v>6L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>
        <v>0</v>
      </c>
      <c r="J7" s="20" t="str">
        <f t="shared" si="2"/>
        <v>USDAM3L15M_S6L3L_Quote</v>
      </c>
      <c r="K7" s="20" t="str">
        <f t="shared" si="3"/>
        <v>USD_YC6M-MxRH_AM6LBASIS15M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AM</v>
      </c>
      <c r="E8" s="7" t="str">
        <f t="shared" si="6"/>
        <v>6L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>
        <v>0</v>
      </c>
      <c r="J8" s="20" t="str">
        <f t="shared" si="2"/>
        <v>USDAM3L18M_S6L3L_Quote</v>
      </c>
      <c r="K8" s="20" t="str">
        <f t="shared" si="3"/>
        <v>USD_YC6M-MxRH_AM6LBASIS18M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AM</v>
      </c>
      <c r="E9" s="7" t="str">
        <f t="shared" si="6"/>
        <v>6L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>
        <v>0</v>
      </c>
      <c r="J9" s="20" t="str">
        <f t="shared" si="2"/>
        <v>USDAM3L21M_S6L3L_Quote</v>
      </c>
      <c r="K9" s="20" t="str">
        <f t="shared" si="3"/>
        <v>USD_YC6M-MxRH_AM6LBASIS21M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AM</v>
      </c>
      <c r="E10" s="7" t="str">
        <f t="shared" si="6"/>
        <v>6L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>
        <v>0</v>
      </c>
      <c r="J10" s="20" t="str">
        <f t="shared" si="2"/>
        <v>USDAM3L2Y_S6L3L_Quote</v>
      </c>
      <c r="K10" s="20" t="str">
        <f t="shared" si="3"/>
        <v>USD_YC6M-MxRH_AM6LBASIS2Y</v>
      </c>
      <c r="L10" s="22" t="str">
        <f>_xll.qlSwapRateHelper2(K10,$J10,$C10,Calendar,$F10,$G10,$H10,$L$4,$I10,B10,DiscountingCurve,Permanent,,ObjectOverwrite)</f>
        <v>USD_YC6M-MxRH_AM6LBASIS2Y#0000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66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AM</v>
      </c>
      <c r="E11" s="7" t="str">
        <f t="shared" si="6"/>
        <v>6L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>
        <v>0</v>
      </c>
      <c r="J11" s="20" t="str">
        <f t="shared" si="2"/>
        <v>USDAM3L3Y_S6L3L_Quote</v>
      </c>
      <c r="K11" s="20" t="str">
        <f t="shared" si="3"/>
        <v>USD_YC6M-MxRH_AM6LBASIS3Y</v>
      </c>
      <c r="L11" s="22" t="str">
        <f>_xll.qlSwapRateHelper2(K11,$J11,$C11,Calendar,$F11,$G11,$H11,$L$4,$I11,B11,DiscountingCurve,Permanent,,ObjectOverwrite)</f>
        <v>USD_YC6M-MxRH_AM6LBASIS3Y#0000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68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AM</v>
      </c>
      <c r="E12" s="7" t="str">
        <f t="shared" si="6"/>
        <v>6L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>
        <v>0</v>
      </c>
      <c r="J12" s="20" t="str">
        <f t="shared" si="2"/>
        <v>USDAM3L4Y_S6L3L_Quote</v>
      </c>
      <c r="K12" s="20" t="str">
        <f t="shared" si="3"/>
        <v>USD_YC6M-MxRH_AM6LBASIS4Y</v>
      </c>
      <c r="L12" s="22" t="str">
        <f>_xll.qlSwapRateHelper2(K12,$J12,$C12,Calendar,$F12,$G12,$H12,$L$4,$I12,B12,DiscountingCurve,Permanent,,ObjectOverwrite)</f>
        <v>USD_YC6M-MxRH_AM6LBASIS4Y#0000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66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AM</v>
      </c>
      <c r="E13" s="7" t="str">
        <f t="shared" si="6"/>
        <v>6L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>
        <v>0</v>
      </c>
      <c r="J13" s="20" t="str">
        <f t="shared" si="2"/>
        <v>USDAM3L5Y_S6L3L_Quote</v>
      </c>
      <c r="K13" s="20" t="str">
        <f t="shared" si="3"/>
        <v>USD_YC6M-MxRH_AM6LBASIS5Y</v>
      </c>
      <c r="L13" s="22" t="str">
        <f>_xll.qlSwapRateHelper2(K13,$J13,$C13,Calendar,$F13,$G13,$H13,$L$4,$I13,B13,DiscountingCurve,Permanent,,ObjectOverwrite)</f>
        <v>USD_YC6M-MxRH_AM6LBASIS5Y#0000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66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AM</v>
      </c>
      <c r="E14" s="7" t="str">
        <f t="shared" si="6"/>
        <v>6L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>
        <v>0</v>
      </c>
      <c r="J14" s="20" t="str">
        <f t="shared" si="2"/>
        <v>USDAM3L6Y_S6L3L_Quote</v>
      </c>
      <c r="K14" s="20" t="str">
        <f t="shared" si="3"/>
        <v>USD_YC6M-MxRH_AM6LBASIS6Y</v>
      </c>
      <c r="L14" s="22" t="str">
        <f>_xll.qlSwapRateHelper2(K14,$J14,$C14,Calendar,$F14,$G14,$H14,$L$4,$I14,B14,DiscountingCurve,Permanent,,ObjectOverwrite)</f>
        <v>USD_YC6M-MxRH_AM6LBASIS6Y#0000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66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AM</v>
      </c>
      <c r="E15" s="7" t="str">
        <f t="shared" si="6"/>
        <v>6L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>
        <v>0</v>
      </c>
      <c r="J15" s="20" t="str">
        <f t="shared" si="2"/>
        <v>USDAM3L7Y_S6L3L_Quote</v>
      </c>
      <c r="K15" s="20" t="str">
        <f t="shared" si="3"/>
        <v>USD_YC6M-MxRH_AM6LBASIS7Y</v>
      </c>
      <c r="L15" s="22" t="str">
        <f>_xll.qlSwapRateHelper2(K15,$J15,$C15,Calendar,$F15,$G15,$H15,$L$4,$I15,B15,DiscountingCurve,Permanent,,ObjectOverwrite)</f>
        <v>USD_YC6M-MxRH_AM6LBASIS7Y#0000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AM</v>
      </c>
      <c r="E16" s="7" t="str">
        <f t="shared" si="6"/>
        <v>6L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>
        <v>0</v>
      </c>
      <c r="J16" s="20" t="str">
        <f t="shared" si="2"/>
        <v>USDAM3L8Y_S6L3L_Quote</v>
      </c>
      <c r="K16" s="20" t="str">
        <f t="shared" si="3"/>
        <v>USD_YC6M-MxRH_AM6LBASIS8Y</v>
      </c>
      <c r="L16" s="22" t="str">
        <f>_xll.qlSwapRateHelper2(K16,$J16,$C16,Calendar,$F16,$G16,$H16,$L$4,$I16,B16,DiscountingCurve,Permanent,,ObjectOverwrite)</f>
        <v>USD_YC6M-MxRH_AM6LBASIS8Y#0000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AM</v>
      </c>
      <c r="E17" s="7" t="str">
        <f t="shared" si="6"/>
        <v>6L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>
        <v>0</v>
      </c>
      <c r="J17" s="20" t="str">
        <f t="shared" si="2"/>
        <v>USDAM3L9Y_S6L3L_Quote</v>
      </c>
      <c r="K17" s="20" t="str">
        <f t="shared" si="3"/>
        <v>USD_YC6M-MxRH_AM6LBASIS9Y</v>
      </c>
      <c r="L17" s="22" t="str">
        <f>_xll.qlSwapRateHelper2(K17,$J17,$C17,Calendar,$F17,$G17,$H17,$L$4,$I17,B17,DiscountingCurve,Permanent,,ObjectOverwrite)</f>
        <v>USD_YC6M-MxRH_AM6LBASIS9Y#0000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AM</v>
      </c>
      <c r="E18" s="7" t="str">
        <f t="shared" si="6"/>
        <v>6L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>
        <v>0</v>
      </c>
      <c r="J18" s="20" t="str">
        <f t="shared" si="2"/>
        <v>USDAM3L10Y_S6L3L_Quote</v>
      </c>
      <c r="K18" s="20" t="str">
        <f t="shared" si="3"/>
        <v>USD_YC6M-MxRH_AM6LBASIS10Y</v>
      </c>
      <c r="L18" s="22" t="str">
        <f>_xll.qlSwapRateHelper2(K18,$J18,$C18,Calendar,$F18,$G18,$H18,$L$4,$I18,B18,DiscountingCurve,Permanent,,ObjectOverwrite)</f>
        <v>USD_YC6M-MxRH_AM6LBASIS10Y#0000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AM</v>
      </c>
      <c r="E19" s="7" t="str">
        <f t="shared" si="6"/>
        <v>6L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>
        <v>0</v>
      </c>
      <c r="J19" s="20" t="str">
        <f t="shared" si="2"/>
        <v>USDAM3L11Y_S6L3L_Quote</v>
      </c>
      <c r="K19" s="20" t="str">
        <f t="shared" si="3"/>
        <v>USD_YC6M-MxRH_AM6LBASIS11Y</v>
      </c>
      <c r="L19" s="22" t="str">
        <f>_xll.qlSwapRateHelper2(K19,$J19,$C19,Calendar,$F19,$G19,$H19,$L$4,$I19,B19,DiscountingCurve,Permanent,,ObjectOverwrite)</f>
        <v>USD_YC6M-MxRH_AM6LBASIS11Y#0000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AM</v>
      </c>
      <c r="E20" s="7" t="str">
        <f t="shared" si="6"/>
        <v>6L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>
        <v>0</v>
      </c>
      <c r="J20" s="20" t="str">
        <f t="shared" si="2"/>
        <v>USDAM3L12Y_S6L3L_Quote</v>
      </c>
      <c r="K20" s="20" t="str">
        <f t="shared" si="3"/>
        <v>USD_YC6M-MxRH_AM6LBASIS12Y</v>
      </c>
      <c r="L20" s="22" t="str">
        <f>_xll.qlSwapRateHelper2(K20,$J20,$C20,Calendar,$F20,$G20,$H20,$L$4,$I20,B20,DiscountingCurve,Permanent,,ObjectOverwrite)</f>
        <v>USD_YC6M-MxRH_AM6LBASIS12Y#0000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AM</v>
      </c>
      <c r="E21" s="7" t="str">
        <f t="shared" si="6"/>
        <v>6L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>
        <v>0</v>
      </c>
      <c r="J21" s="20" t="str">
        <f t="shared" si="2"/>
        <v>USDAM3L13Y_S6L3L_Quote</v>
      </c>
      <c r="K21" s="20" t="str">
        <f t="shared" si="3"/>
        <v>USD_YC6M-MxRH_AM6LBASIS13Y</v>
      </c>
      <c r="L21" s="22" t="str">
        <f>_xll.qlSwapRateHelper2(K21,$J21,$C21,Calendar,$F21,$G21,$H21,$L$4,$I21,B21,DiscountingCurve,Permanent,,ObjectOverwrite)</f>
        <v>USD_YC6M-MxRH_AM6LBASIS13Y#0000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AM</v>
      </c>
      <c r="E22" s="7" t="str">
        <f t="shared" si="6"/>
        <v>6L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>
        <v>0</v>
      </c>
      <c r="J22" s="20" t="str">
        <f t="shared" si="2"/>
        <v>USDAM3L14Y_S6L3L_Quote</v>
      </c>
      <c r="K22" s="20" t="str">
        <f t="shared" si="3"/>
        <v>USD_YC6M-MxRH_AM6LBASIS14Y</v>
      </c>
      <c r="L22" s="22" t="str">
        <f>_xll.qlSwapRateHelper2(K22,$J22,$C22,Calendar,$F22,$G22,$H22,$L$4,$I22,B22,DiscountingCurve,Permanent,,ObjectOverwrite)</f>
        <v>USD_YC6M-MxRH_AM6LBASIS14Y#0000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AM</v>
      </c>
      <c r="E23" s="7" t="str">
        <f t="shared" si="6"/>
        <v>6L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>
        <v>0</v>
      </c>
      <c r="J23" s="20" t="str">
        <f t="shared" si="2"/>
        <v>USDAM3L15Y_S6L3L_Quote</v>
      </c>
      <c r="K23" s="20" t="str">
        <f t="shared" si="3"/>
        <v>USD_YC6M-MxRH_AM6LBASIS15Y</v>
      </c>
      <c r="L23" s="22" t="str">
        <f>_xll.qlSwapRateHelper2(K23,$J23,$C23,Calendar,$F23,$G23,$H23,$L$4,$I23,B23,DiscountingCurve,Permanent,,ObjectOverwrite)</f>
        <v>USD_YC6M-MxRH_AM6LBASIS15Y#0000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AM</v>
      </c>
      <c r="E24" s="7" t="str">
        <f t="shared" si="6"/>
        <v>6L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>
        <v>0</v>
      </c>
      <c r="J24" s="20" t="str">
        <f t="shared" si="2"/>
        <v>USDAM3L16Y_S6L3L_Quote</v>
      </c>
      <c r="K24" s="20" t="str">
        <f t="shared" si="3"/>
        <v>USD_YC6M-MxRH_AM6LBASIS16Y</v>
      </c>
      <c r="L24" s="22" t="str">
        <f>_xll.qlSwapRateHelper2(K24,$J24,$C24,Calendar,$F24,$G24,$H24,$L$4,$I24,B24,DiscountingCurve,Permanent,,ObjectOverwrite)</f>
        <v>USD_YC6M-MxRH_AM6LBASIS16Y#0000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AM</v>
      </c>
      <c r="E25" s="7" t="str">
        <f t="shared" si="6"/>
        <v>6L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>
        <v>0</v>
      </c>
      <c r="J25" s="20" t="str">
        <f t="shared" si="2"/>
        <v>USDAM3L17Y_S6L3L_Quote</v>
      </c>
      <c r="K25" s="20" t="str">
        <f t="shared" si="3"/>
        <v>USD_YC6M-MxRH_AM6LBASIS17Y</v>
      </c>
      <c r="L25" s="22" t="str">
        <f>_xll.qlSwapRateHelper2(K25,$J25,$C25,Calendar,$F25,$G25,$H25,$L$4,$I25,B25,DiscountingCurve,Permanent,,ObjectOverwrite)</f>
        <v>USD_YC6M-MxRH_AM6LBASIS17Y#0000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AM</v>
      </c>
      <c r="E26" s="7" t="str">
        <f t="shared" si="6"/>
        <v>6L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>
        <v>0</v>
      </c>
      <c r="J26" s="20" t="str">
        <f t="shared" si="2"/>
        <v>USDAM3L18Y_S6L3L_Quote</v>
      </c>
      <c r="K26" s="20" t="str">
        <f t="shared" si="3"/>
        <v>USD_YC6M-MxRH_AM6LBASIS18Y</v>
      </c>
      <c r="L26" s="22" t="str">
        <f>_xll.qlSwapRateHelper2(K26,$J26,$C26,Calendar,$F26,$G26,$H26,$L$4,$I26,B26,DiscountingCurve,Permanent,,ObjectOverwrite)</f>
        <v>USD_YC6M-MxRH_AM6LBASIS18Y#0000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AM</v>
      </c>
      <c r="E27" s="7" t="str">
        <f t="shared" si="6"/>
        <v>6L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>
        <v>0</v>
      </c>
      <c r="J27" s="20" t="str">
        <f t="shared" si="2"/>
        <v>USDAM3L19Y_S6L3L_Quote</v>
      </c>
      <c r="K27" s="20" t="str">
        <f t="shared" si="3"/>
        <v>USD_YC6M-MxRH_AM6LBASIS19Y</v>
      </c>
      <c r="L27" s="22" t="str">
        <f>_xll.qlSwapRateHelper2(K27,$J27,$C27,Calendar,$F27,$G27,$H27,$L$4,$I27,B27,DiscountingCurve,Permanent,,ObjectOverwrite)</f>
        <v>USD_YC6M-MxRH_AM6LBASIS19Y#0000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AM</v>
      </c>
      <c r="E28" s="7" t="str">
        <f t="shared" si="6"/>
        <v>6L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>
        <v>0</v>
      </c>
      <c r="J28" s="20" t="str">
        <f t="shared" si="2"/>
        <v>USDAM3L20Y_S6L3L_Quote</v>
      </c>
      <c r="K28" s="20" t="str">
        <f t="shared" si="3"/>
        <v>USD_YC6M-MxRH_AM6LBASIS20Y</v>
      </c>
      <c r="L28" s="22" t="str">
        <f>_xll.qlSwapRateHelper2(K28,$J28,$C28,Calendar,$F28,$G28,$H28,$L$4,$I28,B28,DiscountingCurve,Permanent,,ObjectOverwrite)</f>
        <v>USD_YC6M-MxRH_AM6LBASIS20Y#0000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AM</v>
      </c>
      <c r="E29" s="7" t="str">
        <f t="shared" si="6"/>
        <v>6L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>
        <v>0</v>
      </c>
      <c r="J29" s="20" t="str">
        <f t="shared" si="2"/>
        <v>USDAM3L21Y_S6L3L_Quote</v>
      </c>
      <c r="K29" s="20" t="str">
        <f t="shared" si="3"/>
        <v>USD_YC6M-MxRH_AM6LBASIS21Y</v>
      </c>
      <c r="L29" s="22" t="str">
        <f>_xll.qlSwapRateHelper2(K29,$J29,$C29,Calendar,$F29,$G29,$H29,$L$4,$I29,B29,DiscountingCurve,Permanent,,ObjectOverwrite)</f>
        <v>USD_YC6M-MxRH_AM6LBASIS21Y#0000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AM</v>
      </c>
      <c r="E30" s="7" t="str">
        <f t="shared" si="6"/>
        <v>6L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>
        <v>0</v>
      </c>
      <c r="J30" s="20" t="str">
        <f t="shared" si="2"/>
        <v>USDAM3L22Y_S6L3L_Quote</v>
      </c>
      <c r="K30" s="20" t="str">
        <f t="shared" si="3"/>
        <v>USD_YC6M-MxRH_AM6LBASIS22Y</v>
      </c>
      <c r="L30" s="22" t="str">
        <f>_xll.qlSwapRateHelper2(K30,$J30,$C30,Calendar,$F30,$G30,$H30,$L$4,$I30,B30,DiscountingCurve,Permanent,,ObjectOverwrite)</f>
        <v>USD_YC6M-MxRH_AM6LBASIS22Y#0000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AM</v>
      </c>
      <c r="E31" s="7" t="str">
        <f t="shared" si="6"/>
        <v>6L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>
        <v>0</v>
      </c>
      <c r="J31" s="20" t="str">
        <f t="shared" si="2"/>
        <v>USDAM3L23Y_S6L3L_Quote</v>
      </c>
      <c r="K31" s="20" t="str">
        <f t="shared" si="3"/>
        <v>USD_YC6M-MxRH_AM6LBASIS23Y</v>
      </c>
      <c r="L31" s="22" t="str">
        <f>_xll.qlSwapRateHelper2(K31,$J31,$C31,Calendar,$F31,$G31,$H31,$L$4,$I31,B31,DiscountingCurve,Permanent,,ObjectOverwrite)</f>
        <v>USD_YC6M-MxRH_AM6LBASIS23Y#0000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AM</v>
      </c>
      <c r="E32" s="7" t="str">
        <f t="shared" si="6"/>
        <v>6L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>
        <v>0</v>
      </c>
      <c r="J32" s="20" t="str">
        <f t="shared" si="2"/>
        <v>USDAM3L24Y_S6L3L_Quote</v>
      </c>
      <c r="K32" s="20" t="str">
        <f t="shared" si="3"/>
        <v>USD_YC6M-MxRH_AM6LBASIS24Y</v>
      </c>
      <c r="L32" s="22" t="str">
        <f>_xll.qlSwapRateHelper2(K32,$J32,$C32,Calendar,$F32,$G32,$H32,$L$4,$I32,B32,DiscountingCurve,Permanent,,ObjectOverwrite)</f>
        <v>USD_YC6M-MxRH_AM6LBASIS24Y#0000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AM</v>
      </c>
      <c r="E33" s="7" t="str">
        <f t="shared" si="6"/>
        <v>6L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>
        <v>0</v>
      </c>
      <c r="J33" s="20" t="str">
        <f t="shared" si="2"/>
        <v>USDAM3L25Y_S6L3L_Quote</v>
      </c>
      <c r="K33" s="20" t="str">
        <f t="shared" si="3"/>
        <v>USD_YC6M-MxRH_AM6LBASIS25Y</v>
      </c>
      <c r="L33" s="22" t="str">
        <f>_xll.qlSwapRateHelper2(K33,$J33,$C33,Calendar,$F33,$G33,$H33,$L$4,$I33,B33,DiscountingCurve,Permanent,,ObjectOverwrite)</f>
        <v>USD_YC6M-MxRH_AM6LBASIS25Y#0000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AM</v>
      </c>
      <c r="E34" s="7" t="str">
        <f t="shared" si="6"/>
        <v>6L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>
        <v>0</v>
      </c>
      <c r="J34" s="20" t="str">
        <f t="shared" si="2"/>
        <v>USDAM3L26Y_S6L3L_Quote</v>
      </c>
      <c r="K34" s="20" t="str">
        <f t="shared" si="3"/>
        <v>USD_YC6M-MxRH_AM6LBASIS26Y</v>
      </c>
      <c r="L34" s="22" t="str">
        <f>_xll.qlSwapRateHelper2(K34,$J34,$C34,Calendar,$F34,$G34,$H34,$L$4,$I34,B34,DiscountingCurve,Permanent,,ObjectOverwrite)</f>
        <v>USD_YC6M-MxRH_AM6LBASIS26Y#0000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AM</v>
      </c>
      <c r="E35" s="7" t="str">
        <f t="shared" si="6"/>
        <v>6L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>
        <v>0</v>
      </c>
      <c r="J35" s="20" t="str">
        <f t="shared" si="2"/>
        <v>USDAM3L27Y_S6L3L_Quote</v>
      </c>
      <c r="K35" s="20" t="str">
        <f t="shared" si="3"/>
        <v>USD_YC6M-MxRH_AM6LBASIS27Y</v>
      </c>
      <c r="L35" s="22" t="str">
        <f>_xll.qlSwapRateHelper2(K35,$J35,$C35,Calendar,$F35,$G35,$H35,$L$4,$I35,B35,DiscountingCurve,Permanent,,ObjectOverwrite)</f>
        <v>USD_YC6M-MxRH_AM6LBASIS27Y#0000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AM</v>
      </c>
      <c r="E36" s="7" t="str">
        <f t="shared" si="6"/>
        <v>6L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>
        <v>0</v>
      </c>
      <c r="J36" s="20" t="str">
        <f t="shared" si="2"/>
        <v>USDAM3L28Y_S6L3L_Quote</v>
      </c>
      <c r="K36" s="20" t="str">
        <f t="shared" si="3"/>
        <v>USD_YC6M-MxRH_AM6LBASIS28Y</v>
      </c>
      <c r="L36" s="22" t="str">
        <f>_xll.qlSwapRateHelper2(K36,$J36,$C36,Calendar,$F36,$G36,$H36,$L$4,$I36,B36,DiscountingCurve,Permanent,,ObjectOverwrite)</f>
        <v>USD_YC6M-MxRH_AM6LBASIS28Y#0000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AM</v>
      </c>
      <c r="E37" s="7" t="str">
        <f t="shared" si="6"/>
        <v>6L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>
        <v>0</v>
      </c>
      <c r="J37" s="20" t="str">
        <f t="shared" si="2"/>
        <v>USDAM3L29Y_S6L3L_Quote</v>
      </c>
      <c r="K37" s="20" t="str">
        <f t="shared" si="3"/>
        <v>USD_YC6M-MxRH_AM6LBASIS29Y</v>
      </c>
      <c r="L37" s="22" t="str">
        <f>_xll.qlSwapRateHelper2(K37,$J37,$C37,Calendar,$F37,$G37,$H37,$L$4,$I37,B37,DiscountingCurve,Permanent,,ObjectOverwrite)</f>
        <v>USD_YC6M-MxRH_AM6LBASIS29Y#0000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AM</v>
      </c>
      <c r="E38" s="7" t="str">
        <f t="shared" si="6"/>
        <v>6L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>
        <v>0</v>
      </c>
      <c r="J38" s="20" t="str">
        <f t="shared" si="2"/>
        <v>USDAM3L30Y_S6L3L_Quote</v>
      </c>
      <c r="K38" s="20" t="str">
        <f t="shared" si="3"/>
        <v>USD_YC6M-MxRH_AM6LBASIS30Y</v>
      </c>
      <c r="L38" s="22" t="str">
        <f>_xll.qlSwapRateHelper2(K38,$J38,$C38,Calendar,$F38,$G38,$H38,$L$4,$I38,B38,DiscountingCurve,Permanent,,ObjectOverwrite)</f>
        <v>USD_YC6M-MxRH_AM6LBASIS30Y#0000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AM</v>
      </c>
      <c r="E39" s="7" t="str">
        <f t="shared" si="6"/>
        <v>6L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>
        <v>0</v>
      </c>
      <c r="J39" s="20" t="str">
        <f t="shared" si="2"/>
        <v>USDAM3L35Y_S6L3L_Quote</v>
      </c>
      <c r="K39" s="20" t="str">
        <f t="shared" si="3"/>
        <v>USD_YC6M-MxRH_AM6LBASIS35Y</v>
      </c>
      <c r="L39" s="22" t="str">
        <f>_xll.qlSwapRateHelper2(K39,$J39,$C39,Calendar,$F39,$G39,$H39,$L$4,$I39,B39,DiscountingCurve,Permanent,,ObjectOverwrite)</f>
        <v>USD_YC6M-MxRH_AM6LBASIS35Y#0000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AM</v>
      </c>
      <c r="E40" s="7" t="str">
        <f t="shared" si="6"/>
        <v>6L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>
        <v>0</v>
      </c>
      <c r="J40" s="20" t="str">
        <f t="shared" si="2"/>
        <v>USDAM3L40Y_S6L3L_Quote</v>
      </c>
      <c r="K40" s="20" t="str">
        <f t="shared" si="3"/>
        <v>USD_YC6M-MxRH_AM6LBASIS40Y</v>
      </c>
      <c r="L40" s="22" t="str">
        <f>_xll.qlSwapRateHelper2(K40,$J40,$C40,Calendar,$F40,$G40,$H40,$L$4,$I40,B40,DiscountingCurve,Permanent,,ObjectOverwrite)</f>
        <v>USD_YC6M-MxRH_AM6LBASIS40Y#0000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AM</v>
      </c>
      <c r="E41" s="7" t="str">
        <f t="shared" si="6"/>
        <v>6L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>
        <v>0</v>
      </c>
      <c r="J41" s="20" t="str">
        <f t="shared" si="2"/>
        <v>USDAM3L50Y_S6L3L_Quote</v>
      </c>
      <c r="K41" s="20" t="str">
        <f t="shared" si="3"/>
        <v>USD_YC6M-MxRH_AM6LBASIS50Y</v>
      </c>
      <c r="L41" s="22" t="str">
        <f>_xll.qlSwapRateHelper2(K41,$J41,$C41,Calendar,$F41,$G41,$H41,$L$4,$I41,B41,DiscountingCurve,Permanent,,ObjectOverwrite)</f>
        <v>USD_YC6M-MxRH_AM6LBASIS50Y#0000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AM</v>
      </c>
      <c r="E42" s="7" t="str">
        <f t="shared" si="6"/>
        <v>6L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>
        <v>0</v>
      </c>
      <c r="J42" s="20" t="str">
        <f t="shared" si="2"/>
        <v>USDAM3L60Y_S6L3L_Quote</v>
      </c>
      <c r="K42" s="20" t="str">
        <f t="shared" si="3"/>
        <v>USD_YC6M-MxRH_AM6LBASIS60Y</v>
      </c>
      <c r="L42" s="22" t="str">
        <f>_xll.qlSwapRateHelper2(K42,$J42,$C42,Calendar,$F42,$G42,$H42,$L$4,$I42,B42,DiscountingCurve,Permanent,,ObjectOverwrite)</f>
        <v>USD_YC6M-MxRH_AM6LBASIS60Y#0000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30.5703125" style="44" bestFit="1" customWidth="1"/>
    <col min="12" max="12" width="34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Currency&amp;"_YC"&amp;$J$2&amp;"-MxRH"</f>
        <v>USD_YC1Y-MxRH</v>
      </c>
      <c r="L2" s="48" t="str">
        <f>Discounting2</f>
        <v>UsdYCSTD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USD_YC1Y-MxRH_SwapsFromBasis.xml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USD_YC1Y-MxRH_AM12LBASIS_Libor1Y</v>
      </c>
      <c r="L4" s="50" t="str">
        <f>IF(UPPER(FamilyName)="IBOR",_xll.qlEuribor($K4,$J$2,,Permanent,Trigger,ObjectOverwrite),IF(UPPER(FamilyName)="LIBOR",_xll.qlLibor($K4,Currency,$J$2,,Permanent,Trigger,ObjectOverwrite),"--"))</f>
        <v>USD_YC1Y-MxRH_AM12LBASIS_Libor1Y#0000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AM</v>
      </c>
      <c r="E6" s="60" t="str">
        <f>VLOOKUP(Currency,Swap1YConventions,3)</f>
        <v>12L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>
        <v>0</v>
      </c>
      <c r="J6" s="20" t="str">
        <f t="shared" ref="J6:J42" si="2">Currency&amp;$D6&amp;$I$2&amp;$C6&amp;"_S"&amp;$E6&amp;$I$2&amp;"_Quote"</f>
        <v>USDAM3L1Y_S12L3L_Quote</v>
      </c>
      <c r="K6" s="20" t="str">
        <f t="shared" ref="K6:K42" si="3">$K$2&amp;"_"&amp;$D6&amp;$E6&amp;"BASIS"&amp;$C6</f>
        <v>USD_YC1Y-MxRH_AM12LBASIS1Y</v>
      </c>
      <c r="L6" s="22" t="str">
        <f>_xll.qlSwapRateHelper2(K6,$J6,$C6,Calendar,$F6,$G6,$H6,$L$4,$I6,B6,DiscountingCurve,Permanent,,ObjectOverwrite)</f>
        <v>USD_YC1Y-MxRH_AM12LBASIS1Y#0000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AM</v>
      </c>
      <c r="E7" s="7" t="str">
        <f t="shared" ref="E7:E42" si="6">E6</f>
        <v>12L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>
        <v>0</v>
      </c>
      <c r="J7" s="20" t="str">
        <f t="shared" si="2"/>
        <v>USDAM3L15M_S12L3L_Quote</v>
      </c>
      <c r="K7" s="20" t="str">
        <f t="shared" si="3"/>
        <v>USD_YC1Y-MxRH_AM12LBASIS15M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AM</v>
      </c>
      <c r="E8" s="7" t="str">
        <f t="shared" si="6"/>
        <v>12L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>
        <v>0</v>
      </c>
      <c r="J8" s="20" t="str">
        <f t="shared" si="2"/>
        <v>USDAM3L18M_S12L3L_Quote</v>
      </c>
      <c r="K8" s="20" t="str">
        <f t="shared" si="3"/>
        <v>USD_YC1Y-MxRH_AM12LBASIS18M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AM</v>
      </c>
      <c r="E9" s="7" t="str">
        <f t="shared" si="6"/>
        <v>12L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>
        <v>0</v>
      </c>
      <c r="J9" s="20" t="str">
        <f t="shared" si="2"/>
        <v>USDAM3L21M_S12L3L_Quote</v>
      </c>
      <c r="K9" s="20" t="str">
        <f t="shared" si="3"/>
        <v>USD_YC1Y-MxRH_AM12LBASIS21M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AM</v>
      </c>
      <c r="E10" s="7" t="str">
        <f t="shared" si="6"/>
        <v>12L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>
        <v>0</v>
      </c>
      <c r="J10" s="20" t="str">
        <f t="shared" si="2"/>
        <v>USDAM3L2Y_S12L3L_Quote</v>
      </c>
      <c r="K10" s="20" t="str">
        <f t="shared" si="3"/>
        <v>USD_YC1Y-MxRH_AM12LBASIS2Y</v>
      </c>
      <c r="L10" s="22" t="str">
        <f>_xll.qlSwapRateHelper2(K10,$J10,$C10,Calendar,$F10,$G10,$H10,$L$4,$I10,B10,DiscountingCurve,Permanent,,ObjectOverwrite)</f>
        <v>USD_YC1Y-MxRH_AM12LBASIS2Y#0000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AM</v>
      </c>
      <c r="E11" s="7" t="str">
        <f t="shared" si="6"/>
        <v>12L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>
        <v>0</v>
      </c>
      <c r="J11" s="20" t="str">
        <f t="shared" si="2"/>
        <v>USDAM3L3Y_S12L3L_Quote</v>
      </c>
      <c r="K11" s="20" t="str">
        <f t="shared" si="3"/>
        <v>USD_YC1Y-MxRH_AM12LBASIS3Y</v>
      </c>
      <c r="L11" s="22" t="str">
        <f>_xll.qlSwapRateHelper2(K11,$J11,$C11,Calendar,$F11,$G11,$H11,$L$4,$I11,B11,DiscountingCurve,Permanent,,ObjectOverwrite)</f>
        <v>USD_YC1Y-MxRH_AM12LBASIS3Y#0000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AM</v>
      </c>
      <c r="E12" s="7" t="str">
        <f t="shared" si="6"/>
        <v>12L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>
        <v>0</v>
      </c>
      <c r="J12" s="20" t="str">
        <f t="shared" si="2"/>
        <v>USDAM3L4Y_S12L3L_Quote</v>
      </c>
      <c r="K12" s="20" t="str">
        <f t="shared" si="3"/>
        <v>USD_YC1Y-MxRH_AM12LBASIS4Y</v>
      </c>
      <c r="L12" s="22" t="str">
        <f>_xll.qlSwapRateHelper2(K12,$J12,$C12,Calendar,$F12,$G12,$H12,$L$4,$I12,B12,DiscountingCurve,Permanent,,ObjectOverwrite)</f>
        <v>USD_YC1Y-MxRH_AM12LBASIS4Y#0000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AM</v>
      </c>
      <c r="E13" s="7" t="str">
        <f t="shared" si="6"/>
        <v>12L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>
        <v>0</v>
      </c>
      <c r="J13" s="20" t="str">
        <f t="shared" si="2"/>
        <v>USDAM3L5Y_S12L3L_Quote</v>
      </c>
      <c r="K13" s="20" t="str">
        <f t="shared" si="3"/>
        <v>USD_YC1Y-MxRH_AM12LBASIS5Y</v>
      </c>
      <c r="L13" s="22" t="str">
        <f>_xll.qlSwapRateHelper2(K13,$J13,$C13,Calendar,$F13,$G13,$H13,$L$4,$I13,B13,DiscountingCurve,Permanent,,ObjectOverwrite)</f>
        <v>USD_YC1Y-MxRH_AM12LBASIS5Y#0000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AM</v>
      </c>
      <c r="E14" s="7" t="str">
        <f t="shared" si="6"/>
        <v>12L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>
        <v>0</v>
      </c>
      <c r="J14" s="20" t="str">
        <f t="shared" si="2"/>
        <v>USDAM3L6Y_S12L3L_Quote</v>
      </c>
      <c r="K14" s="20" t="str">
        <f t="shared" si="3"/>
        <v>USD_YC1Y-MxRH_AM12LBASIS6Y</v>
      </c>
      <c r="L14" s="22" t="str">
        <f>_xll.qlSwapRateHelper2(K14,$J14,$C14,Calendar,$F14,$G14,$H14,$L$4,$I14,B14,DiscountingCurve,Permanent,,ObjectOverwrite)</f>
        <v>USD_YC1Y-MxRH_AM12LBASIS6Y#0000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AM</v>
      </c>
      <c r="E15" s="7" t="str">
        <f t="shared" si="6"/>
        <v>12L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>
        <v>0</v>
      </c>
      <c r="J15" s="20" t="str">
        <f t="shared" si="2"/>
        <v>USDAM3L7Y_S12L3L_Quote</v>
      </c>
      <c r="K15" s="20" t="str">
        <f t="shared" si="3"/>
        <v>USD_YC1Y-MxRH_AM12LBASIS7Y</v>
      </c>
      <c r="L15" s="22" t="str">
        <f>_xll.qlSwapRateHelper2(K15,$J15,$C15,Calendar,$F15,$G15,$H15,$L$4,$I15,B15,DiscountingCurve,Permanent,,ObjectOverwrite)</f>
        <v>USD_YC1Y-MxRH_AM12LBASIS7Y#0000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AM</v>
      </c>
      <c r="E16" s="7" t="str">
        <f t="shared" si="6"/>
        <v>12L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>
        <v>0</v>
      </c>
      <c r="J16" s="20" t="str">
        <f t="shared" si="2"/>
        <v>USDAM3L8Y_S12L3L_Quote</v>
      </c>
      <c r="K16" s="20" t="str">
        <f t="shared" si="3"/>
        <v>USD_YC1Y-MxRH_AM12LBASIS8Y</v>
      </c>
      <c r="L16" s="22" t="str">
        <f>_xll.qlSwapRateHelper2(K16,$J16,$C16,Calendar,$F16,$G16,$H16,$L$4,$I16,B16,DiscountingCurve,Permanent,,ObjectOverwrite)</f>
        <v>USD_YC1Y-MxRH_AM12LBASIS8Y#0000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AM</v>
      </c>
      <c r="E17" s="7" t="str">
        <f t="shared" si="6"/>
        <v>12L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>
        <v>0</v>
      </c>
      <c r="J17" s="20" t="str">
        <f t="shared" si="2"/>
        <v>USDAM3L9Y_S12L3L_Quote</v>
      </c>
      <c r="K17" s="20" t="str">
        <f t="shared" si="3"/>
        <v>USD_YC1Y-MxRH_AM12LBASIS9Y</v>
      </c>
      <c r="L17" s="22" t="str">
        <f>_xll.qlSwapRateHelper2(K17,$J17,$C17,Calendar,$F17,$G17,$H17,$L$4,$I17,B17,DiscountingCurve,Permanent,,ObjectOverwrite)</f>
        <v>USD_YC1Y-MxRH_AM12LBASIS9Y#0000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AM</v>
      </c>
      <c r="E18" s="7" t="str">
        <f t="shared" si="6"/>
        <v>12L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>
        <v>0</v>
      </c>
      <c r="J18" s="20" t="str">
        <f t="shared" si="2"/>
        <v>USDAM3L10Y_S12L3L_Quote</v>
      </c>
      <c r="K18" s="20" t="str">
        <f t="shared" si="3"/>
        <v>USD_YC1Y-MxRH_AM12LBASIS10Y</v>
      </c>
      <c r="L18" s="22" t="str">
        <f>_xll.qlSwapRateHelper2(K18,$J18,$C18,Calendar,$F18,$G18,$H18,$L$4,$I18,B18,DiscountingCurve,Permanent,,ObjectOverwrite)</f>
        <v>USD_YC1Y-MxRH_AM12LBASIS10Y#0000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AM</v>
      </c>
      <c r="E19" s="7" t="str">
        <f t="shared" si="6"/>
        <v>12L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>
        <v>0</v>
      </c>
      <c r="J19" s="20" t="str">
        <f t="shared" si="2"/>
        <v>USDAM3L11Y_S12L3L_Quote</v>
      </c>
      <c r="K19" s="20" t="str">
        <f t="shared" si="3"/>
        <v>USD_YC1Y-MxRH_AM12LBASIS11Y</v>
      </c>
      <c r="L19" s="22" t="str">
        <f>_xll.qlSwapRateHelper2(K19,$J19,$C19,Calendar,$F19,$G19,$H19,$L$4,$I19,B19,DiscountingCurve,Permanent,,ObjectOverwrite)</f>
        <v>USD_YC1Y-MxRH_AM12LBASIS11Y#0000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AM</v>
      </c>
      <c r="E20" s="7" t="str">
        <f t="shared" si="6"/>
        <v>12L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>
        <v>0</v>
      </c>
      <c r="J20" s="20" t="str">
        <f t="shared" si="2"/>
        <v>USDAM3L12Y_S12L3L_Quote</v>
      </c>
      <c r="K20" s="20" t="str">
        <f t="shared" si="3"/>
        <v>USD_YC1Y-MxRH_AM12LBASIS12Y</v>
      </c>
      <c r="L20" s="22" t="str">
        <f>_xll.qlSwapRateHelper2(K20,$J20,$C20,Calendar,$F20,$G20,$H20,$L$4,$I20,B20,DiscountingCurve,Permanent,,ObjectOverwrite)</f>
        <v>USD_YC1Y-MxRH_AM12LBASIS12Y#0000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AM</v>
      </c>
      <c r="E21" s="7" t="str">
        <f t="shared" si="6"/>
        <v>12L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>
        <v>0</v>
      </c>
      <c r="J21" s="20" t="str">
        <f t="shared" si="2"/>
        <v>USDAM3L13Y_S12L3L_Quote</v>
      </c>
      <c r="K21" s="20" t="str">
        <f t="shared" si="3"/>
        <v>USD_YC1Y-MxRH_AM12LBASIS13Y</v>
      </c>
      <c r="L21" s="22" t="str">
        <f>_xll.qlSwapRateHelper2(K21,$J21,$C21,Calendar,$F21,$G21,$H21,$L$4,$I21,B21,DiscountingCurve,Permanent,,ObjectOverwrite)</f>
        <v>USD_YC1Y-MxRH_AM12LBASIS13Y#0000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AM</v>
      </c>
      <c r="E22" s="7" t="str">
        <f t="shared" si="6"/>
        <v>12L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>
        <v>0</v>
      </c>
      <c r="J22" s="20" t="str">
        <f t="shared" si="2"/>
        <v>USDAM3L14Y_S12L3L_Quote</v>
      </c>
      <c r="K22" s="20" t="str">
        <f t="shared" si="3"/>
        <v>USD_YC1Y-MxRH_AM12LBASIS14Y</v>
      </c>
      <c r="L22" s="22" t="str">
        <f>_xll.qlSwapRateHelper2(K22,$J22,$C22,Calendar,$F22,$G22,$H22,$L$4,$I22,B22,DiscountingCurve,Permanent,,ObjectOverwrite)</f>
        <v>USD_YC1Y-MxRH_AM12LBASIS14Y#0000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AM</v>
      </c>
      <c r="E23" s="7" t="str">
        <f t="shared" si="6"/>
        <v>12L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>
        <v>0</v>
      </c>
      <c r="J23" s="20" t="str">
        <f t="shared" si="2"/>
        <v>USDAM3L15Y_S12L3L_Quote</v>
      </c>
      <c r="K23" s="20" t="str">
        <f t="shared" si="3"/>
        <v>USD_YC1Y-MxRH_AM12LBASIS15Y</v>
      </c>
      <c r="L23" s="22" t="str">
        <f>_xll.qlSwapRateHelper2(K23,$J23,$C23,Calendar,$F23,$G23,$H23,$L$4,$I23,B23,DiscountingCurve,Permanent,,ObjectOverwrite)</f>
        <v>USD_YC1Y-MxRH_AM12LBASIS15Y#0000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AM</v>
      </c>
      <c r="E24" s="7" t="str">
        <f t="shared" si="6"/>
        <v>12L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>
        <v>0</v>
      </c>
      <c r="J24" s="20" t="str">
        <f t="shared" si="2"/>
        <v>USDAM3L16Y_S12L3L_Quote</v>
      </c>
      <c r="K24" s="20" t="str">
        <f t="shared" si="3"/>
        <v>USD_YC1Y-MxRH_AM12LBASIS16Y</v>
      </c>
      <c r="L24" s="22" t="str">
        <f>_xll.qlSwapRateHelper2(K24,$J24,$C24,Calendar,$F24,$G24,$H24,$L$4,$I24,B24,DiscountingCurve,Permanent,,ObjectOverwrite)</f>
        <v>USD_YC1Y-MxRH_AM12LBASIS16Y#0000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AM</v>
      </c>
      <c r="E25" s="7" t="str">
        <f t="shared" si="6"/>
        <v>12L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>
        <v>0</v>
      </c>
      <c r="J25" s="20" t="str">
        <f t="shared" si="2"/>
        <v>USDAM3L17Y_S12L3L_Quote</v>
      </c>
      <c r="K25" s="20" t="str">
        <f t="shared" si="3"/>
        <v>USD_YC1Y-MxRH_AM12LBASIS17Y</v>
      </c>
      <c r="L25" s="22" t="str">
        <f>_xll.qlSwapRateHelper2(K25,$J25,$C25,Calendar,$F25,$G25,$H25,$L$4,$I25,B25,DiscountingCurve,Permanent,,ObjectOverwrite)</f>
        <v>USD_YC1Y-MxRH_AM12LBASIS17Y#0000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AM</v>
      </c>
      <c r="E26" s="7" t="str">
        <f t="shared" si="6"/>
        <v>12L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>
        <v>0</v>
      </c>
      <c r="J26" s="20" t="str">
        <f t="shared" si="2"/>
        <v>USDAM3L18Y_S12L3L_Quote</v>
      </c>
      <c r="K26" s="20" t="str">
        <f t="shared" si="3"/>
        <v>USD_YC1Y-MxRH_AM12LBASIS18Y</v>
      </c>
      <c r="L26" s="22" t="str">
        <f>_xll.qlSwapRateHelper2(K26,$J26,$C26,Calendar,$F26,$G26,$H26,$L$4,$I26,B26,DiscountingCurve,Permanent,,ObjectOverwrite)</f>
        <v>USD_YC1Y-MxRH_AM12LBASIS18Y#0000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AM</v>
      </c>
      <c r="E27" s="7" t="str">
        <f t="shared" si="6"/>
        <v>12L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>
        <v>0</v>
      </c>
      <c r="J27" s="20" t="str">
        <f t="shared" si="2"/>
        <v>USDAM3L19Y_S12L3L_Quote</v>
      </c>
      <c r="K27" s="20" t="str">
        <f t="shared" si="3"/>
        <v>USD_YC1Y-MxRH_AM12LBASIS19Y</v>
      </c>
      <c r="L27" s="22" t="str">
        <f>_xll.qlSwapRateHelper2(K27,$J27,$C27,Calendar,$F27,$G27,$H27,$L$4,$I27,B27,DiscountingCurve,Permanent,,ObjectOverwrite)</f>
        <v>USD_YC1Y-MxRH_AM12LBASIS19Y#0000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AM</v>
      </c>
      <c r="E28" s="7" t="str">
        <f t="shared" si="6"/>
        <v>12L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>
        <v>0</v>
      </c>
      <c r="J28" s="20" t="str">
        <f t="shared" si="2"/>
        <v>USDAM3L20Y_S12L3L_Quote</v>
      </c>
      <c r="K28" s="20" t="str">
        <f t="shared" si="3"/>
        <v>USD_YC1Y-MxRH_AM12LBASIS20Y</v>
      </c>
      <c r="L28" s="22" t="str">
        <f>_xll.qlSwapRateHelper2(K28,$J28,$C28,Calendar,$F28,$G28,$H28,$L$4,$I28,B28,DiscountingCurve,Permanent,,ObjectOverwrite)</f>
        <v>USD_YC1Y-MxRH_AM12LBASIS20Y#0000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AM</v>
      </c>
      <c r="E29" s="7" t="str">
        <f t="shared" si="6"/>
        <v>12L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>
        <v>0</v>
      </c>
      <c r="J29" s="20" t="str">
        <f t="shared" si="2"/>
        <v>USDAM3L21Y_S12L3L_Quote</v>
      </c>
      <c r="K29" s="20" t="str">
        <f t="shared" si="3"/>
        <v>USD_YC1Y-MxRH_AM12LBASIS21Y</v>
      </c>
      <c r="L29" s="22" t="str">
        <f>_xll.qlSwapRateHelper2(K29,$J29,$C29,Calendar,$F29,$G29,$H29,$L$4,$I29,B29,DiscountingCurve,Permanent,,ObjectOverwrite)</f>
        <v>USD_YC1Y-MxRH_AM12LBASIS21Y#0000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AM</v>
      </c>
      <c r="E30" s="7" t="str">
        <f t="shared" si="6"/>
        <v>12L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>
        <v>0</v>
      </c>
      <c r="J30" s="20" t="str">
        <f t="shared" si="2"/>
        <v>USDAM3L22Y_S12L3L_Quote</v>
      </c>
      <c r="K30" s="20" t="str">
        <f t="shared" si="3"/>
        <v>USD_YC1Y-MxRH_AM12LBASIS22Y</v>
      </c>
      <c r="L30" s="22" t="str">
        <f>_xll.qlSwapRateHelper2(K30,$J30,$C30,Calendar,$F30,$G30,$H30,$L$4,$I30,B30,DiscountingCurve,Permanent,,ObjectOverwrite)</f>
        <v>USD_YC1Y-MxRH_AM12LBASIS22Y#0000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AM</v>
      </c>
      <c r="E31" s="7" t="str">
        <f t="shared" si="6"/>
        <v>12L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>
        <v>0</v>
      </c>
      <c r="J31" s="20" t="str">
        <f t="shared" si="2"/>
        <v>USDAM3L23Y_S12L3L_Quote</v>
      </c>
      <c r="K31" s="20" t="str">
        <f t="shared" si="3"/>
        <v>USD_YC1Y-MxRH_AM12LBASIS23Y</v>
      </c>
      <c r="L31" s="22" t="str">
        <f>_xll.qlSwapRateHelper2(K31,$J31,$C31,Calendar,$F31,$G31,$H31,$L$4,$I31,B31,DiscountingCurve,Permanent,,ObjectOverwrite)</f>
        <v>USD_YC1Y-MxRH_AM12LBASIS23Y#0000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AM</v>
      </c>
      <c r="E32" s="7" t="str">
        <f t="shared" si="6"/>
        <v>12L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>
        <v>0</v>
      </c>
      <c r="J32" s="20" t="str">
        <f t="shared" si="2"/>
        <v>USDAM3L24Y_S12L3L_Quote</v>
      </c>
      <c r="K32" s="20" t="str">
        <f t="shared" si="3"/>
        <v>USD_YC1Y-MxRH_AM12LBASIS24Y</v>
      </c>
      <c r="L32" s="22" t="str">
        <f>_xll.qlSwapRateHelper2(K32,$J32,$C32,Calendar,$F32,$G32,$H32,$L$4,$I32,B32,DiscountingCurve,Permanent,,ObjectOverwrite)</f>
        <v>USD_YC1Y-MxRH_AM12LBASIS24Y#0000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AM</v>
      </c>
      <c r="E33" s="7" t="str">
        <f t="shared" si="6"/>
        <v>12L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>
        <v>0</v>
      </c>
      <c r="J33" s="20" t="str">
        <f t="shared" si="2"/>
        <v>USDAM3L25Y_S12L3L_Quote</v>
      </c>
      <c r="K33" s="20" t="str">
        <f t="shared" si="3"/>
        <v>USD_YC1Y-MxRH_AM12LBASIS25Y</v>
      </c>
      <c r="L33" s="22" t="str">
        <f>_xll.qlSwapRateHelper2(K33,$J33,$C33,Calendar,$F33,$G33,$H33,$L$4,$I33,B33,DiscountingCurve,Permanent,,ObjectOverwrite)</f>
        <v>USD_YC1Y-MxRH_AM12LBASIS25Y#0000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AM</v>
      </c>
      <c r="E34" s="7" t="str">
        <f t="shared" si="6"/>
        <v>12L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>
        <v>0</v>
      </c>
      <c r="J34" s="20" t="str">
        <f t="shared" si="2"/>
        <v>USDAM3L26Y_S12L3L_Quote</v>
      </c>
      <c r="K34" s="20" t="str">
        <f t="shared" si="3"/>
        <v>USD_YC1Y-MxRH_AM12LBASIS26Y</v>
      </c>
      <c r="L34" s="22" t="str">
        <f>_xll.qlSwapRateHelper2(K34,$J34,$C34,Calendar,$F34,$G34,$H34,$L$4,$I34,B34,DiscountingCurve,Permanent,,ObjectOverwrite)</f>
        <v>USD_YC1Y-MxRH_AM12LBASIS26Y#0000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AM</v>
      </c>
      <c r="E35" s="7" t="str">
        <f t="shared" si="6"/>
        <v>12L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>
        <v>0</v>
      </c>
      <c r="J35" s="20" t="str">
        <f t="shared" si="2"/>
        <v>USDAM3L27Y_S12L3L_Quote</v>
      </c>
      <c r="K35" s="20" t="str">
        <f t="shared" si="3"/>
        <v>USD_YC1Y-MxRH_AM12LBASIS27Y</v>
      </c>
      <c r="L35" s="22" t="str">
        <f>_xll.qlSwapRateHelper2(K35,$J35,$C35,Calendar,$F35,$G35,$H35,$L$4,$I35,B35,DiscountingCurve,Permanent,,ObjectOverwrite)</f>
        <v>USD_YC1Y-MxRH_AM12LBASIS27Y#0000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AM</v>
      </c>
      <c r="E36" s="7" t="str">
        <f t="shared" si="6"/>
        <v>12L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>
        <v>0</v>
      </c>
      <c r="J36" s="20" t="str">
        <f t="shared" si="2"/>
        <v>USDAM3L28Y_S12L3L_Quote</v>
      </c>
      <c r="K36" s="20" t="str">
        <f t="shared" si="3"/>
        <v>USD_YC1Y-MxRH_AM12LBASIS28Y</v>
      </c>
      <c r="L36" s="22" t="str">
        <f>_xll.qlSwapRateHelper2(K36,$J36,$C36,Calendar,$F36,$G36,$H36,$L$4,$I36,B36,DiscountingCurve,Permanent,,ObjectOverwrite)</f>
        <v>USD_YC1Y-MxRH_AM12LBASIS28Y#0000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AM</v>
      </c>
      <c r="E37" s="7" t="str">
        <f t="shared" si="6"/>
        <v>12L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>
        <v>0</v>
      </c>
      <c r="J37" s="20" t="str">
        <f t="shared" si="2"/>
        <v>USDAM3L29Y_S12L3L_Quote</v>
      </c>
      <c r="K37" s="20" t="str">
        <f t="shared" si="3"/>
        <v>USD_YC1Y-MxRH_AM12LBASIS29Y</v>
      </c>
      <c r="L37" s="22" t="str">
        <f>_xll.qlSwapRateHelper2(K37,$J37,$C37,Calendar,$F37,$G37,$H37,$L$4,$I37,B37,DiscountingCurve,Permanent,,ObjectOverwrite)</f>
        <v>USD_YC1Y-MxRH_AM12LBASIS29Y#0000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AM</v>
      </c>
      <c r="E38" s="7" t="str">
        <f t="shared" si="6"/>
        <v>12L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>
        <v>0</v>
      </c>
      <c r="J38" s="20" t="str">
        <f t="shared" si="2"/>
        <v>USDAM3L30Y_S12L3L_Quote</v>
      </c>
      <c r="K38" s="20" t="str">
        <f t="shared" si="3"/>
        <v>USD_YC1Y-MxRH_AM12LBASIS30Y</v>
      </c>
      <c r="L38" s="22" t="str">
        <f>_xll.qlSwapRateHelper2(K38,$J38,$C38,Calendar,$F38,$G38,$H38,$L$4,$I38,B38,DiscountingCurve,Permanent,,ObjectOverwrite)</f>
        <v>USD_YC1Y-MxRH_AM12LBASIS30Y#0000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AM</v>
      </c>
      <c r="E39" s="7" t="str">
        <f t="shared" si="6"/>
        <v>12L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>
        <v>0</v>
      </c>
      <c r="J39" s="20" t="str">
        <f t="shared" si="2"/>
        <v>USDAM3L35Y_S12L3L_Quote</v>
      </c>
      <c r="K39" s="20" t="str">
        <f t="shared" si="3"/>
        <v>USD_YC1Y-MxRH_AM12LBASIS35Y</v>
      </c>
      <c r="L39" s="22" t="str">
        <f>_xll.qlSwapRateHelper2(K39,$J39,$C39,Calendar,$F39,$G39,$H39,$L$4,$I39,B39,DiscountingCurve,Permanent,,ObjectOverwrite)</f>
        <v>USD_YC1Y-MxRH_AM12LBASIS35Y#0000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AM</v>
      </c>
      <c r="E40" s="7" t="str">
        <f t="shared" si="6"/>
        <v>12L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>
        <v>0</v>
      </c>
      <c r="J40" s="20" t="str">
        <f t="shared" si="2"/>
        <v>USDAM3L40Y_S12L3L_Quote</v>
      </c>
      <c r="K40" s="20" t="str">
        <f t="shared" si="3"/>
        <v>USD_YC1Y-MxRH_AM12LBASIS40Y</v>
      </c>
      <c r="L40" s="22" t="str">
        <f>_xll.qlSwapRateHelper2(K40,$J40,$C40,Calendar,$F40,$G40,$H40,$L$4,$I40,B40,DiscountingCurve,Permanent,,ObjectOverwrite)</f>
        <v>USD_YC1Y-MxRH_AM12LBASIS40Y#0000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AM</v>
      </c>
      <c r="E41" s="7" t="str">
        <f t="shared" si="6"/>
        <v>12L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>
        <v>0</v>
      </c>
      <c r="J41" s="20" t="str">
        <f t="shared" si="2"/>
        <v>USDAM3L50Y_S12L3L_Quote</v>
      </c>
      <c r="K41" s="20" t="str">
        <f t="shared" si="3"/>
        <v>USD_YC1Y-MxRH_AM12LBASIS50Y</v>
      </c>
      <c r="L41" s="22" t="str">
        <f>_xll.qlSwapRateHelper2(K41,$J41,$C41,Calendar,$F41,$G41,$H41,$L$4,$I41,B41,DiscountingCurve,Permanent,,ObjectOverwrite)</f>
        <v>USD_YC1Y-MxRH_AM12LBASIS50Y#0000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AM</v>
      </c>
      <c r="E42" s="7" t="str">
        <f t="shared" si="6"/>
        <v>12L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>
        <v>0</v>
      </c>
      <c r="J42" s="20" t="str">
        <f t="shared" si="2"/>
        <v>USDAM3L60Y_S12L3L_Quote</v>
      </c>
      <c r="K42" s="20" t="str">
        <f t="shared" si="3"/>
        <v>USD_YC1Y-MxRH_AM12LBASIS60Y</v>
      </c>
      <c r="L42" s="22" t="str">
        <f>_xll.qlSwapRateHelper2(K42,$J42,$C42,Calendar,$F42,$G42,$H42,$L$4,$I42,B42,DiscountingCurve,Permanent,,ObjectOverwrite)</f>
        <v>USD_YC1Y-MxRH_AM12LBASIS60Y#0000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'1M'!DiscountingCurve</vt:lpstr>
      <vt:lpstr>'1M (2)'!DiscountingCurve</vt:lpstr>
      <vt:lpstr>'1Y'!DiscountingCurve</vt:lpstr>
      <vt:lpstr>'1Y (2)'!DiscountingCurve</vt:lpstr>
      <vt:lpstr>'3M'!DiscountingCurve</vt:lpstr>
      <vt:lpstr>'3M (2)'!DiscountingCurve</vt:lpstr>
      <vt:lpstr>'6M'!DiscountingCurve</vt:lpstr>
      <vt:lpstr>'6M (2)'!DiscountingCurve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2013-11-05T17:30:37Z</dcterms:modified>
</cp:coreProperties>
</file>