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9040" windowHeight="8325"/>
  </bookViews>
  <sheets>
    <sheet name="General Settings" sheetId="1" r:id="rId1"/>
    <sheet name="Object Creation" sheetId="2" r:id="rId2"/>
  </sheets>
  <definedNames>
    <definedName name="BondType">'Object Creation'!$D$3</definedName>
    <definedName name="Currency">'Object Creation'!#REF!</definedName>
    <definedName name="FileName">'Object Creation'!$D$5</definedName>
    <definedName name="FileOverwrite" localSheetId="1">'General Settings'!$D$9</definedName>
    <definedName name="FileOverwrite">'General Settings'!$D$9</definedName>
    <definedName name="ObjectOverwrite" localSheetId="1">'General Settings'!$D$6</definedName>
    <definedName name="ObjectOverwrite">'General Settings'!$D$6</definedName>
    <definedName name="ObsoleteCurrency">'Object Creation'!#REF!</definedName>
    <definedName name="Permanent" localSheetId="1">'General Settings'!$D$5</definedName>
    <definedName name="Permanent">'General Settings'!$D$5</definedName>
    <definedName name="SerializationPath" localSheetId="1">'General Settings'!$D$8</definedName>
    <definedName name="SerializationPath">'General Settings'!$D$8</definedName>
    <definedName name="Serialize" localSheetId="1">'General Settings'!$D$7</definedName>
    <definedName name="Serialize">'General Settings'!$D$7</definedName>
    <definedName name="SettlementDays">'Object Creation'!$D$4</definedName>
    <definedName name="Trigger" localSheetId="1">'General Settings'!$D$4</definedName>
    <definedName name="Trigger">'General Settings'!$D$4</definedName>
  </definedNames>
  <calcPr calcId="145621"/>
</workbook>
</file>

<file path=xl/calcChain.xml><?xml version="1.0" encoding="utf-8"?>
<calcChain xmlns="http://schemas.openxmlformats.org/spreadsheetml/2006/main">
  <c r="V26" i="2" l="1"/>
  <c r="W26" i="2"/>
  <c r="V25" i="2"/>
  <c r="W25" i="2"/>
  <c r="V24" i="2"/>
  <c r="W24" i="2"/>
  <c r="V23" i="2"/>
  <c r="W23" i="2"/>
  <c r="V22" i="2"/>
  <c r="W22" i="2"/>
  <c r="V21" i="2"/>
  <c r="W21" i="2"/>
  <c r="V20" i="2"/>
  <c r="W20" i="2"/>
  <c r="V19" i="2"/>
  <c r="W19" i="2"/>
  <c r="AA19" i="2"/>
  <c r="V18" i="2"/>
  <c r="W18" i="2"/>
  <c r="AA18" i="2"/>
  <c r="V17" i="2"/>
  <c r="W17" i="2"/>
  <c r="V16" i="2"/>
  <c r="W16" i="2"/>
  <c r="V15" i="2"/>
  <c r="W15" i="2"/>
  <c r="AB15" i="2"/>
  <c r="V14" i="2"/>
  <c r="W14" i="2"/>
  <c r="AA14" i="2"/>
  <c r="V13" i="2"/>
  <c r="W13" i="2"/>
  <c r="AA13" i="2"/>
  <c r="V12" i="2"/>
  <c r="W12" i="2"/>
  <c r="AA12" i="2"/>
  <c r="V11" i="2"/>
  <c r="W11" i="2"/>
  <c r="AA11" i="2"/>
  <c r="AA10" i="2"/>
  <c r="V9" i="2"/>
  <c r="W9" i="2"/>
  <c r="AA9" i="2"/>
  <c r="D5" i="2"/>
  <c r="H42" i="2"/>
  <c r="F53" i="2"/>
  <c r="F20" i="2"/>
  <c r="F9" i="2"/>
  <c r="F27" i="2"/>
  <c r="H20" i="2"/>
  <c r="H13" i="2"/>
  <c r="H46" i="2"/>
  <c r="F25" i="2"/>
  <c r="F28" i="2"/>
  <c r="H9" i="2"/>
  <c r="H17" i="2"/>
  <c r="F15" i="2"/>
  <c r="F50" i="2"/>
  <c r="B1" i="1"/>
  <c r="G50" i="2"/>
  <c r="F45" i="2"/>
  <c r="H12" i="2"/>
  <c r="G20" i="2"/>
  <c r="I20" i="2" s="1"/>
  <c r="F21" i="2"/>
  <c r="H45" i="2"/>
  <c r="F46" i="2"/>
  <c r="F10" i="2"/>
  <c r="F41" i="2"/>
  <c r="H21" i="2"/>
  <c r="G9" i="2"/>
  <c r="F52" i="2"/>
  <c r="H16" i="2"/>
  <c r="F31" i="2"/>
  <c r="G10" i="2"/>
  <c r="F37" i="2"/>
  <c r="H29" i="2"/>
  <c r="H32" i="2"/>
  <c r="F40" i="2"/>
  <c r="H40" i="2"/>
  <c r="G52" i="2"/>
  <c r="G21" i="2"/>
  <c r="H27" i="2"/>
  <c r="H52" i="2"/>
  <c r="H23" i="2"/>
  <c r="G40" i="2"/>
  <c r="F19" i="2"/>
  <c r="G19" i="2" s="1"/>
  <c r="F42" i="2"/>
  <c r="G42" i="2" s="1"/>
  <c r="H18" i="2"/>
  <c r="G41" i="2"/>
  <c r="H31" i="2"/>
  <c r="H47" i="2"/>
  <c r="F18" i="2"/>
  <c r="H25" i="2"/>
  <c r="F38" i="2"/>
  <c r="G38" i="2" s="1"/>
  <c r="H26" i="2"/>
  <c r="G37" i="2"/>
  <c r="F51" i="2"/>
  <c r="G18" i="2"/>
  <c r="H34" i="2"/>
  <c r="F24" i="2"/>
  <c r="G24" i="2" s="1"/>
  <c r="F16" i="2"/>
  <c r="G16" i="2" s="1"/>
  <c r="F13" i="2"/>
  <c r="G13" i="2" s="1"/>
  <c r="H30" i="2"/>
  <c r="F44" i="2"/>
  <c r="G44" i="2" s="1"/>
  <c r="H39" i="2"/>
  <c r="H41" i="2"/>
  <c r="G46" i="2"/>
  <c r="H50" i="2"/>
  <c r="H14" i="2"/>
  <c r="H44" i="2"/>
  <c r="F43" i="2"/>
  <c r="F34" i="2"/>
  <c r="G34" i="2" s="1"/>
  <c r="G15" i="2"/>
  <c r="H11" i="2"/>
  <c r="H28" i="2"/>
  <c r="H38" i="2"/>
  <c r="G53" i="2"/>
  <c r="H22" i="2"/>
  <c r="F30" i="2"/>
  <c r="G30" i="2" s="1"/>
  <c r="G25" i="2"/>
  <c r="H19" i="2"/>
  <c r="H36" i="2"/>
  <c r="H54" i="2"/>
  <c r="G45" i="2"/>
  <c r="F14" i="2"/>
  <c r="G14" i="2" s="1"/>
  <c r="F23" i="2"/>
  <c r="G23" i="2" s="1"/>
  <c r="H33" i="2"/>
  <c r="F54" i="2"/>
  <c r="G31" i="2"/>
  <c r="H10" i="2"/>
  <c r="F33" i="2"/>
  <c r="G33" i="2" s="1"/>
  <c r="H53" i="2"/>
  <c r="H48" i="2"/>
  <c r="F32" i="2"/>
  <c r="G32" i="2" s="1"/>
  <c r="G51" i="2"/>
  <c r="H49" i="2"/>
  <c r="H35" i="2"/>
  <c r="F48" i="2"/>
  <c r="G48" i="2" s="1"/>
  <c r="F49" i="2"/>
  <c r="G49" i="2" s="1"/>
  <c r="F11" i="2"/>
  <c r="G11" i="2" s="1"/>
  <c r="G28" i="2"/>
  <c r="I28" i="2" s="1"/>
  <c r="J28" i="2" s="1"/>
  <c r="I16" i="2"/>
  <c r="J16" i="2" s="1"/>
  <c r="J20" i="2"/>
  <c r="H43" i="2"/>
  <c r="F36" i="2"/>
  <c r="G36" i="2" s="1"/>
  <c r="H37" i="2"/>
  <c r="H24" i="2"/>
  <c r="F17" i="2"/>
  <c r="G17" i="2" s="1"/>
  <c r="H51" i="2"/>
  <c r="F39" i="2"/>
  <c r="G39" i="2" s="1"/>
  <c r="F35" i="2"/>
  <c r="G35" i="2" s="1"/>
  <c r="H15" i="2"/>
  <c r="G27" i="2"/>
  <c r="F12" i="2"/>
  <c r="G12" i="2" s="1"/>
  <c r="G54" i="2"/>
  <c r="F29" i="2"/>
  <c r="G29" i="2" s="1"/>
  <c r="I24" i="2"/>
  <c r="J24" i="2" s="1"/>
  <c r="F26" i="2"/>
  <c r="G26" i="2" s="1"/>
  <c r="I26" i="2" s="1"/>
  <c r="J26" i="2" s="1"/>
  <c r="F22" i="2"/>
  <c r="G22" i="2" s="1"/>
  <c r="F47" i="2"/>
  <c r="G47" i="2" s="1"/>
  <c r="G43" i="2"/>
  <c r="I40" i="2"/>
  <c r="J40" i="2" s="1"/>
  <c r="E28" i="2" l="1"/>
  <c r="E40" i="2"/>
  <c r="E16" i="2"/>
  <c r="E20" i="2"/>
  <c r="E24" i="2"/>
  <c r="E26" i="2"/>
  <c r="I43" i="2"/>
  <c r="I14" i="2"/>
  <c r="I37" i="2"/>
  <c r="J37" i="2"/>
  <c r="I34" i="2"/>
  <c r="I9" i="2"/>
  <c r="I12" i="2"/>
  <c r="I13" i="2"/>
  <c r="I27" i="2"/>
  <c r="I49" i="2"/>
  <c r="I31" i="2"/>
  <c r="I42" i="2"/>
  <c r="I21" i="2"/>
  <c r="I30" i="2"/>
  <c r="J31" i="2"/>
  <c r="I19" i="2"/>
  <c r="I25" i="2"/>
  <c r="I38" i="2"/>
  <c r="I39" i="2"/>
  <c r="I10" i="2"/>
  <c r="I29" i="2"/>
  <c r="J21" i="2"/>
  <c r="I32" i="2"/>
  <c r="I33" i="2"/>
  <c r="I54" i="2"/>
  <c r="J39" i="2"/>
  <c r="I47" i="2"/>
  <c r="I41" i="2"/>
  <c r="I44" i="2"/>
  <c r="I45" i="2"/>
  <c r="I23" i="2"/>
  <c r="J23" i="2"/>
  <c r="I18" i="2"/>
  <c r="I17" i="2"/>
  <c r="I22" i="2"/>
  <c r="J38" i="2"/>
  <c r="I35" i="2"/>
  <c r="I53" i="2"/>
  <c r="I15" i="2"/>
  <c r="I11" i="2"/>
  <c r="J9" i="2"/>
  <c r="J13" i="2"/>
  <c r="I51" i="2"/>
  <c r="J15" i="2"/>
  <c r="J25" i="2"/>
  <c r="J29" i="2"/>
  <c r="I46" i="2"/>
  <c r="I50" i="2"/>
  <c r="J49" i="2"/>
  <c r="J30" i="2"/>
  <c r="J33" i="2"/>
  <c r="J54" i="2"/>
  <c r="J41" i="2"/>
  <c r="J45" i="2"/>
  <c r="J17" i="2"/>
  <c r="J22" i="2"/>
  <c r="J53" i="2"/>
  <c r="J11" i="2"/>
  <c r="J46" i="2"/>
  <c r="E50" i="2" l="1"/>
  <c r="E46" i="2"/>
  <c r="E51" i="2"/>
  <c r="E11" i="2"/>
  <c r="E15" i="2"/>
  <c r="E53" i="2"/>
  <c r="E35" i="2"/>
  <c r="E22" i="2"/>
  <c r="E17" i="2"/>
  <c r="E18" i="2"/>
  <c r="E23" i="2"/>
  <c r="E45" i="2"/>
  <c r="E44" i="2"/>
  <c r="E41" i="2"/>
  <c r="E47" i="2"/>
  <c r="E54" i="2"/>
  <c r="E33" i="2"/>
  <c r="E32" i="2"/>
  <c r="E29" i="2"/>
  <c r="E10" i="2"/>
  <c r="E39" i="2"/>
  <c r="E38" i="2"/>
  <c r="E25" i="2"/>
  <c r="E19" i="2"/>
  <c r="E30" i="2"/>
  <c r="E21" i="2"/>
  <c r="E42" i="2"/>
  <c r="E31" i="2"/>
  <c r="E49" i="2"/>
  <c r="E27" i="2"/>
  <c r="E13" i="2"/>
  <c r="E12" i="2"/>
  <c r="E9" i="2"/>
  <c r="E34" i="2"/>
  <c r="E37" i="2"/>
  <c r="E14" i="2"/>
  <c r="E43" i="2"/>
  <c r="J50" i="2"/>
  <c r="J35" i="2"/>
  <c r="J44" i="2"/>
  <c r="J14" i="2"/>
  <c r="J10" i="2"/>
  <c r="J12" i="2"/>
  <c r="J43" i="2"/>
  <c r="J51" i="2"/>
  <c r="J47" i="2"/>
  <c r="J42" i="2"/>
  <c r="J34" i="2"/>
  <c r="J32" i="2"/>
  <c r="J19" i="2"/>
  <c r="J18" i="2"/>
  <c r="J27" i="2"/>
  <c r="I36" i="2"/>
  <c r="I52" i="2"/>
  <c r="I48" i="2"/>
  <c r="J48" i="2"/>
  <c r="J36" i="2"/>
  <c r="J52" i="2"/>
  <c r="E52" i="2"/>
  <c r="E36" i="2"/>
  <c r="E48" i="2"/>
  <c r="D6" i="2"/>
  <c r="E6" i="2" s="1"/>
</calcChain>
</file>

<file path=xl/comments1.xml><?xml version="1.0" encoding="utf-8"?>
<comments xmlns="http://schemas.openxmlformats.org/spreadsheetml/2006/main">
  <authors>
    <author>Chiara Fornarola</author>
  </authors>
  <commentList>
    <comment ref="N21" authorId="0">
      <text>
        <r>
          <rPr>
            <b/>
            <sz val="8"/>
            <color indexed="81"/>
            <rFont val="Tahoma"/>
          </rPr>
          <t xml:space="preserve">actual issue date
10/02/1997
</t>
        </r>
        <r>
          <rPr>
            <sz val="8"/>
            <color indexed="81"/>
            <rFont val="Tahoma"/>
          </rPr>
          <t xml:space="preserve">
</t>
        </r>
      </text>
    </comment>
    <comment ref="AG21" authorId="0">
      <text>
        <r>
          <rPr>
            <b/>
            <sz val="8"/>
            <color indexed="81"/>
            <rFont val="Tahoma"/>
          </rPr>
          <t>actual issue date
10/02/1997</t>
        </r>
      </text>
    </comment>
  </commentList>
</comments>
</file>

<file path=xl/sharedStrings.xml><?xml version="1.0" encoding="utf-8"?>
<sst xmlns="http://schemas.openxmlformats.org/spreadsheetml/2006/main" count="629" uniqueCount="227">
  <si>
    <t>General Settings</t>
  </si>
  <si>
    <t>Trigger</t>
  </si>
  <si>
    <t>Permanent</t>
  </si>
  <si>
    <t>ObjectOverwrite</t>
  </si>
  <si>
    <t>Serialize</t>
  </si>
  <si>
    <t>SerializationPath</t>
  </si>
  <si>
    <t>FileOverwrite</t>
  </si>
  <si>
    <t>Currency</t>
  </si>
  <si>
    <t>EUR</t>
  </si>
  <si>
    <t>6M</t>
  </si>
  <si>
    <t>BondType</t>
  </si>
  <si>
    <t>Maturity Date</t>
  </si>
  <si>
    <t>Issue Date</t>
  </si>
  <si>
    <t>Calendar</t>
  </si>
  <si>
    <t>AccrualBDC</t>
  </si>
  <si>
    <t>Redemption</t>
  </si>
  <si>
    <t>Following</t>
  </si>
  <si>
    <t>Unadjusted</t>
  </si>
  <si>
    <t>Actual/Actual (ISMA)</t>
  </si>
  <si>
    <t>TARGET</t>
  </si>
  <si>
    <t>Next to Last Date</t>
  </si>
  <si>
    <t>Description</t>
  </si>
  <si>
    <t>Face Amount</t>
  </si>
  <si>
    <t>Interest Accrual Date</t>
  </si>
  <si>
    <t>Tenor</t>
  </si>
  <si>
    <t>Termination Adjustment</t>
  </si>
  <si>
    <t>EOM</t>
  </si>
  <si>
    <t>First Date</t>
  </si>
  <si>
    <t>Payment BDC</t>
  </si>
  <si>
    <t>DayCounter</t>
  </si>
  <si>
    <t>SettlementDays</t>
  </si>
  <si>
    <t>Saved Objects</t>
  </si>
  <si>
    <t>30/360 (Bond Basis)</t>
  </si>
  <si>
    <t>Notes</t>
  </si>
  <si>
    <t>Schedule</t>
  </si>
  <si>
    <t>1Y</t>
  </si>
  <si>
    <t>NO</t>
  </si>
  <si>
    <t>ITL</t>
  </si>
  <si>
    <t>FileName</t>
  </si>
  <si>
    <t>Redemption CashFlow</t>
  </si>
  <si>
    <t>MultiPhaseLeg</t>
  </si>
  <si>
    <t>Bond</t>
  </si>
  <si>
    <t>Error Message</t>
  </si>
  <si>
    <t>Validated</t>
  </si>
  <si>
    <t>FloatingRateBond</t>
  </si>
  <si>
    <t>IborLeg</t>
  </si>
  <si>
    <t>Fixing Days</t>
  </si>
  <si>
    <t>Is in Arrears</t>
  </si>
  <si>
    <t>Floors</t>
  </si>
  <si>
    <t>Gearings</t>
  </si>
  <si>
    <t>Ibor Index</t>
  </si>
  <si>
    <t>Caps</t>
  </si>
  <si>
    <t>XS0235394037</t>
  </si>
  <si>
    <t>Euribor6M</t>
  </si>
  <si>
    <t>ISPIM 0 11/23/15</t>
  </si>
  <si>
    <t>Modified Following</t>
  </si>
  <si>
    <t>XS0194782115</t>
  </si>
  <si>
    <t>Euribor3M</t>
  </si>
  <si>
    <t>IT0003932230</t>
  </si>
  <si>
    <t>EIB 0 06/30/09</t>
  </si>
  <si>
    <t>CDEP 0 10/26/15</t>
  </si>
  <si>
    <t>3%,3%,3%,3%,3.3%,3.3%,3.3%,3.3%,3.7%,3.7%,3.7%,3.7%,4.10%,4.10%,4.10%,4.10%,4.6%,4.6%,4.6%,4.6%</t>
  </si>
  <si>
    <t>3M</t>
  </si>
  <si>
    <t>Actual/Actual (ISDA)</t>
  </si>
  <si>
    <t>IT0001264289</t>
  </si>
  <si>
    <t>Euribor1Y</t>
  </si>
  <si>
    <t>IT0003619035</t>
  </si>
  <si>
    <t>IT0001233136</t>
  </si>
  <si>
    <t>XS0232989532</t>
  </si>
  <si>
    <t>XS0233885531</t>
  </si>
  <si>
    <t>VICEN 0 02/20/07</t>
  </si>
  <si>
    <t>ISPIM 0 10/16/13</t>
  </si>
  <si>
    <t>CRDIT 0 11/02/15</t>
  </si>
  <si>
    <t>BACR 0 11/23/15</t>
  </si>
  <si>
    <t>ISPIM 0 06/17/13</t>
  </si>
  <si>
    <t>EurLibor1Y</t>
  </si>
  <si>
    <t>Step down to jun 2001.</t>
  </si>
  <si>
    <t>Step down to oct 01.</t>
  </si>
  <si>
    <t>Margins</t>
  </si>
  <si>
    <t>IT0001214284</t>
  </si>
  <si>
    <t>BPIIM 04/13</t>
  </si>
  <si>
    <t>IT0003825988</t>
  </si>
  <si>
    <t>VICEN 03/10</t>
  </si>
  <si>
    <t>IT0003657381</t>
  </si>
  <si>
    <t>DEXGRP 11/09</t>
  </si>
  <si>
    <t>2.4%,2.4%,2.4%,2.4%,0.10%</t>
  </si>
  <si>
    <t xml:space="preserve">Daycounter not specified in the prospectus. </t>
  </si>
  <si>
    <t>0,0,-2.02777777777778</t>
  </si>
  <si>
    <t>13%,6.25%,6.25%,15%</t>
  </si>
  <si>
    <t>100%,100%,100%,6.25%</t>
  </si>
  <si>
    <t>0%,0%,0%,2%</t>
  </si>
  <si>
    <t>0,0,0,0,0,-2.02778</t>
  </si>
  <si>
    <t>100%,100%,100%,100%,100%,5.5%</t>
  </si>
  <si>
    <t>Fixing days not available in the prospectus</t>
  </si>
  <si>
    <t>IT0001307286</t>
  </si>
  <si>
    <t>ISPIM 4 2/18/19</t>
  </si>
  <si>
    <t>0,0,0,0,0,0,0,0,0,0,0,-2.02778</t>
  </si>
  <si>
    <t>11%,6%,4.5%,4%,4%,4%,4%,4%,4%,4%,14%</t>
  </si>
  <si>
    <t>IT0006521139</t>
  </si>
  <si>
    <t>EIB 0 2/5/13</t>
  </si>
  <si>
    <t>IT0001303350</t>
  </si>
  <si>
    <t>DEXGRP 0 1/29/19</t>
  </si>
  <si>
    <t>10.5%,5.5%,4.5%,4.5%,4.5%,4.5%,14%</t>
  </si>
  <si>
    <t>IT0001264792</t>
  </si>
  <si>
    <t>DEXGRP 0 10/15/18</t>
  </si>
  <si>
    <t>IT0001271649</t>
  </si>
  <si>
    <t>ISPIM 4.5 11/6/18</t>
  </si>
  <si>
    <t>13%,6.5%,5%,4.5%,4.5%,4.5%,4.5%,4.5%,4.5%,4.5%,15%</t>
  </si>
  <si>
    <t>100%,100%,100%,100%,100%,100%,100%,100%,100%,5.5%</t>
  </si>
  <si>
    <t>IT0001203295</t>
  </si>
  <si>
    <t>BPIIM 0 2/18/13</t>
  </si>
  <si>
    <t>100%,100%,100%,100%,100%,100%,100%,100%,100%,100%,5%</t>
  </si>
  <si>
    <t>100%,100%,100%,6.5%</t>
  </si>
  <si>
    <t>30/360 (Italian)</t>
  </si>
  <si>
    <t>11.15%,6.5%, 6.5%,6.5%,15%</t>
  </si>
  <si>
    <t>100%,100%,100%,100%,6.5%</t>
  </si>
  <si>
    <t>0,0,0,0,-2.027778</t>
  </si>
  <si>
    <t>0%,0%,0%,0%,0%,0%,0%,0%,0%,0%,3%,3%,3%,3%,3%</t>
  </si>
  <si>
    <t>0,0,0,0,0,0,-2.02778</t>
  </si>
  <si>
    <t>100%,100%,100%,100%,100%,100%,5%</t>
  </si>
  <si>
    <t>13%,7%,5%,5%,5%,14.5%</t>
  </si>
  <si>
    <t>0,0,0,0,0,0,0,0,0,0,-2.02778</t>
  </si>
  <si>
    <t>13.625%,7%,7%,15%</t>
  </si>
  <si>
    <t>0,0,0,-2.02778</t>
  </si>
  <si>
    <t>IT0001235404</t>
  </si>
  <si>
    <t>ISPIM 0 6/30/13</t>
  </si>
  <si>
    <t>PBD non specified in the prospectus. Daycount 360/360</t>
  </si>
  <si>
    <t>8%, 6.375%,6.375%,13.8%</t>
  </si>
  <si>
    <t>100%,100%,100%,5.3%</t>
  </si>
  <si>
    <t>0%,0%,0%,4.5%</t>
  </si>
  <si>
    <t>Actual/360</t>
  </si>
  <si>
    <t>XS0090566539</t>
  </si>
  <si>
    <t>XS0080841579</t>
  </si>
  <si>
    <t>XS0080973489</t>
  </si>
  <si>
    <t>XS0081431610</t>
  </si>
  <si>
    <t>XS0082293506</t>
  </si>
  <si>
    <t>XS0081387531</t>
  </si>
  <si>
    <t>XS0081980129</t>
  </si>
  <si>
    <t>XS0082716589</t>
  </si>
  <si>
    <t>XS0082731463</t>
  </si>
  <si>
    <t>XS0082435065</t>
  </si>
  <si>
    <t>XS0082725739</t>
  </si>
  <si>
    <t>XS0082486050</t>
  </si>
  <si>
    <t>XS0082785808</t>
  </si>
  <si>
    <t>XS0082847178</t>
  </si>
  <si>
    <t>XS0083173566</t>
  </si>
  <si>
    <t>XS0082979088</t>
  </si>
  <si>
    <t>XS0083741636</t>
  </si>
  <si>
    <t>XS0083562032</t>
  </si>
  <si>
    <t>XS0083830496</t>
  </si>
  <si>
    <t>XS0083585595</t>
  </si>
  <si>
    <t>XS0085468352</t>
  </si>
  <si>
    <t>XS0091610153</t>
  </si>
  <si>
    <t>Eurlibor1Y</t>
  </si>
  <si>
    <t>COE 0 09/24/18</t>
  </si>
  <si>
    <t>LBBER 0 10/29/07</t>
  </si>
  <si>
    <t>IBRD 0 10/31/07</t>
  </si>
  <si>
    <t>SNCF 11 11/14/07</t>
  </si>
  <si>
    <t>BYLAN 0 12/11/07</t>
  </si>
  <si>
    <t>EIB 10 1/4 12/14/07</t>
  </si>
  <si>
    <t>IBRD 0 12/18/07</t>
  </si>
  <si>
    <t>IADB 7 12/19/07</t>
  </si>
  <si>
    <t>MER 0 01/07/08</t>
  </si>
  <si>
    <t>IBRD 11.65 07/08/08</t>
  </si>
  <si>
    <t>NIB 0 01/07/09</t>
  </si>
  <si>
    <t>EIB 7 1/2 12/22/09</t>
  </si>
  <si>
    <t>IBRD 7 01/12/10</t>
  </si>
  <si>
    <t>ABBEY 0 01/12/10</t>
  </si>
  <si>
    <t>IADB 7 01/15/10</t>
  </si>
  <si>
    <t>EIB 7 01/26/10</t>
  </si>
  <si>
    <t>MER 7 02/05/10</t>
  </si>
  <si>
    <t>IBRD 7 02/12/10</t>
  </si>
  <si>
    <t>EIB 0 02/18/13</t>
  </si>
  <si>
    <t>DEPFA 7 1/2 01/30/18</t>
  </si>
  <si>
    <t>AIG 12 04/09/18</t>
  </si>
  <si>
    <t>IADB 4 11/09/18</t>
  </si>
  <si>
    <t>Step down to 30 january 2003. The index as in Prospectus is 12 motnh ITL- LIBOR- BBA. In case of an interest commencing in a leap year the rate of interest is: 366/360.</t>
  </si>
  <si>
    <t>10.25% to oct 99. The rate of interest will be 16% per annum less twice the reference rate adjusted to a bond equivalent rate paid annualy in arrears on an 30/360 unadjusted daycount basis.</t>
  </si>
  <si>
    <t>11% to nov 99. The floating rate of interest for such floating rate interest period shall be higher of a 0% per annum and 16% per annum less twice the rate.</t>
  </si>
  <si>
    <t>step down to dec 2000. The Reversed Floating Interest Rate for each interest period shall be the rate per annum determined by  the Agent Bank to be the difference between 16% per annum and 2*interest rate*365(366)/360.</t>
  </si>
  <si>
    <t>10.25% cpn to  dec 1999. Benchmark 12 month Libor ( adjusted to a bond equivalent basis)</t>
  </si>
  <si>
    <t>11.05% cpn to dec 1999.</t>
  </si>
  <si>
    <t>step down to jan 2001. Missing fixing days in the prospectus. FRN cpn formula 15.5%-ITLLIBOR12M*ACT/360</t>
  </si>
  <si>
    <t>11.65% cpn to jul 1999. short first cpn.</t>
  </si>
  <si>
    <t>12%, 7%, 7%, 15.5%</t>
  </si>
  <si>
    <t>step down to dec 01. Prospectus not available</t>
  </si>
  <si>
    <t>Maturity rolled fwd to 18th (Milan CDR).</t>
  </si>
  <si>
    <t>13%,7.5%,7.5%,15.5%</t>
  </si>
  <si>
    <t>0,0,0,-2.02777777777778</t>
  </si>
  <si>
    <t>12.15%,7%,7%,15.5%</t>
  </si>
  <si>
    <t>0%,0%,0%,2.5%</t>
  </si>
  <si>
    <t>Prospectus not available.</t>
  </si>
  <si>
    <t>Step down to feb 2001.</t>
  </si>
  <si>
    <t>0%,0%,0%,0%,2.5%</t>
  </si>
  <si>
    <t>Daycounter not specified in the prospectus. The rate of interest in the prospectus is 15.-2*12ITLLIBOR*365(6)/360</t>
  </si>
  <si>
    <t>12%,9%,8%,7%,7%,15%</t>
  </si>
  <si>
    <t>step down to jan 2001.</t>
  </si>
  <si>
    <t>10% cpn to oct 99. The floating rate of interest shall be 16% minus (2X 12mITL LIBOR -BBAX365/360 or in the case of leap year, 366/360).</t>
  </si>
  <si>
    <t>step down to dec 2000. Prospectus not available. FRN cpn formula as shown in BBG even if in current coupon calculation BBG uses 365/360 correction.</t>
  </si>
  <si>
    <t>Missing prospectus</t>
  </si>
  <si>
    <t>IT0006525742</t>
  </si>
  <si>
    <t>IADB 11/18</t>
  </si>
  <si>
    <t>12%,6.75%,4.5,4.5,4.5,14.5%</t>
  </si>
  <si>
    <t>XS0235012951</t>
  </si>
  <si>
    <t>BANVER 0 11/18/15</t>
  </si>
  <si>
    <t>XS0082483388</t>
  </si>
  <si>
    <t>IFC Var 12/17/07</t>
  </si>
  <si>
    <t>14%,16%</t>
  </si>
  <si>
    <t>Callable on Dec 2000</t>
  </si>
  <si>
    <t>XS0233447936</t>
  </si>
  <si>
    <t>RBS Float 11/15</t>
  </si>
  <si>
    <t>12%,6%,4.5%,4.5%,4%,4%,4%,4%,4%,4%,14.5%</t>
  </si>
  <si>
    <t>100%,100%,100%,100%,100%,100%,100%,100%,100%, 100%,5.25%</t>
  </si>
  <si>
    <t>0,0,0,0,0,0,0,0,0,0,-2.02777777777778</t>
  </si>
  <si>
    <t>XS0250578134</t>
  </si>
  <si>
    <t>MER Float 04/16</t>
  </si>
  <si>
    <t>-2.03333333333333,-2.02777777777778,-2.02777777777778,-2.02777777777778,-2.03333333333333,-2.02777777777778,-2.02777777777778,-2.02777777777778</t>
  </si>
  <si>
    <t>-2.02777777777778,-2.02777777777778,-2.02777777777778,-2.03333333333333,-2.02777777777778,-2.02777777777778,-2.02777777777778</t>
  </si>
  <si>
    <t>-2.0278, -2.033,-2.0278,-2.0278,-2.0278, -2.033,-2.0278,-2.0278,-2.0278,-2.033,-2.0278,-2.0278,-2.0278,-2.033,-2.0278</t>
  </si>
  <si>
    <t>-2.0278, -2.033,-2.0278,-2.0278,-2.0278,-2.033,-2.0278,-2.0278,-2.0278,-2.033,-2.0278,-2.0278,-2.0278,-2.033,-2.0278,-2.0278,-2.0278,-2.033,-2.0278,-2.0278</t>
  </si>
  <si>
    <t>0,-2.02778</t>
  </si>
  <si>
    <t>Date Generation</t>
  </si>
  <si>
    <t>Backward</t>
  </si>
  <si>
    <t>Forward</t>
  </si>
  <si>
    <t>IT0003974760</t>
  </si>
  <si>
    <t xml:space="preserve">BACRED 0 12/21/17 </t>
  </si>
  <si>
    <t>C:\Users\erik\junk\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</si>
</sst>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quot;£&quot;#,##0;[Red]\-&quot;£&quot;#,##0"/>
    <numFmt numFmtId="165" formatCode="0.0000%"/>
    <numFmt numFmtId="166" formatCode="ddd\,\ dd\-mmm\-yyyy"/>
    <numFmt numFmtId="167" formatCode="#,##0.0;#,##0.0"/>
    <numFmt numFmtId="168" formatCode="ddd\,\ d\-mmm\-yyyy\,\ hh:mm:ss"/>
    <numFmt numFmtId="169" formatCode="General_)"/>
    <numFmt numFmtId="170" formatCode="ddd\,\ d\-mmm\-yyyy"/>
    <numFmt numFmtId="171" formatCode="_-* #,##0_-;\-* #,##0_-;_-* &quot;-&quot;??_-;_-@_-"/>
  </numFmts>
  <fonts count="17" x14ac:knownFonts="1">
    <font>
      <sz val="10"/>
      <name val="Arial"/>
    </font>
    <font>
      <sz val="10"/>
      <name val="Arial"/>
    </font>
    <font>
      <sz val="8"/>
      <name val="Arial"/>
    </font>
    <font>
      <b/>
      <sz val="12"/>
      <color indexed="16"/>
      <name val="MS Sans Serif"/>
    </font>
    <font>
      <sz val="8"/>
      <name val="Microsoft Sans Serif"/>
      <family val="2"/>
    </font>
    <font>
      <b/>
      <sz val="12"/>
      <name val="MS Sans Serif"/>
      <family val="2"/>
    </font>
    <font>
      <sz val="10"/>
      <name val="MS Sans Serif"/>
      <family val="2"/>
    </font>
    <font>
      <b/>
      <sz val="10"/>
      <name val="MS Sans Serif"/>
      <family val="2"/>
    </font>
    <font>
      <sz val="10"/>
      <name val="Helv"/>
    </font>
    <font>
      <sz val="12"/>
      <name val="Helv"/>
    </font>
    <font>
      <b/>
      <sz val="8"/>
      <name val="Arial"/>
      <family val="2"/>
    </font>
    <font>
      <sz val="8"/>
      <name val="Arial"/>
      <family val="2"/>
    </font>
    <font>
      <sz val="8"/>
      <color indexed="10"/>
      <name val="Arial"/>
    </font>
    <font>
      <sz val="8"/>
      <color indexed="10"/>
      <name val="Arial"/>
      <family val="2"/>
    </font>
    <font>
      <sz val="8"/>
      <color indexed="81"/>
      <name val="Tahoma"/>
    </font>
    <font>
      <b/>
      <sz val="8"/>
      <color indexed="81"/>
      <name val="Tahoma"/>
    </font>
    <font>
      <b/>
      <sz val="8"/>
      <color indexed="10"/>
      <name val="Arial"/>
      <family val="2"/>
    </font>
  </fonts>
  <fills count="14">
    <fill>
      <patternFill patternType="none"/>
    </fill>
    <fill>
      <patternFill patternType="gray125"/>
    </fill>
    <fill>
      <patternFill patternType="gray0625">
        <fgColor indexed="22"/>
        <bgColor indexed="9"/>
      </patternFill>
    </fill>
    <fill>
      <patternFill patternType="solid">
        <fgColor indexed="22"/>
        <bgColor indexed="64"/>
      </patternFill>
    </fill>
    <fill>
      <patternFill patternType="solid">
        <fgColor indexed="9"/>
        <bgColor indexed="64"/>
      </patternFill>
    </fill>
    <fill>
      <patternFill patternType="gray0625">
        <fgColor indexed="22"/>
        <bgColor indexed="26"/>
      </patternFill>
    </fill>
    <fill>
      <patternFill patternType="gray0625">
        <fgColor indexed="47"/>
        <bgColor indexed="44"/>
      </patternFill>
    </fill>
    <fill>
      <patternFill patternType="solid">
        <fgColor indexed="42"/>
        <bgColor indexed="64"/>
      </patternFill>
    </fill>
    <fill>
      <patternFill patternType="gray0625">
        <fgColor indexed="9"/>
        <bgColor indexed="42"/>
      </patternFill>
    </fill>
    <fill>
      <patternFill patternType="solid">
        <fgColor indexed="44"/>
        <bgColor indexed="64"/>
      </patternFill>
    </fill>
    <fill>
      <patternFill patternType="solid">
        <fgColor indexed="9"/>
        <bgColor indexed="22"/>
      </patternFill>
    </fill>
    <fill>
      <patternFill patternType="solid">
        <fgColor indexed="9"/>
        <bgColor indexed="9"/>
      </patternFill>
    </fill>
    <fill>
      <patternFill patternType="solid">
        <fgColor indexed="9"/>
        <bgColor indexed="47"/>
      </patternFill>
    </fill>
    <fill>
      <patternFill patternType="solid">
        <fgColor indexed="31"/>
        <bgColor indexed="64"/>
      </patternFill>
    </fill>
  </fills>
  <borders count="1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0">
    <xf numFmtId="0" fontId="0" fillId="0" borderId="0"/>
    <xf numFmtId="43" fontId="1" fillId="0" borderId="0" applyFont="0" applyFill="0" applyBorder="0" applyAlignment="0" applyProtection="0"/>
    <xf numFmtId="38" fontId="8" fillId="0" borderId="0" applyFont="0" applyFill="0" applyBorder="0" applyAlignment="0" applyProtection="0"/>
    <xf numFmtId="40" fontId="8" fillId="0" borderId="0" applyFont="0" applyFill="0" applyBorder="0" applyAlignment="0" applyProtection="0"/>
    <xf numFmtId="0" fontId="2" fillId="0" borderId="0"/>
    <xf numFmtId="169" fontId="9" fillId="0" borderId="0"/>
    <xf numFmtId="9" fontId="1" fillId="0" borderId="0" applyFont="0" applyFill="0" applyBorder="0" applyAlignment="0" applyProtection="0"/>
    <xf numFmtId="167" fontId="3" fillId="2" borderId="0">
      <alignment horizontal="center" vertical="center"/>
    </xf>
    <xf numFmtId="164" fontId="8" fillId="0" borderId="0" applyFont="0" applyFill="0" applyBorder="0" applyAlignment="0" applyProtection="0"/>
    <xf numFmtId="164" fontId="8" fillId="0" borderId="0" applyFont="0" applyFill="0" applyBorder="0" applyAlignment="0" applyProtection="0"/>
  </cellStyleXfs>
  <cellXfs count="77">
    <xf numFmtId="0" fontId="0" fillId="0" borderId="0" xfId="0"/>
    <xf numFmtId="0" fontId="2" fillId="3" borderId="0" xfId="4" applyFill="1"/>
    <xf numFmtId="0" fontId="1" fillId="3" borderId="0" xfId="4" applyFont="1" applyFill="1"/>
    <xf numFmtId="0" fontId="4" fillId="3" borderId="0" xfId="0" applyFont="1" applyFill="1"/>
    <xf numFmtId="0" fontId="0" fillId="3" borderId="0" xfId="0" applyFill="1"/>
    <xf numFmtId="0" fontId="4" fillId="4" borderId="1" xfId="0" applyFont="1" applyFill="1" applyBorder="1"/>
    <xf numFmtId="0" fontId="4" fillId="4" borderId="0" xfId="0" applyFont="1" applyFill="1" applyBorder="1"/>
    <xf numFmtId="0" fontId="4" fillId="4" borderId="2" xfId="0" applyFont="1" applyFill="1" applyBorder="1"/>
    <xf numFmtId="0" fontId="4" fillId="3" borderId="3" xfId="0" applyNumberFormat="1" applyFont="1" applyFill="1" applyBorder="1"/>
    <xf numFmtId="168" fontId="4" fillId="5" borderId="4" xfId="0" applyNumberFormat="1" applyFont="1" applyFill="1" applyBorder="1" applyAlignment="1" applyProtection="1">
      <alignment horizontal="center"/>
    </xf>
    <xf numFmtId="15" fontId="4" fillId="4" borderId="2" xfId="0" applyNumberFormat="1" applyFont="1" applyFill="1" applyBorder="1"/>
    <xf numFmtId="168" fontId="4" fillId="5" borderId="4" xfId="0" quotePrefix="1" applyNumberFormat="1" applyFont="1" applyFill="1" applyBorder="1" applyAlignment="1" applyProtection="1">
      <alignment horizontal="left"/>
    </xf>
    <xf numFmtId="168" fontId="4" fillId="5" borderId="4" xfId="0" quotePrefix="1" applyNumberFormat="1" applyFont="1" applyFill="1" applyBorder="1" applyAlignment="1" applyProtection="1">
      <alignment horizontal="center"/>
    </xf>
    <xf numFmtId="0" fontId="4" fillId="4" borderId="5" xfId="0" applyFont="1" applyFill="1" applyBorder="1"/>
    <xf numFmtId="0" fontId="4" fillId="4" borderId="6" xfId="0" applyFont="1" applyFill="1" applyBorder="1"/>
    <xf numFmtId="0" fontId="4" fillId="4" borderId="7" xfId="0" applyFont="1" applyFill="1" applyBorder="1"/>
    <xf numFmtId="0" fontId="6" fillId="4" borderId="8" xfId="4" applyFont="1" applyFill="1" applyBorder="1"/>
    <xf numFmtId="0" fontId="7" fillId="4" borderId="9" xfId="4" applyFont="1" applyFill="1" applyBorder="1"/>
    <xf numFmtId="0" fontId="2" fillId="4" borderId="9" xfId="4" applyFill="1" applyBorder="1"/>
    <xf numFmtId="0" fontId="2" fillId="4" borderId="10" xfId="4" applyFill="1" applyBorder="1"/>
    <xf numFmtId="0" fontId="6" fillId="4" borderId="1" xfId="4" applyFont="1" applyFill="1" applyBorder="1"/>
    <xf numFmtId="0" fontId="2" fillId="4" borderId="0" xfId="4" applyFill="1" applyBorder="1"/>
    <xf numFmtId="0" fontId="2" fillId="4" borderId="2" xfId="4" applyFill="1" applyBorder="1"/>
    <xf numFmtId="0" fontId="2" fillId="3" borderId="3" xfId="4" applyFill="1" applyBorder="1"/>
    <xf numFmtId="0" fontId="11" fillId="3" borderId="3" xfId="0" applyNumberFormat="1" applyFont="1" applyFill="1" applyBorder="1"/>
    <xf numFmtId="0" fontId="11" fillId="5" borderId="4"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166" fontId="2" fillId="6" borderId="3" xfId="0" applyNumberFormat="1" applyFont="1" applyFill="1" applyBorder="1" applyAlignment="1">
      <alignment horizontal="left"/>
    </xf>
    <xf numFmtId="166" fontId="2" fillId="6" borderId="3" xfId="0" applyNumberFormat="1" applyFont="1" applyFill="1" applyBorder="1" applyAlignment="1">
      <alignment horizontal="right"/>
    </xf>
    <xf numFmtId="0" fontId="2" fillId="6" borderId="3" xfId="0" applyFont="1" applyFill="1" applyBorder="1" applyAlignment="1">
      <alignment horizontal="right"/>
    </xf>
    <xf numFmtId="0" fontId="10" fillId="7" borderId="4" xfId="0" applyNumberFormat="1" applyFont="1" applyFill="1" applyBorder="1" applyAlignment="1" applyProtection="1">
      <alignment horizontal="left"/>
    </xf>
    <xf numFmtId="0" fontId="11" fillId="5" borderId="3" xfId="0" applyNumberFormat="1" applyFont="1" applyFill="1" applyBorder="1" applyAlignment="1" applyProtection="1"/>
    <xf numFmtId="2" fontId="11" fillId="8" borderId="3" xfId="0" applyNumberFormat="1" applyFont="1" applyFill="1" applyBorder="1" applyAlignment="1" applyProtection="1"/>
    <xf numFmtId="165" fontId="2" fillId="8" borderId="3" xfId="0" applyNumberFormat="1" applyFont="1" applyFill="1" applyBorder="1" applyAlignment="1">
      <alignment horizontal="right"/>
    </xf>
    <xf numFmtId="0" fontId="11" fillId="8" borderId="3" xfId="0" applyNumberFormat="1" applyFont="1" applyFill="1" applyBorder="1" applyAlignment="1" applyProtection="1">
      <alignment horizontal="left"/>
    </xf>
    <xf numFmtId="2" fontId="11" fillId="8" borderId="3" xfId="0" applyNumberFormat="1" applyFont="1" applyFill="1" applyBorder="1" applyAlignment="1" applyProtection="1">
      <alignment horizontal="right"/>
    </xf>
    <xf numFmtId="0" fontId="10" fillId="9" borderId="3" xfId="0" applyFont="1" applyFill="1" applyBorder="1" applyAlignment="1">
      <alignment horizontal="left"/>
    </xf>
    <xf numFmtId="0" fontId="11" fillId="5" borderId="4" xfId="0" applyNumberFormat="1" applyFont="1" applyFill="1" applyBorder="1" applyAlignment="1" applyProtection="1"/>
    <xf numFmtId="0" fontId="2" fillId="0" borderId="3" xfId="0" applyFont="1" applyBorder="1" applyAlignment="1"/>
    <xf numFmtId="0" fontId="10" fillId="0" borderId="3" xfId="0" applyNumberFormat="1" applyFont="1" applyFill="1" applyBorder="1" applyAlignment="1" applyProtection="1">
      <alignment horizontal="center"/>
    </xf>
    <xf numFmtId="0" fontId="2" fillId="3" borderId="11" xfId="4" applyFont="1" applyFill="1" applyBorder="1"/>
    <xf numFmtId="0" fontId="11" fillId="5" borderId="3" xfId="0" applyNumberFormat="1" applyFont="1" applyFill="1" applyBorder="1" applyAlignment="1" applyProtection="1">
      <alignment horizontal="left"/>
    </xf>
    <xf numFmtId="0" fontId="2" fillId="3" borderId="3" xfId="4" applyFont="1" applyFill="1" applyBorder="1"/>
    <xf numFmtId="0" fontId="10" fillId="4" borderId="3" xfId="4" applyFont="1" applyFill="1" applyBorder="1"/>
    <xf numFmtId="170" fontId="11" fillId="8" borderId="12" xfId="0" applyNumberFormat="1" applyFont="1" applyFill="1" applyBorder="1" applyAlignment="1" applyProtection="1"/>
    <xf numFmtId="0" fontId="2" fillId="4" borderId="3" xfId="4" applyFill="1" applyBorder="1"/>
    <xf numFmtId="0" fontId="13" fillId="4" borderId="3" xfId="0" applyFont="1" applyFill="1" applyBorder="1"/>
    <xf numFmtId="0" fontId="10" fillId="4" borderId="0" xfId="0" applyNumberFormat="1" applyFont="1" applyFill="1" applyBorder="1" applyAlignment="1" applyProtection="1">
      <alignment horizontal="center"/>
    </xf>
    <xf numFmtId="0" fontId="4" fillId="10" borderId="0" xfId="0" applyNumberFormat="1" applyFont="1" applyFill="1" applyBorder="1" applyAlignment="1" applyProtection="1"/>
    <xf numFmtId="0" fontId="11" fillId="11" borderId="0" xfId="0" applyNumberFormat="1" applyFont="1" applyFill="1" applyBorder="1" applyAlignment="1" applyProtection="1"/>
    <xf numFmtId="2" fontId="11" fillId="11" borderId="0" xfId="0" applyNumberFormat="1" applyFont="1" applyFill="1" applyBorder="1" applyAlignment="1" applyProtection="1"/>
    <xf numFmtId="166" fontId="2" fillId="12" borderId="0" xfId="0" applyNumberFormat="1" applyFont="1" applyFill="1" applyBorder="1" applyAlignment="1">
      <alignment horizontal="left"/>
    </xf>
    <xf numFmtId="166" fontId="2" fillId="12" borderId="0" xfId="0" applyNumberFormat="1" applyFont="1" applyFill="1" applyBorder="1" applyAlignment="1">
      <alignment horizontal="right"/>
    </xf>
    <xf numFmtId="0" fontId="2" fillId="12" borderId="0" xfId="0" applyFont="1" applyFill="1" applyBorder="1" applyAlignment="1">
      <alignment horizontal="right"/>
    </xf>
    <xf numFmtId="165" fontId="2" fillId="11" borderId="0" xfId="0" applyNumberFormat="1" applyFont="1" applyFill="1" applyBorder="1" applyAlignment="1">
      <alignment horizontal="right"/>
    </xf>
    <xf numFmtId="170" fontId="11" fillId="11" borderId="0" xfId="0" applyNumberFormat="1" applyFont="1" applyFill="1" applyBorder="1" applyAlignment="1" applyProtection="1"/>
    <xf numFmtId="0" fontId="11" fillId="4" borderId="1" xfId="4" applyFont="1" applyFill="1" applyBorder="1"/>
    <xf numFmtId="0" fontId="16" fillId="4" borderId="3" xfId="4" applyFont="1" applyFill="1" applyBorder="1" applyAlignment="1">
      <alignment horizontal="right"/>
    </xf>
    <xf numFmtId="0" fontId="12" fillId="4" borderId="3" xfId="4" applyFont="1" applyFill="1" applyBorder="1"/>
    <xf numFmtId="1" fontId="2" fillId="8" borderId="3" xfId="0" applyNumberFormat="1" applyFont="1" applyFill="1" applyBorder="1" applyAlignment="1">
      <alignment horizontal="right"/>
    </xf>
    <xf numFmtId="9" fontId="2" fillId="8" borderId="3" xfId="6" applyFont="1" applyFill="1" applyBorder="1" applyAlignment="1">
      <alignment horizontal="right"/>
    </xf>
    <xf numFmtId="0" fontId="2" fillId="0" borderId="0" xfId="0" applyFont="1" applyAlignment="1">
      <alignment horizontal="left"/>
    </xf>
    <xf numFmtId="166" fontId="2" fillId="6" borderId="0" xfId="0" applyNumberFormat="1" applyFont="1" applyFill="1" applyAlignment="1">
      <alignment horizontal="left"/>
    </xf>
    <xf numFmtId="171" fontId="2" fillId="8" borderId="3" xfId="1" applyNumberFormat="1" applyFont="1" applyFill="1" applyBorder="1" applyAlignment="1">
      <alignment horizontal="right"/>
    </xf>
    <xf numFmtId="10" fontId="2" fillId="8" borderId="3" xfId="6" applyNumberFormat="1" applyFont="1" applyFill="1" applyBorder="1" applyAlignment="1">
      <alignment horizontal="right"/>
    </xf>
    <xf numFmtId="165" fontId="2" fillId="8" borderId="3" xfId="6" applyNumberFormat="1" applyFont="1" applyFill="1" applyBorder="1" applyAlignment="1">
      <alignment horizontal="right"/>
    </xf>
    <xf numFmtId="166" fontId="12" fillId="6" borderId="3" xfId="0" applyNumberFormat="1" applyFont="1" applyFill="1" applyBorder="1" applyAlignment="1">
      <alignment horizontal="left"/>
    </xf>
    <xf numFmtId="1" fontId="12" fillId="8" borderId="3" xfId="0" applyNumberFormat="1" applyFont="1" applyFill="1" applyBorder="1" applyAlignment="1">
      <alignment horizontal="right"/>
    </xf>
    <xf numFmtId="1" fontId="2" fillId="6" borderId="3" xfId="0" applyNumberFormat="1" applyFont="1" applyFill="1" applyBorder="1" applyAlignment="1">
      <alignment horizontal="right"/>
    </xf>
    <xf numFmtId="165" fontId="12" fillId="8" borderId="3" xfId="0" applyNumberFormat="1" applyFont="1" applyFill="1" applyBorder="1" applyAlignment="1">
      <alignment horizontal="right"/>
    </xf>
    <xf numFmtId="9" fontId="12" fillId="8" borderId="3" xfId="6" applyFont="1" applyFill="1" applyBorder="1" applyAlignment="1">
      <alignment horizontal="right"/>
    </xf>
    <xf numFmtId="171" fontId="12" fillId="8" borderId="3" xfId="1" applyNumberFormat="1" applyFont="1" applyFill="1" applyBorder="1" applyAlignment="1">
      <alignment horizontal="right"/>
    </xf>
    <xf numFmtId="166" fontId="12" fillId="6" borderId="3" xfId="0" applyNumberFormat="1" applyFont="1" applyFill="1" applyBorder="1" applyAlignment="1">
      <alignment horizontal="right"/>
    </xf>
    <xf numFmtId="165" fontId="2" fillId="8" borderId="3" xfId="0" applyNumberFormat="1" applyFont="1" applyFill="1" applyBorder="1" applyAlignment="1">
      <alignment horizontal="center"/>
    </xf>
    <xf numFmtId="0" fontId="5" fillId="13" borderId="13" xfId="4" applyFont="1" applyFill="1" applyBorder="1" applyAlignment="1">
      <alignment horizontal="center"/>
    </xf>
    <xf numFmtId="0" fontId="5" fillId="13" borderId="14" xfId="4" applyFont="1" applyFill="1" applyBorder="1" applyAlignment="1">
      <alignment horizontal="center"/>
    </xf>
    <xf numFmtId="0" fontId="5" fillId="13" borderId="15" xfId="4" applyFont="1" applyFill="1" applyBorder="1" applyAlignment="1">
      <alignment horizontal="center"/>
    </xf>
  </cellXfs>
  <cellStyles count="10">
    <cellStyle name="Comma" xfId="1" builtinId="3"/>
    <cellStyle name="Migliaia (0)_AZIONI" xfId="2"/>
    <cellStyle name="Migliaia_AZIONI" xfId="3"/>
    <cellStyle name="Normal" xfId="0" builtinId="0"/>
    <cellStyle name="Normal_SwaptionATMVols" xfId="4"/>
    <cellStyle name="Normale_AZIONI" xfId="5"/>
    <cellStyle name="Percent" xfId="6" builtinId="5"/>
    <cellStyle name="result" xfId="7"/>
    <cellStyle name="Valuta (0)_AZIONI" xfId="8"/>
    <cellStyle name="Valuta_AZIONI" xfId="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0"/>
  <sheetViews>
    <sheetView tabSelected="1" workbookViewId="0">
      <selection activeCell="D4" sqref="D4"/>
    </sheetView>
  </sheetViews>
  <sheetFormatPr defaultColWidth="8" defaultRowHeight="11.25" x14ac:dyDescent="0.2"/>
  <cols>
    <col min="1" max="1" width="6.140625" style="1" customWidth="1"/>
    <col min="2" max="2" width="4.28515625" style="1" customWidth="1"/>
    <col min="3" max="3" width="15.5703125" style="1" bestFit="1" customWidth="1"/>
    <col min="4" max="4" width="74.85546875" style="1" bestFit="1" customWidth="1"/>
    <col min="5" max="5" width="4.7109375" style="1" customWidth="1"/>
    <col min="6" max="6" width="35.28515625" style="1" customWidth="1"/>
    <col min="7" max="7" width="4.28515625" style="1" customWidth="1"/>
    <col min="8" max="16384" width="8" style="1"/>
  </cols>
  <sheetData>
    <row r="1" spans="1:5" ht="13.5" thickBot="1" x14ac:dyDescent="0.25">
      <c r="B1" s="2" t="str">
        <f>_xll.qlxlVersion(TRUE,Trigger)</f>
        <v>QuantLibXL 1.2.0 - MS VC++ 9.0 - Multithreaded Dynamic Runtime library - Release Configuration - Jan 18 2013 12:11:06</v>
      </c>
    </row>
    <row r="2" spans="1:5" s="4" customFormat="1" ht="15.75" x14ac:dyDescent="0.25">
      <c r="A2" s="3"/>
      <c r="B2" s="74" t="s">
        <v>0</v>
      </c>
      <c r="C2" s="75"/>
      <c r="D2" s="75"/>
      <c r="E2" s="76"/>
    </row>
    <row r="3" spans="1:5" s="4" customFormat="1" ht="12.75" x14ac:dyDescent="0.2">
      <c r="A3" s="3"/>
      <c r="B3" s="5"/>
      <c r="C3" s="6"/>
      <c r="D3" s="6"/>
      <c r="E3" s="7"/>
    </row>
    <row r="4" spans="1:5" s="4" customFormat="1" ht="12.75" x14ac:dyDescent="0.2">
      <c r="A4" s="3"/>
      <c r="B4" s="5"/>
      <c r="C4" s="8" t="s">
        <v>1</v>
      </c>
      <c r="D4" s="9"/>
      <c r="E4" s="10"/>
    </row>
    <row r="5" spans="1:5" s="4" customFormat="1" ht="12.75" x14ac:dyDescent="0.2">
      <c r="A5" s="3"/>
      <c r="B5" s="5"/>
      <c r="C5" s="8" t="s">
        <v>2</v>
      </c>
      <c r="D5" s="9" t="b">
        <v>1</v>
      </c>
      <c r="E5" s="10"/>
    </row>
    <row r="6" spans="1:5" s="4" customFormat="1" ht="12.75" x14ac:dyDescent="0.2">
      <c r="A6" s="3"/>
      <c r="B6" s="5"/>
      <c r="C6" s="8" t="s">
        <v>3</v>
      </c>
      <c r="D6" s="9" t="b">
        <v>0</v>
      </c>
      <c r="E6" s="10"/>
    </row>
    <row r="7" spans="1:5" s="4" customFormat="1" ht="12.75" x14ac:dyDescent="0.2">
      <c r="A7" s="3"/>
      <c r="B7" s="5"/>
      <c r="C7" s="8" t="s">
        <v>4</v>
      </c>
      <c r="D7" s="9" t="b">
        <v>1</v>
      </c>
      <c r="E7" s="10"/>
    </row>
    <row r="8" spans="1:5" s="4" customFormat="1" ht="12.75" x14ac:dyDescent="0.2">
      <c r="A8" s="3"/>
      <c r="B8" s="5"/>
      <c r="C8" s="8" t="s">
        <v>5</v>
      </c>
      <c r="D8" s="11" t="s">
        <v>226</v>
      </c>
      <c r="E8" s="10"/>
    </row>
    <row r="9" spans="1:5" s="4" customFormat="1" ht="12.75" x14ac:dyDescent="0.2">
      <c r="A9" s="3"/>
      <c r="B9" s="5"/>
      <c r="C9" s="8" t="s">
        <v>6</v>
      </c>
      <c r="D9" s="12" t="b">
        <v>1</v>
      </c>
      <c r="E9" s="10"/>
    </row>
    <row r="10" spans="1:5" s="4" customFormat="1" ht="13.5" thickBot="1" x14ac:dyDescent="0.25">
      <c r="A10" s="3"/>
      <c r="B10" s="13"/>
      <c r="C10" s="14"/>
      <c r="D10" s="14"/>
      <c r="E10" s="15"/>
    </row>
  </sheetData>
  <mergeCells count="1">
    <mergeCell ref="B2:E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J58"/>
  <sheetViews>
    <sheetView workbookViewId="0">
      <selection activeCell="D6" sqref="D6"/>
    </sheetView>
  </sheetViews>
  <sheetFormatPr defaultRowHeight="12.75" x14ac:dyDescent="0.2"/>
  <cols>
    <col min="1" max="1" width="3.140625" style="4" customWidth="1"/>
    <col min="2" max="2" width="9.140625" style="4"/>
    <col min="3" max="3" width="14.140625" style="4" bestFit="1" customWidth="1"/>
    <col min="4" max="4" width="19.7109375" style="4" bestFit="1" customWidth="1"/>
    <col min="5" max="5" width="85.5703125" style="4" bestFit="1" customWidth="1"/>
    <col min="6" max="7" width="18.85546875" style="4" bestFit="1" customWidth="1"/>
    <col min="8" max="8" width="19" style="4" bestFit="1" customWidth="1"/>
    <col min="9" max="9" width="18.7109375" style="4" bestFit="1" customWidth="1"/>
    <col min="10" max="10" width="15.140625" style="4" bestFit="1" customWidth="1"/>
    <col min="11" max="11" width="8.28515625" style="4" bestFit="1" customWidth="1"/>
    <col min="12" max="12" width="13.85546875" style="4" bestFit="1" customWidth="1"/>
    <col min="13" max="13" width="11.28515625" style="4" bestFit="1" customWidth="1"/>
    <col min="14" max="14" width="17.7109375" style="4" bestFit="1" customWidth="1"/>
    <col min="15" max="15" width="14.140625" style="4" bestFit="1" customWidth="1"/>
    <col min="16" max="16" width="5.7109375" style="4" bestFit="1" customWidth="1"/>
    <col min="17" max="17" width="8" style="4" bestFit="1" customWidth="1"/>
    <col min="18" max="18" width="10" style="4" bestFit="1" customWidth="1"/>
    <col min="19" max="19" width="20.5703125" style="4" bestFit="1" customWidth="1"/>
    <col min="20" max="20" width="13.7109375" style="4" bestFit="1" customWidth="1"/>
    <col min="21" max="21" width="5.7109375" style="4" bestFit="1" customWidth="1"/>
    <col min="22" max="22" width="14" style="4" bestFit="1" customWidth="1"/>
    <col min="23" max="23" width="14.28515625" style="4" bestFit="1" customWidth="1"/>
    <col min="24" max="24" width="9.7109375" style="4" bestFit="1" customWidth="1"/>
    <col min="25" max="25" width="8.140625" style="4" bestFit="1" customWidth="1"/>
    <col min="26" max="26" width="15.5703125" style="4" bestFit="1" customWidth="1"/>
    <col min="27" max="27" width="7.140625" style="4" bestFit="1" customWidth="1"/>
    <col min="28" max="28" width="8.140625" style="4" bestFit="1" customWidth="1"/>
    <col min="29" max="29" width="8.85546875" style="4" bestFit="1" customWidth="1"/>
    <col min="30" max="30" width="7.42578125" style="4" customWidth="1"/>
    <col min="31" max="31" width="8.140625" style="4" customWidth="1"/>
    <col min="32" max="32" width="10.5703125" style="4" bestFit="1" customWidth="1"/>
    <col min="33" max="33" width="13.85546875" style="4" bestFit="1" customWidth="1"/>
    <col min="34" max="34" width="46.85546875" style="4" customWidth="1"/>
    <col min="35" max="35" width="13.5703125" style="4" customWidth="1"/>
    <col min="36" max="36" width="12.42578125" style="4" customWidth="1"/>
    <col min="37" max="16384" width="9.140625" style="4"/>
  </cols>
  <sheetData>
    <row r="1" spans="2:36" s="1" customFormat="1" ht="12" thickBot="1" x14ac:dyDescent="0.25"/>
    <row r="2" spans="2:36" s="1" customFormat="1" x14ac:dyDescent="0.2">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row>
    <row r="3" spans="2:36" s="1" customFormat="1" x14ac:dyDescent="0.2">
      <c r="B3" s="20"/>
      <c r="C3" s="24" t="s">
        <v>10</v>
      </c>
      <c r="D3" s="25" t="s">
        <v>44</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2"/>
    </row>
    <row r="4" spans="2:36" s="1" customFormat="1" x14ac:dyDescent="0.2">
      <c r="B4" s="20"/>
      <c r="C4" s="24" t="s">
        <v>30</v>
      </c>
      <c r="D4" s="25">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2"/>
    </row>
    <row r="5" spans="2:36" s="1" customFormat="1" x14ac:dyDescent="0.2">
      <c r="B5" s="20"/>
      <c r="C5" s="40" t="s">
        <v>38</v>
      </c>
      <c r="D5" s="25" t="str">
        <f>"EUR_"&amp;BondType&amp;".xml"</f>
        <v>EUR_FloatingRateBond.xml</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2"/>
    </row>
    <row r="6" spans="2:36" s="1" customFormat="1" x14ac:dyDescent="0.2">
      <c r="B6" s="20"/>
      <c r="C6" s="39" t="s">
        <v>31</v>
      </c>
      <c r="D6" s="25" t="e">
        <f>IF(Serialize,_xll.ohObjectSave(F9:J54,SerializationPath&amp;FileName,FileOverwrite,Serialize),"---")</f>
        <v>#NUM!</v>
      </c>
      <c r="E6" s="41" t="str">
        <f ca="1">_xll.ohRangeRetrieveError(D6)</f>
        <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2"/>
    </row>
    <row r="7" spans="2:36" s="1" customFormat="1" x14ac:dyDescent="0.2">
      <c r="B7" s="20"/>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2"/>
    </row>
    <row r="8" spans="2:36" s="1" customFormat="1" x14ac:dyDescent="0.2">
      <c r="B8" s="20"/>
      <c r="C8" s="21"/>
      <c r="D8" s="39" t="s">
        <v>21</v>
      </c>
      <c r="E8" s="26" t="s">
        <v>42</v>
      </c>
      <c r="F8" s="26" t="s">
        <v>34</v>
      </c>
      <c r="G8" s="26" t="s">
        <v>45</v>
      </c>
      <c r="H8" s="26" t="s">
        <v>39</v>
      </c>
      <c r="I8" s="26" t="s">
        <v>40</v>
      </c>
      <c r="J8" s="39" t="s">
        <v>41</v>
      </c>
      <c r="K8" s="30" t="s">
        <v>7</v>
      </c>
      <c r="L8" s="30" t="s">
        <v>28</v>
      </c>
      <c r="M8" s="30" t="s">
        <v>22</v>
      </c>
      <c r="N8" s="36" t="s">
        <v>23</v>
      </c>
      <c r="O8" s="36" t="s">
        <v>11</v>
      </c>
      <c r="P8" s="36" t="s">
        <v>24</v>
      </c>
      <c r="Q8" s="36" t="s">
        <v>13</v>
      </c>
      <c r="R8" s="36" t="s">
        <v>14</v>
      </c>
      <c r="S8" s="36" t="s">
        <v>25</v>
      </c>
      <c r="T8" s="36" t="s">
        <v>221</v>
      </c>
      <c r="U8" s="36" t="s">
        <v>26</v>
      </c>
      <c r="V8" s="36" t="s">
        <v>27</v>
      </c>
      <c r="W8" s="36" t="s">
        <v>20</v>
      </c>
      <c r="X8" s="30" t="s">
        <v>46</v>
      </c>
      <c r="Y8" s="30" t="s">
        <v>47</v>
      </c>
      <c r="Z8" s="30" t="s">
        <v>29</v>
      </c>
      <c r="AA8" s="30" t="s">
        <v>48</v>
      </c>
      <c r="AB8" s="30" t="s">
        <v>49</v>
      </c>
      <c r="AC8" s="30" t="s">
        <v>50</v>
      </c>
      <c r="AD8" s="30" t="s">
        <v>78</v>
      </c>
      <c r="AE8" s="30" t="s">
        <v>51</v>
      </c>
      <c r="AF8" s="30" t="s">
        <v>15</v>
      </c>
      <c r="AG8" s="30" t="s">
        <v>12</v>
      </c>
      <c r="AH8" s="43" t="s">
        <v>33</v>
      </c>
      <c r="AI8" s="43" t="s">
        <v>43</v>
      </c>
      <c r="AJ8" s="22"/>
    </row>
    <row r="9" spans="2:36" s="1" customFormat="1" x14ac:dyDescent="0.2">
      <c r="B9" s="20"/>
      <c r="C9" s="23" t="s">
        <v>52</v>
      </c>
      <c r="D9" s="61" t="s">
        <v>54</v>
      </c>
      <c r="E9" s="38" t="str">
        <f>IF(ISERROR(F9),_xll.ohRangeRetrieveError(F9),IF(ISERROR(G9),_xll.ohRangeRetrieveError(G9),IF(ISERROR(H9),_xll.ohRangeRetrieveError(H9),IF(ISERROR(I9),_xll.ohRangeRetrieveError(I9),"---"))))</f>
        <v>---</v>
      </c>
      <c r="F9" s="31" t="str">
        <f>_xll.qlSchedule($C9&amp;"_Sch",$N9,$O9,$P9,$Q9,$R9,$S9,$T9,$U9,$V9,$W9,Permanent,Trigger,ObjectOverwrite)</f>
        <v>XS0235394037_Sch#0001</v>
      </c>
      <c r="G9" s="31" t="str">
        <f>_xll.qlIborLeg(C9&amp;"_Cpn",$L9,$M9,$F9,$X9,$Y9,$Z9,$AA9,$AB9,$AC9,$AD9,$AE9,Permanent,,ObjectOverwrite)</f>
        <v>XS0235394037_Cpn#0001</v>
      </c>
      <c r="H9" s="31" t="str">
        <f>_xll.qlLeg($C9&amp;"_Red",$AF9,_xll.qlCalendarAdjust($Q9,$O9,$L9,Trigger),,Permanent,,ObjectOverwrite)</f>
        <v>XS0235394037_Red#0001</v>
      </c>
      <c r="I9" s="31" t="str">
        <f>_xll.qlMultiPhaseLeg($C9&amp;"_Leg",$G9:$H9,,Permanent,,ObjectOverwrite)</f>
        <v>XS0235394037_Leg#0001</v>
      </c>
      <c r="J9" s="37" t="str">
        <f>_xll.qlBond($C9,$D9,$K9,SettlementDays,$Q9,$M9,$O9,$AG9,$I9,Permanent,,ObjectOverwrite)</f>
        <v>XS0235394037#0001</v>
      </c>
      <c r="K9" s="34" t="s">
        <v>8</v>
      </c>
      <c r="L9" s="34" t="s">
        <v>16</v>
      </c>
      <c r="M9" s="35">
        <v>100</v>
      </c>
      <c r="N9" s="62">
        <v>38679</v>
      </c>
      <c r="O9" s="28">
        <v>42331</v>
      </c>
      <c r="P9" s="28" t="s">
        <v>9</v>
      </c>
      <c r="Q9" s="28" t="s">
        <v>19</v>
      </c>
      <c r="R9" s="28" t="s">
        <v>17</v>
      </c>
      <c r="S9" s="28" t="s">
        <v>17</v>
      </c>
      <c r="T9" s="29" t="s">
        <v>222</v>
      </c>
      <c r="U9" s="29" t="b">
        <v>0</v>
      </c>
      <c r="V9" s="28" t="e">
        <f>NA()</f>
        <v>#N/A</v>
      </c>
      <c r="W9" s="28" t="e">
        <f>NA()</f>
        <v>#N/A</v>
      </c>
      <c r="X9" s="59">
        <v>2</v>
      </c>
      <c r="Y9" s="33" t="b">
        <v>0</v>
      </c>
      <c r="Z9" s="33" t="s">
        <v>18</v>
      </c>
      <c r="AA9" s="60" t="e">
        <f>NA()</f>
        <v>#N/A</v>
      </c>
      <c r="AB9" s="63">
        <v>1</v>
      </c>
      <c r="AC9" s="60" t="s">
        <v>53</v>
      </c>
      <c r="AD9" s="64">
        <v>4.4999999999999997E-3</v>
      </c>
      <c r="AE9" s="65">
        <v>0.05</v>
      </c>
      <c r="AF9" s="32">
        <v>100</v>
      </c>
      <c r="AG9" s="44">
        <v>38679</v>
      </c>
      <c r="AH9" s="45"/>
      <c r="AI9" s="43"/>
      <c r="AJ9" s="7"/>
    </row>
    <row r="10" spans="2:36" s="1" customFormat="1" x14ac:dyDescent="0.2">
      <c r="B10" s="20"/>
      <c r="C10" s="42" t="s">
        <v>56</v>
      </c>
      <c r="D10" s="38" t="s">
        <v>59</v>
      </c>
      <c r="E10" s="38" t="str">
        <f>IF(ISERROR(F10),_xll.ohRangeRetrieveError(F10),IF(ISERROR(G10),_xll.ohRangeRetrieveError(G10),IF(ISERROR(H10),_xll.ohRangeRetrieveError(H10),IF(ISERROR(I10),_xll.ohRangeRetrieveError(I10),"---"))))</f>
        <v>---</v>
      </c>
      <c r="F10" s="31" t="str">
        <f>_xll.qlSchedule($C10&amp;"_Sch",$N10,$O10,$P10,$Q10,$R10,$S10,$T10,$U10,$V10,$W10,Permanent,Trigger,ObjectOverwrite)</f>
        <v>XS0194782115_Sch#0001</v>
      </c>
      <c r="G10" s="31" t="str">
        <f>_xll.qlIborLeg(C10&amp;"_Cpn",$L10,$M10,$F10,$X10,$Y10,$Z10,$AA10,$AB10,$AC10,$AD10,$AE10,Permanent,,ObjectOverwrite)</f>
        <v>XS0194782115_Cpn#0001</v>
      </c>
      <c r="H10" s="31" t="str">
        <f>_xll.qlLeg($C10&amp;"_Red",$AF10,_xll.qlCalendarAdjust($Q10,$O10,$L10,Trigger),,Permanent,,ObjectOverwrite)</f>
        <v>XS0194782115_Red#0001</v>
      </c>
      <c r="I10" s="31" t="str">
        <f>_xll.qlMultiPhaseLeg($C10&amp;"_Leg",$G10:$H10,,Permanent,,ObjectOverwrite)</f>
        <v>XS0194782115_Leg#0001</v>
      </c>
      <c r="J10" s="37" t="str">
        <f>_xll.qlBond($C10,$D10,$K10,SettlementDays,$Q10,$M10,$O10,$AG10,$I10,Permanent,,ObjectOverwrite)</f>
        <v>XS0194782115#0001</v>
      </c>
      <c r="K10" s="34" t="s">
        <v>8</v>
      </c>
      <c r="L10" s="34" t="s">
        <v>55</v>
      </c>
      <c r="M10" s="35">
        <v>100</v>
      </c>
      <c r="N10" s="27">
        <v>38168</v>
      </c>
      <c r="O10" s="28">
        <v>39994</v>
      </c>
      <c r="P10" s="28" t="s">
        <v>62</v>
      </c>
      <c r="Q10" s="28" t="s">
        <v>19</v>
      </c>
      <c r="R10" s="28" t="s">
        <v>17</v>
      </c>
      <c r="S10" s="28" t="s">
        <v>17</v>
      </c>
      <c r="T10" s="29" t="s">
        <v>222</v>
      </c>
      <c r="U10" s="29" t="b">
        <v>0</v>
      </c>
      <c r="V10" s="28" t="e">
        <v>#N/A</v>
      </c>
      <c r="W10" s="28" t="e">
        <v>#N/A</v>
      </c>
      <c r="X10" s="59">
        <v>2</v>
      </c>
      <c r="Y10" s="33" t="b">
        <v>0</v>
      </c>
      <c r="Z10" s="33" t="s">
        <v>32</v>
      </c>
      <c r="AA10" s="60" t="e">
        <f>NA()</f>
        <v>#N/A</v>
      </c>
      <c r="AB10" s="63">
        <v>1</v>
      </c>
      <c r="AC10" s="60" t="s">
        <v>57</v>
      </c>
      <c r="AD10" s="64">
        <v>2.5000000000000001E-3</v>
      </c>
      <c r="AE10" s="65" t="s">
        <v>61</v>
      </c>
      <c r="AF10" s="32">
        <v>100</v>
      </c>
      <c r="AG10" s="44">
        <v>38168</v>
      </c>
      <c r="AH10" s="45"/>
      <c r="AI10" s="43"/>
      <c r="AJ10" s="7"/>
    </row>
    <row r="11" spans="2:36" s="1" customFormat="1" x14ac:dyDescent="0.2">
      <c r="B11" s="20"/>
      <c r="C11" s="42" t="s">
        <v>58</v>
      </c>
      <c r="D11" s="38" t="s">
        <v>60</v>
      </c>
      <c r="E11" s="38" t="str">
        <f>IF(ISERROR(F11),_xll.ohRangeRetrieveError(F11),IF(ISERROR(G11),_xll.ohRangeRetrieveError(G11),IF(ISERROR(H11),_xll.ohRangeRetrieveError(H11),IF(ISERROR(I11),_xll.ohRangeRetrieveError(I11),"---"))))</f>
        <v>---</v>
      </c>
      <c r="F11" s="31" t="str">
        <f>_xll.qlSchedule($C11&amp;"_Sch",$N11,$O11,$P11,$Q11,$R11,$S11,$T11,$U11,$V11,$W11,Permanent,Trigger,ObjectOverwrite)</f>
        <v>IT0003932230_Sch#0001</v>
      </c>
      <c r="G11" s="31" t="str">
        <f>_xll.qlIborLeg(C11&amp;"_Cpn",$L11,$M11,$F11,$X11,$Y11,$Z11,$AA11,$AB11,$AC11,$AD11,$AE11,Permanent,,ObjectOverwrite)</f>
        <v>IT0003932230_Cpn#0001</v>
      </c>
      <c r="H11" s="31" t="str">
        <f>_xll.qlLeg($C11&amp;"_Red",$AF11,_xll.qlCalendarAdjust($Q11,$O11,$L11,Trigger),,Permanent,,ObjectOverwrite)</f>
        <v>IT0003932230_Red#0001</v>
      </c>
      <c r="I11" s="31" t="str">
        <f>_xll.qlMultiPhaseLeg($C11&amp;"_Leg",$G11:$H11,,Permanent,,ObjectOverwrite)</f>
        <v>IT0003932230_Leg#0001</v>
      </c>
      <c r="J11" s="37" t="str">
        <f>_xll.qlBond($C11,$D11,$K11,SettlementDays,$Q11,$M11,$O11,$AG11,$I11,Permanent,,ObjectOverwrite)</f>
        <v>IT0003932230#0001</v>
      </c>
      <c r="K11" s="34" t="s">
        <v>8</v>
      </c>
      <c r="L11" s="34" t="s">
        <v>16</v>
      </c>
      <c r="M11" s="35">
        <v>100</v>
      </c>
      <c r="N11" s="27">
        <v>38651</v>
      </c>
      <c r="O11" s="28">
        <v>42303</v>
      </c>
      <c r="P11" s="28" t="s">
        <v>9</v>
      </c>
      <c r="Q11" s="28" t="s">
        <v>19</v>
      </c>
      <c r="R11" s="28" t="s">
        <v>17</v>
      </c>
      <c r="S11" s="28" t="s">
        <v>17</v>
      </c>
      <c r="T11" s="29" t="s">
        <v>222</v>
      </c>
      <c r="U11" s="29" t="b">
        <v>0</v>
      </c>
      <c r="V11" s="28" t="e">
        <f>NA()</f>
        <v>#N/A</v>
      </c>
      <c r="W11" s="28" t="e">
        <f>NA()</f>
        <v>#N/A</v>
      </c>
      <c r="X11" s="59">
        <v>2</v>
      </c>
      <c r="Y11" s="33" t="b">
        <v>0</v>
      </c>
      <c r="Z11" s="33" t="s">
        <v>18</v>
      </c>
      <c r="AA11" s="60" t="e">
        <f>NA()</f>
        <v>#N/A</v>
      </c>
      <c r="AB11" s="63">
        <v>1</v>
      </c>
      <c r="AC11" s="60" t="s">
        <v>53</v>
      </c>
      <c r="AD11" s="64">
        <v>3.0000000000000001E-3</v>
      </c>
      <c r="AE11" s="65">
        <v>4.7500000000000001E-2</v>
      </c>
      <c r="AF11" s="32">
        <v>100</v>
      </c>
      <c r="AG11" s="44">
        <v>38651</v>
      </c>
      <c r="AH11" s="45"/>
      <c r="AI11" s="43"/>
      <c r="AJ11" s="7"/>
    </row>
    <row r="12" spans="2:36" s="1" customFormat="1" x14ac:dyDescent="0.2">
      <c r="B12" s="20"/>
      <c r="C12" s="42" t="s">
        <v>68</v>
      </c>
      <c r="D12" s="38" t="s">
        <v>72</v>
      </c>
      <c r="E12" s="38" t="str">
        <f>IF(ISERROR(F12),_xll.ohRangeRetrieveError(F12),IF(ISERROR(G12),_xll.ohRangeRetrieveError(G12),IF(ISERROR(H12),_xll.ohRangeRetrieveError(H12),IF(ISERROR(I12),_xll.ohRangeRetrieveError(I12),"---"))))</f>
        <v>---</v>
      </c>
      <c r="F12" s="31" t="str">
        <f>_xll.qlSchedule($C12&amp;"_Sch",$N12,$O12,$P12,$Q12,$R12,$S12,$T12,$U12,$V12,$W12,Permanent,Trigger,ObjectOverwrite)</f>
        <v>XS0232989532_Sch#0001</v>
      </c>
      <c r="G12" s="31" t="str">
        <f>_xll.qlIborLeg(C12&amp;"_Cpn",$L12,$M12,$F12,$X12,$Y12,$Z12,$AA12,$AB12,$AC12,$AD12,$AE12,Permanent,,ObjectOverwrite)</f>
        <v>XS0232989532_Cpn#0001</v>
      </c>
      <c r="H12" s="31" t="str">
        <f>_xll.qlLeg($C12&amp;"_Red",$AF12,_xll.qlCalendarAdjust($Q12,$O12,$L12,Trigger),,Permanent,,ObjectOverwrite)</f>
        <v>XS0232989532_Red#0001</v>
      </c>
      <c r="I12" s="31" t="str">
        <f>_xll.qlMultiPhaseLeg($C12&amp;"_Leg",$G12:$H12,,Permanent,,ObjectOverwrite)</f>
        <v>XS0232989532_Leg#0001</v>
      </c>
      <c r="J12" s="37" t="str">
        <f>_xll.qlBond($C12,$D12,$K12,SettlementDays,$Q12,$M12,$O12,$AG12,$I12,Permanent,,ObjectOverwrite)</f>
        <v>XS0232989532#0001</v>
      </c>
      <c r="K12" s="34" t="s">
        <v>8</v>
      </c>
      <c r="L12" s="34" t="s">
        <v>16</v>
      </c>
      <c r="M12" s="35">
        <v>100</v>
      </c>
      <c r="N12" s="27">
        <v>38658</v>
      </c>
      <c r="O12" s="28">
        <v>42310</v>
      </c>
      <c r="P12" s="28" t="s">
        <v>9</v>
      </c>
      <c r="Q12" s="28" t="s">
        <v>19</v>
      </c>
      <c r="R12" s="28" t="s">
        <v>17</v>
      </c>
      <c r="S12" s="28" t="s">
        <v>17</v>
      </c>
      <c r="T12" s="29" t="s">
        <v>222</v>
      </c>
      <c r="U12" s="29" t="b">
        <v>0</v>
      </c>
      <c r="V12" s="28" t="e">
        <f>NA()</f>
        <v>#N/A</v>
      </c>
      <c r="W12" s="28" t="e">
        <f>NA()</f>
        <v>#N/A</v>
      </c>
      <c r="X12" s="59">
        <v>2</v>
      </c>
      <c r="Y12" s="33" t="b">
        <v>0</v>
      </c>
      <c r="Z12" s="33" t="s">
        <v>18</v>
      </c>
      <c r="AA12" s="60" t="e">
        <f>NA()</f>
        <v>#N/A</v>
      </c>
      <c r="AB12" s="63">
        <v>1</v>
      </c>
      <c r="AC12" s="60" t="s">
        <v>53</v>
      </c>
      <c r="AD12" s="64">
        <v>4.0000000000000001E-3</v>
      </c>
      <c r="AE12" s="65">
        <v>0.05</v>
      </c>
      <c r="AF12" s="32">
        <v>100</v>
      </c>
      <c r="AG12" s="44">
        <v>38658</v>
      </c>
      <c r="AH12" s="45"/>
      <c r="AI12" s="43"/>
      <c r="AJ12" s="7"/>
    </row>
    <row r="13" spans="2:36" s="1" customFormat="1" x14ac:dyDescent="0.2">
      <c r="B13" s="20"/>
      <c r="C13" s="42" t="s">
        <v>69</v>
      </c>
      <c r="D13" s="38" t="s">
        <v>73</v>
      </c>
      <c r="E13" s="38" t="str">
        <f>IF(ISERROR(F13),_xll.ohRangeRetrieveError(F13),IF(ISERROR(G13),_xll.ohRangeRetrieveError(G13),IF(ISERROR(H13),_xll.ohRangeRetrieveError(H13),IF(ISERROR(I13),_xll.ohRangeRetrieveError(I13),"---"))))</f>
        <v>---</v>
      </c>
      <c r="F13" s="31" t="str">
        <f>_xll.qlSchedule($C13&amp;"_Sch",$N13,$O13,$P13,$Q13,$R13,$S13,$T13,$U13,$V13,$W13,Permanent,Trigger,ObjectOverwrite)</f>
        <v>XS0233885531_Sch#0001</v>
      </c>
      <c r="G13" s="31" t="str">
        <f>_xll.qlIborLeg(C13&amp;"_Cpn",$L13,$M13,$F13,$X13,$Y13,$Z13,$AA13,$AB13,$AC13,$AD13,$AE13,Permanent,,ObjectOverwrite)</f>
        <v>XS0233885531_Cpn#0001</v>
      </c>
      <c r="H13" s="31" t="str">
        <f>_xll.qlLeg($C13&amp;"_Red",$AF13,_xll.qlCalendarAdjust($Q13,$O13,$L13,Trigger),,Permanent,,ObjectOverwrite)</f>
        <v>XS0233885531_Red#0001</v>
      </c>
      <c r="I13" s="31" t="str">
        <f>_xll.qlMultiPhaseLeg($C13&amp;"_Leg",$G13:$H13,,Permanent,,ObjectOverwrite)</f>
        <v>XS0233885531_Leg#0001</v>
      </c>
      <c r="J13" s="37" t="str">
        <f>_xll.qlBond($C13,$D13,$K13,SettlementDays,$Q13,$M13,$O13,$AG13,$I13,Permanent,,ObjectOverwrite)</f>
        <v>XS0233885531#0001</v>
      </c>
      <c r="K13" s="34" t="s">
        <v>8</v>
      </c>
      <c r="L13" s="34" t="s">
        <v>16</v>
      </c>
      <c r="M13" s="35">
        <v>100</v>
      </c>
      <c r="N13" s="27">
        <v>38679</v>
      </c>
      <c r="O13" s="28">
        <v>42331</v>
      </c>
      <c r="P13" s="28" t="s">
        <v>9</v>
      </c>
      <c r="Q13" s="28" t="s">
        <v>19</v>
      </c>
      <c r="R13" s="28" t="s">
        <v>17</v>
      </c>
      <c r="S13" s="28" t="s">
        <v>17</v>
      </c>
      <c r="T13" s="29" t="s">
        <v>222</v>
      </c>
      <c r="U13" s="29" t="b">
        <v>0</v>
      </c>
      <c r="V13" s="28" t="e">
        <f>NA()</f>
        <v>#N/A</v>
      </c>
      <c r="W13" s="28" t="e">
        <f>NA()</f>
        <v>#N/A</v>
      </c>
      <c r="X13" s="59">
        <v>2</v>
      </c>
      <c r="Y13" s="33" t="b">
        <v>0</v>
      </c>
      <c r="Z13" s="33" t="s">
        <v>63</v>
      </c>
      <c r="AA13" s="60" t="e">
        <f>NA()</f>
        <v>#N/A</v>
      </c>
      <c r="AB13" s="63">
        <v>1</v>
      </c>
      <c r="AC13" s="60" t="s">
        <v>53</v>
      </c>
      <c r="AD13" s="64">
        <v>3.0000000000000001E-3</v>
      </c>
      <c r="AE13" s="65">
        <v>0.05</v>
      </c>
      <c r="AF13" s="32">
        <v>100</v>
      </c>
      <c r="AG13" s="44">
        <v>38679</v>
      </c>
      <c r="AH13" s="46"/>
      <c r="AI13" s="43"/>
      <c r="AJ13" s="7"/>
    </row>
    <row r="14" spans="2:36" s="1" customFormat="1" x14ac:dyDescent="0.2">
      <c r="B14" s="20"/>
      <c r="C14" s="42" t="s">
        <v>66</v>
      </c>
      <c r="D14" s="38" t="s">
        <v>70</v>
      </c>
      <c r="E14" s="38" t="str">
        <f>IF(ISERROR(F14),_xll.ohRangeRetrieveError(F14),IF(ISERROR(G14),_xll.ohRangeRetrieveError(G14),IF(ISERROR(H14),_xll.ohRangeRetrieveError(H14),IF(ISERROR(I14),_xll.ohRangeRetrieveError(I14),"---"))))</f>
        <v>---</v>
      </c>
      <c r="F14" s="31" t="str">
        <f>_xll.qlSchedule($C14&amp;"_Sch",$N14,$O14,$P14,$Q14,$R14,$S14,$T14,$U14,$V14,$W14,Permanent,Trigger,ObjectOverwrite)</f>
        <v>IT0003619035_Sch#0001</v>
      </c>
      <c r="G14" s="31" t="str">
        <f>_xll.qlIborLeg(C14&amp;"_Cpn",$L14,$M14,$F14,$X14,$Y14,$Z14,$AA14,$AB14,$AC14,$AD14,$AE14,Permanent,,ObjectOverwrite)</f>
        <v>IT0003619035_Cpn#0001</v>
      </c>
      <c r="H14" s="31" t="str">
        <f>_xll.qlLeg($C14&amp;"_Red",$AF14,_xll.qlCalendarAdjust($Q14,$O14,$L14,Trigger),,Permanent,,ObjectOverwrite)</f>
        <v>IT0003619035_Red#0001</v>
      </c>
      <c r="I14" s="31" t="str">
        <f>_xll.qlMultiPhaseLeg($C14&amp;"_Leg",$G14:$H14,,Permanent,,ObjectOverwrite)</f>
        <v>IT0003619035_Leg#0001</v>
      </c>
      <c r="J14" s="37" t="str">
        <f>_xll.qlBond($C14,$D14,$K14,SettlementDays,$Q14,$M14,$O14,$AG14,$I14,Permanent,,ObjectOverwrite)</f>
        <v>IT0003619035#0001</v>
      </c>
      <c r="K14" s="34" t="s">
        <v>8</v>
      </c>
      <c r="L14" s="34" t="s">
        <v>16</v>
      </c>
      <c r="M14" s="35">
        <v>100</v>
      </c>
      <c r="N14" s="27">
        <v>38037</v>
      </c>
      <c r="O14" s="28">
        <v>39133</v>
      </c>
      <c r="P14" s="28" t="s">
        <v>9</v>
      </c>
      <c r="Q14" s="28" t="s">
        <v>19</v>
      </c>
      <c r="R14" s="28" t="s">
        <v>17</v>
      </c>
      <c r="S14" s="28" t="s">
        <v>17</v>
      </c>
      <c r="T14" s="29" t="s">
        <v>222</v>
      </c>
      <c r="U14" s="29" t="b">
        <v>0</v>
      </c>
      <c r="V14" s="28" t="e">
        <f>NA()</f>
        <v>#N/A</v>
      </c>
      <c r="W14" s="28" t="e">
        <f>NA()</f>
        <v>#N/A</v>
      </c>
      <c r="X14" s="59">
        <v>2</v>
      </c>
      <c r="Y14" s="33" t="b">
        <v>0</v>
      </c>
      <c r="Z14" s="33" t="s">
        <v>18</v>
      </c>
      <c r="AA14" s="60" t="e">
        <f>NA()</f>
        <v>#N/A</v>
      </c>
      <c r="AB14" s="63">
        <v>1</v>
      </c>
      <c r="AC14" s="60" t="s">
        <v>53</v>
      </c>
      <c r="AD14" s="64">
        <v>-5.0000000000000001E-3</v>
      </c>
      <c r="AE14" s="65" t="e">
        <v>#N/A</v>
      </c>
      <c r="AF14" s="32">
        <v>100</v>
      </c>
      <c r="AG14" s="44">
        <v>38037</v>
      </c>
      <c r="AH14" s="45"/>
      <c r="AI14" s="43"/>
      <c r="AJ14" s="7"/>
    </row>
    <row r="15" spans="2:36" s="1" customFormat="1" x14ac:dyDescent="0.2">
      <c r="B15" s="20"/>
      <c r="C15" s="42" t="s">
        <v>67</v>
      </c>
      <c r="D15" s="38" t="s">
        <v>74</v>
      </c>
      <c r="E15" s="38" t="str">
        <f>IF(ISERROR(F15),_xll.ohRangeRetrieveError(F15),IF(ISERROR(G15),_xll.ohRangeRetrieveError(G15),IF(ISERROR(H15),_xll.ohRangeRetrieveError(H15),IF(ISERROR(I15),_xll.ohRangeRetrieveError(I15),"---"))))</f>
        <v>---</v>
      </c>
      <c r="F15" s="31" t="str">
        <f>_xll.qlSchedule($C15&amp;"_Sch",$N15,$O15,$P15,$Q15,$R15,$S15,$T15,$U15,$V15,$W15,Permanent,Trigger,ObjectOverwrite)</f>
        <v>IT0001233136_Sch#0001</v>
      </c>
      <c r="G15" s="31" t="str">
        <f>_xll.qlIborLeg(C15&amp;"_Cpn",$L15,$M15,$F15,$X15,$Y15,$Z15,$AA15,$AB15,$AC15,$AD15,$AE15,Permanent,,ObjectOverwrite)</f>
        <v>IT0001233136_Cpn#0001</v>
      </c>
      <c r="H15" s="31" t="str">
        <f>_xll.qlLeg($C15&amp;"_Red",$AF15,_xll.qlCalendarAdjust($Q15,$O15,$L15,Trigger),,Permanent,,ObjectOverwrite)</f>
        <v>IT0001233136_Red#0001</v>
      </c>
      <c r="I15" s="31" t="str">
        <f>_xll.qlMultiPhaseLeg($C15&amp;"_Leg",$G15:$H15,,Permanent,,ObjectOverwrite)</f>
        <v>IT0001233136_Leg#0001</v>
      </c>
      <c r="J15" s="37" t="str">
        <f>_xll.qlBond($C15,$D15,$K15,SettlementDays,$Q15,$M15,$O15,$AG15,$I15,Permanent,,ObjectOverwrite)</f>
        <v>IT0001233136#0001</v>
      </c>
      <c r="K15" s="34" t="s">
        <v>8</v>
      </c>
      <c r="L15" s="34" t="s">
        <v>16</v>
      </c>
      <c r="M15" s="35">
        <v>100</v>
      </c>
      <c r="N15" s="66">
        <v>37059</v>
      </c>
      <c r="O15" s="28">
        <v>41442</v>
      </c>
      <c r="P15" s="28" t="s">
        <v>35</v>
      </c>
      <c r="Q15" s="28" t="s">
        <v>19</v>
      </c>
      <c r="R15" s="28" t="s">
        <v>17</v>
      </c>
      <c r="S15" s="28" t="s">
        <v>17</v>
      </c>
      <c r="T15" s="29" t="s">
        <v>222</v>
      </c>
      <c r="U15" s="29" t="b">
        <v>0</v>
      </c>
      <c r="V15" s="28" t="e">
        <f>NA()</f>
        <v>#N/A</v>
      </c>
      <c r="W15" s="28" t="e">
        <f>NA()</f>
        <v>#N/A</v>
      </c>
      <c r="X15" s="59">
        <v>2</v>
      </c>
      <c r="Y15" s="33" t="b">
        <v>0</v>
      </c>
      <c r="Z15" s="33" t="s">
        <v>32</v>
      </c>
      <c r="AA15" s="65">
        <v>4.4999999999999998E-2</v>
      </c>
      <c r="AB15" s="63">
        <f>-2*365/360</f>
        <v>-2.0277777777777777</v>
      </c>
      <c r="AC15" s="60" t="s">
        <v>75</v>
      </c>
      <c r="AD15" s="64">
        <v>0.13800000000000001</v>
      </c>
      <c r="AE15" s="65">
        <v>5.2999999999999999E-2</v>
      </c>
      <c r="AF15" s="32">
        <v>100</v>
      </c>
      <c r="AG15" s="44">
        <v>35963</v>
      </c>
      <c r="AH15" s="58" t="s">
        <v>76</v>
      </c>
      <c r="AI15" s="43"/>
      <c r="AJ15" s="7"/>
    </row>
    <row r="16" spans="2:36" s="1" customFormat="1" x14ac:dyDescent="0.2">
      <c r="B16" s="20"/>
      <c r="C16" s="42" t="s">
        <v>64</v>
      </c>
      <c r="D16" s="38" t="s">
        <v>71</v>
      </c>
      <c r="E16" s="38" t="str">
        <f>IF(ISERROR(F16),_xll.ohRangeRetrieveError(F16),IF(ISERROR(G16),_xll.ohRangeRetrieveError(G16),IF(ISERROR(H16),_xll.ohRangeRetrieveError(H16),IF(ISERROR(I16),_xll.ohRangeRetrieveError(I16),"---"))))</f>
        <v>---</v>
      </c>
      <c r="F16" s="31" t="str">
        <f>_xll.qlSchedule($C16&amp;"_Sch",$N16,$O16,$P16,$Q16,$R16,$S16,$T16,$U16,$V16,$W16,Permanent,Trigger,ObjectOverwrite)</f>
        <v>IT0001264289_Sch#0001</v>
      </c>
      <c r="G16" s="31" t="str">
        <f>_xll.qlIborLeg(C16&amp;"_Cpn",$L16,$M16,$F16,$X16,$Y16,$Z16,$AA16,$AB16,$AC16,$AD16,$AE16,Permanent,,ObjectOverwrite)</f>
        <v>IT0001264289_Cpn#0001</v>
      </c>
      <c r="H16" s="31" t="str">
        <f>_xll.qlLeg($C16&amp;"_Red",$AF16,_xll.qlCalendarAdjust($Q16,$O16,$L16,Trigger),,Permanent,,ObjectOverwrite)</f>
        <v>IT0001264289_Red#0001</v>
      </c>
      <c r="I16" s="31" t="str">
        <f>_xll.qlMultiPhaseLeg($C16&amp;"_Leg",$G16:$H16,,Permanent,,ObjectOverwrite)</f>
        <v>IT0001264289_Leg#0001</v>
      </c>
      <c r="J16" s="37" t="str">
        <f>_xll.qlBond($C16,$D16,$K16,SettlementDays,$Q16,$M16,$O16,$AG16,$I16,Permanent,,ObjectOverwrite)</f>
        <v>IT0001264289#0001</v>
      </c>
      <c r="K16" s="34" t="s">
        <v>8</v>
      </c>
      <c r="L16" s="34" t="s">
        <v>16</v>
      </c>
      <c r="M16" s="35">
        <v>100</v>
      </c>
      <c r="N16" s="27">
        <v>37180</v>
      </c>
      <c r="O16" s="28">
        <v>41563</v>
      </c>
      <c r="P16" s="28" t="s">
        <v>35</v>
      </c>
      <c r="Q16" s="28" t="s">
        <v>19</v>
      </c>
      <c r="R16" s="28" t="s">
        <v>17</v>
      </c>
      <c r="S16" s="28" t="s">
        <v>17</v>
      </c>
      <c r="T16" s="29" t="s">
        <v>222</v>
      </c>
      <c r="U16" s="29" t="b">
        <v>0</v>
      </c>
      <c r="V16" s="28" t="e">
        <f>NA()</f>
        <v>#N/A</v>
      </c>
      <c r="W16" s="28" t="e">
        <f>NA()</f>
        <v>#N/A</v>
      </c>
      <c r="X16" s="59">
        <v>2</v>
      </c>
      <c r="Y16" s="33" t="b">
        <v>0</v>
      </c>
      <c r="Z16" s="33" t="s">
        <v>18</v>
      </c>
      <c r="AA16" s="65">
        <v>0.03</v>
      </c>
      <c r="AB16" s="63">
        <v>-2</v>
      </c>
      <c r="AC16" s="60" t="s">
        <v>75</v>
      </c>
      <c r="AD16" s="64">
        <v>0.13</v>
      </c>
      <c r="AE16" s="65">
        <v>0.05</v>
      </c>
      <c r="AF16" s="32">
        <v>100</v>
      </c>
      <c r="AG16" s="44">
        <v>37180</v>
      </c>
      <c r="AH16" s="58" t="s">
        <v>77</v>
      </c>
      <c r="AI16" s="43"/>
      <c r="AJ16" s="7"/>
    </row>
    <row r="17" spans="2:36" s="1" customFormat="1" x14ac:dyDescent="0.2">
      <c r="B17" s="20"/>
      <c r="C17" s="42" t="s">
        <v>79</v>
      </c>
      <c r="D17" s="38" t="s">
        <v>80</v>
      </c>
      <c r="E17" s="38" t="str">
        <f>IF(ISERROR(F17),_xll.ohRangeRetrieveError(F17),IF(ISERROR(G17),_xll.ohRangeRetrieveError(G17),IF(ISERROR(H17),_xll.ohRangeRetrieveError(H17),IF(ISERROR(I17),_xll.ohRangeRetrieveError(I17),"---"))))</f>
        <v>---</v>
      </c>
      <c r="F17" s="31" t="str">
        <f>_xll.qlSchedule($C17&amp;"_Sch",$N17,$O17,$P17,$Q17,$R17,$S17,$T17,$U17,$V17,$W17,Permanent,Trigger,ObjectOverwrite)</f>
        <v>IT0001214284_Sch#0001</v>
      </c>
      <c r="G17" s="31" t="str">
        <f>_xll.qlIborLeg(C17&amp;"_Cpn",$L17,$M17,$F17,$X17,$Y17,$Z17,$AA17,$AB17,$AC17,$AD17,$AE17,Permanent,,ObjectOverwrite)</f>
        <v>IT0001214284_Cpn#0001</v>
      </c>
      <c r="H17" s="31" t="str">
        <f>_xll.qlLeg($C17&amp;"_Red",$AF17,_xll.qlCalendarAdjust($Q17,$O17,$L17,Trigger),,Permanent,,ObjectOverwrite)</f>
        <v>IT0001214284_Red#0001</v>
      </c>
      <c r="I17" s="31" t="str">
        <f>_xll.qlMultiPhaseLeg($C17&amp;"_Leg",$G17:$H17,,Permanent,,ObjectOverwrite)</f>
        <v>IT0001214284_Leg#0001</v>
      </c>
      <c r="J17" s="37" t="str">
        <f>_xll.qlBond($C17,$D17,$K17,SettlementDays,$Q17,$M17,$O17,$AG17,$I17,Permanent,,ObjectOverwrite)</f>
        <v>IT0001214284#0001</v>
      </c>
      <c r="K17" s="34" t="s">
        <v>8</v>
      </c>
      <c r="L17" s="34" t="s">
        <v>16</v>
      </c>
      <c r="M17" s="35">
        <v>100</v>
      </c>
      <c r="N17" s="27">
        <v>35886</v>
      </c>
      <c r="O17" s="28">
        <v>41365</v>
      </c>
      <c r="P17" s="28" t="s">
        <v>35</v>
      </c>
      <c r="Q17" s="28" t="s">
        <v>19</v>
      </c>
      <c r="R17" s="28" t="s">
        <v>17</v>
      </c>
      <c r="S17" s="28" t="s">
        <v>17</v>
      </c>
      <c r="T17" s="29" t="s">
        <v>222</v>
      </c>
      <c r="U17" s="29" t="b">
        <v>0</v>
      </c>
      <c r="V17" s="28" t="e">
        <f>NA()</f>
        <v>#N/A</v>
      </c>
      <c r="W17" s="28" t="e">
        <f>NA()</f>
        <v>#N/A</v>
      </c>
      <c r="X17" s="67">
        <v>2</v>
      </c>
      <c r="Y17" s="33" t="b">
        <v>0</v>
      </c>
      <c r="Z17" s="33" t="s">
        <v>18</v>
      </c>
      <c r="AA17" s="65" t="s">
        <v>90</v>
      </c>
      <c r="AB17" s="63" t="s">
        <v>87</v>
      </c>
      <c r="AC17" s="60" t="s">
        <v>65</v>
      </c>
      <c r="AD17" s="64" t="s">
        <v>88</v>
      </c>
      <c r="AE17" s="65" t="s">
        <v>89</v>
      </c>
      <c r="AF17" s="32">
        <v>100</v>
      </c>
      <c r="AG17" s="44">
        <v>35886</v>
      </c>
      <c r="AH17" s="58" t="s">
        <v>93</v>
      </c>
      <c r="AI17" s="43"/>
      <c r="AJ17" s="7"/>
    </row>
    <row r="18" spans="2:36" s="1" customFormat="1" x14ac:dyDescent="0.2">
      <c r="B18" s="20"/>
      <c r="C18" s="42" t="s">
        <v>81</v>
      </c>
      <c r="D18" s="38" t="s">
        <v>82</v>
      </c>
      <c r="E18" s="38" t="str">
        <f>IF(ISERROR(F18),_xll.ohRangeRetrieveError(F18),IF(ISERROR(G18),_xll.ohRangeRetrieveError(G18),IF(ISERROR(H18),_xll.ohRangeRetrieveError(H18),IF(ISERROR(I18),_xll.ohRangeRetrieveError(I18),"---"))))</f>
        <v>---</v>
      </c>
      <c r="F18" s="31" t="str">
        <f>_xll.qlSchedule($C18&amp;"_Sch",$N18,$O18,$P18,$Q18,$R18,$S18,$T18,$U18,$V18,$W18,Permanent,Trigger,ObjectOverwrite)</f>
        <v>IT0003825988_Sch#0001</v>
      </c>
      <c r="G18" s="31" t="str">
        <f>_xll.qlIborLeg(C18&amp;"_Cpn",$L18,$M18,$F18,$X18,$Y18,$Z18,$AA18,$AB18,$AC18,$AD18,$AE18,Permanent,,ObjectOverwrite)</f>
        <v>IT0003825988_Cpn#0001</v>
      </c>
      <c r="H18" s="31" t="str">
        <f>_xll.qlLeg($C18&amp;"_Red",$AF18,_xll.qlCalendarAdjust($Q18,$O18,$L18,Trigger),,Permanent,,ObjectOverwrite)</f>
        <v>IT0003825988_Red#0001</v>
      </c>
      <c r="I18" s="31" t="str">
        <f>_xll.qlMultiPhaseLeg($C18&amp;"_Leg",$G18:$H18,,Permanent,,ObjectOverwrite)</f>
        <v>IT0003825988_Leg#0001</v>
      </c>
      <c r="J18" s="37" t="str">
        <f>_xll.qlBond($C18,$D18,$K18,SettlementDays,$Q18,$M18,$O18,$AG18,$I18,Permanent,,ObjectOverwrite)</f>
        <v>IT0003825988#0001</v>
      </c>
      <c r="K18" s="34" t="s">
        <v>8</v>
      </c>
      <c r="L18" s="34" t="s">
        <v>16</v>
      </c>
      <c r="M18" s="35">
        <v>100</v>
      </c>
      <c r="N18" s="27">
        <v>38442</v>
      </c>
      <c r="O18" s="28">
        <v>40268</v>
      </c>
      <c r="P18" s="28" t="s">
        <v>9</v>
      </c>
      <c r="Q18" s="28" t="s">
        <v>19</v>
      </c>
      <c r="R18" s="28" t="s">
        <v>17</v>
      </c>
      <c r="S18" s="28" t="s">
        <v>17</v>
      </c>
      <c r="T18" s="29" t="s">
        <v>222</v>
      </c>
      <c r="U18" s="29" t="b">
        <v>0</v>
      </c>
      <c r="V18" s="28" t="e">
        <f>NA()</f>
        <v>#N/A</v>
      </c>
      <c r="W18" s="28" t="e">
        <f>NA()</f>
        <v>#N/A</v>
      </c>
      <c r="X18" s="59">
        <v>2</v>
      </c>
      <c r="Y18" s="33" t="b">
        <v>0</v>
      </c>
      <c r="Z18" s="33" t="s">
        <v>18</v>
      </c>
      <c r="AA18" s="60" t="e">
        <f>NA()</f>
        <v>#N/A</v>
      </c>
      <c r="AB18" s="63">
        <v>1</v>
      </c>
      <c r="AC18" s="60" t="s">
        <v>53</v>
      </c>
      <c r="AD18" s="64" t="s">
        <v>85</v>
      </c>
      <c r="AE18" s="65">
        <v>0.03</v>
      </c>
      <c r="AF18" s="32">
        <v>100</v>
      </c>
      <c r="AG18" s="44">
        <v>38442</v>
      </c>
      <c r="AH18" s="58" t="s">
        <v>86</v>
      </c>
      <c r="AI18" s="43"/>
      <c r="AJ18" s="7"/>
    </row>
    <row r="19" spans="2:36" s="1" customFormat="1" ht="11.25" x14ac:dyDescent="0.2">
      <c r="B19" s="56"/>
      <c r="C19" s="42" t="s">
        <v>83</v>
      </c>
      <c r="D19" s="38" t="s">
        <v>84</v>
      </c>
      <c r="E19" s="38" t="str">
        <f>IF(ISERROR(F19),_xll.ohRangeRetrieveError(F19),IF(ISERROR(G19),_xll.ohRangeRetrieveError(G19),IF(ISERROR(H19),_xll.ohRangeRetrieveError(H19),IF(ISERROR(I19),_xll.ohRangeRetrieveError(I19),"---"))))</f>
        <v>---</v>
      </c>
      <c r="F19" s="31" t="str">
        <f>_xll.qlSchedule($C19&amp;"_Sch",$N19,$O19,$P19,$Q19,$R19,$S19,$T19,$U19,$V19,$W19,Permanent,Trigger,ObjectOverwrite)</f>
        <v>IT0003657381_Sch#0001</v>
      </c>
      <c r="G19" s="31" t="str">
        <f>_xll.qlIborLeg(C19&amp;"_Cpn",$L19,$M19,$F19,$X19,$Y19,$Z19,$AA19,$AB19,$AC19,$AD19,$AE19,Permanent,,ObjectOverwrite)</f>
        <v>IT0003657381_Cpn#0001</v>
      </c>
      <c r="H19" s="31" t="str">
        <f>_xll.qlLeg($C19&amp;"_Red",$AF19,_xll.qlCalendarAdjust($Q19,$O19,$L19,Trigger),,Permanent,,ObjectOverwrite)</f>
        <v>IT0003657381_Red#0001</v>
      </c>
      <c r="I19" s="31" t="str">
        <f>_xll.qlMultiPhaseLeg($C19&amp;"_Leg",$G19:$H19,,Permanent,,ObjectOverwrite)</f>
        <v>IT0003657381_Leg#0001</v>
      </c>
      <c r="J19" s="37" t="str">
        <f>_xll.qlBond($C19,$D19,$K19,SettlementDays,$Q19,$M19,$O19,$AG19,$I19,Permanent,,ObjectOverwrite)</f>
        <v>IT0003657381#0001</v>
      </c>
      <c r="K19" s="34" t="s">
        <v>8</v>
      </c>
      <c r="L19" s="34" t="s">
        <v>55</v>
      </c>
      <c r="M19" s="35">
        <v>100</v>
      </c>
      <c r="N19" s="27">
        <v>38117</v>
      </c>
      <c r="O19" s="28">
        <v>40127</v>
      </c>
      <c r="P19" s="28" t="s">
        <v>62</v>
      </c>
      <c r="Q19" s="28" t="s">
        <v>19</v>
      </c>
      <c r="R19" s="28" t="s">
        <v>17</v>
      </c>
      <c r="S19" s="28" t="s">
        <v>17</v>
      </c>
      <c r="T19" s="29" t="s">
        <v>223</v>
      </c>
      <c r="U19" s="29" t="b">
        <v>0</v>
      </c>
      <c r="V19" s="28" t="e">
        <f>NA()</f>
        <v>#N/A</v>
      </c>
      <c r="W19" s="28" t="e">
        <f>NA()</f>
        <v>#N/A</v>
      </c>
      <c r="X19" s="59">
        <v>2</v>
      </c>
      <c r="Y19" s="33" t="b">
        <v>0</v>
      </c>
      <c r="Z19" s="33" t="s">
        <v>18</v>
      </c>
      <c r="AA19" s="60" t="e">
        <f>NA()</f>
        <v>#N/A</v>
      </c>
      <c r="AB19" s="63">
        <v>1</v>
      </c>
      <c r="AC19" s="60" t="s">
        <v>57</v>
      </c>
      <c r="AD19" s="64">
        <v>1.5E-3</v>
      </c>
      <c r="AE19" s="65">
        <v>4.1000000000000002E-2</v>
      </c>
      <c r="AF19" s="32">
        <v>100</v>
      </c>
      <c r="AG19" s="44">
        <v>38117</v>
      </c>
      <c r="AH19" s="58"/>
      <c r="AI19" s="43"/>
      <c r="AJ19" s="7"/>
    </row>
    <row r="20" spans="2:36" s="1" customFormat="1" ht="11.25" x14ac:dyDescent="0.2">
      <c r="B20" s="56"/>
      <c r="C20" s="42" t="s">
        <v>94</v>
      </c>
      <c r="D20" s="38" t="s">
        <v>95</v>
      </c>
      <c r="E20" s="38" t="str">
        <f>IF(ISERROR(F20),_xll.ohRangeRetrieveError(F20),IF(ISERROR(G20),_xll.ohRangeRetrieveError(G20),IF(ISERROR(H20),_xll.ohRangeRetrieveError(H20),IF(ISERROR(I20),_xll.ohRangeRetrieveError(I20),"---"))))</f>
        <v>---</v>
      </c>
      <c r="F20" s="31" t="str">
        <f>_xll.qlSchedule($C20&amp;"_Sch",$N20,$O20,$P20,$Q20,$R20,$S20,$T20,$U20,$V20,$W20,Permanent,Trigger,ObjectOverwrite)</f>
        <v>IT0001307286_Sch#0001</v>
      </c>
      <c r="G20" s="31" t="str">
        <f>_xll.qlIborLeg(C20&amp;"_Cpn",$L20,$M20,$F20,$X20,$Y20,$Z20,$AA20,$AB20,$AC20,$AD20,$AE20,Permanent,,ObjectOverwrite)</f>
        <v>IT0001307286_Cpn#0001</v>
      </c>
      <c r="H20" s="31" t="str">
        <f>_xll.qlLeg($C20&amp;"_Red",$AF20,_xll.qlCalendarAdjust($Q20,$O20,$L20,Trigger),,Permanent,,ObjectOverwrite)</f>
        <v>IT0001307286_Red#0001</v>
      </c>
      <c r="I20" s="31" t="str">
        <f>_xll.qlMultiPhaseLeg($C20&amp;"_Leg",$G20:$H20,,Permanent,,ObjectOverwrite)</f>
        <v>IT0001307286_Leg#0001</v>
      </c>
      <c r="J20" s="37" t="str">
        <f>_xll.qlBond($C20,$D20,$K20,SettlementDays,$Q20,$M20,$O20,$AG20,$I20,Permanent,,ObjectOverwrite)</f>
        <v>IT0001307286#0001</v>
      </c>
      <c r="K20" s="34" t="s">
        <v>8</v>
      </c>
      <c r="L20" s="34" t="s">
        <v>16</v>
      </c>
      <c r="M20" s="35">
        <v>100</v>
      </c>
      <c r="N20" s="27">
        <v>36209</v>
      </c>
      <c r="O20" s="28">
        <v>43514</v>
      </c>
      <c r="P20" s="28" t="s">
        <v>35</v>
      </c>
      <c r="Q20" s="28" t="s">
        <v>19</v>
      </c>
      <c r="R20" s="28" t="s">
        <v>17</v>
      </c>
      <c r="S20" s="28" t="s">
        <v>17</v>
      </c>
      <c r="T20" s="29" t="s">
        <v>222</v>
      </c>
      <c r="U20" s="29" t="b">
        <v>0</v>
      </c>
      <c r="V20" s="28" t="e">
        <f>NA()</f>
        <v>#N/A</v>
      </c>
      <c r="W20" s="28" t="e">
        <f>NA()</f>
        <v>#N/A</v>
      </c>
      <c r="X20" s="59">
        <v>4</v>
      </c>
      <c r="Y20" s="33" t="b">
        <v>0</v>
      </c>
      <c r="Z20" s="33" t="s">
        <v>18</v>
      </c>
      <c r="AA20" s="60">
        <v>0</v>
      </c>
      <c r="AB20" s="63" t="s">
        <v>96</v>
      </c>
      <c r="AC20" s="60" t="s">
        <v>65</v>
      </c>
      <c r="AD20" s="64" t="s">
        <v>97</v>
      </c>
      <c r="AE20" s="65" t="s">
        <v>111</v>
      </c>
      <c r="AF20" s="32">
        <v>100</v>
      </c>
      <c r="AG20" s="44">
        <v>36209</v>
      </c>
      <c r="AH20" s="58"/>
      <c r="AI20" s="45"/>
      <c r="AJ20" s="7"/>
    </row>
    <row r="21" spans="2:36" s="1" customFormat="1" ht="11.25" x14ac:dyDescent="0.2">
      <c r="B21" s="56"/>
      <c r="C21" s="42" t="s">
        <v>98</v>
      </c>
      <c r="D21" s="38" t="s">
        <v>99</v>
      </c>
      <c r="E21" s="38" t="str">
        <f>IF(ISERROR(F21),_xll.ohRangeRetrieveError(F21),IF(ISERROR(G21),_xll.ohRangeRetrieveError(G21),IF(ISERROR(H21),_xll.ohRangeRetrieveError(H21),IF(ISERROR(I21),_xll.ohRangeRetrieveError(I21),"---"))))</f>
        <v>---</v>
      </c>
      <c r="F21" s="31" t="str">
        <f>_xll.qlSchedule($C21&amp;"_Sch",$N21,$O21,$P21,$Q21,$R21,$S21,$T21,$U21,$V21,$W21,Permanent,Trigger,ObjectOverwrite)</f>
        <v>IT0006521139_Sch#0001</v>
      </c>
      <c r="G21" s="31" t="str">
        <f>_xll.qlIborLeg(C21&amp;"_Cpn",$L21,$M21,$F21,$X21,$Y21,$Z21,$AA21,$AB21,$AC21,$AD21,$AE21,Permanent,,ObjectOverwrite)</f>
        <v>IT0006521139_Cpn#0001</v>
      </c>
      <c r="H21" s="31" t="str">
        <f>_xll.qlLeg($C21&amp;"_Red",$AF21,_xll.qlCalendarAdjust($Q21,$O21,$L21,Trigger),,Permanent,,ObjectOverwrite)</f>
        <v>IT0006521139_Red#0001</v>
      </c>
      <c r="I21" s="31" t="str">
        <f>_xll.qlMultiPhaseLeg($C21&amp;"_Leg",$G21:$H21,,Permanent,,ObjectOverwrite)</f>
        <v>IT0006521139_Leg#0001</v>
      </c>
      <c r="J21" s="37" t="str">
        <f>_xll.qlBond($C21,$D21,$K21,SettlementDays,$Q21,$M21,$O21,$AG21,$I21,Permanent,,ObjectOverwrite)</f>
        <v>IT0006521139#0001</v>
      </c>
      <c r="K21" s="34" t="s">
        <v>8</v>
      </c>
      <c r="L21" s="34" t="s">
        <v>16</v>
      </c>
      <c r="M21" s="35">
        <v>100</v>
      </c>
      <c r="N21" s="27">
        <v>35831</v>
      </c>
      <c r="O21" s="28">
        <v>41310</v>
      </c>
      <c r="P21" s="28" t="s">
        <v>35</v>
      </c>
      <c r="Q21" s="68" t="s">
        <v>19</v>
      </c>
      <c r="R21" s="68" t="s">
        <v>17</v>
      </c>
      <c r="S21" s="68" t="s">
        <v>17</v>
      </c>
      <c r="T21" s="29" t="s">
        <v>222</v>
      </c>
      <c r="U21" s="29" t="b">
        <v>0</v>
      </c>
      <c r="V21" s="28" t="e">
        <f>NA()</f>
        <v>#N/A</v>
      </c>
      <c r="W21" s="28" t="e">
        <f>NA()</f>
        <v>#N/A</v>
      </c>
      <c r="X21" s="59">
        <v>2</v>
      </c>
      <c r="Y21" s="33" t="b">
        <v>0</v>
      </c>
      <c r="Z21" s="69" t="s">
        <v>113</v>
      </c>
      <c r="AA21" s="60" t="s">
        <v>117</v>
      </c>
      <c r="AB21" s="63" t="s">
        <v>116</v>
      </c>
      <c r="AC21" s="60" t="s">
        <v>65</v>
      </c>
      <c r="AD21" s="64" t="s">
        <v>114</v>
      </c>
      <c r="AE21" s="65" t="s">
        <v>115</v>
      </c>
      <c r="AF21" s="32">
        <v>100</v>
      </c>
      <c r="AG21" s="44">
        <v>35831</v>
      </c>
      <c r="AH21" s="58"/>
      <c r="AI21" s="45"/>
      <c r="AJ21" s="7"/>
    </row>
    <row r="22" spans="2:36" s="1" customFormat="1" ht="11.25" x14ac:dyDescent="0.2">
      <c r="B22" s="56"/>
      <c r="C22" s="42" t="s">
        <v>100</v>
      </c>
      <c r="D22" s="38" t="s">
        <v>101</v>
      </c>
      <c r="E22" s="38" t="str">
        <f>IF(ISERROR(F22),_xll.ohRangeRetrieveError(F22),IF(ISERROR(G22),_xll.ohRangeRetrieveError(G22),IF(ISERROR(H22),_xll.ohRangeRetrieveError(H22),IF(ISERROR(I22),_xll.ohRangeRetrieveError(I22),"---"))))</f>
        <v>---</v>
      </c>
      <c r="F22" s="31" t="str">
        <f>_xll.qlSchedule($C22&amp;"_Sch",$N22,$O22,$P22,$Q22,$R22,$S22,$T22,$U22,$V22,$W22,Permanent,Trigger,ObjectOverwrite)</f>
        <v>IT0001303350_Sch#0001</v>
      </c>
      <c r="G22" s="31" t="str">
        <f>_xll.qlIborLeg(C22&amp;"_Cpn",$L22,$M22,$F22,$X22,$Y22,$Z22,$AA22,$AB22,$AC22,$AD22,$AE22,Permanent,,ObjectOverwrite)</f>
        <v>IT0001303350_Cpn#0001</v>
      </c>
      <c r="H22" s="31" t="str">
        <f>_xll.qlLeg($C22&amp;"_Red",$AF22,_xll.qlCalendarAdjust($Q22,$O22,$L22,Trigger),,Permanent,,ObjectOverwrite)</f>
        <v>IT0001303350_Red#0001</v>
      </c>
      <c r="I22" s="31" t="str">
        <f>_xll.qlMultiPhaseLeg($C22&amp;"_Leg",$G22:$H22,,Permanent,,ObjectOverwrite)</f>
        <v>IT0001303350_Leg#0001</v>
      </c>
      <c r="J22" s="37" t="str">
        <f>_xll.qlBond($C22,$D22,$K22,SettlementDays,$Q22,$M22,$O22,$AG22,$I22,Permanent,,ObjectOverwrite)</f>
        <v>IT0001303350#0001</v>
      </c>
      <c r="K22" s="34" t="s">
        <v>8</v>
      </c>
      <c r="L22" s="34" t="s">
        <v>16</v>
      </c>
      <c r="M22" s="35">
        <v>100</v>
      </c>
      <c r="N22" s="27">
        <v>36189</v>
      </c>
      <c r="O22" s="28">
        <v>43494</v>
      </c>
      <c r="P22" s="28" t="s">
        <v>35</v>
      </c>
      <c r="Q22" s="68" t="s">
        <v>19</v>
      </c>
      <c r="R22" s="68" t="s">
        <v>17</v>
      </c>
      <c r="S22" s="68" t="s">
        <v>17</v>
      </c>
      <c r="T22" s="29" t="s">
        <v>222</v>
      </c>
      <c r="U22" s="29" t="b">
        <v>0</v>
      </c>
      <c r="V22" s="28" t="e">
        <f>NA()</f>
        <v>#N/A</v>
      </c>
      <c r="W22" s="28" t="e">
        <f>NA()</f>
        <v>#N/A</v>
      </c>
      <c r="X22" s="59">
        <v>4</v>
      </c>
      <c r="Y22" s="33" t="b">
        <v>0</v>
      </c>
      <c r="Z22" s="33" t="s">
        <v>18</v>
      </c>
      <c r="AA22" s="60">
        <v>0</v>
      </c>
      <c r="AB22" s="63" t="s">
        <v>118</v>
      </c>
      <c r="AC22" s="60" t="s">
        <v>65</v>
      </c>
      <c r="AD22" s="64" t="s">
        <v>102</v>
      </c>
      <c r="AE22" s="65" t="s">
        <v>119</v>
      </c>
      <c r="AF22" s="32">
        <v>100</v>
      </c>
      <c r="AG22" s="44">
        <v>36189</v>
      </c>
      <c r="AH22" s="58"/>
      <c r="AI22" s="45"/>
      <c r="AJ22" s="7"/>
    </row>
    <row r="23" spans="2:36" s="1" customFormat="1" ht="11.25" x14ac:dyDescent="0.2">
      <c r="B23" s="56"/>
      <c r="C23" s="42" t="s">
        <v>103</v>
      </c>
      <c r="D23" s="38" t="s">
        <v>104</v>
      </c>
      <c r="E23" s="38" t="str">
        <f>IF(ISERROR(F23),_xll.ohRangeRetrieveError(F23),IF(ISERROR(G23),_xll.ohRangeRetrieveError(G23),IF(ISERROR(H23),_xll.ohRangeRetrieveError(H23),IF(ISERROR(I23),_xll.ohRangeRetrieveError(I23),"---"))))</f>
        <v>---</v>
      </c>
      <c r="F23" s="31" t="str">
        <f>_xll.qlSchedule($C23&amp;"_Sch",$N23,$O23,$P23,$Q23,$R23,$S23,$T23,$U23,$V23,$W23,Permanent,Trigger,ObjectOverwrite)</f>
        <v>IT0001264792_Sch#0001</v>
      </c>
      <c r="G23" s="31" t="str">
        <f>_xll.qlIborLeg(C23&amp;"_Cpn",$L23,$M23,$F23,$X23,$Y23,$Z23,$AA23,$AB23,$AC23,$AD23,$AE23,Permanent,,ObjectOverwrite)</f>
        <v>IT0001264792_Cpn#0001</v>
      </c>
      <c r="H23" s="31" t="str">
        <f>_xll.qlLeg($C23&amp;"_Red",$AF23,_xll.qlCalendarAdjust($Q23,$O23,$L23,Trigger),,Permanent,,ObjectOverwrite)</f>
        <v>IT0001264792_Red#0001</v>
      </c>
      <c r="I23" s="31" t="str">
        <f>_xll.qlMultiPhaseLeg($C23&amp;"_Leg",$G23:$H23,,Permanent,,ObjectOverwrite)</f>
        <v>IT0001264792_Leg#0001</v>
      </c>
      <c r="J23" s="37" t="str">
        <f>_xll.qlBond($C23,$D23,$K23,SettlementDays,$Q23,$M23,$O23,$AG23,$I23,Permanent,,ObjectOverwrite)</f>
        <v>IT0001264792#0001</v>
      </c>
      <c r="K23" s="34" t="s">
        <v>8</v>
      </c>
      <c r="L23" s="34" t="s">
        <v>16</v>
      </c>
      <c r="M23" s="35">
        <v>100</v>
      </c>
      <c r="N23" s="27">
        <v>36083</v>
      </c>
      <c r="O23" s="28">
        <v>43388</v>
      </c>
      <c r="P23" s="28" t="s">
        <v>35</v>
      </c>
      <c r="Q23" s="68" t="s">
        <v>19</v>
      </c>
      <c r="R23" s="68" t="s">
        <v>17</v>
      </c>
      <c r="S23" s="68" t="s">
        <v>17</v>
      </c>
      <c r="T23" s="29" t="s">
        <v>222</v>
      </c>
      <c r="U23" s="29" t="b">
        <v>0</v>
      </c>
      <c r="V23" s="28" t="e">
        <f>NA()</f>
        <v>#N/A</v>
      </c>
      <c r="W23" s="28" t="e">
        <f>NA()</f>
        <v>#N/A</v>
      </c>
      <c r="X23" s="59">
        <v>4</v>
      </c>
      <c r="Y23" s="33" t="b">
        <v>0</v>
      </c>
      <c r="Z23" s="33" t="s">
        <v>32</v>
      </c>
      <c r="AA23" s="60">
        <v>0</v>
      </c>
      <c r="AB23" s="63" t="s">
        <v>91</v>
      </c>
      <c r="AC23" s="60" t="s">
        <v>65</v>
      </c>
      <c r="AD23" s="64" t="s">
        <v>120</v>
      </c>
      <c r="AE23" s="65" t="s">
        <v>92</v>
      </c>
      <c r="AF23" s="32">
        <v>100</v>
      </c>
      <c r="AG23" s="44">
        <v>36083</v>
      </c>
      <c r="AH23" s="58"/>
      <c r="AI23" s="45"/>
      <c r="AJ23" s="7"/>
    </row>
    <row r="24" spans="2:36" s="1" customFormat="1" ht="11.25" x14ac:dyDescent="0.2">
      <c r="B24" s="56"/>
      <c r="C24" s="42" t="s">
        <v>105</v>
      </c>
      <c r="D24" s="38" t="s">
        <v>106</v>
      </c>
      <c r="E24" s="38" t="str">
        <f>IF(ISERROR(F24),_xll.ohRangeRetrieveError(F24),IF(ISERROR(G24),_xll.ohRangeRetrieveError(G24),IF(ISERROR(H24),_xll.ohRangeRetrieveError(H24),IF(ISERROR(I24),_xll.ohRangeRetrieveError(I24),"---"))))</f>
        <v>---</v>
      </c>
      <c r="F24" s="31" t="str">
        <f>_xll.qlSchedule($C24&amp;"_Sch",$N24,$O24,$P24,$Q24,$R24,$S24,$T24,$U24,$V24,$W24,Permanent,Trigger,ObjectOverwrite)</f>
        <v>IT0001271649_Sch#0001</v>
      </c>
      <c r="G24" s="31" t="str">
        <f>_xll.qlIborLeg(C24&amp;"_Cpn",$L24,$M24,$F24,$X24,$Y24,$Z24,$AA24,$AB24,$AC24,$AD24,$AE24,Permanent,,ObjectOverwrite)</f>
        <v>IT0001271649_Cpn#0001</v>
      </c>
      <c r="H24" s="31" t="str">
        <f>_xll.qlLeg($C24&amp;"_Red",$AF24,_xll.qlCalendarAdjust($Q24,$O24,$L24,Trigger),,Permanent,,ObjectOverwrite)</f>
        <v>IT0001271649_Red#0001</v>
      </c>
      <c r="I24" s="31" t="str">
        <f>_xll.qlMultiPhaseLeg($C24&amp;"_Leg",$G24:$H24,,Permanent,,ObjectOverwrite)</f>
        <v>IT0001271649_Leg#0001</v>
      </c>
      <c r="J24" s="37" t="str">
        <f>_xll.qlBond($C24,$D24,$K24,SettlementDays,$Q24,$M24,$O24,$AG24,$I24,Permanent,,ObjectOverwrite)</f>
        <v>IT0001271649#0001</v>
      </c>
      <c r="K24" s="34" t="s">
        <v>8</v>
      </c>
      <c r="L24" s="34" t="s">
        <v>16</v>
      </c>
      <c r="M24" s="35">
        <v>100</v>
      </c>
      <c r="N24" s="27">
        <v>36105</v>
      </c>
      <c r="O24" s="28">
        <v>43410</v>
      </c>
      <c r="P24" s="28" t="s">
        <v>35</v>
      </c>
      <c r="Q24" s="68" t="s">
        <v>19</v>
      </c>
      <c r="R24" s="68" t="s">
        <v>17</v>
      </c>
      <c r="S24" s="68" t="s">
        <v>17</v>
      </c>
      <c r="T24" s="29" t="s">
        <v>222</v>
      </c>
      <c r="U24" s="29" t="b">
        <v>0</v>
      </c>
      <c r="V24" s="28" t="e">
        <f>NA()</f>
        <v>#N/A</v>
      </c>
      <c r="W24" s="28" t="e">
        <f>NA()</f>
        <v>#N/A</v>
      </c>
      <c r="X24" s="59">
        <v>2</v>
      </c>
      <c r="Y24" s="33" t="b">
        <v>0</v>
      </c>
      <c r="Z24" s="33" t="s">
        <v>18</v>
      </c>
      <c r="AA24" s="60">
        <v>0</v>
      </c>
      <c r="AB24" s="63" t="s">
        <v>121</v>
      </c>
      <c r="AC24" s="60" t="s">
        <v>65</v>
      </c>
      <c r="AD24" s="64" t="s">
        <v>107</v>
      </c>
      <c r="AE24" s="65" t="s">
        <v>108</v>
      </c>
      <c r="AF24" s="32">
        <v>100</v>
      </c>
      <c r="AG24" s="44">
        <v>36105</v>
      </c>
      <c r="AH24" s="58"/>
      <c r="AI24" s="45"/>
      <c r="AJ24" s="7"/>
    </row>
    <row r="25" spans="2:36" s="1" customFormat="1" ht="11.25" x14ac:dyDescent="0.2">
      <c r="B25" s="56"/>
      <c r="C25" s="42" t="s">
        <v>109</v>
      </c>
      <c r="D25" s="38" t="s">
        <v>110</v>
      </c>
      <c r="E25" s="38" t="str">
        <f>IF(ISERROR(F25),_xll.ohRangeRetrieveError(F25),IF(ISERROR(G25),_xll.ohRangeRetrieveError(G25),IF(ISERROR(H25),_xll.ohRangeRetrieveError(H25),IF(ISERROR(I25),_xll.ohRangeRetrieveError(I25),"---"))))</f>
        <v>---</v>
      </c>
      <c r="F25" s="31" t="str">
        <f>_xll.qlSchedule($C25&amp;"_Sch",$N25,$O25,$P25,$Q25,$R25,$S25,$T25,$U25,$V25,$W25,Permanent,Trigger,ObjectOverwrite)</f>
        <v>IT0001203295_Sch#0001</v>
      </c>
      <c r="G25" s="31" t="str">
        <f>_xll.qlIborLeg(C25&amp;"_Cpn",$L25,$M25,$F25,$X25,$Y25,$Z25,$AA25,$AB25,$AC25,$AD25,$AE25,Permanent,,ObjectOverwrite)</f>
        <v>IT0001203295_Cpn#0001</v>
      </c>
      <c r="H25" s="31" t="str">
        <f>_xll.qlLeg($C25&amp;"_Red",$AF25,_xll.qlCalendarAdjust($Q25,$O25,$L25,Trigger),,Permanent,,ObjectOverwrite)</f>
        <v>IT0001203295_Red#0001</v>
      </c>
      <c r="I25" s="31" t="str">
        <f>_xll.qlMultiPhaseLeg($C25&amp;"_Leg",$G25:$H25,,Permanent,,ObjectOverwrite)</f>
        <v>IT0001203295_Leg#0001</v>
      </c>
      <c r="J25" s="37" t="str">
        <f>_xll.qlBond($C25,$D25,$K25,SettlementDays,$Q25,$M25,$O25,$AG25,$I25,Permanent,,ObjectOverwrite)</f>
        <v>IT0001203295#0001</v>
      </c>
      <c r="K25" s="34" t="s">
        <v>8</v>
      </c>
      <c r="L25" s="34" t="s">
        <v>16</v>
      </c>
      <c r="M25" s="35">
        <v>100</v>
      </c>
      <c r="N25" s="27">
        <v>35844</v>
      </c>
      <c r="O25" s="28">
        <v>41323</v>
      </c>
      <c r="P25" s="28" t="s">
        <v>35</v>
      </c>
      <c r="Q25" s="68" t="s">
        <v>19</v>
      </c>
      <c r="R25" s="68" t="s">
        <v>17</v>
      </c>
      <c r="S25" s="68" t="s">
        <v>17</v>
      </c>
      <c r="T25" s="29" t="s">
        <v>222</v>
      </c>
      <c r="U25" s="29" t="b">
        <v>0</v>
      </c>
      <c r="V25" s="28" t="e">
        <f>NA()</f>
        <v>#N/A</v>
      </c>
      <c r="W25" s="28" t="e">
        <f>NA()</f>
        <v>#N/A</v>
      </c>
      <c r="X25" s="59">
        <v>4</v>
      </c>
      <c r="Y25" s="33" t="b">
        <v>0</v>
      </c>
      <c r="Z25" s="33" t="s">
        <v>18</v>
      </c>
      <c r="AA25" s="60" t="s">
        <v>90</v>
      </c>
      <c r="AB25" s="63" t="s">
        <v>123</v>
      </c>
      <c r="AC25" s="60" t="s">
        <v>65</v>
      </c>
      <c r="AD25" s="64" t="s">
        <v>122</v>
      </c>
      <c r="AE25" s="65" t="s">
        <v>112</v>
      </c>
      <c r="AF25" s="32">
        <v>100</v>
      </c>
      <c r="AG25" s="44">
        <v>35844</v>
      </c>
      <c r="AH25" s="58"/>
      <c r="AI25" s="45"/>
      <c r="AJ25" s="7"/>
    </row>
    <row r="26" spans="2:36" s="1" customFormat="1" ht="11.25" x14ac:dyDescent="0.2">
      <c r="B26" s="56"/>
      <c r="C26" s="42" t="s">
        <v>124</v>
      </c>
      <c r="D26" s="38" t="s">
        <v>125</v>
      </c>
      <c r="E26" s="38" t="str">
        <f>IF(ISERROR(F26),_xll.ohRangeRetrieveError(F26),IF(ISERROR(G26),_xll.ohRangeRetrieveError(G26),IF(ISERROR(H26),_xll.ohRangeRetrieveError(H26),IF(ISERROR(I26),_xll.ohRangeRetrieveError(I26),"---"))))</f>
        <v>---</v>
      </c>
      <c r="F26" s="31" t="str">
        <f>_xll.qlSchedule($C26&amp;"_Sch",$N26,$O26,$P26,$Q26,$R26,$S26,$T26,$U26,$V26,$W26,Permanent,Trigger,ObjectOverwrite)</f>
        <v>IT0001235404_Sch#0001</v>
      </c>
      <c r="G26" s="31" t="str">
        <f>_xll.qlIborLeg(C26&amp;"_Cpn",$L26,$M26,$F26,$X26,$Y26,$Z26,$AA26,$AB26,$AC26,$AD26,$AE26,Permanent,,ObjectOverwrite)</f>
        <v>IT0001235404_Cpn#0001</v>
      </c>
      <c r="H26" s="31" t="str">
        <f>_xll.qlLeg($C26&amp;"_Red",$AF26,_xll.qlCalendarAdjust($Q26,$O26,$L26,Trigger),,Permanent,,ObjectOverwrite)</f>
        <v>IT0001235404_Red#0001</v>
      </c>
      <c r="I26" s="31" t="str">
        <f>_xll.qlMultiPhaseLeg($C26&amp;"_Leg",$G26:$H26,,Permanent,,ObjectOverwrite)</f>
        <v>IT0001235404_Leg#0001</v>
      </c>
      <c r="J26" s="37" t="str">
        <f>_xll.qlBond($C26,$D26,$K26,SettlementDays,$Q26,$M26,$O26,$AG26,$I26,Permanent,,ObjectOverwrite)</f>
        <v>IT0001235404#0001</v>
      </c>
      <c r="K26" s="34" t="s">
        <v>8</v>
      </c>
      <c r="L26" s="34" t="s">
        <v>16</v>
      </c>
      <c r="M26" s="35">
        <v>100</v>
      </c>
      <c r="N26" s="27">
        <v>35977</v>
      </c>
      <c r="O26" s="28">
        <v>41456</v>
      </c>
      <c r="P26" s="28" t="s">
        <v>35</v>
      </c>
      <c r="Q26" s="68" t="s">
        <v>19</v>
      </c>
      <c r="R26" s="68" t="s">
        <v>17</v>
      </c>
      <c r="S26" s="68" t="s">
        <v>17</v>
      </c>
      <c r="T26" s="29" t="s">
        <v>222</v>
      </c>
      <c r="U26" s="29" t="b">
        <v>0</v>
      </c>
      <c r="V26" s="28" t="e">
        <f>NA()</f>
        <v>#N/A</v>
      </c>
      <c r="W26" s="28" t="e">
        <f>NA()</f>
        <v>#N/A</v>
      </c>
      <c r="X26" s="59">
        <v>2</v>
      </c>
      <c r="Y26" s="33" t="b">
        <v>0</v>
      </c>
      <c r="Z26" s="69" t="s">
        <v>18</v>
      </c>
      <c r="AA26" s="60" t="s">
        <v>129</v>
      </c>
      <c r="AB26" s="63" t="s">
        <v>123</v>
      </c>
      <c r="AC26" s="70" t="s">
        <v>75</v>
      </c>
      <c r="AD26" s="64" t="s">
        <v>127</v>
      </c>
      <c r="AE26" s="65" t="s">
        <v>128</v>
      </c>
      <c r="AF26" s="32">
        <v>100</v>
      </c>
      <c r="AG26" s="44">
        <v>35977</v>
      </c>
      <c r="AH26" s="58" t="s">
        <v>126</v>
      </c>
      <c r="AI26" s="45"/>
      <c r="AJ26" s="7"/>
    </row>
    <row r="27" spans="2:36" s="1" customFormat="1" ht="11.25" x14ac:dyDescent="0.2">
      <c r="B27" s="56"/>
      <c r="C27" s="42" t="s">
        <v>203</v>
      </c>
      <c r="D27" s="38" t="s">
        <v>204</v>
      </c>
      <c r="E27" s="38" t="str">
        <f>IF(ISERROR(F27),_xll.ohRangeRetrieveError(F27),IF(ISERROR(G27),_xll.ohRangeRetrieveError(G27),IF(ISERROR(H27),_xll.ohRangeRetrieveError(H27),IF(ISERROR(I27),_xll.ohRangeRetrieveError(I27),"---"))))</f>
        <v>---</v>
      </c>
      <c r="F27" s="31" t="str">
        <f>_xll.qlSchedule($C27&amp;"_Sch",$N27,$O27,$P27,$Q27,$R27,$S27,$T27,$U27,$V27,$W27,Permanent,Trigger,ObjectOverwrite)</f>
        <v>XS0235012951_Sch#0001</v>
      </c>
      <c r="G27" s="31" t="str">
        <f>_xll.qlIborLeg(C27&amp;"_Cpn",$L27,$M27,$F27,$X27,$Y27,$Z27,$AA27,$AB27,$AC27,$AD27,$AE27,Permanent,,ObjectOverwrite)</f>
        <v>XS0235012951_Cpn#0001</v>
      </c>
      <c r="H27" s="31" t="str">
        <f>_xll.qlLeg($C27&amp;"_Red",$AF27,_xll.qlCalendarAdjust($Q27,$O27,$L27,Trigger),,Permanent,,ObjectOverwrite)</f>
        <v>XS0235012951_Red#0001</v>
      </c>
      <c r="I27" s="31" t="str">
        <f>_xll.qlMultiPhaseLeg($C27&amp;"_Leg",$G27:$H27,,Permanent,,ObjectOverwrite)</f>
        <v>XS0235012951_Leg#0001</v>
      </c>
      <c r="J27" s="37" t="str">
        <f>_xll.qlBond($C27,$D27,$K27,SettlementDays,$Q27,$M27,$O27,$AG27,$I27,Permanent,,ObjectOverwrite)</f>
        <v>XS0235012951#0001</v>
      </c>
      <c r="K27" s="34" t="s">
        <v>8</v>
      </c>
      <c r="L27" s="34" t="s">
        <v>16</v>
      </c>
      <c r="M27" s="35">
        <v>100</v>
      </c>
      <c r="N27" s="27">
        <v>38674</v>
      </c>
      <c r="O27" s="28">
        <v>42326</v>
      </c>
      <c r="P27" s="28" t="s">
        <v>9</v>
      </c>
      <c r="Q27" s="68" t="s">
        <v>19</v>
      </c>
      <c r="R27" s="68" t="s">
        <v>17</v>
      </c>
      <c r="S27" s="68" t="s">
        <v>17</v>
      </c>
      <c r="T27" s="29" t="s">
        <v>222</v>
      </c>
      <c r="U27" s="29" t="b">
        <v>0</v>
      </c>
      <c r="V27" s="28" t="e">
        <v>#N/A</v>
      </c>
      <c r="W27" s="28" t="e">
        <v>#N/A</v>
      </c>
      <c r="X27" s="59">
        <v>2</v>
      </c>
      <c r="Y27" s="33" t="b">
        <v>0</v>
      </c>
      <c r="Z27" s="33" t="s">
        <v>18</v>
      </c>
      <c r="AA27" s="60" t="e">
        <v>#N/A</v>
      </c>
      <c r="AB27" s="63">
        <v>1</v>
      </c>
      <c r="AC27" s="60" t="s">
        <v>53</v>
      </c>
      <c r="AD27" s="64">
        <v>4.7499999999999999E-3</v>
      </c>
      <c r="AE27" s="65">
        <v>0.05</v>
      </c>
      <c r="AF27" s="32">
        <v>100</v>
      </c>
      <c r="AG27" s="44">
        <v>38674</v>
      </c>
      <c r="AH27" s="58"/>
      <c r="AI27" s="45"/>
      <c r="AJ27" s="7"/>
    </row>
    <row r="28" spans="2:36" s="1" customFormat="1" ht="11.25" x14ac:dyDescent="0.2">
      <c r="B28" s="56"/>
      <c r="C28" s="42" t="s">
        <v>205</v>
      </c>
      <c r="D28" s="38" t="s">
        <v>206</v>
      </c>
      <c r="E28" s="38" t="str">
        <f>IF(ISERROR(F28),_xll.ohRangeRetrieveError(F28),IF(ISERROR(G28),_xll.ohRangeRetrieveError(G28),IF(ISERROR(H28),_xll.ohRangeRetrieveError(H28),IF(ISERROR(I28),_xll.ohRangeRetrieveError(I28),"---"))))</f>
        <v>---</v>
      </c>
      <c r="F28" s="31" t="str">
        <f>_xll.qlSchedule($C28&amp;"_Sch",$N28,$O28,$P28,$Q28,$R28,$S28,$T28,$U28,$V28,$W28,Permanent,Trigger,ObjectOverwrite)</f>
        <v>XS0082483388_Sch#0001</v>
      </c>
      <c r="G28" s="31" t="str">
        <f>_xll.qlIborLeg(C28&amp;"_Cpn",$L28,$M28,$F28,$X28,$Y28,$Z28,$AA28,$AB28,$AC28,$AD28,$AE28,Permanent,,ObjectOverwrite)</f>
        <v>XS0082483388_Cpn#0001</v>
      </c>
      <c r="H28" s="31" t="str">
        <f>_xll.qlLeg($C28&amp;"_Red",$AF28,_xll.qlCalendarAdjust($Q28,$O28,$L28,Trigger),,Permanent,,ObjectOverwrite)</f>
        <v>XS0082483388_Red#0001</v>
      </c>
      <c r="I28" s="31" t="str">
        <f>_xll.qlMultiPhaseLeg($C28&amp;"_Leg",$G28:$H28,,Permanent,,ObjectOverwrite)</f>
        <v>XS0082483388_Leg#0001</v>
      </c>
      <c r="J28" s="37" t="str">
        <f>_xll.qlBond($C28,$D28,$K28,SettlementDays,$Q28,$M28,$O28,$AG28,$I28,Permanent,,ObjectOverwrite)</f>
        <v>XS0082483388#0001</v>
      </c>
      <c r="K28" s="34" t="s">
        <v>8</v>
      </c>
      <c r="L28" s="34" t="s">
        <v>16</v>
      </c>
      <c r="M28" s="35">
        <v>100</v>
      </c>
      <c r="N28" s="27">
        <v>35781</v>
      </c>
      <c r="O28" s="28">
        <v>39433</v>
      </c>
      <c r="P28" s="28" t="s">
        <v>35</v>
      </c>
      <c r="Q28" s="68" t="s">
        <v>19</v>
      </c>
      <c r="R28" s="68" t="s">
        <v>17</v>
      </c>
      <c r="S28" s="68" t="s">
        <v>17</v>
      </c>
      <c r="T28" s="29" t="s">
        <v>222</v>
      </c>
      <c r="U28" s="29" t="b">
        <v>0</v>
      </c>
      <c r="V28" s="28" t="e">
        <v>#N/A</v>
      </c>
      <c r="W28" s="28" t="e">
        <v>#N/A</v>
      </c>
      <c r="X28" s="59">
        <v>2</v>
      </c>
      <c r="Y28" s="33" t="b">
        <v>0</v>
      </c>
      <c r="Z28" s="33" t="s">
        <v>32</v>
      </c>
      <c r="AA28" s="60">
        <v>0</v>
      </c>
      <c r="AB28" s="63" t="s">
        <v>220</v>
      </c>
      <c r="AC28" s="60" t="s">
        <v>75</v>
      </c>
      <c r="AD28" s="64" t="s">
        <v>207</v>
      </c>
      <c r="AE28" s="65" t="e">
        <v>#N/A</v>
      </c>
      <c r="AF28" s="32">
        <v>100</v>
      </c>
      <c r="AG28" s="44">
        <v>35781</v>
      </c>
      <c r="AH28" s="58" t="s">
        <v>208</v>
      </c>
      <c r="AI28" s="45"/>
      <c r="AJ28" s="7"/>
    </row>
    <row r="29" spans="2:36" s="1" customFormat="1" ht="11.25" x14ac:dyDescent="0.2">
      <c r="B29" s="56"/>
      <c r="C29" s="42" t="s">
        <v>209</v>
      </c>
      <c r="D29" s="38" t="s">
        <v>210</v>
      </c>
      <c r="E29" s="38" t="str">
        <f>IF(ISERROR(F29),_xll.ohRangeRetrieveError(F29),IF(ISERROR(G29),_xll.ohRangeRetrieveError(G29),IF(ISERROR(H29),_xll.ohRangeRetrieveError(H29),IF(ISERROR(I29),_xll.ohRangeRetrieveError(I29),"---"))))</f>
        <v>---</v>
      </c>
      <c r="F29" s="31" t="str">
        <f>_xll.qlSchedule($C29&amp;"_Sch",$N29,$O29,$P29,$Q29,$R29,$S29,$T29,$U29,$V29,$W29,Permanent,Trigger,ObjectOverwrite)</f>
        <v>XS0233447936_Sch#0001</v>
      </c>
      <c r="G29" s="31" t="str">
        <f>_xll.qlIborLeg(C29&amp;"_Cpn",$L29,$M29,$F29,$X29,$Y29,$Z29,$AA29,$AB29,$AC29,$AD29,$AE29,Permanent,,ObjectOverwrite)</f>
        <v>XS0233447936_Cpn#0001</v>
      </c>
      <c r="H29" s="31" t="str">
        <f>_xll.qlLeg($C29&amp;"_Red",$AF29,_xll.qlCalendarAdjust($Q29,$O29,$L29,Trigger),,Permanent,,ObjectOverwrite)</f>
        <v>XS0233447936_Red#0001</v>
      </c>
      <c r="I29" s="31" t="str">
        <f>_xll.qlMultiPhaseLeg($C29&amp;"_Leg",$G29:$H29,,Permanent,,ObjectOverwrite)</f>
        <v>XS0233447936_Leg#0001</v>
      </c>
      <c r="J29" s="37" t="str">
        <f>_xll.qlBond($C29,$D29,$K29,SettlementDays,$Q29,$M29,$O29,$AG29,$I29,Permanent,,ObjectOverwrite)</f>
        <v>XS0233447936#0001</v>
      </c>
      <c r="K29" s="34" t="s">
        <v>8</v>
      </c>
      <c r="L29" s="34" t="s">
        <v>16</v>
      </c>
      <c r="M29" s="35">
        <v>100</v>
      </c>
      <c r="N29" s="27">
        <v>38672</v>
      </c>
      <c r="O29" s="28">
        <v>42324</v>
      </c>
      <c r="P29" s="28" t="s">
        <v>9</v>
      </c>
      <c r="Q29" s="68" t="s">
        <v>19</v>
      </c>
      <c r="R29" s="68" t="s">
        <v>17</v>
      </c>
      <c r="S29" s="68" t="s">
        <v>17</v>
      </c>
      <c r="T29" s="29" t="s">
        <v>222</v>
      </c>
      <c r="U29" s="29" t="b">
        <v>0</v>
      </c>
      <c r="V29" s="28" t="e">
        <v>#N/A</v>
      </c>
      <c r="W29" s="28" t="e">
        <v>#N/A</v>
      </c>
      <c r="X29" s="59">
        <v>2</v>
      </c>
      <c r="Y29" s="33" t="b">
        <v>0</v>
      </c>
      <c r="Z29" s="33" t="s">
        <v>18</v>
      </c>
      <c r="AA29" s="60" t="e">
        <v>#N/A</v>
      </c>
      <c r="AB29" s="63">
        <v>1</v>
      </c>
      <c r="AC29" s="60" t="s">
        <v>53</v>
      </c>
      <c r="AD29" s="64">
        <v>2.5000000000000001E-3</v>
      </c>
      <c r="AE29" s="65">
        <v>0.05</v>
      </c>
      <c r="AF29" s="32">
        <v>100</v>
      </c>
      <c r="AG29" s="44">
        <v>38672</v>
      </c>
      <c r="AH29" s="58"/>
      <c r="AI29" s="45"/>
      <c r="AJ29" s="7"/>
    </row>
    <row r="30" spans="2:36" s="1" customFormat="1" ht="11.25" x14ac:dyDescent="0.2">
      <c r="B30" s="56"/>
      <c r="C30" s="42" t="s">
        <v>214</v>
      </c>
      <c r="D30" s="38" t="s">
        <v>215</v>
      </c>
      <c r="E30" s="38" t="str">
        <f>IF(ISERROR(F30),_xll.ohRangeRetrieveError(F30),IF(ISERROR(G30),_xll.ohRangeRetrieveError(G30),IF(ISERROR(H30),_xll.ohRangeRetrieveError(H30),IF(ISERROR(I30),_xll.ohRangeRetrieveError(I30),"---"))))</f>
        <v>---</v>
      </c>
      <c r="F30" s="31" t="str">
        <f>_xll.qlSchedule($C30&amp;"_Sch",$N30,$O30,$P30,$Q30,$R30,$S30,$T30,$U30,$V30,$W30,Permanent,Trigger,ObjectOverwrite)</f>
        <v>XS0250578134_Sch#0001</v>
      </c>
      <c r="G30" s="31" t="str">
        <f>_xll.qlIborLeg(C30&amp;"_Cpn",$L30,$M30,$F30,$X30,$Y30,$Z30,$AA30,$AB30,$AC30,$AD30,$AE30,Permanent,,ObjectOverwrite)</f>
        <v>XS0250578134_Cpn#0001</v>
      </c>
      <c r="H30" s="31" t="str">
        <f>_xll.qlLeg($C30&amp;"_Red",$AF30,_xll.qlCalendarAdjust($Q30,$O30,$L30,Trigger),,Permanent,,ObjectOverwrite)</f>
        <v>XS0250578134_Red#0001</v>
      </c>
      <c r="I30" s="31" t="str">
        <f>_xll.qlMultiPhaseLeg($C30&amp;"_Leg",$G30:$H30,,Permanent,,ObjectOverwrite)</f>
        <v>XS0250578134_Leg#0001</v>
      </c>
      <c r="J30" s="37" t="str">
        <f>_xll.qlBond($C30,$D30,$K30,SettlementDays,$Q30,$M30,$O30,$AG30,$I30,Permanent,,ObjectOverwrite)</f>
        <v>XS0250578134#0001</v>
      </c>
      <c r="K30" s="34" t="s">
        <v>8</v>
      </c>
      <c r="L30" s="34" t="s">
        <v>55</v>
      </c>
      <c r="M30" s="35">
        <v>100</v>
      </c>
      <c r="N30" s="27">
        <v>38813</v>
      </c>
      <c r="O30" s="28">
        <v>42466</v>
      </c>
      <c r="P30" s="28" t="s">
        <v>35</v>
      </c>
      <c r="Q30" s="68" t="s">
        <v>19</v>
      </c>
      <c r="R30" s="68" t="s">
        <v>17</v>
      </c>
      <c r="S30" s="68" t="s">
        <v>17</v>
      </c>
      <c r="T30" s="29" t="s">
        <v>222</v>
      </c>
      <c r="U30" s="29" t="b">
        <v>0</v>
      </c>
      <c r="V30" s="28" t="e">
        <v>#N/A</v>
      </c>
      <c r="W30" s="28" t="e">
        <v>#N/A</v>
      </c>
      <c r="X30" s="59">
        <v>2</v>
      </c>
      <c r="Y30" s="33" t="b">
        <v>0</v>
      </c>
      <c r="Z30" s="33" t="s">
        <v>130</v>
      </c>
      <c r="AA30" s="60" t="e">
        <v>#N/A</v>
      </c>
      <c r="AB30" s="63">
        <v>1</v>
      </c>
      <c r="AC30" s="60" t="s">
        <v>53</v>
      </c>
      <c r="AD30" s="64">
        <v>6.0000000000000001E-3</v>
      </c>
      <c r="AE30" s="65">
        <v>0.05</v>
      </c>
      <c r="AF30" s="32">
        <v>100</v>
      </c>
      <c r="AG30" s="44">
        <v>38813</v>
      </c>
      <c r="AH30" s="58"/>
      <c r="AI30" s="45"/>
      <c r="AJ30" s="7"/>
    </row>
    <row r="31" spans="2:36" s="1" customFormat="1" ht="11.25" x14ac:dyDescent="0.2">
      <c r="B31" s="56"/>
      <c r="C31" s="42" t="s">
        <v>131</v>
      </c>
      <c r="D31" s="38" t="s">
        <v>154</v>
      </c>
      <c r="E31" s="38" t="str">
        <f>IF(ISERROR(F31),_xll.ohRangeRetrieveError(F31),IF(ISERROR(G31),_xll.ohRangeRetrieveError(G31),IF(ISERROR(H31),_xll.ohRangeRetrieveError(H31),IF(ISERROR(I31),_xll.ohRangeRetrieveError(I31),"---"))))</f>
        <v>---</v>
      </c>
      <c r="F31" s="31" t="str">
        <f>_xll.qlSchedule($C31&amp;"_Sch",$N31,$O31,$P31,$Q31,$R31,$S31,$T31,$U31,$V31,$W31,Permanent,Trigger,ObjectOverwrite)</f>
        <v>XS0090566539_Sch#0001</v>
      </c>
      <c r="G31" s="31" t="str">
        <f>_xll.qlIborLeg(C31&amp;"_Cpn",$L31,$M31,$F31,$X31,$Y31,$Z31,$AA31,$AB31,$AC31,$AD31,$AE31,Permanent,,ObjectOverwrite)</f>
        <v>XS0090566539_Cpn#0001</v>
      </c>
      <c r="H31" s="31" t="str">
        <f>_xll.qlLeg($C31&amp;"_Red",$AF31,_xll.qlCalendarAdjust($Q31,$O31,$L31,Trigger),,Permanent,,ObjectOverwrite)</f>
        <v>XS0090566539_Red#0001</v>
      </c>
      <c r="I31" s="31" t="str">
        <f>_xll.qlMultiPhaseLeg($C31&amp;"_Leg",$G31:$H31,,Permanent,,ObjectOverwrite)</f>
        <v>XS0090566539_Leg#0001</v>
      </c>
      <c r="J31" s="37" t="str">
        <f>_xll.qlBond($C31,$D31,$K31,SettlementDays,$Q31,$M31,$O31,$AG31,$I31,Permanent,,ObjectOverwrite)</f>
        <v>XS0090566539#0001</v>
      </c>
      <c r="K31" s="34" t="s">
        <v>37</v>
      </c>
      <c r="L31" s="34" t="s">
        <v>55</v>
      </c>
      <c r="M31" s="35">
        <v>100</v>
      </c>
      <c r="N31" s="27">
        <v>38254</v>
      </c>
      <c r="O31" s="28">
        <v>43367</v>
      </c>
      <c r="P31" s="28" t="s">
        <v>9</v>
      </c>
      <c r="Q31" s="68" t="s">
        <v>19</v>
      </c>
      <c r="R31" s="68" t="s">
        <v>55</v>
      </c>
      <c r="S31" s="68" t="s">
        <v>55</v>
      </c>
      <c r="T31" s="29" t="s">
        <v>222</v>
      </c>
      <c r="U31" s="29" t="b">
        <v>0</v>
      </c>
      <c r="V31" s="28" t="e">
        <v>#N/A</v>
      </c>
      <c r="W31" s="28" t="e">
        <v>#N/A</v>
      </c>
      <c r="X31" s="59">
        <v>2</v>
      </c>
      <c r="Y31" s="33" t="b">
        <v>0</v>
      </c>
      <c r="Z31" s="33" t="s">
        <v>130</v>
      </c>
      <c r="AA31" s="60" t="e">
        <v>#N/A</v>
      </c>
      <c r="AB31" s="63">
        <v>1</v>
      </c>
      <c r="AC31" s="60" t="s">
        <v>53</v>
      </c>
      <c r="AD31" s="64">
        <v>2.5000000000000001E-3</v>
      </c>
      <c r="AE31" s="65" t="e">
        <v>#N/A</v>
      </c>
      <c r="AF31" s="32">
        <v>100</v>
      </c>
      <c r="AG31" s="44">
        <v>38254</v>
      </c>
      <c r="AH31" s="58"/>
      <c r="AI31" s="45"/>
      <c r="AJ31" s="7"/>
    </row>
    <row r="32" spans="2:36" s="1" customFormat="1" ht="11.25" x14ac:dyDescent="0.2">
      <c r="B32" s="56"/>
      <c r="C32" s="42" t="s">
        <v>132</v>
      </c>
      <c r="D32" s="38" t="s">
        <v>155</v>
      </c>
      <c r="E32" s="38" t="str">
        <f>IF(ISERROR(F32),_xll.ohRangeRetrieveError(F32),IF(ISERROR(G32),_xll.ohRangeRetrieveError(G32),IF(ISERROR(H32),_xll.ohRangeRetrieveError(H32),IF(ISERROR(I32),_xll.ohRangeRetrieveError(I32),"---"))))</f>
        <v>---</v>
      </c>
      <c r="F32" s="31" t="str">
        <f>_xll.qlSchedule($C32&amp;"_Sch",$N32,$O32,$P32,$Q32,$R32,$S32,$T32,$U32,$V32,$W32,Permanent,Trigger,ObjectOverwrite)</f>
        <v>XS0080841579_Sch#0001</v>
      </c>
      <c r="G32" s="31" t="str">
        <f>_xll.qlIborLeg(C32&amp;"_Cpn",$L32,$M32,$F32,$X32,$Y32,$Z32,$AA32,$AB32,$AC32,$AD32,$AE32,Permanent,,ObjectOverwrite)</f>
        <v>XS0080841579_Cpn#0001</v>
      </c>
      <c r="H32" s="31" t="str">
        <f>_xll.qlLeg($C32&amp;"_Red",$AF32,_xll.qlCalendarAdjust($Q32,$O32,$L32,Trigger),,Permanent,,ObjectOverwrite)</f>
        <v>XS0080841579_Red#0001</v>
      </c>
      <c r="I32" s="31" t="str">
        <f>_xll.qlMultiPhaseLeg($C32&amp;"_Leg",$G32:$H32,,Permanent,,ObjectOverwrite)</f>
        <v>XS0080841579_Leg#0001</v>
      </c>
      <c r="J32" s="37" t="str">
        <f>_xll.qlBond($C32,$D32,$K32,SettlementDays,$Q32,$M32,$O32,$AG32,$I32,Permanent,,ObjectOverwrite)</f>
        <v>XS0080841579#0001</v>
      </c>
      <c r="K32" s="34" t="s">
        <v>37</v>
      </c>
      <c r="L32" s="34" t="s">
        <v>16</v>
      </c>
      <c r="M32" s="35">
        <v>100</v>
      </c>
      <c r="N32" s="66">
        <v>36462</v>
      </c>
      <c r="O32" s="28">
        <v>39384</v>
      </c>
      <c r="P32" s="28" t="s">
        <v>35</v>
      </c>
      <c r="Q32" s="68" t="s">
        <v>19</v>
      </c>
      <c r="R32" s="68" t="s">
        <v>17</v>
      </c>
      <c r="S32" s="68" t="s">
        <v>17</v>
      </c>
      <c r="T32" s="29" t="s">
        <v>222</v>
      </c>
      <c r="U32" s="29" t="b">
        <v>0</v>
      </c>
      <c r="V32" s="28" t="e">
        <v>#N/A</v>
      </c>
      <c r="W32" s="28" t="e">
        <v>#N/A</v>
      </c>
      <c r="X32" s="59">
        <v>2</v>
      </c>
      <c r="Y32" s="33" t="b">
        <v>0</v>
      </c>
      <c r="Z32" s="33" t="s">
        <v>32</v>
      </c>
      <c r="AA32" s="60">
        <v>0</v>
      </c>
      <c r="AB32" s="71" t="s">
        <v>216</v>
      </c>
      <c r="AC32" s="70" t="s">
        <v>75</v>
      </c>
      <c r="AD32" s="64">
        <v>0.16</v>
      </c>
      <c r="AE32" s="65" t="e">
        <v>#N/A</v>
      </c>
      <c r="AF32" s="32">
        <v>100</v>
      </c>
      <c r="AG32" s="44">
        <v>35732</v>
      </c>
      <c r="AH32" s="58" t="s">
        <v>197</v>
      </c>
      <c r="AI32" s="45"/>
      <c r="AJ32" s="7"/>
    </row>
    <row r="33" spans="2:36" s="1" customFormat="1" ht="11.25" x14ac:dyDescent="0.2">
      <c r="B33" s="56"/>
      <c r="C33" s="42" t="s">
        <v>133</v>
      </c>
      <c r="D33" s="38" t="s">
        <v>156</v>
      </c>
      <c r="E33" s="38" t="str">
        <f>IF(ISERROR(F33),_xll.ohRangeRetrieveError(F33),IF(ISERROR(G33),_xll.ohRangeRetrieveError(G33),IF(ISERROR(H33),_xll.ohRangeRetrieveError(H33),IF(ISERROR(I33),_xll.ohRangeRetrieveError(I33),"---"))))</f>
        <v>---</v>
      </c>
      <c r="F33" s="31" t="str">
        <f>_xll.qlSchedule($C33&amp;"_Sch",$N33,$O33,$P33,$Q33,$R33,$S33,$T33,$U33,$V33,$W33,Permanent,Trigger,ObjectOverwrite)</f>
        <v>XS0080973489_Sch#0001</v>
      </c>
      <c r="G33" s="31" t="str">
        <f>_xll.qlIborLeg(C33&amp;"_Cpn",$L33,$M33,$F33,$X33,$Y33,$Z33,$AA33,$AB33,$AC33,$AD33,$AE33,Permanent,,ObjectOverwrite)</f>
        <v>XS0080973489_Cpn#0001</v>
      </c>
      <c r="H33" s="31" t="str">
        <f>_xll.qlLeg($C33&amp;"_Red",$AF33,_xll.qlCalendarAdjust($Q33,$O33,$L33,Trigger),,Permanent,,ObjectOverwrite)</f>
        <v>XS0080973489_Red#0001</v>
      </c>
      <c r="I33" s="31" t="str">
        <f>_xll.qlMultiPhaseLeg($C33&amp;"_Leg",$G33:$H33,,Permanent,,ObjectOverwrite)</f>
        <v>XS0080973489_Leg#0001</v>
      </c>
      <c r="J33" s="37" t="str">
        <f>_xll.qlBond($C33,$D33,$K33,SettlementDays,$Q33,$M33,$O33,$AG33,$I33,Permanent,,ObjectOverwrite)</f>
        <v>XS0080973489#0001</v>
      </c>
      <c r="K33" s="34" t="s">
        <v>37</v>
      </c>
      <c r="L33" s="34" t="s">
        <v>16</v>
      </c>
      <c r="M33" s="35">
        <v>100</v>
      </c>
      <c r="N33" s="66">
        <v>36464</v>
      </c>
      <c r="O33" s="28">
        <v>39386</v>
      </c>
      <c r="P33" s="28" t="s">
        <v>35</v>
      </c>
      <c r="Q33" s="68" t="s">
        <v>19</v>
      </c>
      <c r="R33" s="68" t="s">
        <v>17</v>
      </c>
      <c r="S33" s="68" t="s">
        <v>17</v>
      </c>
      <c r="T33" s="29" t="s">
        <v>222</v>
      </c>
      <c r="U33" s="29" t="b">
        <v>0</v>
      </c>
      <c r="V33" s="28" t="e">
        <v>#N/A</v>
      </c>
      <c r="W33" s="28" t="e">
        <v>#N/A</v>
      </c>
      <c r="X33" s="59">
        <v>2</v>
      </c>
      <c r="Y33" s="33" t="b">
        <v>0</v>
      </c>
      <c r="Z33" s="33" t="s">
        <v>32</v>
      </c>
      <c r="AA33" s="60">
        <v>0</v>
      </c>
      <c r="AB33" s="71">
        <v>-2.0333333333333301</v>
      </c>
      <c r="AC33" s="70" t="s">
        <v>75</v>
      </c>
      <c r="AD33" s="64">
        <v>0.16</v>
      </c>
      <c r="AE33" s="65" t="e">
        <v>#N/A</v>
      </c>
      <c r="AF33" s="32">
        <v>100</v>
      </c>
      <c r="AG33" s="44">
        <v>35734</v>
      </c>
      <c r="AH33" s="58" t="s">
        <v>177</v>
      </c>
      <c r="AI33" s="45"/>
      <c r="AJ33" s="7"/>
    </row>
    <row r="34" spans="2:36" s="1" customFormat="1" ht="11.25" x14ac:dyDescent="0.2">
      <c r="B34" s="56"/>
      <c r="C34" s="42" t="s">
        <v>134</v>
      </c>
      <c r="D34" s="38" t="s">
        <v>157</v>
      </c>
      <c r="E34" s="38" t="str">
        <f>IF(ISERROR(F34),_xll.ohRangeRetrieveError(F34),IF(ISERROR(G34),_xll.ohRangeRetrieveError(G34),IF(ISERROR(H34),_xll.ohRangeRetrieveError(H34),IF(ISERROR(I34),_xll.ohRangeRetrieveError(I34),"---"))))</f>
        <v>---</v>
      </c>
      <c r="F34" s="31" t="str">
        <f>_xll.qlSchedule($C34&amp;"_Sch",$N34,$O34,$P34,$Q34,$R34,$S34,$T34,$U34,$V34,$W34,Permanent,Trigger,ObjectOverwrite)</f>
        <v>XS0081431610_Sch#0001</v>
      </c>
      <c r="G34" s="31" t="str">
        <f>_xll.qlIborLeg(C34&amp;"_Cpn",$L34,$M34,$F34,$X34,$Y34,$Z34,$AA34,$AB34,$AC34,$AD34,$AE34,Permanent,,ObjectOverwrite)</f>
        <v>XS0081431610_Cpn#0001</v>
      </c>
      <c r="H34" s="31" t="str">
        <f>_xll.qlLeg($C34&amp;"_Red",$AF34,_xll.qlCalendarAdjust($Q34,$O34,$L34,Trigger),,Permanent,,ObjectOverwrite)</f>
        <v>XS0081431610_Red#0001</v>
      </c>
      <c r="I34" s="31" t="str">
        <f>_xll.qlMultiPhaseLeg($C34&amp;"_Leg",$G34:$H34,,Permanent,,ObjectOverwrite)</f>
        <v>XS0081431610_Leg#0001</v>
      </c>
      <c r="J34" s="37" t="str">
        <f>_xll.qlBond($C34,$D34,$K34,SettlementDays,$Q34,$M34,$O34,$AG34,$I34,Permanent,,ObjectOverwrite)</f>
        <v>XS0081431610#0001</v>
      </c>
      <c r="K34" s="34" t="s">
        <v>37</v>
      </c>
      <c r="L34" s="34" t="s">
        <v>16</v>
      </c>
      <c r="M34" s="35">
        <v>100</v>
      </c>
      <c r="N34" s="66">
        <v>36478</v>
      </c>
      <c r="O34" s="28">
        <v>39400</v>
      </c>
      <c r="P34" s="28" t="s">
        <v>35</v>
      </c>
      <c r="Q34" s="68" t="s">
        <v>19</v>
      </c>
      <c r="R34" s="68" t="s">
        <v>17</v>
      </c>
      <c r="S34" s="68" t="s">
        <v>17</v>
      </c>
      <c r="T34" s="29" t="s">
        <v>222</v>
      </c>
      <c r="U34" s="29" t="b">
        <v>0</v>
      </c>
      <c r="V34" s="28" t="e">
        <v>#N/A</v>
      </c>
      <c r="W34" s="28" t="e">
        <v>#N/A</v>
      </c>
      <c r="X34" s="59">
        <v>2</v>
      </c>
      <c r="Y34" s="33" t="b">
        <v>0</v>
      </c>
      <c r="Z34" s="33" t="s">
        <v>32</v>
      </c>
      <c r="AA34" s="60">
        <v>0</v>
      </c>
      <c r="AB34" s="63">
        <v>-2</v>
      </c>
      <c r="AC34" s="70" t="s">
        <v>75</v>
      </c>
      <c r="AD34" s="64">
        <v>0.16</v>
      </c>
      <c r="AE34" s="65" t="e">
        <v>#N/A</v>
      </c>
      <c r="AF34" s="32">
        <v>100</v>
      </c>
      <c r="AG34" s="44">
        <v>35748</v>
      </c>
      <c r="AH34" s="58" t="s">
        <v>178</v>
      </c>
      <c r="AI34" s="45"/>
      <c r="AJ34" s="7"/>
    </row>
    <row r="35" spans="2:36" s="1" customFormat="1" ht="11.25" x14ac:dyDescent="0.2">
      <c r="B35" s="56"/>
      <c r="C35" s="42" t="s">
        <v>135</v>
      </c>
      <c r="D35" s="38" t="s">
        <v>158</v>
      </c>
      <c r="E35" s="38" t="str">
        <f>IF(ISERROR(F35),_xll.ohRangeRetrieveError(F35),IF(ISERROR(G35),_xll.ohRangeRetrieveError(G35),IF(ISERROR(H35),_xll.ohRangeRetrieveError(H35),IF(ISERROR(I35),_xll.ohRangeRetrieveError(I35),"---"))))</f>
        <v>---</v>
      </c>
      <c r="F35" s="31" t="str">
        <f>_xll.qlSchedule($C35&amp;"_Sch",$N35,$O35,$P35,$Q35,$R35,$S35,$T35,$U35,$V35,$W35,Permanent,Trigger,ObjectOverwrite)</f>
        <v>XS0082293506_Sch#0001</v>
      </c>
      <c r="G35" s="31" t="str">
        <f>_xll.qlIborLeg(C35&amp;"_Cpn",$L35,$M35,$F35,$X35,$Y35,$Z35,$AA35,$AB35,$AC35,$AD35,$AE35,Permanent,,ObjectOverwrite)</f>
        <v>XS0082293506_Cpn#0001</v>
      </c>
      <c r="H35" s="31" t="str">
        <f>_xll.qlLeg($C35&amp;"_Red",$AF35,_xll.qlCalendarAdjust($Q35,$O35,$L35,Trigger),,Permanent,,ObjectOverwrite)</f>
        <v>XS0082293506_Red#0001</v>
      </c>
      <c r="I35" s="31" t="str">
        <f>_xll.qlMultiPhaseLeg($C35&amp;"_Leg",$G35:$H35,,Permanent,,ObjectOverwrite)</f>
        <v>XS0082293506_Leg#0001</v>
      </c>
      <c r="J35" s="37" t="str">
        <f>_xll.qlBond($C35,$D35,$K35,SettlementDays,$Q35,$M35,$O35,$AG35,$I35,Permanent,,ObjectOverwrite)</f>
        <v>XS0082293506#0001</v>
      </c>
      <c r="K35" s="34" t="s">
        <v>37</v>
      </c>
      <c r="L35" s="34" t="s">
        <v>16</v>
      </c>
      <c r="M35" s="35">
        <v>100</v>
      </c>
      <c r="N35" s="66">
        <v>36871</v>
      </c>
      <c r="O35" s="28">
        <v>39427</v>
      </c>
      <c r="P35" s="28" t="s">
        <v>35</v>
      </c>
      <c r="Q35" s="68" t="s">
        <v>19</v>
      </c>
      <c r="R35" s="68" t="s">
        <v>17</v>
      </c>
      <c r="S35" s="68" t="s">
        <v>17</v>
      </c>
      <c r="T35" s="29" t="s">
        <v>222</v>
      </c>
      <c r="U35" s="29" t="b">
        <v>0</v>
      </c>
      <c r="V35" s="28" t="e">
        <v>#N/A</v>
      </c>
      <c r="W35" s="28" t="e">
        <v>#N/A</v>
      </c>
      <c r="X35" s="59">
        <v>2</v>
      </c>
      <c r="Y35" s="33" t="b">
        <v>0</v>
      </c>
      <c r="Z35" s="33" t="s">
        <v>32</v>
      </c>
      <c r="AA35" s="60">
        <v>0</v>
      </c>
      <c r="AB35" s="71" t="s">
        <v>217</v>
      </c>
      <c r="AC35" s="70" t="s">
        <v>75</v>
      </c>
      <c r="AD35" s="64">
        <v>0.16</v>
      </c>
      <c r="AE35" s="65" t="e">
        <v>#N/A</v>
      </c>
      <c r="AF35" s="32">
        <v>100</v>
      </c>
      <c r="AG35" s="44">
        <v>35775</v>
      </c>
      <c r="AH35" s="58" t="s">
        <v>179</v>
      </c>
      <c r="AI35" s="45"/>
      <c r="AJ35" s="7"/>
    </row>
    <row r="36" spans="2:36" s="1" customFormat="1" ht="11.25" x14ac:dyDescent="0.2">
      <c r="B36" s="56"/>
      <c r="C36" s="42" t="s">
        <v>136</v>
      </c>
      <c r="D36" s="38" t="s">
        <v>159</v>
      </c>
      <c r="E36" s="38" t="str">
        <f>IF(ISERROR(F36),_xll.ohRangeRetrieveError(F36),IF(ISERROR(G36),_xll.ohRangeRetrieveError(G36),IF(ISERROR(H36),_xll.ohRangeRetrieveError(H36),IF(ISERROR(I36),_xll.ohRangeRetrieveError(I36),"---"))))</f>
        <v>---</v>
      </c>
      <c r="F36" s="31" t="str">
        <f>_xll.qlSchedule($C36&amp;"_Sch",$N36,$O36,$P36,$Q36,$R36,$S36,$T36,$U36,$V36,$W36,Permanent,Trigger,ObjectOverwrite)</f>
        <v>XS0081387531_Sch#0001</v>
      </c>
      <c r="G36" s="31" t="str">
        <f>_xll.qlIborLeg(C36&amp;"_Cpn",$L36,$M36,$F36,$X36,$Y36,$Z36,$AA36,$AB36,$AC36,$AD36,$AE36,Permanent,,ObjectOverwrite)</f>
        <v>XS0081387531_Cpn#0001</v>
      </c>
      <c r="H36" s="31" t="str">
        <f>_xll.qlLeg($C36&amp;"_Red",$AF36,_xll.qlCalendarAdjust($Q36,$O36,$L36,Trigger),,Permanent,,ObjectOverwrite)</f>
        <v>XS0081387531_Red#0001</v>
      </c>
      <c r="I36" s="31" t="str">
        <f>_xll.qlMultiPhaseLeg($C36&amp;"_Leg",$G36:$H36,,Permanent,,ObjectOverwrite)</f>
        <v>XS0081387531_Leg#0001</v>
      </c>
      <c r="J36" s="37" t="str">
        <f>_xll.qlBond($C36,$D36,$K36,SettlementDays,$Q36,$M36,$O36,$AG36,$I36,Permanent,,ObjectOverwrite)</f>
        <v>XS0081387531#0001</v>
      </c>
      <c r="K36" s="34" t="s">
        <v>37</v>
      </c>
      <c r="L36" s="34" t="s">
        <v>55</v>
      </c>
      <c r="M36" s="35">
        <v>100</v>
      </c>
      <c r="N36" s="66">
        <v>36508</v>
      </c>
      <c r="O36" s="28">
        <v>39430</v>
      </c>
      <c r="P36" s="28" t="s">
        <v>35</v>
      </c>
      <c r="Q36" s="68" t="s">
        <v>19</v>
      </c>
      <c r="R36" s="68" t="s">
        <v>17</v>
      </c>
      <c r="S36" s="68" t="s">
        <v>17</v>
      </c>
      <c r="T36" s="29" t="s">
        <v>222</v>
      </c>
      <c r="U36" s="29" t="b">
        <v>0</v>
      </c>
      <c r="V36" s="28" t="e">
        <v>#N/A</v>
      </c>
      <c r="W36" s="28" t="e">
        <v>#N/A</v>
      </c>
      <c r="X36" s="59">
        <v>2</v>
      </c>
      <c r="Y36" s="33" t="b">
        <v>0</v>
      </c>
      <c r="Z36" s="33" t="s">
        <v>32</v>
      </c>
      <c r="AA36" s="60">
        <v>0</v>
      </c>
      <c r="AB36" s="71">
        <v>-2.0277777777777777</v>
      </c>
      <c r="AC36" s="70" t="s">
        <v>75</v>
      </c>
      <c r="AD36" s="64">
        <v>0.16</v>
      </c>
      <c r="AE36" s="65" t="e">
        <v>#N/A</v>
      </c>
      <c r="AF36" s="32">
        <v>100</v>
      </c>
      <c r="AG36" s="44">
        <v>35754</v>
      </c>
      <c r="AH36" s="58" t="s">
        <v>180</v>
      </c>
      <c r="AI36" s="45"/>
      <c r="AJ36" s="7"/>
    </row>
    <row r="37" spans="2:36" s="1" customFormat="1" ht="11.25" x14ac:dyDescent="0.2">
      <c r="B37" s="56"/>
      <c r="C37" s="42" t="s">
        <v>137</v>
      </c>
      <c r="D37" s="38" t="s">
        <v>160</v>
      </c>
      <c r="E37" s="38" t="str">
        <f>IF(ISERROR(F37),_xll.ohRangeRetrieveError(F37),IF(ISERROR(G37),_xll.ohRangeRetrieveError(G37),IF(ISERROR(H37),_xll.ohRangeRetrieveError(H37),IF(ISERROR(I37),_xll.ohRangeRetrieveError(I37),"---"))))</f>
        <v>---</v>
      </c>
      <c r="F37" s="31" t="str">
        <f>_xll.qlSchedule($C37&amp;"_Sch",$N37,$O37,$P37,$Q37,$R37,$S37,$T37,$U37,$V37,$W37,Permanent,Trigger,ObjectOverwrite)</f>
        <v>XS0081980129_Sch#0001</v>
      </c>
      <c r="G37" s="31" t="str">
        <f>_xll.qlIborLeg(C37&amp;"_Cpn",$L37,$M37,$F37,$X37,$Y37,$Z37,$AA37,$AB37,$AC37,$AD37,$AE37,Permanent,,ObjectOverwrite)</f>
        <v>XS0081980129_Cpn#0001</v>
      </c>
      <c r="H37" s="31" t="str">
        <f>_xll.qlLeg($C37&amp;"_Red",$AF37,_xll.qlCalendarAdjust($Q37,$O37,$L37,Trigger),,Permanent,,ObjectOverwrite)</f>
        <v>XS0081980129_Red#0001</v>
      </c>
      <c r="I37" s="31" t="str">
        <f>_xll.qlMultiPhaseLeg($C37&amp;"_Leg",$G37:$H37,,Permanent,,ObjectOverwrite)</f>
        <v>XS0081980129_Leg#0001</v>
      </c>
      <c r="J37" s="37" t="str">
        <f>_xll.qlBond($C37,$D37,$K37,SettlementDays,$Q37,$M37,$O37,$AG37,$I37,Permanent,,ObjectOverwrite)</f>
        <v>XS0081980129#0001</v>
      </c>
      <c r="K37" s="34" t="s">
        <v>37</v>
      </c>
      <c r="L37" s="34" t="s">
        <v>16</v>
      </c>
      <c r="M37" s="35">
        <v>100</v>
      </c>
      <c r="N37" s="66">
        <v>36512</v>
      </c>
      <c r="O37" s="28">
        <v>39434</v>
      </c>
      <c r="P37" s="28" t="s">
        <v>35</v>
      </c>
      <c r="Q37" s="68" t="s">
        <v>19</v>
      </c>
      <c r="R37" s="68" t="s">
        <v>17</v>
      </c>
      <c r="S37" s="68" t="s">
        <v>17</v>
      </c>
      <c r="T37" s="29" t="s">
        <v>222</v>
      </c>
      <c r="U37" s="29" t="b">
        <v>0</v>
      </c>
      <c r="V37" s="28" t="e">
        <v>#N/A</v>
      </c>
      <c r="W37" s="28" t="e">
        <v>#N/A</v>
      </c>
      <c r="X37" s="59">
        <v>2</v>
      </c>
      <c r="Y37" s="33" t="b">
        <v>0</v>
      </c>
      <c r="Z37" s="33" t="s">
        <v>32</v>
      </c>
      <c r="AA37" s="60">
        <v>0</v>
      </c>
      <c r="AB37" s="71">
        <v>-2.0277777777777777</v>
      </c>
      <c r="AC37" s="70" t="s">
        <v>75</v>
      </c>
      <c r="AD37" s="64">
        <v>0.16</v>
      </c>
      <c r="AE37" s="65" t="e">
        <v>#N/A</v>
      </c>
      <c r="AF37" s="32">
        <v>100</v>
      </c>
      <c r="AG37" s="44">
        <v>35782</v>
      </c>
      <c r="AH37" s="58" t="s">
        <v>181</v>
      </c>
      <c r="AI37" s="45"/>
      <c r="AJ37" s="7"/>
    </row>
    <row r="38" spans="2:36" s="1" customFormat="1" ht="11.25" x14ac:dyDescent="0.2">
      <c r="B38" s="56"/>
      <c r="C38" s="42" t="s">
        <v>138</v>
      </c>
      <c r="D38" s="38" t="s">
        <v>161</v>
      </c>
      <c r="E38" s="38" t="str">
        <f>IF(ISERROR(F38),_xll.ohRangeRetrieveError(F38),IF(ISERROR(G38),_xll.ohRangeRetrieveError(G38),IF(ISERROR(H38),_xll.ohRangeRetrieveError(H38),IF(ISERROR(I38),_xll.ohRangeRetrieveError(I38),"---"))))</f>
        <v>---</v>
      </c>
      <c r="F38" s="31" t="str">
        <f>_xll.qlSchedule($C38&amp;"_Sch",$N38,$O38,$P38,$Q38,$R38,$S38,$T38,$U38,$V38,$W38,Permanent,Trigger,ObjectOverwrite)</f>
        <v>XS0082716589_Sch#0001</v>
      </c>
      <c r="G38" s="31" t="str">
        <f>_xll.qlIborLeg(C38&amp;"_Cpn",$L38,$M38,$F38,$X38,$Y38,$Z38,$AA38,$AB38,$AC38,$AD38,$AE38,Permanent,,ObjectOverwrite)</f>
        <v>XS0082716589_Cpn#0001</v>
      </c>
      <c r="H38" s="31" t="str">
        <f>_xll.qlLeg($C38&amp;"_Red",$AF38,_xll.qlCalendarAdjust($Q38,$O38,$L38,Trigger),,Permanent,,ObjectOverwrite)</f>
        <v>XS0082716589_Red#0001</v>
      </c>
      <c r="I38" s="31" t="str">
        <f>_xll.qlMultiPhaseLeg($C38&amp;"_Leg",$G38:$H38,,Permanent,,ObjectOverwrite)</f>
        <v>XS0082716589_Leg#0001</v>
      </c>
      <c r="J38" s="37" t="str">
        <f>_xll.qlBond($C38,$D38,$K38,SettlementDays,$Q38,$M38,$O38,$AG38,$I38,Permanent,,ObjectOverwrite)</f>
        <v>XS0082716589#0001</v>
      </c>
      <c r="K38" s="34" t="s">
        <v>37</v>
      </c>
      <c r="L38" s="34" t="s">
        <v>55</v>
      </c>
      <c r="M38" s="35">
        <v>100</v>
      </c>
      <c r="N38" s="66">
        <v>36879</v>
      </c>
      <c r="O38" s="28">
        <v>39435</v>
      </c>
      <c r="P38" s="28" t="s">
        <v>35</v>
      </c>
      <c r="Q38" s="68" t="s">
        <v>19</v>
      </c>
      <c r="R38" s="68" t="s">
        <v>17</v>
      </c>
      <c r="S38" s="68" t="s">
        <v>17</v>
      </c>
      <c r="T38" s="29" t="s">
        <v>222</v>
      </c>
      <c r="U38" s="29" t="b">
        <v>0</v>
      </c>
      <c r="V38" s="28" t="e">
        <v>#N/A</v>
      </c>
      <c r="W38" s="28" t="e">
        <v>#N/A</v>
      </c>
      <c r="X38" s="59">
        <v>2</v>
      </c>
      <c r="Y38" s="33" t="b">
        <v>0</v>
      </c>
      <c r="Z38" s="33" t="s">
        <v>32</v>
      </c>
      <c r="AA38" s="60">
        <v>0</v>
      </c>
      <c r="AB38" s="63">
        <v>-2</v>
      </c>
      <c r="AC38" s="70" t="s">
        <v>75</v>
      </c>
      <c r="AD38" s="64">
        <v>0.155</v>
      </c>
      <c r="AE38" s="65">
        <v>0.155</v>
      </c>
      <c r="AF38" s="32">
        <v>100</v>
      </c>
      <c r="AG38" s="44">
        <v>35765</v>
      </c>
      <c r="AH38" s="58" t="s">
        <v>198</v>
      </c>
      <c r="AI38" s="45"/>
      <c r="AJ38" s="7"/>
    </row>
    <row r="39" spans="2:36" s="1" customFormat="1" ht="11.25" x14ac:dyDescent="0.2">
      <c r="B39" s="56"/>
      <c r="C39" s="42" t="s">
        <v>139</v>
      </c>
      <c r="D39" s="38" t="s">
        <v>162</v>
      </c>
      <c r="E39" s="38" t="str">
        <f>IF(ISERROR(F39),_xll.ohRangeRetrieveError(F39),IF(ISERROR(G39),_xll.ohRangeRetrieveError(G39),IF(ISERROR(H39),_xll.ohRangeRetrieveError(H39),IF(ISERROR(I39),_xll.ohRangeRetrieveError(I39),"---"))))</f>
        <v>---</v>
      </c>
      <c r="F39" s="31" t="str">
        <f>_xll.qlSchedule($C39&amp;"_Sch",$N39,$O39,$P39,$Q39,$R39,$S39,$T39,$U39,$V39,$W39,Permanent,Trigger,ObjectOverwrite)</f>
        <v>XS0082731463_Sch#0001</v>
      </c>
      <c r="G39" s="31" t="str">
        <f>_xll.qlIborLeg(C39&amp;"_Cpn",$L39,$M39,$F39,$X39,$Y39,$Z39,$AA39,$AB39,$AC39,$AD39,$AE39,Permanent,,ObjectOverwrite)</f>
        <v>XS0082731463_Cpn#0001</v>
      </c>
      <c r="H39" s="31" t="str">
        <f>_xll.qlLeg($C39&amp;"_Red",$AF39,_xll.qlCalendarAdjust($Q39,$O39,$L39,Trigger),,Permanent,,ObjectOverwrite)</f>
        <v>XS0082731463_Red#0001</v>
      </c>
      <c r="I39" s="31" t="str">
        <f>_xll.qlMultiPhaseLeg($C39&amp;"_Leg",$G39:$H39,,Permanent,,ObjectOverwrite)</f>
        <v>XS0082731463_Leg#0001</v>
      </c>
      <c r="J39" s="37" t="str">
        <f>_xll.qlBond($C39,$D39,$K39,SettlementDays,$Q39,$M39,$O39,$AG39,$I39,Permanent,,ObjectOverwrite)</f>
        <v>XS0082731463#0001</v>
      </c>
      <c r="K39" s="34" t="s">
        <v>37</v>
      </c>
      <c r="L39" s="34" t="s">
        <v>16</v>
      </c>
      <c r="M39" s="35">
        <v>100</v>
      </c>
      <c r="N39" s="66">
        <v>36898</v>
      </c>
      <c r="O39" s="28">
        <v>39454</v>
      </c>
      <c r="P39" s="28" t="s">
        <v>35</v>
      </c>
      <c r="Q39" s="68" t="s">
        <v>19</v>
      </c>
      <c r="R39" s="68" t="s">
        <v>17</v>
      </c>
      <c r="S39" s="68" t="s">
        <v>17</v>
      </c>
      <c r="T39" s="29" t="s">
        <v>222</v>
      </c>
      <c r="U39" s="29" t="b">
        <v>0</v>
      </c>
      <c r="V39" s="28" t="e">
        <v>#N/A</v>
      </c>
      <c r="W39" s="28" t="e">
        <v>#N/A</v>
      </c>
      <c r="X39" s="59">
        <v>2</v>
      </c>
      <c r="Y39" s="33" t="b">
        <v>0</v>
      </c>
      <c r="Z39" s="33" t="s">
        <v>32</v>
      </c>
      <c r="AA39" s="60">
        <v>0</v>
      </c>
      <c r="AB39" s="71" t="s">
        <v>217</v>
      </c>
      <c r="AC39" s="70" t="s">
        <v>75</v>
      </c>
      <c r="AD39" s="64">
        <v>0.155</v>
      </c>
      <c r="AE39" s="65" t="e">
        <v>#N/A</v>
      </c>
      <c r="AF39" s="32">
        <v>100</v>
      </c>
      <c r="AG39" s="44">
        <v>35802</v>
      </c>
      <c r="AH39" s="58" t="s">
        <v>182</v>
      </c>
      <c r="AI39" s="45"/>
      <c r="AJ39" s="7"/>
    </row>
    <row r="40" spans="2:36" s="1" customFormat="1" ht="11.25" x14ac:dyDescent="0.2">
      <c r="B40" s="56"/>
      <c r="C40" s="42" t="s">
        <v>140</v>
      </c>
      <c r="D40" s="38" t="s">
        <v>163</v>
      </c>
      <c r="E40" s="38" t="str">
        <f>IF(ISERROR(F40),_xll.ohRangeRetrieveError(F40),IF(ISERROR(G40),_xll.ohRangeRetrieveError(G40),IF(ISERROR(H40),_xll.ohRangeRetrieveError(H40),IF(ISERROR(I40),_xll.ohRangeRetrieveError(I40),"---"))))</f>
        <v>---</v>
      </c>
      <c r="F40" s="31" t="str">
        <f>_xll.qlSchedule($C40&amp;"_Sch",$N40,$O40,$P40,$Q40,$R40,$S40,$T40,$U40,$V40,$W40,Permanent,Trigger,ObjectOverwrite)</f>
        <v>XS0082435065_Sch#0001</v>
      </c>
      <c r="G40" s="31" t="str">
        <f>_xll.qlIborLeg(C40&amp;"_Cpn",$L40,$M40,$F40,$X40,$Y40,$Z40,$AA40,$AB40,$AC40,$AD40,$AE40,Permanent,,ObjectOverwrite)</f>
        <v>XS0082435065_Cpn#0001</v>
      </c>
      <c r="H40" s="31" t="str">
        <f>_xll.qlLeg($C40&amp;"_Red",$AF40,_xll.qlCalendarAdjust($Q40,$O40,$L40,Trigger),,Permanent,,ObjectOverwrite)</f>
        <v>XS0082435065_Red#0001</v>
      </c>
      <c r="I40" s="31" t="str">
        <f>_xll.qlMultiPhaseLeg($C40&amp;"_Leg",$G40:$H40,,Permanent,,ObjectOverwrite)</f>
        <v>XS0082435065_Leg#0001</v>
      </c>
      <c r="J40" s="37" t="str">
        <f>_xll.qlBond($C40,$D40,$K40,SettlementDays,$Q40,$M40,$O40,$AG40,$I40,Permanent,,ObjectOverwrite)</f>
        <v>XS0082435065#0001</v>
      </c>
      <c r="K40" s="34" t="s">
        <v>37</v>
      </c>
      <c r="L40" s="34" t="s">
        <v>16</v>
      </c>
      <c r="M40" s="35">
        <v>100</v>
      </c>
      <c r="N40" s="66">
        <v>35803</v>
      </c>
      <c r="O40" s="28">
        <v>39637</v>
      </c>
      <c r="P40" s="28" t="s">
        <v>35</v>
      </c>
      <c r="Q40" s="68" t="s">
        <v>19</v>
      </c>
      <c r="R40" s="68" t="s">
        <v>17</v>
      </c>
      <c r="S40" s="68" t="s">
        <v>17</v>
      </c>
      <c r="T40" s="29" t="s">
        <v>223</v>
      </c>
      <c r="U40" s="29" t="b">
        <v>0</v>
      </c>
      <c r="V40" s="28">
        <v>35984</v>
      </c>
      <c r="W40" s="28" t="e">
        <v>#N/A</v>
      </c>
      <c r="X40" s="59">
        <v>2</v>
      </c>
      <c r="Y40" s="33" t="b">
        <v>0</v>
      </c>
      <c r="Z40" s="33" t="s">
        <v>32</v>
      </c>
      <c r="AA40" s="60">
        <v>0</v>
      </c>
      <c r="AB40" s="71">
        <v>-2.0277777777777777</v>
      </c>
      <c r="AC40" s="70" t="s">
        <v>75</v>
      </c>
      <c r="AD40" s="64">
        <v>0.16</v>
      </c>
      <c r="AE40" s="65" t="e">
        <v>#N/A</v>
      </c>
      <c r="AF40" s="32">
        <v>100</v>
      </c>
      <c r="AG40" s="44">
        <v>35803</v>
      </c>
      <c r="AH40" s="58" t="s">
        <v>183</v>
      </c>
      <c r="AI40" s="45"/>
      <c r="AJ40" s="7"/>
    </row>
    <row r="41" spans="2:36" s="1" customFormat="1" ht="11.25" x14ac:dyDescent="0.2">
      <c r="B41" s="56"/>
      <c r="C41" s="42" t="s">
        <v>141</v>
      </c>
      <c r="D41" s="38" t="s">
        <v>164</v>
      </c>
      <c r="E41" s="38" t="str">
        <f>IF(ISERROR(F41),_xll.ohRangeRetrieveError(F41),IF(ISERROR(G41),_xll.ohRangeRetrieveError(G41),IF(ISERROR(H41),_xll.ohRangeRetrieveError(H41),IF(ISERROR(I41),_xll.ohRangeRetrieveError(I41),"---"))))</f>
        <v>---</v>
      </c>
      <c r="F41" s="31" t="str">
        <f>_xll.qlSchedule($C41&amp;"_Sch",$N41,$O41,$P41,$Q41,$R41,$S41,$T41,$U41,$V41,$W41,Permanent,Trigger,ObjectOverwrite)</f>
        <v>XS0082725739_Sch#0001</v>
      </c>
      <c r="G41" s="31" t="str">
        <f>_xll.qlIborLeg(C41&amp;"_Cpn",$L41,$M41,$F41,$X41,$Y41,$Z41,$AA41,$AB41,$AC41,$AD41,$AE41,Permanent,,ObjectOverwrite)</f>
        <v>XS0082725739_Cpn#0001</v>
      </c>
      <c r="H41" s="31" t="str">
        <f>_xll.qlLeg($C41&amp;"_Red",$AF41,_xll.qlCalendarAdjust($Q41,$O41,$L41,Trigger),,Permanent,,ObjectOverwrite)</f>
        <v>XS0082725739_Red#0001</v>
      </c>
      <c r="I41" s="31" t="str">
        <f>_xll.qlMultiPhaseLeg($C41&amp;"_Leg",$G41:$H41,,Permanent,,ObjectOverwrite)</f>
        <v>XS0082725739_Leg#0001</v>
      </c>
      <c r="J41" s="37" t="str">
        <f>_xll.qlBond($C41,$D41,$K41,SettlementDays,$Q41,$M41,$O41,$AG41,$I41,Permanent,,ObjectOverwrite)</f>
        <v>XS0082725739#0001</v>
      </c>
      <c r="K41" s="34" t="s">
        <v>37</v>
      </c>
      <c r="L41" s="34" t="s">
        <v>16</v>
      </c>
      <c r="M41" s="35">
        <v>100</v>
      </c>
      <c r="N41" s="27">
        <v>35802</v>
      </c>
      <c r="O41" s="28">
        <v>39820</v>
      </c>
      <c r="P41" s="28" t="s">
        <v>35</v>
      </c>
      <c r="Q41" s="68" t="s">
        <v>19</v>
      </c>
      <c r="R41" s="68" t="s">
        <v>17</v>
      </c>
      <c r="S41" s="68" t="s">
        <v>17</v>
      </c>
      <c r="T41" s="29" t="s">
        <v>222</v>
      </c>
      <c r="U41" s="29" t="b">
        <v>0</v>
      </c>
      <c r="V41" s="28" t="e">
        <v>#N/A</v>
      </c>
      <c r="W41" s="28" t="e">
        <v>#N/A</v>
      </c>
      <c r="X41" s="59">
        <v>2</v>
      </c>
      <c r="Y41" s="33" t="b">
        <v>0</v>
      </c>
      <c r="Z41" s="33" t="s">
        <v>32</v>
      </c>
      <c r="AA41" s="60">
        <v>0</v>
      </c>
      <c r="AB41" s="71" t="s">
        <v>188</v>
      </c>
      <c r="AC41" s="70" t="s">
        <v>75</v>
      </c>
      <c r="AD41" s="64" t="s">
        <v>184</v>
      </c>
      <c r="AE41" s="65" t="e">
        <v>#N/A</v>
      </c>
      <c r="AF41" s="32">
        <v>100</v>
      </c>
      <c r="AG41" s="44">
        <v>35802</v>
      </c>
      <c r="AH41" s="58" t="s">
        <v>196</v>
      </c>
      <c r="AI41" s="45"/>
      <c r="AJ41" s="7"/>
    </row>
    <row r="42" spans="2:36" s="1" customFormat="1" ht="11.25" x14ac:dyDescent="0.2">
      <c r="B42" s="56"/>
      <c r="C42" s="42" t="s">
        <v>142</v>
      </c>
      <c r="D42" s="38" t="s">
        <v>165</v>
      </c>
      <c r="E42" s="38" t="str">
        <f>IF(ISERROR(F42),_xll.ohRangeRetrieveError(F42),IF(ISERROR(G42),_xll.ohRangeRetrieveError(G42),IF(ISERROR(H42),_xll.ohRangeRetrieveError(H42),IF(ISERROR(I42),_xll.ohRangeRetrieveError(I42),"---"))))</f>
        <v>---</v>
      </c>
      <c r="F42" s="31" t="str">
        <f>_xll.qlSchedule($C42&amp;"_Sch",$N42,$O42,$P42,$Q42,$R42,$S42,$T42,$U42,$V42,$W42,Permanent,Trigger,ObjectOverwrite)</f>
        <v>XS0082486050_Sch#0001</v>
      </c>
      <c r="G42" s="31" t="str">
        <f>_xll.qlIborLeg(C42&amp;"_Cpn",$L42,$M42,$F42,$X42,$Y42,$Z42,$AA42,$AB42,$AC42,$AD42,$AE42,Permanent,,ObjectOverwrite)</f>
        <v>XS0082486050_Cpn#0001</v>
      </c>
      <c r="H42" s="31" t="str">
        <f>_xll.qlLeg($C42&amp;"_Red",$AF42,_xll.qlCalendarAdjust($Q42,$O42,$L42,Trigger),,Permanent,,ObjectOverwrite)</f>
        <v>XS0082486050_Red#0001</v>
      </c>
      <c r="I42" s="31" t="str">
        <f>_xll.qlMultiPhaseLeg($C42&amp;"_Leg",$G42:$H42,,Permanent,,ObjectOverwrite)</f>
        <v>XS0082486050_Leg#0001</v>
      </c>
      <c r="J42" s="37" t="str">
        <f>_xll.qlBond($C42,$D42,$K42,SettlementDays,$Q42,$M42,$O42,$AG42,$I42,Permanent,,ObjectOverwrite)</f>
        <v>XS0082486050#0001</v>
      </c>
      <c r="K42" s="34" t="s">
        <v>37</v>
      </c>
      <c r="L42" s="34" t="s">
        <v>16</v>
      </c>
      <c r="M42" s="35">
        <v>100</v>
      </c>
      <c r="N42" s="66">
        <v>37247</v>
      </c>
      <c r="O42" s="28">
        <v>40169</v>
      </c>
      <c r="P42" s="28" t="s">
        <v>35</v>
      </c>
      <c r="Q42" s="68" t="s">
        <v>19</v>
      </c>
      <c r="R42" s="68" t="s">
        <v>17</v>
      </c>
      <c r="S42" s="68" t="s">
        <v>17</v>
      </c>
      <c r="T42" s="29" t="s">
        <v>222</v>
      </c>
      <c r="U42" s="29" t="b">
        <v>0</v>
      </c>
      <c r="V42" s="28" t="e">
        <v>#N/A</v>
      </c>
      <c r="W42" s="28" t="e">
        <v>#N/A</v>
      </c>
      <c r="X42" s="59">
        <v>2</v>
      </c>
      <c r="Y42" s="33" t="b">
        <v>0</v>
      </c>
      <c r="Z42" s="33" t="s">
        <v>32</v>
      </c>
      <c r="AA42" s="60">
        <v>0</v>
      </c>
      <c r="AB42" s="63">
        <v>-2</v>
      </c>
      <c r="AC42" s="70" t="s">
        <v>65</v>
      </c>
      <c r="AD42" s="64">
        <v>0.155</v>
      </c>
      <c r="AE42" s="65" t="e">
        <v>#N/A</v>
      </c>
      <c r="AF42" s="32">
        <v>100</v>
      </c>
      <c r="AG42" s="44">
        <v>35786</v>
      </c>
      <c r="AH42" s="58" t="s">
        <v>185</v>
      </c>
      <c r="AI42" s="45"/>
      <c r="AJ42" s="7"/>
    </row>
    <row r="43" spans="2:36" s="1" customFormat="1" ht="11.25" x14ac:dyDescent="0.2">
      <c r="B43" s="56"/>
      <c r="C43" s="42" t="s">
        <v>143</v>
      </c>
      <c r="D43" s="38" t="s">
        <v>166</v>
      </c>
      <c r="E43" s="38" t="str">
        <f>IF(ISERROR(F43),_xll.ohRangeRetrieveError(F43),IF(ISERROR(G43),_xll.ohRangeRetrieveError(G43),IF(ISERROR(H43),_xll.ohRangeRetrieveError(H43),IF(ISERROR(I43),_xll.ohRangeRetrieveError(I43),"---"))))</f>
        <v>---</v>
      </c>
      <c r="F43" s="31" t="str">
        <f>_xll.qlSchedule($C43&amp;"_Sch",$N43,$O43,$P43,$Q43,$R43,$S43,$T43,$U43,$V43,$W43,Permanent,Trigger,ObjectOverwrite)</f>
        <v>XS0082785808_Sch#0001</v>
      </c>
      <c r="G43" s="31" t="str">
        <f>_xll.qlIborLeg(C43&amp;"_Cpn",$L43,$M43,$F43,$X43,$Y43,$Z43,$AA43,$AB43,$AC43,$AD43,$AE43,Permanent,,ObjectOverwrite)</f>
        <v>XS0082785808_Cpn#0001</v>
      </c>
      <c r="H43" s="31" t="str">
        <f>_xll.qlLeg($C43&amp;"_Red",$AF43,_xll.qlCalendarAdjust($Q43,$O43,$L43,Trigger),,Permanent,,ObjectOverwrite)</f>
        <v>XS0082785808_Red#0001</v>
      </c>
      <c r="I43" s="31" t="str">
        <f>_xll.qlMultiPhaseLeg($C43&amp;"_Leg",$G43:$H43,,Permanent,,ObjectOverwrite)</f>
        <v>XS0082785808_Leg#0001</v>
      </c>
      <c r="J43" s="37" t="str">
        <f>_xll.qlBond($C43,$D43,$K43,SettlementDays,$Q43,$M43,$O43,$AG43,$I43,Permanent,,ObjectOverwrite)</f>
        <v>XS0082785808#0001</v>
      </c>
      <c r="K43" s="34" t="s">
        <v>37</v>
      </c>
      <c r="L43" s="34" t="s">
        <v>16</v>
      </c>
      <c r="M43" s="35">
        <v>100</v>
      </c>
      <c r="N43" s="27">
        <v>37998</v>
      </c>
      <c r="O43" s="28">
        <v>40190</v>
      </c>
      <c r="P43" s="28" t="s">
        <v>35</v>
      </c>
      <c r="Q43" s="68" t="s">
        <v>19</v>
      </c>
      <c r="R43" s="68" t="s">
        <v>17</v>
      </c>
      <c r="S43" s="68" t="s">
        <v>17</v>
      </c>
      <c r="T43" s="29" t="s">
        <v>222</v>
      </c>
      <c r="U43" s="29" t="b">
        <v>0</v>
      </c>
      <c r="V43" s="28" t="e">
        <v>#N/A</v>
      </c>
      <c r="W43" s="28" t="e">
        <v>#N/A</v>
      </c>
      <c r="X43" s="59">
        <v>2</v>
      </c>
      <c r="Y43" s="33" t="b">
        <v>0</v>
      </c>
      <c r="Z43" s="33" t="s">
        <v>32</v>
      </c>
      <c r="AA43" s="60">
        <v>2.5000000000000001E-2</v>
      </c>
      <c r="AB43" s="71">
        <v>-2.0277777777777777</v>
      </c>
      <c r="AC43" s="70" t="s">
        <v>65</v>
      </c>
      <c r="AD43" s="64">
        <v>0.15</v>
      </c>
      <c r="AE43" s="65" t="e">
        <v>#N/A</v>
      </c>
      <c r="AF43" s="32">
        <v>100</v>
      </c>
      <c r="AG43" s="44">
        <v>35807</v>
      </c>
      <c r="AH43" s="58" t="s">
        <v>199</v>
      </c>
      <c r="AI43" s="45"/>
      <c r="AJ43" s="7"/>
    </row>
    <row r="44" spans="2:36" s="1" customFormat="1" ht="11.25" x14ac:dyDescent="0.2">
      <c r="B44" s="56"/>
      <c r="C44" s="42" t="s">
        <v>144</v>
      </c>
      <c r="D44" s="38" t="s">
        <v>167</v>
      </c>
      <c r="E44" s="38" t="str">
        <f>IF(ISERROR(F44),_xll.ohRangeRetrieveError(F44),IF(ISERROR(G44),_xll.ohRangeRetrieveError(G44),IF(ISERROR(H44),_xll.ohRangeRetrieveError(H44),IF(ISERROR(I44),_xll.ohRangeRetrieveError(I44),"---"))))</f>
        <v>---</v>
      </c>
      <c r="F44" s="31" t="str">
        <f>_xll.qlSchedule($C44&amp;"_Sch",$N44,$O44,$P44,$Q44,$R44,$S44,$T44,$U44,$V44,$W44,Permanent,Trigger,ObjectOverwrite)</f>
        <v>XS0082847178_Sch#0001</v>
      </c>
      <c r="G44" s="31" t="str">
        <f>_xll.qlIborLeg(C44&amp;"_Cpn",$L44,$M44,$F44,$X44,$Y44,$Z44,$AA44,$AB44,$AC44,$AD44,$AE44,Permanent,,ObjectOverwrite)</f>
        <v>XS0082847178_Cpn#0001</v>
      </c>
      <c r="H44" s="31" t="str">
        <f>_xll.qlLeg($C44&amp;"_Red",$AF44,_xll.qlCalendarAdjust($Q44,$O44,$L44,Trigger),,Permanent,,ObjectOverwrite)</f>
        <v>XS0082847178_Red#0001</v>
      </c>
      <c r="I44" s="31" t="str">
        <f>_xll.qlMultiPhaseLeg($C44&amp;"_Leg",$G44:$H44,,Permanent,,ObjectOverwrite)</f>
        <v>XS0082847178_Leg#0001</v>
      </c>
      <c r="J44" s="37" t="str">
        <f>_xll.qlBond($C44,$D44,$K44,SettlementDays,$Q44,$M44,$O44,$AG44,$I44,Permanent,,ObjectOverwrite)</f>
        <v>XS0082847178#0001</v>
      </c>
      <c r="K44" s="34" t="s">
        <v>37</v>
      </c>
      <c r="L44" s="34" t="s">
        <v>55</v>
      </c>
      <c r="M44" s="35">
        <v>100</v>
      </c>
      <c r="N44" s="27">
        <v>36172</v>
      </c>
      <c r="O44" s="72">
        <v>40190</v>
      </c>
      <c r="P44" s="28" t="s">
        <v>35</v>
      </c>
      <c r="Q44" s="68" t="s">
        <v>19</v>
      </c>
      <c r="R44" s="68" t="s">
        <v>17</v>
      </c>
      <c r="S44" s="68" t="s">
        <v>17</v>
      </c>
      <c r="T44" s="29" t="s">
        <v>222</v>
      </c>
      <c r="U44" s="29" t="b">
        <v>0</v>
      </c>
      <c r="V44" s="28" t="e">
        <v>#N/A</v>
      </c>
      <c r="W44" s="28">
        <v>39825</v>
      </c>
      <c r="X44" s="59">
        <v>2</v>
      </c>
      <c r="Y44" s="33" t="b">
        <v>0</v>
      </c>
      <c r="Z44" s="33" t="s">
        <v>32</v>
      </c>
      <c r="AA44" s="60">
        <v>0</v>
      </c>
      <c r="AB44" s="71" t="s">
        <v>188</v>
      </c>
      <c r="AC44" s="70" t="s">
        <v>75</v>
      </c>
      <c r="AD44" s="64" t="s">
        <v>187</v>
      </c>
      <c r="AE44" s="65" t="e">
        <v>#N/A</v>
      </c>
      <c r="AF44" s="32">
        <v>100</v>
      </c>
      <c r="AG44" s="44">
        <v>35807</v>
      </c>
      <c r="AH44" s="58" t="s">
        <v>186</v>
      </c>
      <c r="AI44" s="45"/>
      <c r="AJ44" s="7"/>
    </row>
    <row r="45" spans="2:36" s="1" customFormat="1" ht="11.25" x14ac:dyDescent="0.2">
      <c r="B45" s="56"/>
      <c r="C45" s="42" t="s">
        <v>145</v>
      </c>
      <c r="D45" s="38" t="s">
        <v>168</v>
      </c>
      <c r="E45" s="38" t="str">
        <f>IF(ISERROR(F45),_xll.ohRangeRetrieveError(F45),IF(ISERROR(G45),_xll.ohRangeRetrieveError(G45),IF(ISERROR(H45),_xll.ohRangeRetrieveError(H45),IF(ISERROR(I45),_xll.ohRangeRetrieveError(I45),"---"))))</f>
        <v>---</v>
      </c>
      <c r="F45" s="31" t="str">
        <f>_xll.qlSchedule($C45&amp;"_Sch",$N45,$O45,$P45,$Q45,$R45,$S45,$T45,$U45,$V45,$W45,Permanent,Trigger,ObjectOverwrite)</f>
        <v>XS0083173566_Sch#0001</v>
      </c>
      <c r="G45" s="31" t="str">
        <f>_xll.qlIborLeg(C45&amp;"_Cpn",$L45,$M45,$F45,$X45,$Y45,$Z45,$AA45,$AB45,$AC45,$AD45,$AE45,Permanent,,ObjectOverwrite)</f>
        <v>XS0083173566_Cpn#0001</v>
      </c>
      <c r="H45" s="31" t="str">
        <f>_xll.qlLeg($C45&amp;"_Red",$AF45,_xll.qlCalendarAdjust($Q45,$O45,$L45,Trigger),,Permanent,,ObjectOverwrite)</f>
        <v>XS0083173566_Red#0001</v>
      </c>
      <c r="I45" s="31" t="str">
        <f>_xll.qlMultiPhaseLeg($C45&amp;"_Leg",$G45:$H45,,Permanent,,ObjectOverwrite)</f>
        <v>XS0083173566_Leg#0001</v>
      </c>
      <c r="J45" s="37" t="str">
        <f>_xll.qlBond($C45,$D45,$K45,SettlementDays,$Q45,$M45,$O45,$AG45,$I45,Permanent,,ObjectOverwrite)</f>
        <v>XS0083173566#0001</v>
      </c>
      <c r="K45" s="34" t="s">
        <v>37</v>
      </c>
      <c r="L45" s="34" t="s">
        <v>16</v>
      </c>
      <c r="M45" s="35">
        <v>100</v>
      </c>
      <c r="N45" s="27">
        <v>35810</v>
      </c>
      <c r="O45" s="28">
        <v>40193</v>
      </c>
      <c r="P45" s="28" t="s">
        <v>35</v>
      </c>
      <c r="Q45" s="68" t="s">
        <v>19</v>
      </c>
      <c r="R45" s="68" t="s">
        <v>17</v>
      </c>
      <c r="S45" s="68" t="s">
        <v>17</v>
      </c>
      <c r="T45" s="29" t="s">
        <v>222</v>
      </c>
      <c r="U45" s="29" t="b">
        <v>0</v>
      </c>
      <c r="V45" s="28" t="e">
        <v>#N/A</v>
      </c>
      <c r="W45" s="28" t="e">
        <v>#N/A</v>
      </c>
      <c r="X45" s="59">
        <v>2</v>
      </c>
      <c r="Y45" s="33" t="b">
        <v>0</v>
      </c>
      <c r="Z45" s="33" t="s">
        <v>32</v>
      </c>
      <c r="AA45" s="60">
        <v>0</v>
      </c>
      <c r="AB45" s="71" t="s">
        <v>188</v>
      </c>
      <c r="AC45" s="70" t="s">
        <v>75</v>
      </c>
      <c r="AD45" s="64" t="s">
        <v>189</v>
      </c>
      <c r="AE45" s="65" t="e">
        <v>#N/A</v>
      </c>
      <c r="AF45" s="32">
        <v>100</v>
      </c>
      <c r="AG45" s="44">
        <v>35810</v>
      </c>
      <c r="AH45" s="58"/>
      <c r="AI45" s="45"/>
      <c r="AJ45" s="7"/>
    </row>
    <row r="46" spans="2:36" s="1" customFormat="1" ht="11.25" x14ac:dyDescent="0.2">
      <c r="B46" s="56"/>
      <c r="C46" s="42" t="s">
        <v>146</v>
      </c>
      <c r="D46" s="38" t="s">
        <v>169</v>
      </c>
      <c r="E46" s="38" t="str">
        <f>IF(ISERROR(F46),_xll.ohRangeRetrieveError(F46),IF(ISERROR(G46),_xll.ohRangeRetrieveError(G46),IF(ISERROR(H46),_xll.ohRangeRetrieveError(H46),IF(ISERROR(I46),_xll.ohRangeRetrieveError(I46),"---"))))</f>
        <v>---</v>
      </c>
      <c r="F46" s="31" t="str">
        <f>_xll.qlSchedule($C46&amp;"_Sch",$N46,$O46,$P46,$Q46,$R46,$S46,$T46,$U46,$V46,$W46,Permanent,Trigger,ObjectOverwrite)</f>
        <v>XS0082979088_Sch#0001</v>
      </c>
      <c r="G46" s="31" t="str">
        <f>_xll.qlIborLeg(C46&amp;"_Cpn",$L46,$M46,$F46,$X46,$Y46,$Z46,$AA46,$AB46,$AC46,$AD46,$AE46,Permanent,,ObjectOverwrite)</f>
        <v>XS0082979088_Cpn#0001</v>
      </c>
      <c r="H46" s="31" t="str">
        <f>_xll.qlLeg($C46&amp;"_Red",$AF46,_xll.qlCalendarAdjust($Q46,$O46,$L46,Trigger),,Permanent,,ObjectOverwrite)</f>
        <v>XS0082979088_Red#0001</v>
      </c>
      <c r="I46" s="31" t="str">
        <f>_xll.qlMultiPhaseLeg($C46&amp;"_Leg",$G46:$H46,,Permanent,,ObjectOverwrite)</f>
        <v>XS0082979088_Leg#0001</v>
      </c>
      <c r="J46" s="37" t="str">
        <f>_xll.qlBond($C46,$D46,$K46,SettlementDays,$Q46,$M46,$O46,$AG46,$I46,Permanent,,ObjectOverwrite)</f>
        <v>XS0082979088#0001</v>
      </c>
      <c r="K46" s="34" t="s">
        <v>37</v>
      </c>
      <c r="L46" s="34" t="s">
        <v>16</v>
      </c>
      <c r="M46" s="35">
        <v>100</v>
      </c>
      <c r="N46" s="66">
        <v>36917</v>
      </c>
      <c r="O46" s="28">
        <v>40204</v>
      </c>
      <c r="P46" s="28" t="s">
        <v>35</v>
      </c>
      <c r="Q46" s="68" t="s">
        <v>19</v>
      </c>
      <c r="R46" s="68" t="s">
        <v>17</v>
      </c>
      <c r="S46" s="68" t="s">
        <v>17</v>
      </c>
      <c r="T46" s="29" t="s">
        <v>222</v>
      </c>
      <c r="U46" s="29" t="b">
        <v>0</v>
      </c>
      <c r="V46" s="28" t="e">
        <v>#N/A</v>
      </c>
      <c r="W46" s="28" t="e">
        <v>#N/A</v>
      </c>
      <c r="X46" s="59">
        <v>2</v>
      </c>
      <c r="Y46" s="33" t="b">
        <v>0</v>
      </c>
      <c r="Z46" s="33" t="s">
        <v>32</v>
      </c>
      <c r="AA46" s="60" t="s">
        <v>190</v>
      </c>
      <c r="AB46" s="71">
        <v>-2.0291666666666668</v>
      </c>
      <c r="AC46" s="70" t="s">
        <v>65</v>
      </c>
      <c r="AD46" s="64">
        <v>0.15</v>
      </c>
      <c r="AE46" s="65" t="e">
        <v>#N/A</v>
      </c>
      <c r="AF46" s="32">
        <v>100</v>
      </c>
      <c r="AG46" s="44">
        <v>35821</v>
      </c>
      <c r="AH46" s="58"/>
      <c r="AI46" s="45"/>
      <c r="AJ46" s="7"/>
    </row>
    <row r="47" spans="2:36" s="1" customFormat="1" ht="11.25" x14ac:dyDescent="0.2">
      <c r="B47" s="56"/>
      <c r="C47" s="42" t="s">
        <v>147</v>
      </c>
      <c r="D47" s="38" t="s">
        <v>170</v>
      </c>
      <c r="E47" s="38" t="str">
        <f>IF(ISERROR(F47),_xll.ohRangeRetrieveError(F47),IF(ISERROR(G47),_xll.ohRangeRetrieveError(G47),IF(ISERROR(H47),_xll.ohRangeRetrieveError(H47),IF(ISERROR(I47),_xll.ohRangeRetrieveError(I47),"---"))))</f>
        <v>---</v>
      </c>
      <c r="F47" s="31" t="str">
        <f>_xll.qlSchedule($C47&amp;"_Sch",$N47,$O47,$P47,$Q47,$R47,$S47,$T47,$U47,$V47,$W47,Permanent,Trigger,ObjectOverwrite)</f>
        <v>XS0083741636_Sch#0001</v>
      </c>
      <c r="G47" s="31" t="str">
        <f>_xll.qlIborLeg(C47&amp;"_Cpn",$L47,$M47,$F47,$X47,$Y47,$Z47,$AA47,$AB47,$AC47,$AD47,$AE47,Permanent,,ObjectOverwrite)</f>
        <v>XS0083741636_Cpn#0001</v>
      </c>
      <c r="H47" s="31" t="str">
        <f>_xll.qlLeg($C47&amp;"_Red",$AF47,_xll.qlCalendarAdjust($Q47,$O47,$L47,Trigger),,Permanent,,ObjectOverwrite)</f>
        <v>XS0083741636_Red#0001</v>
      </c>
      <c r="I47" s="31" t="str">
        <f>_xll.qlMultiPhaseLeg($C47&amp;"_Leg",$G47:$H47,,Permanent,,ObjectOverwrite)</f>
        <v>XS0083741636_Leg#0001</v>
      </c>
      <c r="J47" s="37" t="str">
        <f>_xll.qlBond($C47,$D47,$K47,SettlementDays,$Q47,$M47,$O47,$AG47,$I47,Permanent,,ObjectOverwrite)</f>
        <v>XS0083741636#0001</v>
      </c>
      <c r="K47" s="34" t="s">
        <v>37</v>
      </c>
      <c r="L47" s="34" t="s">
        <v>16</v>
      </c>
      <c r="M47" s="35">
        <v>100</v>
      </c>
      <c r="N47" s="66">
        <v>36927</v>
      </c>
      <c r="O47" s="28">
        <v>40214</v>
      </c>
      <c r="P47" s="28" t="s">
        <v>35</v>
      </c>
      <c r="Q47" s="68" t="s">
        <v>19</v>
      </c>
      <c r="R47" s="68" t="s">
        <v>17</v>
      </c>
      <c r="S47" s="68" t="s">
        <v>17</v>
      </c>
      <c r="T47" s="29" t="s">
        <v>222</v>
      </c>
      <c r="U47" s="29" t="b">
        <v>0</v>
      </c>
      <c r="V47" s="28" t="e">
        <v>#N/A</v>
      </c>
      <c r="W47" s="28" t="e">
        <v>#N/A</v>
      </c>
      <c r="X47" s="59">
        <v>2</v>
      </c>
      <c r="Y47" s="33" t="b">
        <v>0</v>
      </c>
      <c r="Z47" s="33" t="s">
        <v>32</v>
      </c>
      <c r="AA47" s="60">
        <v>0</v>
      </c>
      <c r="AB47" s="71">
        <v>-2.0277777777777777</v>
      </c>
      <c r="AC47" s="70" t="s">
        <v>75</v>
      </c>
      <c r="AD47" s="64">
        <v>0.15</v>
      </c>
      <c r="AE47" s="65" t="e">
        <v>#N/A</v>
      </c>
      <c r="AF47" s="32">
        <v>100</v>
      </c>
      <c r="AG47" s="44">
        <v>35831</v>
      </c>
      <c r="AH47" s="58" t="s">
        <v>191</v>
      </c>
      <c r="AI47" s="45"/>
      <c r="AJ47" s="7"/>
    </row>
    <row r="48" spans="2:36" s="1" customFormat="1" ht="11.25" x14ac:dyDescent="0.2">
      <c r="B48" s="56"/>
      <c r="C48" s="42" t="s">
        <v>148</v>
      </c>
      <c r="D48" s="38" t="s">
        <v>171</v>
      </c>
      <c r="E48" s="38" t="str">
        <f>IF(ISERROR(F48),_xll.ohRangeRetrieveError(F48),IF(ISERROR(G48),_xll.ohRangeRetrieveError(G48),IF(ISERROR(H48),_xll.ohRangeRetrieveError(H48),IF(ISERROR(I48),_xll.ohRangeRetrieveError(I48),"---"))))</f>
        <v>---</v>
      </c>
      <c r="F48" s="31" t="str">
        <f>_xll.qlSchedule($C48&amp;"_Sch",$N48,$O48,$P48,$Q48,$R48,$S48,$T48,$U48,$V48,$W48,Permanent,Trigger,ObjectOverwrite)</f>
        <v>XS0083562032_Sch#0001</v>
      </c>
      <c r="G48" s="31" t="str">
        <f>_xll.qlIborLeg(C48&amp;"_Cpn",$L48,$M48,$F48,$X48,$Y48,$Z48,$AA48,$AB48,$AC48,$AD48,$AE48,Permanent,,ObjectOverwrite)</f>
        <v>XS0083562032_Cpn#0001</v>
      </c>
      <c r="H48" s="31" t="str">
        <f>_xll.qlLeg($C48&amp;"_Red",$AF48,_xll.qlCalendarAdjust($Q48,$O48,$L48,Trigger),,Permanent,,ObjectOverwrite)</f>
        <v>XS0083562032_Red#0001</v>
      </c>
      <c r="I48" s="31" t="str">
        <f>_xll.qlMultiPhaseLeg($C48&amp;"_Leg",$G48:$H48,,Permanent,,ObjectOverwrite)</f>
        <v>XS0083562032_Leg#0001</v>
      </c>
      <c r="J48" s="37" t="str">
        <f>_xll.qlBond($C48,$D48,$K48,SettlementDays,$Q48,$M48,$O48,$AG48,$I48,Permanent,,ObjectOverwrite)</f>
        <v>XS0083562032#0001</v>
      </c>
      <c r="K48" s="34" t="s">
        <v>37</v>
      </c>
      <c r="L48" s="34" t="s">
        <v>16</v>
      </c>
      <c r="M48" s="35">
        <v>100</v>
      </c>
      <c r="N48" s="66">
        <v>36934</v>
      </c>
      <c r="O48" s="28">
        <v>40221</v>
      </c>
      <c r="P48" s="28" t="s">
        <v>35</v>
      </c>
      <c r="Q48" s="68" t="s">
        <v>19</v>
      </c>
      <c r="R48" s="68" t="s">
        <v>17</v>
      </c>
      <c r="S48" s="68" t="s">
        <v>17</v>
      </c>
      <c r="T48" s="29" t="s">
        <v>222</v>
      </c>
      <c r="U48" s="29" t="b">
        <v>0</v>
      </c>
      <c r="V48" s="28" t="e">
        <v>#N/A</v>
      </c>
      <c r="W48" s="28" t="e">
        <v>#N/A</v>
      </c>
      <c r="X48" s="59">
        <v>2</v>
      </c>
      <c r="Y48" s="33" t="b">
        <v>0</v>
      </c>
      <c r="Z48" s="33" t="s">
        <v>32</v>
      </c>
      <c r="AA48" s="60">
        <v>2.5000000000000001E-2</v>
      </c>
      <c r="AB48" s="71">
        <v>-2.0277777777777777</v>
      </c>
      <c r="AC48" s="70" t="s">
        <v>75</v>
      </c>
      <c r="AD48" s="64">
        <v>0.15</v>
      </c>
      <c r="AE48" s="65">
        <v>6.1249999999999999E-2</v>
      </c>
      <c r="AF48" s="32">
        <v>100</v>
      </c>
      <c r="AG48" s="44">
        <v>35838</v>
      </c>
      <c r="AH48" s="58" t="s">
        <v>192</v>
      </c>
      <c r="AI48" s="45"/>
      <c r="AJ48" s="7"/>
    </row>
    <row r="49" spans="2:36" s="1" customFormat="1" ht="11.25" x14ac:dyDescent="0.2">
      <c r="B49" s="56"/>
      <c r="C49" s="42" t="s">
        <v>149</v>
      </c>
      <c r="D49" s="38" t="s">
        <v>172</v>
      </c>
      <c r="E49" s="38" t="str">
        <f>IF(ISERROR(F49),_xll.ohRangeRetrieveError(F49),IF(ISERROR(G49),_xll.ohRangeRetrieveError(G49),IF(ISERROR(H49),_xll.ohRangeRetrieveError(H49),IF(ISERROR(I49),_xll.ohRangeRetrieveError(I49),"---"))))</f>
        <v>---</v>
      </c>
      <c r="F49" s="31" t="str">
        <f>_xll.qlSchedule($C49&amp;"_Sch",$N49,$O49,$P49,$Q49,$R49,$S49,$T49,$U49,$V49,$W49,Permanent,Trigger,ObjectOverwrite)</f>
        <v>XS0083830496_Sch#0001</v>
      </c>
      <c r="G49" s="31" t="str">
        <f>_xll.qlIborLeg(C49&amp;"_Cpn",$L49,$M49,$F49,$X49,$Y49,$Z49,$AA49,$AB49,$AC49,$AD49,$AE49,Permanent,,ObjectOverwrite)</f>
        <v>XS0083830496_Cpn#0001</v>
      </c>
      <c r="H49" s="31" t="str">
        <f>_xll.qlLeg($C49&amp;"_Red",$AF49,_xll.qlCalendarAdjust($Q49,$O49,$L49,Trigger),,Permanent,,ObjectOverwrite)</f>
        <v>XS0083830496_Red#0001</v>
      </c>
      <c r="I49" s="31" t="str">
        <f>_xll.qlMultiPhaseLeg($C49&amp;"_Leg",$G49:$H49,,Permanent,,ObjectOverwrite)</f>
        <v>XS0083830496_Leg#0001</v>
      </c>
      <c r="J49" s="37" t="str">
        <f>_xll.qlBond($C49,$D49,$K49,SettlementDays,$Q49,$M49,$O49,$AG49,$I49,Permanent,,ObjectOverwrite)</f>
        <v>XS0083830496#0001</v>
      </c>
      <c r="K49" s="34" t="s">
        <v>37</v>
      </c>
      <c r="L49" s="34" t="s">
        <v>55</v>
      </c>
      <c r="M49" s="35">
        <v>100</v>
      </c>
      <c r="N49" s="66">
        <v>36940</v>
      </c>
      <c r="O49" s="28">
        <v>41323</v>
      </c>
      <c r="P49" s="28" t="s">
        <v>35</v>
      </c>
      <c r="Q49" s="68" t="s">
        <v>19</v>
      </c>
      <c r="R49" s="68" t="s">
        <v>17</v>
      </c>
      <c r="S49" s="68" t="s">
        <v>17</v>
      </c>
      <c r="T49" s="29" t="s">
        <v>222</v>
      </c>
      <c r="U49" s="29" t="b">
        <v>0</v>
      </c>
      <c r="V49" s="28" t="e">
        <v>#N/A</v>
      </c>
      <c r="W49" s="28" t="e">
        <v>#N/A</v>
      </c>
      <c r="X49" s="59">
        <v>2</v>
      </c>
      <c r="Y49" s="33" t="b">
        <v>0</v>
      </c>
      <c r="Z49" s="33" t="s">
        <v>32</v>
      </c>
      <c r="AA49" s="60" t="s">
        <v>193</v>
      </c>
      <c r="AB49" s="63">
        <v>-2.0277777777777799</v>
      </c>
      <c r="AC49" s="70" t="s">
        <v>75</v>
      </c>
      <c r="AD49" s="64">
        <v>0.15</v>
      </c>
      <c r="AE49" s="65">
        <v>6.5000000000000002E-2</v>
      </c>
      <c r="AF49" s="32">
        <v>100</v>
      </c>
      <c r="AG49" s="44">
        <v>35844</v>
      </c>
      <c r="AH49" s="58" t="s">
        <v>192</v>
      </c>
      <c r="AI49" s="45"/>
      <c r="AJ49" s="7"/>
    </row>
    <row r="50" spans="2:36" s="1" customFormat="1" ht="11.25" x14ac:dyDescent="0.2">
      <c r="B50" s="56"/>
      <c r="C50" s="42" t="s">
        <v>150</v>
      </c>
      <c r="D50" s="38" t="s">
        <v>173</v>
      </c>
      <c r="E50" s="38" t="str">
        <f>IF(ISERROR(F50),_xll.ohRangeRetrieveError(F50),IF(ISERROR(G50),_xll.ohRangeRetrieveError(G50),IF(ISERROR(H50),_xll.ohRangeRetrieveError(H50),IF(ISERROR(I50),_xll.ohRangeRetrieveError(I50),"---"))))</f>
        <v>---</v>
      </c>
      <c r="F50" s="31" t="str">
        <f>_xll.qlSchedule($C50&amp;"_Sch",$N50,$O50,$P50,$Q50,$R50,$S50,$T50,$U50,$V50,$W50,Permanent,Trigger,ObjectOverwrite)</f>
        <v>XS0083585595_Sch#0001</v>
      </c>
      <c r="G50" s="31" t="str">
        <f>_xll.qlIborLeg(C50&amp;"_Cpn",$L50,$M50,$F50,$X50,$Y50,$Z50,$AA50,$AB50,$AC50,$AD50,$AE50,Permanent,,ObjectOverwrite)</f>
        <v>XS0083585595_Cpn#0001</v>
      </c>
      <c r="H50" s="31" t="str">
        <f>_xll.qlLeg($C50&amp;"_Red",$AF50,_xll.qlCalendarAdjust($Q50,$O50,$L50,Trigger),,Permanent,,ObjectOverwrite)</f>
        <v>XS0083585595_Red#0001</v>
      </c>
      <c r="I50" s="31" t="str">
        <f>_xll.qlMultiPhaseLeg($C50&amp;"_Leg",$G50:$H50,,Permanent,,ObjectOverwrite)</f>
        <v>XS0083585595_Leg#0001</v>
      </c>
      <c r="J50" s="37" t="str">
        <f>_xll.qlBond($C50,$D50,$K50,SettlementDays,$Q50,$M50,$O50,$AG50,$I50,Permanent,,ObjectOverwrite)</f>
        <v>XS0083585595#0001</v>
      </c>
      <c r="K50" s="34" t="s">
        <v>37</v>
      </c>
      <c r="L50" s="34" t="s">
        <v>16</v>
      </c>
      <c r="M50" s="35">
        <v>100</v>
      </c>
      <c r="N50" s="66">
        <v>37651</v>
      </c>
      <c r="O50" s="28">
        <v>43130</v>
      </c>
      <c r="P50" s="28" t="s">
        <v>35</v>
      </c>
      <c r="Q50" s="68" t="s">
        <v>19</v>
      </c>
      <c r="R50" s="68" t="s">
        <v>17</v>
      </c>
      <c r="S50" s="68" t="s">
        <v>17</v>
      </c>
      <c r="T50" s="29" t="s">
        <v>222</v>
      </c>
      <c r="U50" s="29" t="b">
        <v>0</v>
      </c>
      <c r="V50" s="28" t="e">
        <v>#N/A</v>
      </c>
      <c r="W50" s="28" t="e">
        <v>#N/A</v>
      </c>
      <c r="X50" s="59">
        <v>2</v>
      </c>
      <c r="Y50" s="33" t="b">
        <v>0</v>
      </c>
      <c r="Z50" s="33" t="s">
        <v>32</v>
      </c>
      <c r="AA50" s="60">
        <v>0</v>
      </c>
      <c r="AB50" s="71" t="s">
        <v>218</v>
      </c>
      <c r="AC50" s="70" t="s">
        <v>75</v>
      </c>
      <c r="AD50" s="64">
        <v>0.15</v>
      </c>
      <c r="AE50" s="65" t="e">
        <v>#N/A</v>
      </c>
      <c r="AF50" s="32">
        <v>100</v>
      </c>
      <c r="AG50" s="44">
        <v>35825</v>
      </c>
      <c r="AH50" s="58" t="s">
        <v>176</v>
      </c>
      <c r="AI50" s="45"/>
      <c r="AJ50" s="7"/>
    </row>
    <row r="51" spans="2:36" s="1" customFormat="1" ht="11.25" x14ac:dyDescent="0.2">
      <c r="B51" s="56"/>
      <c r="C51" s="42" t="s">
        <v>151</v>
      </c>
      <c r="D51" s="38" t="s">
        <v>174</v>
      </c>
      <c r="E51" s="38" t="str">
        <f>IF(ISERROR(F51),_xll.ohRangeRetrieveError(F51),IF(ISERROR(G51),_xll.ohRangeRetrieveError(G51),IF(ISERROR(H51),_xll.ohRangeRetrieveError(H51),IF(ISERROR(I51),_xll.ohRangeRetrieveError(I51),"---"))))</f>
        <v>---</v>
      </c>
      <c r="F51" s="31" t="str">
        <f>_xll.qlSchedule($C51&amp;"_Sch",$N51,$O51,$P51,$Q51,$R51,$S51,$T51,$U51,$V51,$W51,Permanent,Trigger,ObjectOverwrite)</f>
        <v>XS0085468352_Sch#0001</v>
      </c>
      <c r="G51" s="31" t="str">
        <f>_xll.qlIborLeg(C51&amp;"_Cpn",$L51,$M51,$F51,$X51,$Y51,$Z51,$AA51,$AB51,$AC51,$AD51,$AE51,Permanent,,ObjectOverwrite)</f>
        <v>XS0085468352_Cpn#0001</v>
      </c>
      <c r="H51" s="31" t="str">
        <f>_xll.qlLeg($C51&amp;"_Red",$AF51,_xll.qlCalendarAdjust($Q51,$O51,$L51,Trigger),,Permanent,,ObjectOverwrite)</f>
        <v>XS0085468352_Red#0001</v>
      </c>
      <c r="I51" s="31" t="str">
        <f>_xll.qlMultiPhaseLeg($C51&amp;"_Leg",$G51:$H51,,Permanent,,ObjectOverwrite)</f>
        <v>XS0085468352_Leg#0001</v>
      </c>
      <c r="J51" s="37" t="str">
        <f>_xll.qlBond($C51,$D51,$K51,SettlementDays,$Q51,$M51,$O51,$AG51,$I51,Permanent,,ObjectOverwrite)</f>
        <v>XS0085468352#0001</v>
      </c>
      <c r="K51" s="34" t="s">
        <v>37</v>
      </c>
      <c r="L51" s="34" t="s">
        <v>16</v>
      </c>
      <c r="M51" s="35">
        <v>100</v>
      </c>
      <c r="N51" s="27">
        <v>35894</v>
      </c>
      <c r="O51" s="28">
        <v>43199</v>
      </c>
      <c r="P51" s="28" t="s">
        <v>35</v>
      </c>
      <c r="Q51" s="68" t="s">
        <v>19</v>
      </c>
      <c r="R51" s="68" t="s">
        <v>17</v>
      </c>
      <c r="S51" s="68" t="s">
        <v>17</v>
      </c>
      <c r="T51" s="29" t="s">
        <v>222</v>
      </c>
      <c r="U51" s="29" t="b">
        <v>0</v>
      </c>
      <c r="V51" s="28" t="e">
        <v>#N/A</v>
      </c>
      <c r="W51" s="28" t="e">
        <v>#N/A</v>
      </c>
      <c r="X51" s="59">
        <v>2</v>
      </c>
      <c r="Y51" s="33" t="b">
        <v>0</v>
      </c>
      <c r="Z51" s="33" t="s">
        <v>32</v>
      </c>
      <c r="AA51" s="60">
        <v>0</v>
      </c>
      <c r="AB51" s="71" t="s">
        <v>219</v>
      </c>
      <c r="AC51" s="70" t="s">
        <v>75</v>
      </c>
      <c r="AD51" s="64" t="s">
        <v>195</v>
      </c>
      <c r="AE51" s="65" t="e">
        <v>#N/A</v>
      </c>
      <c r="AF51" s="32">
        <v>100</v>
      </c>
      <c r="AG51" s="44">
        <v>35894</v>
      </c>
      <c r="AH51" s="58" t="s">
        <v>194</v>
      </c>
      <c r="AI51" s="45"/>
      <c r="AJ51" s="7"/>
    </row>
    <row r="52" spans="2:36" s="1" customFormat="1" ht="11.25" x14ac:dyDescent="0.2">
      <c r="B52" s="56"/>
      <c r="C52" s="42" t="s">
        <v>152</v>
      </c>
      <c r="D52" s="38" t="s">
        <v>175</v>
      </c>
      <c r="E52" s="38" t="str">
        <f>IF(ISERROR(F52),_xll.ohRangeRetrieveError(F52),IF(ISERROR(G52),_xll.ohRangeRetrieveError(G52),IF(ISERROR(H52),_xll.ohRangeRetrieveError(H52),IF(ISERROR(I52),_xll.ohRangeRetrieveError(I52),"---"))))</f>
        <v>---</v>
      </c>
      <c r="F52" s="31" t="str">
        <f>_xll.qlSchedule($C52&amp;"_Sch",$N52,$O52,$P52,$Q52,$R52,$S52,$T52,$U52,$V52,$W52,Permanent,Trigger,ObjectOverwrite)</f>
        <v>XS0091610153_Sch#0001</v>
      </c>
      <c r="G52" s="31" t="str">
        <f>_xll.qlIborLeg(C52&amp;"_Cpn",$L52,$M52,$F52,$X52,$Y52,$Z52,$AA52,$AB52,$AC52,$AD52,$AE52,Permanent,,ObjectOverwrite)</f>
        <v>XS0091610153_Cpn#0001</v>
      </c>
      <c r="H52" s="31" t="str">
        <f>_xll.qlLeg($C52&amp;"_Red",$AF52,_xll.qlCalendarAdjust($Q52,$O52,$L52,Trigger),,Permanent,,ObjectOverwrite)</f>
        <v>XS0091610153_Red#0001</v>
      </c>
      <c r="I52" s="31" t="str">
        <f>_xll.qlMultiPhaseLeg($C52&amp;"_Leg",$G52:$H52,,Permanent,,ObjectOverwrite)</f>
        <v>XS0091610153_Leg#0001</v>
      </c>
      <c r="J52" s="37" t="str">
        <f>_xll.qlBond($C52,$D52,$K52,SettlementDays,$Q52,$M52,$O52,$AG52,$I52,Permanent,,ObjectOverwrite)</f>
        <v>XS0091610153#0001</v>
      </c>
      <c r="K52" s="34" t="s">
        <v>37</v>
      </c>
      <c r="L52" s="34" t="s">
        <v>16</v>
      </c>
      <c r="M52" s="35">
        <v>100</v>
      </c>
      <c r="N52" s="27">
        <v>36108</v>
      </c>
      <c r="O52" s="28">
        <v>43413</v>
      </c>
      <c r="P52" s="28" t="s">
        <v>35</v>
      </c>
      <c r="Q52" s="68" t="s">
        <v>19</v>
      </c>
      <c r="R52" s="68" t="s">
        <v>17</v>
      </c>
      <c r="S52" s="68" t="s">
        <v>17</v>
      </c>
      <c r="T52" s="29" t="s">
        <v>222</v>
      </c>
      <c r="U52" s="29" t="b">
        <v>0</v>
      </c>
      <c r="V52" s="28" t="e">
        <v>#N/A</v>
      </c>
      <c r="W52" s="28" t="e">
        <v>#N/A</v>
      </c>
      <c r="X52" s="59">
        <v>2</v>
      </c>
      <c r="Y52" s="33" t="b">
        <v>0</v>
      </c>
      <c r="Z52" s="33" t="s">
        <v>32</v>
      </c>
      <c r="AA52" s="60">
        <v>0</v>
      </c>
      <c r="AB52" s="71" t="s">
        <v>213</v>
      </c>
      <c r="AC52" s="70" t="s">
        <v>75</v>
      </c>
      <c r="AD52" s="64" t="s">
        <v>211</v>
      </c>
      <c r="AE52" s="65" t="s">
        <v>212</v>
      </c>
      <c r="AF52" s="32">
        <v>100</v>
      </c>
      <c r="AG52" s="44">
        <v>36108</v>
      </c>
      <c r="AH52" s="58"/>
      <c r="AI52" s="45"/>
      <c r="AJ52" s="7"/>
    </row>
    <row r="53" spans="2:36" s="1" customFormat="1" ht="11.25" x14ac:dyDescent="0.2">
      <c r="B53" s="56"/>
      <c r="C53" s="42" t="s">
        <v>200</v>
      </c>
      <c r="D53" s="38" t="s">
        <v>201</v>
      </c>
      <c r="E53" s="38" t="str">
        <f>IF(ISERROR(F53),_xll.ohRangeRetrieveError(F53),IF(ISERROR(G53),_xll.ohRangeRetrieveError(G53),IF(ISERROR(H53),_xll.ohRangeRetrieveError(H53),IF(ISERROR(I53),_xll.ohRangeRetrieveError(I53),"---"))))</f>
        <v>---</v>
      </c>
      <c r="F53" s="31" t="str">
        <f>_xll.qlSchedule($C53&amp;"_Sch",$N53,$O53,$P53,$Q53,$R53,$S53,$T53,$U53,$V53,$W53,Permanent,Trigger,ObjectOverwrite)</f>
        <v>IT0006525742_Sch#0001</v>
      </c>
      <c r="G53" s="31" t="str">
        <f>_xll.qlIborLeg(C53&amp;"_Cpn",$L53,$M53,$F53,$X53,$Y53,$Z53,$AA53,$AB53,$AC53,$AD53,$AE53,Permanent,,ObjectOverwrite)</f>
        <v>IT0006525742_Cpn#0001</v>
      </c>
      <c r="H53" s="31" t="str">
        <f>_xll.qlLeg($C53&amp;"_Red",$AF53,_xll.qlCalendarAdjust($Q53,$O53,$L53,Trigger),,Permanent,,ObjectOverwrite)</f>
        <v>IT0006525742_Red#0001</v>
      </c>
      <c r="I53" s="31" t="str">
        <f>_xll.qlMultiPhaseLeg($C53&amp;"_Leg",$G53:$H53,,Permanent,,ObjectOverwrite)</f>
        <v>IT0006525742_Leg#0001</v>
      </c>
      <c r="J53" s="37" t="str">
        <f>_xll.qlBond($C53,$D53,$K53,SettlementDays,$Q53,$M53,$O53,$AG53,$I53,Permanent,,ObjectOverwrite)</f>
        <v>IT0006525742#0001</v>
      </c>
      <c r="K53" s="34" t="s">
        <v>37</v>
      </c>
      <c r="L53" s="34" t="s">
        <v>16</v>
      </c>
      <c r="M53" s="35">
        <v>100</v>
      </c>
      <c r="N53" s="27">
        <v>36106</v>
      </c>
      <c r="O53" s="28">
        <v>43410</v>
      </c>
      <c r="P53" s="28" t="s">
        <v>35</v>
      </c>
      <c r="Q53" s="68" t="s">
        <v>19</v>
      </c>
      <c r="R53" s="68" t="s">
        <v>17</v>
      </c>
      <c r="S53" s="68" t="s">
        <v>17</v>
      </c>
      <c r="T53" s="29" t="s">
        <v>222</v>
      </c>
      <c r="U53" s="29" t="b">
        <v>0</v>
      </c>
      <c r="V53" s="28" t="e">
        <v>#N/A</v>
      </c>
      <c r="W53" s="28" t="e">
        <v>#N/A</v>
      </c>
      <c r="X53" s="59">
        <v>4</v>
      </c>
      <c r="Y53" s="33" t="b">
        <v>0</v>
      </c>
      <c r="Z53" s="33" t="s">
        <v>32</v>
      </c>
      <c r="AA53" s="60">
        <v>0</v>
      </c>
      <c r="AB53" s="63" t="s">
        <v>91</v>
      </c>
      <c r="AC53" s="60" t="s">
        <v>153</v>
      </c>
      <c r="AD53" s="64" t="s">
        <v>202</v>
      </c>
      <c r="AE53" s="65" t="s">
        <v>92</v>
      </c>
      <c r="AF53" s="32">
        <v>100</v>
      </c>
      <c r="AG53" s="44">
        <v>36105</v>
      </c>
      <c r="AH53" s="58"/>
      <c r="AI53" s="57" t="s">
        <v>36</v>
      </c>
      <c r="AJ53" s="7"/>
    </row>
    <row r="54" spans="2:36" s="1" customFormat="1" ht="11.25" x14ac:dyDescent="0.2">
      <c r="B54" s="56"/>
      <c r="C54" s="42" t="s">
        <v>224</v>
      </c>
      <c r="D54" s="38" t="s">
        <v>225</v>
      </c>
      <c r="E54" s="38" t="str">
        <f>IF(ISERROR(F54),_xll.ohRangeRetrieveError(F54),IF(ISERROR(G54),_xll.ohRangeRetrieveError(G54),IF(ISERROR(H54),_xll.ohRangeRetrieveError(H54),IF(ISERROR(I54),_xll.ohRangeRetrieveError(I54),"---"))))</f>
        <v>---</v>
      </c>
      <c r="F54" s="31" t="str">
        <f>_xll.qlSchedule($C54&amp;"_Sch",$N54,$O54,$P54,$Q54,$R54,$S54,$T54,$U54,$V54,$W54,Permanent,Trigger,ObjectOverwrite)</f>
        <v>IT0003974760_Sch#0001</v>
      </c>
      <c r="G54" s="31" t="str">
        <f>_xll.qlIborLeg(C54&amp;"_Cpn",$L54,$M54,$F54,$X54,$Y54,$Z54,$AA54,$AB54,$AC54,$AD54,$AE54,Permanent,,ObjectOverwrite)</f>
        <v>IT0003974760_Cpn#0001</v>
      </c>
      <c r="H54" s="31" t="str">
        <f>_xll.qlLeg($C54&amp;"_Red",$AF54,_xll.qlCalendarAdjust($Q54,$O54,$L54,Trigger),,Permanent,,ObjectOverwrite)</f>
        <v>IT0003974760_Red#0001</v>
      </c>
      <c r="I54" s="31" t="str">
        <f>_xll.qlMultiPhaseLeg($C54&amp;"_Leg",$G54:$H54,,Permanent,,ObjectOverwrite)</f>
        <v>IT0003974760_Leg#0001</v>
      </c>
      <c r="J54" s="37" t="str">
        <f>_xll.qlBond($C54,$D54,$K54,SettlementDays,$Q54,$M54,$O54,$AG54,$I54,Permanent,,ObjectOverwrite)</f>
        <v>IT0003974760#0001</v>
      </c>
      <c r="K54" s="34" t="s">
        <v>37</v>
      </c>
      <c r="L54" s="34" t="s">
        <v>55</v>
      </c>
      <c r="M54" s="35">
        <v>100</v>
      </c>
      <c r="N54" s="27">
        <v>38707</v>
      </c>
      <c r="O54" s="28">
        <v>43090</v>
      </c>
      <c r="P54" s="28" t="s">
        <v>62</v>
      </c>
      <c r="Q54" s="68" t="s">
        <v>19</v>
      </c>
      <c r="R54" s="68" t="s">
        <v>17</v>
      </c>
      <c r="S54" s="68" t="s">
        <v>17</v>
      </c>
      <c r="T54" s="29" t="s">
        <v>222</v>
      </c>
      <c r="U54" s="29" t="b">
        <v>0</v>
      </c>
      <c r="V54" s="28" t="e">
        <v>#N/A</v>
      </c>
      <c r="W54" s="28" t="e">
        <v>#N/A</v>
      </c>
      <c r="X54" s="59">
        <v>2</v>
      </c>
      <c r="Y54" s="33" t="b">
        <v>0</v>
      </c>
      <c r="Z54" s="73" t="s">
        <v>130</v>
      </c>
      <c r="AA54" s="60" t="e">
        <v>#N/A</v>
      </c>
      <c r="AB54" s="63">
        <v>1</v>
      </c>
      <c r="AC54" s="60" t="s">
        <v>57</v>
      </c>
      <c r="AD54" s="64">
        <v>3.5999999999999999E-3</v>
      </c>
      <c r="AE54" s="65">
        <v>0.05</v>
      </c>
      <c r="AF54" s="32">
        <v>100</v>
      </c>
      <c r="AG54" s="44">
        <v>38707</v>
      </c>
      <c r="AH54" s="58"/>
      <c r="AI54" s="57" t="s">
        <v>36</v>
      </c>
      <c r="AJ54" s="7"/>
    </row>
    <row r="55" spans="2:36" s="1" customFormat="1" ht="11.25" x14ac:dyDescent="0.2">
      <c r="B55" s="56"/>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7"/>
    </row>
    <row r="56" spans="2:36" s="1" customFormat="1" x14ac:dyDescent="0.2">
      <c r="B56" s="20"/>
      <c r="C56" s="21"/>
      <c r="D56" s="47"/>
      <c r="E56" s="47"/>
      <c r="F56" s="48"/>
      <c r="G56" s="48"/>
      <c r="H56" s="48"/>
      <c r="I56" s="48"/>
      <c r="J56" s="48"/>
      <c r="K56" s="48"/>
      <c r="L56" s="49"/>
      <c r="M56" s="50"/>
      <c r="N56" s="51"/>
      <c r="O56" s="52"/>
      <c r="P56" s="52"/>
      <c r="Q56" s="52"/>
      <c r="R56" s="52"/>
      <c r="S56" s="52"/>
      <c r="T56" s="53"/>
      <c r="U56" s="53"/>
      <c r="V56" s="52"/>
      <c r="W56" s="52"/>
      <c r="X56" s="52"/>
      <c r="Y56" s="54"/>
      <c r="Z56" s="54"/>
      <c r="AA56" s="54"/>
      <c r="AB56" s="54"/>
      <c r="AC56" s="54"/>
      <c r="AD56" s="54"/>
      <c r="AE56" s="54"/>
      <c r="AF56" s="50"/>
      <c r="AG56" s="55"/>
      <c r="AH56" s="55"/>
      <c r="AI56" s="55"/>
      <c r="AJ56" s="7"/>
    </row>
    <row r="57" spans="2:36" s="1" customFormat="1" ht="12" thickBot="1" x14ac:dyDescent="0.25">
      <c r="B57" s="13"/>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5"/>
    </row>
    <row r="58" spans="2:36" s="1" customFormat="1" ht="11.25" x14ac:dyDescent="0.2"/>
  </sheetData>
  <phoneticPr fontId="2" type="noConversion"/>
  <dataValidations count="8">
    <dataValidation type="list" allowBlank="1" showInputMessage="1" showErrorMessage="1" sqref="K9:K30">
      <formula1>"EUR,USD,GBP,JPY,CHF"</formula1>
    </dataValidation>
    <dataValidation type="list" allowBlank="1" showInputMessage="1" showErrorMessage="1" sqref="Q9:Q54">
      <formula1>"TARGET,UnitedKingdom::Exchange,UnitedKingdom::Metals,UnitedKingdom::Settlement,UnitedStates::GovernmentBond,UnitedStates::NERC,UnitedStates::NYSE,UnitedStates::Settlement,Switzerland,Japan,Italy::Exchange,NullCalendar"</formula1>
    </dataValidation>
    <dataValidation type="list" allowBlank="1" showInputMessage="1" showErrorMessage="1" sqref="L9:L54 R9:S54">
      <formula1>"Following,Modified Following,Preceding,Modified Preceding,Unadjusted"</formula1>
    </dataValidation>
    <dataValidation type="list" allowBlank="1" showInputMessage="1" showErrorMessage="1" sqref="Z9:Z52 Z54">
      <formula1>"Actual/Actual (ISDA),Actual/360,30/360 (Bond Basis),30E/360 (Eurobond Basis),Actual/365 (Fixed),Actual/Actual (ISMA),Actual/Actual (AFB),1/1,30/360 (Italian),Simple"</formula1>
    </dataValidation>
    <dataValidation type="list" allowBlank="1" showInputMessage="1" showErrorMessage="1" sqref="K31:K54">
      <formula1>"ITL,DEM,FRF,BEF,LUF,NLG,ATS,ESP,PTE,IEP,GRD,FIM"</formula1>
    </dataValidation>
    <dataValidation type="list" allowBlank="1" showInputMessage="1" showErrorMessage="1" sqref="AC9:AC14 AC17:AC25 AC54">
      <formula1>"EuriborSW,Euribor2W,Euribor3W,Euribor1M,Euribor2M,Euribor3M,Euribor4M,Euribor5M,Euribor6M,Euribor7M,Euribor8M,Euribor9M,Euribor10M,Euribor11M,Euribor1Y"</formula1>
    </dataValidation>
    <dataValidation type="list" allowBlank="1" showInputMessage="1" showErrorMessage="1" sqref="AC15:AC16">
      <formula1>"EurLiborSW,EurLibor2W,EurLibor3W,EurLibor1M,EurLibor2M,EurLibor3M,EurLibor4M,EurLibor5M,EurLibor6M,EurLibor7M,EurLibor8M,EurLibor9M,EurLibor10M,EurLibor11M,EurLibor1Y"</formula1>
    </dataValidation>
    <dataValidation type="list" allowBlank="1" showInputMessage="1" showErrorMessage="1" sqref="T9:T54">
      <formula1>"Backward,Forward,Zero,ThirdWednesday"</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General Settings</vt:lpstr>
      <vt:lpstr>Object Creation</vt:lpstr>
      <vt:lpstr>BondType</vt:lpstr>
      <vt:lpstr>FileName</vt:lpstr>
      <vt:lpstr>'Object Creation'!FileOverwrite</vt:lpstr>
      <vt:lpstr>FileOverwrite</vt:lpstr>
      <vt:lpstr>'Object Creation'!ObjectOverwrite</vt:lpstr>
      <vt:lpstr>ObjectOverwrite</vt:lpstr>
      <vt:lpstr>'Object Creation'!Permanent</vt:lpstr>
      <vt:lpstr>Permanent</vt:lpstr>
      <vt:lpstr>'Object Creation'!SerializationPath</vt:lpstr>
      <vt:lpstr>SerializationPath</vt:lpstr>
      <vt:lpstr>'Object Creation'!Serialize</vt:lpstr>
      <vt:lpstr>Serialize</vt:lpstr>
      <vt:lpstr>SettlementDays</vt:lpstr>
      <vt:lpstr>'Object Creation'!Trigger</vt:lpstr>
      <vt:lpstr>Trigger</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Fornarola</dc:creator>
  <cp:lastModifiedBy>erik</cp:lastModifiedBy>
  <dcterms:created xsi:type="dcterms:W3CDTF">2007-09-05T07:33:28Z</dcterms:created>
  <dcterms:modified xsi:type="dcterms:W3CDTF">2013-11-05T17:32:40Z</dcterms:modified>
</cp:coreProperties>
</file>