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calcMode="manual"/>
</workbook>
</file>

<file path=xl/calcChain.xml><?xml version="1.0" encoding="utf-8"?>
<calcChain xmlns="http://schemas.openxmlformats.org/spreadsheetml/2006/main">
  <c r="AB5" i="32" l="1" a="1"/>
  <c r="AB5" i="32"/>
  <c r="AB6" i="32"/>
  <c r="AB15" i="32"/>
  <c r="AB16" i="32"/>
  <c r="AB27" i="32"/>
  <c r="AB28" i="32"/>
  <c r="AB37" i="32"/>
  <c r="AB38" i="32"/>
  <c r="AB5" i="31" a="1"/>
  <c r="AB5" i="31"/>
  <c r="AB6" i="31"/>
  <c r="AB7" i="31"/>
  <c r="AB9" i="31"/>
  <c r="AB14" i="31"/>
  <c r="AB15" i="31"/>
  <c r="AB16" i="31"/>
  <c r="AB17" i="31"/>
  <c r="AB20" i="31"/>
  <c r="AB21" i="31"/>
  <c r="AB24" i="31"/>
  <c r="AB25" i="31"/>
  <c r="AB28" i="31"/>
  <c r="AB29" i="31"/>
  <c r="AB30" i="31"/>
  <c r="AB31" i="31"/>
  <c r="AB36" i="31"/>
  <c r="AB37" i="31"/>
  <c r="AB38" i="31"/>
  <c r="AB39" i="31"/>
  <c r="AB40" i="31"/>
  <c r="AB41" i="31"/>
  <c r="X5" i="30" a="1"/>
  <c r="X11" i="30" s="1"/>
  <c r="X5" i="30"/>
  <c r="X6" i="30"/>
  <c r="X7" i="30"/>
  <c r="X8" i="30"/>
  <c r="X9" i="30"/>
  <c r="X10" i="30"/>
  <c r="X5" i="29" a="1"/>
  <c r="X11" i="29" s="1"/>
  <c r="X5" i="29"/>
  <c r="X6" i="29"/>
  <c r="X7" i="29"/>
  <c r="X8" i="29"/>
  <c r="X9" i="29"/>
  <c r="X10" i="29"/>
  <c r="X12" i="29"/>
  <c r="X13" i="29"/>
  <c r="X14" i="29"/>
  <c r="X5" i="28" a="1"/>
  <c r="X5" i="28"/>
  <c r="X6" i="28"/>
  <c r="X9" i="28"/>
  <c r="X10" i="28"/>
  <c r="X11" i="28"/>
  <c r="X14" i="28"/>
  <c r="X17" i="28"/>
  <c r="X18" i="28"/>
  <c r="X19" i="28"/>
  <c r="X21" i="28"/>
  <c r="X26" i="28"/>
  <c r="X27" i="28"/>
  <c r="X28" i="28"/>
  <c r="X29" i="28"/>
  <c r="X30" i="28"/>
  <c r="X33" i="28"/>
  <c r="X36" i="28"/>
  <c r="X37" i="28"/>
  <c r="X38" i="28"/>
  <c r="Y6" i="25" a="1"/>
  <c r="Y6" i="25"/>
  <c r="Y7" i="25"/>
  <c r="Y7" i="24" a="1"/>
  <c r="Y7" i="24"/>
  <c r="Y8" i="24"/>
  <c r="Y9" i="24"/>
  <c r="Y10" i="24"/>
  <c r="Y16" i="24"/>
  <c r="Y17" i="24"/>
  <c r="Y18" i="24"/>
  <c r="Y19" i="24"/>
  <c r="Y22" i="24"/>
  <c r="Y26" i="24"/>
  <c r="Y27" i="24"/>
  <c r="Y30" i="24"/>
  <c r="Y31" i="24"/>
  <c r="Y32" i="24"/>
  <c r="Y38" i="24"/>
  <c r="Y39" i="24"/>
  <c r="Y40" i="24"/>
  <c r="Y41" i="24"/>
  <c r="Y42" i="24"/>
  <c r="Y48" i="24"/>
  <c r="Y6" i="23" a="1"/>
  <c r="Y6" i="23"/>
  <c r="Y7" i="23"/>
  <c r="Y10" i="23"/>
  <c r="Y15" i="23"/>
  <c r="Y17" i="23"/>
  <c r="V5" i="22" a="1"/>
  <c r="V13" i="22" s="1"/>
  <c r="V5" i="22"/>
  <c r="V14" i="22"/>
  <c r="V23" i="22"/>
  <c r="V32" i="22"/>
  <c r="O5" i="21" a="1"/>
  <c r="O5" i="21"/>
  <c r="O6" i="21"/>
  <c r="O7" i="21"/>
  <c r="O8" i="21"/>
  <c r="O9" i="21"/>
  <c r="O10" i="21"/>
  <c r="O11" i="21"/>
  <c r="O12" i="21"/>
  <c r="O13" i="21"/>
  <c r="O14" i="21"/>
  <c r="O15" i="21"/>
  <c r="O16" i="21"/>
  <c r="O17" i="21"/>
  <c r="O18" i="21"/>
  <c r="O19" i="21"/>
  <c r="O20" i="21"/>
  <c r="O21" i="21"/>
  <c r="O22" i="21"/>
  <c r="Z5" i="19" a="1"/>
  <c r="Z13" i="19" s="1"/>
  <c r="Z5" i="19"/>
  <c r="Z7" i="19"/>
  <c r="Z14" i="19"/>
  <c r="Z15" i="19"/>
  <c r="Z16" i="19"/>
  <c r="Z23" i="19"/>
  <c r="Z24" i="19"/>
  <c r="Z26" i="19"/>
  <c r="Z32" i="19"/>
  <c r="Z34" i="19"/>
  <c r="Z35" i="19"/>
  <c r="Z42" i="19"/>
  <c r="Z5" i="18" a="1"/>
  <c r="Z5" i="18"/>
  <c r="Z14" i="18"/>
  <c r="Z23" i="18"/>
  <c r="Z32" i="18"/>
  <c r="Z41" i="18"/>
  <c r="Z5" i="17" a="1"/>
  <c r="Z5" i="17"/>
  <c r="Z6" i="17"/>
  <c r="Z7" i="17"/>
  <c r="Z8" i="17"/>
  <c r="Z9" i="17"/>
  <c r="Z10" i="17"/>
  <c r="Z12" i="17"/>
  <c r="Z13" i="17"/>
  <c r="Z14" i="17"/>
  <c r="Z15" i="17"/>
  <c r="Z16" i="17"/>
  <c r="Z17" i="17"/>
  <c r="Z18" i="17"/>
  <c r="Z20" i="17"/>
  <c r="Z21" i="17"/>
  <c r="Z22" i="17"/>
  <c r="Z23" i="17"/>
  <c r="Z24" i="17"/>
  <c r="Z25" i="17"/>
  <c r="Z26" i="17"/>
  <c r="Z28" i="17"/>
  <c r="Z29" i="17"/>
  <c r="Z30" i="17"/>
  <c r="Z31" i="17"/>
  <c r="Z32" i="17"/>
  <c r="Z33" i="17"/>
  <c r="Z34" i="17"/>
  <c r="Z36" i="17"/>
  <c r="Z37" i="17"/>
  <c r="Z38" i="17"/>
  <c r="Z39" i="17"/>
  <c r="Z40" i="17"/>
  <c r="Z41" i="17"/>
  <c r="Z42" i="17"/>
  <c r="Z10" i="18" l="1"/>
  <c r="Z18" i="18"/>
  <c r="Z26" i="18"/>
  <c r="Z34" i="18"/>
  <c r="Z42" i="18"/>
  <c r="AB17" i="32"/>
  <c r="AB25" i="32"/>
  <c r="AB33" i="32"/>
  <c r="AB41" i="32"/>
  <c r="AB10" i="32"/>
  <c r="AB18" i="32"/>
  <c r="AB26" i="32"/>
  <c r="AB34" i="32"/>
  <c r="AB42" i="32"/>
  <c r="Z38" i="18"/>
  <c r="Z29" i="18"/>
  <c r="Z20" i="18"/>
  <c r="Z11" i="18"/>
  <c r="Z40" i="19"/>
  <c r="Z31" i="19"/>
  <c r="Z22" i="19"/>
  <c r="Z40" i="18"/>
  <c r="Z31" i="18"/>
  <c r="Z22" i="18"/>
  <c r="Z13" i="18"/>
  <c r="V10" i="22"/>
  <c r="V18" i="22"/>
  <c r="V26" i="22"/>
  <c r="Z39" i="18"/>
  <c r="Z30" i="18"/>
  <c r="Z21" i="18"/>
  <c r="Z12" i="18"/>
  <c r="V30" i="22"/>
  <c r="V12" i="22"/>
  <c r="AB36" i="32"/>
  <c r="AB24" i="32"/>
  <c r="AB14" i="32"/>
  <c r="Z9" i="19"/>
  <c r="Z17" i="19"/>
  <c r="Z25" i="19"/>
  <c r="Z33" i="19"/>
  <c r="Z41" i="19"/>
  <c r="V29" i="22"/>
  <c r="V11" i="22"/>
  <c r="Y8" i="23"/>
  <c r="Y16" i="23"/>
  <c r="Y9" i="23"/>
  <c r="AB35" i="32"/>
  <c r="AB23" i="32"/>
  <c r="AB13" i="32"/>
  <c r="Z37" i="18"/>
  <c r="Z28" i="18"/>
  <c r="Z19" i="18"/>
  <c r="Z9" i="18"/>
  <c r="Z39" i="19"/>
  <c r="Z30" i="19"/>
  <c r="Z21" i="19"/>
  <c r="Z12" i="19"/>
  <c r="V28" i="22"/>
  <c r="V19" i="22"/>
  <c r="V9" i="22"/>
  <c r="Y14" i="23"/>
  <c r="Y12" i="24"/>
  <c r="Y20" i="24"/>
  <c r="Y28" i="24"/>
  <c r="Y36" i="24"/>
  <c r="Y44" i="24"/>
  <c r="Y13" i="24"/>
  <c r="Y29" i="24"/>
  <c r="Y37" i="24"/>
  <c r="Y45" i="24"/>
  <c r="AB32" i="32"/>
  <c r="AB22" i="32"/>
  <c r="AB12" i="32"/>
  <c r="Z36" i="18"/>
  <c r="Z27" i="18"/>
  <c r="Z17" i="18"/>
  <c r="Z8" i="18"/>
  <c r="Z38" i="19"/>
  <c r="Z29" i="19"/>
  <c r="Z20" i="19"/>
  <c r="Z11" i="19"/>
  <c r="V17" i="22"/>
  <c r="V8" i="22"/>
  <c r="Y13" i="23"/>
  <c r="Y47" i="24"/>
  <c r="Y35" i="24"/>
  <c r="Y25" i="24"/>
  <c r="Y15" i="24"/>
  <c r="X7" i="28"/>
  <c r="X15" i="28"/>
  <c r="X23" i="28"/>
  <c r="X31" i="28"/>
  <c r="X39" i="28"/>
  <c r="X8" i="28"/>
  <c r="X16" i="28"/>
  <c r="X24" i="28"/>
  <c r="X32" i="28"/>
  <c r="X40" i="28"/>
  <c r="AB10" i="31"/>
  <c r="AB18" i="31"/>
  <c r="AB26" i="31"/>
  <c r="AB34" i="31"/>
  <c r="AB42" i="31"/>
  <c r="AB11" i="31"/>
  <c r="AB19" i="31"/>
  <c r="AB27" i="31"/>
  <c r="AB35" i="31"/>
  <c r="AB31" i="32"/>
  <c r="AB21" i="32"/>
  <c r="AB11" i="32"/>
  <c r="Z35" i="18"/>
  <c r="Z25" i="18"/>
  <c r="Z16" i="18"/>
  <c r="Z7" i="18"/>
  <c r="Z37" i="19"/>
  <c r="Z28" i="19"/>
  <c r="Z19" i="19"/>
  <c r="Z10" i="19"/>
  <c r="V16" i="22"/>
  <c r="V7" i="22"/>
  <c r="Y12" i="23"/>
  <c r="Y46" i="24"/>
  <c r="Y34" i="24"/>
  <c r="Y24" i="24"/>
  <c r="Y14" i="24"/>
  <c r="X35" i="28"/>
  <c r="X25" i="28"/>
  <c r="X13" i="28"/>
  <c r="AB33" i="31"/>
  <c r="AB23" i="31"/>
  <c r="AB13" i="31"/>
  <c r="AB40" i="32"/>
  <c r="AB30" i="32"/>
  <c r="AB20" i="32"/>
  <c r="AB8" i="32"/>
  <c r="Z11" i="17"/>
  <c r="Z19" i="17"/>
  <c r="Z27" i="17"/>
  <c r="Z35" i="17"/>
  <c r="Z33" i="18"/>
  <c r="Z24" i="18"/>
  <c r="Z15" i="18"/>
  <c r="Z6" i="18"/>
  <c r="Z36" i="19"/>
  <c r="Z27" i="19"/>
  <c r="Z18" i="19"/>
  <c r="Z8" i="19"/>
  <c r="V24" i="22"/>
  <c r="V15" i="22"/>
  <c r="V6" i="22"/>
  <c r="Y11" i="23"/>
  <c r="Y43" i="24"/>
  <c r="Y33" i="24"/>
  <c r="Y23" i="24"/>
  <c r="Y11" i="24"/>
  <c r="Y8" i="25"/>
  <c r="Y9" i="25"/>
  <c r="X34" i="28"/>
  <c r="X22" i="28"/>
  <c r="X12" i="28"/>
  <c r="AB32" i="31"/>
  <c r="AB22" i="31"/>
  <c r="AB12" i="31"/>
  <c r="AB39" i="32"/>
  <c r="AB29" i="32"/>
  <c r="AB19" i="32"/>
  <c r="AB7" i="32"/>
  <c r="T6" i="28" l="1"/>
  <c r="T7" i="28"/>
  <c r="T8" i="28"/>
  <c r="T9" i="28"/>
  <c r="T10" i="28"/>
  <c r="T11" i="28"/>
  <c r="T12" i="28"/>
  <c r="T13" i="28"/>
  <c r="T14" i="28"/>
  <c r="T15" i="28"/>
  <c r="T16" i="28"/>
  <c r="T17" i="28"/>
  <c r="T18" i="28"/>
  <c r="T19" i="28"/>
  <c r="T20" i="28"/>
  <c r="X20" i="28" s="1"/>
  <c r="T21" i="28"/>
  <c r="T22" i="28"/>
  <c r="T23" i="28"/>
  <c r="T24" i="28"/>
  <c r="T25" i="28"/>
  <c r="T26" i="28"/>
  <c r="T27" i="28"/>
  <c r="T28" i="28"/>
  <c r="T29" i="28"/>
  <c r="T30" i="28"/>
  <c r="T31" i="28"/>
  <c r="T32" i="28"/>
  <c r="T33" i="28"/>
  <c r="T34" i="28"/>
  <c r="T35" i="28"/>
  <c r="T36" i="28"/>
  <c r="T37" i="28"/>
  <c r="T38" i="28"/>
  <c r="T39" i="28"/>
  <c r="T40" i="28"/>
  <c r="T5" i="28"/>
  <c r="X37" i="31"/>
  <c r="X27" i="31"/>
  <c r="V14" i="18"/>
  <c r="X35" i="32"/>
  <c r="X7" i="31"/>
  <c r="V37" i="18"/>
  <c r="X6" i="32"/>
  <c r="X12" i="31"/>
  <c r="X22" i="31"/>
  <c r="V10" i="18"/>
  <c r="X16" i="32"/>
  <c r="X21" i="31"/>
  <c r="V8" i="18"/>
  <c r="T52" i="28"/>
  <c r="X16" i="31"/>
  <c r="X18" i="31"/>
  <c r="X28" i="32"/>
  <c r="V41" i="18"/>
  <c r="X29" i="31"/>
  <c r="X33" i="31"/>
  <c r="V34" i="18"/>
  <c r="V23" i="18"/>
  <c r="X39" i="32"/>
  <c r="X40" i="31"/>
  <c r="V31" i="18"/>
  <c r="X22" i="32"/>
  <c r="V5" i="18"/>
  <c r="X42" i="32"/>
  <c r="T51" i="28"/>
  <c r="V16" i="18"/>
  <c r="X32" i="32"/>
  <c r="X27" i="32"/>
  <c r="V17" i="18"/>
  <c r="X32" i="31"/>
  <c r="T55" i="28"/>
  <c r="V19" i="18"/>
  <c r="X25" i="32"/>
  <c r="V30" i="18"/>
  <c r="X36" i="31"/>
  <c r="X19" i="32"/>
  <c r="X38" i="31"/>
  <c r="X7" i="32"/>
  <c r="X20" i="32"/>
  <c r="V18" i="18"/>
  <c r="X19" i="31"/>
  <c r="X14" i="31"/>
  <c r="X10" i="32"/>
  <c r="V24" i="18"/>
  <c r="V7" i="18"/>
  <c r="V28" i="18"/>
  <c r="X42" i="31"/>
  <c r="X6" i="31"/>
  <c r="X26" i="31"/>
  <c r="X36" i="32"/>
  <c r="X15" i="31"/>
  <c r="X31" i="31"/>
  <c r="X29" i="32"/>
  <c r="X14" i="32"/>
  <c r="V6" i="18"/>
  <c r="X18" i="32"/>
  <c r="X33" i="32"/>
  <c r="V22" i="18"/>
  <c r="X13" i="31"/>
  <c r="T50" i="28"/>
  <c r="V9" i="18"/>
  <c r="V25" i="18"/>
  <c r="X8" i="32"/>
  <c r="X11" i="32"/>
  <c r="X35" i="31"/>
  <c r="X20" i="31"/>
  <c r="X28" i="31"/>
  <c r="X26" i="32"/>
  <c r="V42" i="18"/>
  <c r="V21" i="18"/>
  <c r="X25" i="31"/>
  <c r="V27" i="18"/>
  <c r="X38" i="32"/>
  <c r="X34" i="31"/>
  <c r="V36" i="18"/>
  <c r="V32" i="18"/>
  <c r="X13" i="32"/>
  <c r="X17" i="32"/>
  <c r="V11" i="18"/>
  <c r="V38" i="18"/>
  <c r="V35" i="18"/>
  <c r="X41" i="31"/>
  <c r="T54" i="28"/>
  <c r="X30" i="32"/>
  <c r="X30" i="31"/>
  <c r="X10" i="31"/>
  <c r="V15" i="18"/>
  <c r="X17" i="31"/>
  <c r="V13" i="18"/>
  <c r="X9" i="32"/>
  <c r="V29" i="18"/>
  <c r="V26" i="18"/>
  <c r="X15" i="32"/>
  <c r="X40" i="32"/>
  <c r="X12" i="32"/>
  <c r="V33" i="18"/>
  <c r="X41" i="32"/>
  <c r="X23" i="31"/>
  <c r="X31" i="32"/>
  <c r="T53" i="28"/>
  <c r="X23" i="32"/>
  <c r="X24" i="32"/>
  <c r="X39" i="31"/>
  <c r="X37" i="32"/>
  <c r="X11" i="31"/>
  <c r="X9" i="31"/>
  <c r="V20" i="18"/>
  <c r="V39" i="18"/>
  <c r="X24" i="31"/>
  <c r="X34" i="32"/>
  <c r="V12" i="18"/>
  <c r="V40" i="18"/>
  <c r="X21" i="32"/>
  <c r="X8" i="31"/>
  <c r="AB9" i="32" l="1"/>
  <c r="AB8" i="31"/>
  <c r="D11" i="6"/>
  <c r="D12" i="6"/>
  <c r="E12" i="6"/>
  <c r="E11" i="6"/>
  <c r="I3" i="47" l="1"/>
  <c r="D5" i="6" l="1"/>
  <c r="D7" i="6"/>
  <c r="D8" i="6"/>
  <c r="D9" i="6"/>
  <c r="D10" i="6"/>
  <c r="E9" i="6"/>
  <c r="E10" i="6"/>
  <c r="E7" i="6"/>
  <c r="E8" i="6"/>
  <c r="R8" i="6" l="1"/>
  <c r="F14" i="6"/>
  <c r="F13" i="6"/>
  <c r="F6" i="6"/>
  <c r="F15" i="6"/>
  <c r="F12" i="6"/>
  <c r="I7" i="6"/>
  <c r="F11" i="6"/>
  <c r="F7" i="6"/>
  <c r="I6" i="6"/>
  <c r="F8" i="6"/>
  <c r="U8" i="6"/>
  <c r="F10" i="6"/>
  <c r="F9"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Z5" i="22" l="1"/>
  <c r="L6" i="22"/>
  <c r="R6" i="22"/>
  <c r="Z6" i="22" l="1"/>
  <c r="L7" i="22"/>
  <c r="R7" i="22"/>
  <c r="Z7" i="22" l="1"/>
  <c r="L8" i="22"/>
  <c r="R8" i="22"/>
  <c r="Z8" i="22" l="1"/>
  <c r="L9" i="22"/>
  <c r="R9" i="22"/>
  <c r="Z9" i="22" l="1"/>
  <c r="L10" i="22"/>
  <c r="L11" i="22"/>
  <c r="R10" i="22"/>
  <c r="R11" i="22"/>
  <c r="D9" i="67"/>
  <c r="Z10" i="22" l="1"/>
  <c r="Z11" i="22"/>
  <c r="L12" i="22"/>
  <c r="R12" i="22"/>
  <c r="Z12" i="22" l="1"/>
  <c r="L13" i="22"/>
  <c r="L14" i="22"/>
  <c r="R13" i="22"/>
  <c r="R14" i="22"/>
  <c r="Z13" i="22" l="1"/>
  <c r="Z14" i="22"/>
  <c r="K15" i="22"/>
  <c r="L15" i="22" s="1"/>
  <c r="R15" i="22"/>
  <c r="Z15" i="22" l="1"/>
  <c r="K16" i="22"/>
  <c r="L16" i="22" s="1"/>
  <c r="R16" i="22"/>
  <c r="Z16" i="22" l="1"/>
  <c r="K17" i="22"/>
  <c r="L17" i="22" s="1"/>
  <c r="R17" i="22"/>
  <c r="Z17" i="22" l="1"/>
  <c r="K18" i="22"/>
  <c r="L18" i="22" s="1"/>
  <c r="R18" i="22"/>
  <c r="Z18" i="22" l="1"/>
  <c r="K19" i="22"/>
  <c r="L19" i="22" s="1"/>
  <c r="R19" i="22"/>
  <c r="Z19" i="22" l="1"/>
  <c r="K20" i="22"/>
  <c r="L20" i="22" s="1"/>
  <c r="R20" i="22"/>
  <c r="V20" i="22" l="1"/>
  <c r="Z20" i="22"/>
  <c r="K21" i="22"/>
  <c r="L21" i="22" s="1"/>
  <c r="R21" i="22"/>
  <c r="V21" i="22" l="1"/>
  <c r="Z21" i="22"/>
  <c r="K22" i="22"/>
  <c r="L22" i="22" s="1"/>
  <c r="R22" i="22"/>
  <c r="V22" i="22" l="1"/>
  <c r="Z22" i="22"/>
  <c r="K23" i="22"/>
  <c r="L23" i="22" s="1"/>
  <c r="R23" i="22"/>
  <c r="Z23" i="22" l="1"/>
  <c r="K24" i="22"/>
  <c r="L24" i="22" s="1"/>
  <c r="R24" i="22"/>
  <c r="Z24" i="22" l="1"/>
  <c r="K25" i="22"/>
  <c r="L25" i="22" s="1"/>
  <c r="R25" i="22"/>
  <c r="V25" i="22" l="1"/>
  <c r="Z25" i="22"/>
  <c r="K26" i="22"/>
  <c r="L26" i="22" s="1"/>
  <c r="R26" i="22"/>
  <c r="Z26" i="22" l="1"/>
  <c r="K27" i="22"/>
  <c r="L27" i="22" s="1"/>
  <c r="R27" i="22"/>
  <c r="V27" i="22" l="1"/>
  <c r="Z27" i="22"/>
  <c r="K28" i="22"/>
  <c r="L28" i="22" s="1"/>
  <c r="R28" i="22"/>
  <c r="Z28" i="22" l="1"/>
  <c r="K29" i="22"/>
  <c r="L29" i="22" s="1"/>
  <c r="R29" i="22"/>
  <c r="Z29" i="22" l="1"/>
  <c r="K30" i="22"/>
  <c r="L30" i="22" s="1"/>
  <c r="R30" i="22"/>
  <c r="Z30" i="22" l="1"/>
  <c r="K31" i="22"/>
  <c r="L31" i="22" s="1"/>
  <c r="R31" i="22"/>
  <c r="V31" i="22" l="1"/>
  <c r="Z31" i="22"/>
  <c r="K32" i="22"/>
  <c r="L32" i="22" s="1"/>
  <c r="R32" i="22"/>
  <c r="Z32" i="22" l="1"/>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AF6" i="23" l="1"/>
  <c r="N7" i="23"/>
  <c r="U7" i="23"/>
  <c r="AF7" i="23" l="1"/>
  <c r="N8" i="23"/>
  <c r="U8" i="23"/>
  <c r="AF8" i="23" l="1"/>
  <c r="N9" i="23"/>
  <c r="U9" i="23"/>
  <c r="AF9" i="23" l="1"/>
  <c r="N10" i="23"/>
  <c r="U10" i="23"/>
  <c r="AF10" i="23" l="1"/>
  <c r="N11" i="23"/>
  <c r="N12" i="23"/>
  <c r="N13" i="23"/>
  <c r="N14" i="23"/>
  <c r="N15" i="23"/>
  <c r="N16" i="23"/>
  <c r="N17" i="23"/>
  <c r="U15" i="23"/>
  <c r="U17" i="23"/>
  <c r="U12" i="23"/>
  <c r="U13" i="23"/>
  <c r="U16" i="23"/>
  <c r="U14" i="23"/>
  <c r="U11"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3" i="24"/>
  <c r="U25" i="24"/>
  <c r="U29" i="24"/>
  <c r="U44" i="24"/>
  <c r="U22" i="24"/>
  <c r="U15" i="24"/>
  <c r="U43" i="24"/>
  <c r="U39" i="24"/>
  <c r="U36" i="24"/>
  <c r="U18" i="24"/>
  <c r="U21" i="24"/>
  <c r="U28" i="24"/>
  <c r="U32" i="24"/>
  <c r="U26" i="24"/>
  <c r="U48" i="24"/>
  <c r="U42" i="24"/>
  <c r="U34" i="24"/>
  <c r="U40" i="24"/>
  <c r="U16" i="24"/>
  <c r="U46" i="24"/>
  <c r="U13" i="24"/>
  <c r="U12" i="24"/>
  <c r="U45" i="24"/>
  <c r="U47" i="24"/>
  <c r="U14" i="24"/>
  <c r="U20" i="24"/>
  <c r="U41" i="24"/>
  <c r="U19" i="24"/>
  <c r="U38" i="24"/>
  <c r="U31" i="24"/>
  <c r="U30" i="24"/>
  <c r="U27" i="24"/>
  <c r="U23" i="24"/>
  <c r="U24" i="24"/>
  <c r="U17" i="24"/>
  <c r="U35" i="24"/>
  <c r="U37" i="24"/>
  <c r="Y21" i="24" l="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7" i="25"/>
  <c r="U9" i="25"/>
  <c r="U6" i="25"/>
  <c r="N6" i="25" a="1"/>
  <c r="N8" i="25" l="1"/>
  <c r="N6" i="25"/>
  <c r="N7" i="25"/>
  <c r="N9" i="25"/>
  <c r="O9" i="25"/>
  <c r="O7" i="25"/>
  <c r="O8" i="25"/>
  <c r="AC9" i="25" l="1"/>
  <c r="H5" i="26"/>
  <c r="N5" i="29"/>
  <c r="N6" i="29"/>
  <c r="T6" i="29"/>
  <c r="T5" i="29"/>
  <c r="H4" i="26"/>
  <c r="AB5" i="29" l="1"/>
  <c r="AB6" i="29"/>
  <c r="N7" i="29"/>
  <c r="T7" i="29"/>
  <c r="AB7" i="29" l="1"/>
  <c r="N8" i="29"/>
  <c r="T8" i="29"/>
  <c r="AB8" i="29" l="1"/>
  <c r="N9" i="29"/>
  <c r="T9" i="29"/>
  <c r="AB9" i="29" l="1"/>
  <c r="N10" i="29"/>
  <c r="T10" i="29"/>
  <c r="AB10" i="29" l="1"/>
  <c r="N11" i="29"/>
  <c r="T11" i="29"/>
  <c r="AB11" i="29" l="1"/>
  <c r="N12" i="29"/>
  <c r="T12" i="29"/>
  <c r="AB12" i="29" l="1"/>
  <c r="N13" i="29"/>
  <c r="T13" i="29"/>
  <c r="AB13" i="29" l="1"/>
  <c r="N14" i="29"/>
  <c r="T14" i="29"/>
  <c r="AB14" i="29" l="1"/>
  <c r="N15" i="29"/>
  <c r="O5" i="29" s="1" a="1"/>
  <c r="O15" i="29" s="1"/>
  <c r="T15" i="29"/>
  <c r="X15" i="29" l="1"/>
  <c r="O5" i="29"/>
  <c r="O6" i="29"/>
  <c r="O7" i="29"/>
  <c r="O8" i="29"/>
  <c r="O9" i="29"/>
  <c r="O10" i="29"/>
  <c r="O11" i="29"/>
  <c r="O12" i="29"/>
  <c r="O13" i="29"/>
  <c r="O14" i="29"/>
  <c r="AB15" i="29" l="1"/>
  <c r="N5" i="30"/>
  <c r="T5" i="30"/>
  <c r="AB5" i="30" l="1"/>
  <c r="N6" i="30"/>
  <c r="T6" i="30"/>
  <c r="AB6" i="30" l="1"/>
  <c r="N7" i="30"/>
  <c r="T7" i="30"/>
  <c r="AB7" i="30" l="1"/>
  <c r="N8" i="30"/>
  <c r="T8" i="30"/>
  <c r="AB8" i="30" l="1"/>
  <c r="N9" i="30"/>
  <c r="T9" i="30"/>
  <c r="AB9" i="30" l="1"/>
  <c r="N10" i="30"/>
  <c r="T10" i="30"/>
  <c r="AB10" i="30" l="1"/>
  <c r="N11" i="30"/>
  <c r="O5" i="30" s="1" a="1"/>
  <c r="O11" i="30" s="1"/>
  <c r="T11" i="30"/>
  <c r="O5" i="30" l="1"/>
  <c r="O6" i="30"/>
  <c r="O7" i="30"/>
  <c r="O8" i="30"/>
  <c r="O9" i="30"/>
  <c r="O10" i="30"/>
  <c r="AB11" i="30" l="1"/>
  <c r="P5" i="31" a="1"/>
  <c r="P5" i="31" s="1"/>
  <c r="Q5" i="31" a="1"/>
  <c r="Q5" i="31" s="1"/>
  <c r="X5" i="3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Q36" i="17"/>
  <c r="R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R5" i="19" l="1"/>
  <c r="P6" i="19"/>
  <c r="Q6" i="19"/>
  <c r="V6" i="19"/>
  <c r="Z6" i="19" l="1"/>
  <c r="R6" i="19"/>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1" i="28"/>
  <c r="Y53" i="28"/>
  <c r="Y54" i="28"/>
  <c r="Y55" i="28"/>
  <c r="Y50" i="28"/>
  <c r="Y52"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26" i="49"/>
  <c r="J20" i="49"/>
  <c r="J25" i="49"/>
  <c r="J9" i="49"/>
  <c r="J12" i="49"/>
  <c r="J5" i="49"/>
  <c r="J39" i="49"/>
  <c r="J37" i="49"/>
  <c r="J11" i="49"/>
  <c r="J35" i="49"/>
  <c r="J28" i="49"/>
  <c r="J27" i="49"/>
  <c r="J29" i="49"/>
  <c r="J32" i="49"/>
  <c r="J34" i="49"/>
  <c r="J16" i="49"/>
  <c r="J30" i="49"/>
  <c r="J7" i="49"/>
  <c r="J36" i="49"/>
  <c r="J33" i="49"/>
  <c r="J3" i="49"/>
  <c r="J18" i="49"/>
  <c r="J8" i="49"/>
  <c r="J23" i="49"/>
  <c r="J31" i="49"/>
  <c r="J10" i="49"/>
  <c r="J13" i="49"/>
  <c r="J6" i="49"/>
  <c r="J19" i="49"/>
  <c r="J21" i="49"/>
  <c r="J4" i="49"/>
  <c r="J15" i="49"/>
  <c r="J38" i="49"/>
  <c r="J17" i="49"/>
  <c r="J24" i="49"/>
  <c r="J22" i="49"/>
  <c r="J14" i="49"/>
  <c r="K14" i="49"/>
  <c r="K34" i="49"/>
  <c r="K4" i="49"/>
  <c r="K25" i="49"/>
  <c r="K33" i="49"/>
  <c r="K27" i="49"/>
  <c r="K8" i="49"/>
  <c r="K21" i="49"/>
  <c r="K17" i="49"/>
  <c r="K39" i="49"/>
  <c r="C2" i="34" l="1"/>
  <c r="C3" i="34"/>
  <c r="C4" i="34"/>
  <c r="D2" i="34"/>
  <c r="M21" i="49"/>
  <c r="M20" i="49"/>
  <c r="M11" i="49"/>
  <c r="M3" i="49"/>
  <c r="M10" i="49"/>
  <c r="M27" i="49"/>
  <c r="M24" i="49"/>
  <c r="M5" i="49"/>
  <c r="M12" i="49"/>
  <c r="M4" i="49"/>
  <c r="D4" i="34"/>
  <c r="M17" i="49"/>
  <c r="M15" i="49"/>
  <c r="M9" i="49"/>
  <c r="M14" i="49"/>
  <c r="M16" i="49"/>
  <c r="M28" i="49"/>
  <c r="M19" i="49"/>
  <c r="M6" i="49"/>
  <c r="M18" i="49"/>
  <c r="M8" i="49"/>
  <c r="M13" i="49"/>
  <c r="D3" i="34"/>
  <c r="M7" i="49"/>
  <c r="M23" i="49"/>
  <c r="M26" i="49"/>
  <c r="M22" i="49"/>
  <c r="M25" i="49"/>
  <c r="K16" i="49"/>
  <c r="K36" i="49"/>
  <c r="K11" i="49"/>
  <c r="K29" i="49"/>
  <c r="K26" i="49"/>
  <c r="K6" i="49"/>
  <c r="K3" i="49"/>
  <c r="K28" i="49"/>
  <c r="K20" i="49"/>
  <c r="K18" i="49"/>
  <c r="K37" i="49"/>
  <c r="K23" i="49"/>
  <c r="K38" i="49"/>
  <c r="K19" i="49"/>
  <c r="K7" i="49"/>
  <c r="K12" i="49"/>
  <c r="K35" i="49"/>
  <c r="K5" i="49"/>
  <c r="K22" i="49"/>
  <c r="K15" i="49"/>
  <c r="K30" i="49"/>
  <c r="K13" i="49"/>
  <c r="K31" i="49"/>
  <c r="K24" i="49"/>
  <c r="K9" i="49"/>
  <c r="K10" i="49"/>
  <c r="K3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15" i="29"/>
  <c r="F9" i="29"/>
  <c r="D42" i="28"/>
  <c r="F40" i="28"/>
  <c r="F9" i="28"/>
  <c r="F12" i="28"/>
  <c r="F10" i="29"/>
  <c r="F39" i="28"/>
  <c r="F32" i="28"/>
  <c r="F8" i="29"/>
  <c r="F28" i="28"/>
  <c r="F38" i="28"/>
  <c r="E4" i="34"/>
  <c r="F5" i="30"/>
  <c r="F11" i="28"/>
  <c r="F20" i="28"/>
  <c r="F23" i="28"/>
  <c r="F7" i="29"/>
  <c r="F31" i="28"/>
  <c r="F5" i="28"/>
  <c r="F6" i="30"/>
  <c r="F6" i="29"/>
  <c r="F29" i="28"/>
  <c r="F21" i="28"/>
  <c r="F11" i="29"/>
  <c r="F9" i="30"/>
  <c r="F10" i="28"/>
  <c r="F36" i="28"/>
  <c r="F7" i="30"/>
  <c r="F34" i="28"/>
  <c r="F19" i="28"/>
  <c r="F37" i="28"/>
  <c r="F35" i="28"/>
  <c r="F7" i="28"/>
  <c r="F10" i="30"/>
  <c r="F16" i="28"/>
  <c r="F5" i="29"/>
  <c r="F12" i="29"/>
  <c r="F13" i="28"/>
  <c r="F14" i="29"/>
  <c r="F27" i="28"/>
  <c r="F11" i="30"/>
  <c r="E2" i="34"/>
  <c r="F24" i="28"/>
  <c r="F6" i="28"/>
  <c r="F25" i="28"/>
  <c r="F26" i="28"/>
  <c r="F18" i="28"/>
  <c r="F17" i="28"/>
  <c r="F30" i="28"/>
  <c r="F33" i="28"/>
  <c r="E3" i="34"/>
  <c r="F13" i="29"/>
  <c r="F8" i="28"/>
  <c r="F22" i="28"/>
  <c r="F8" i="30"/>
  <c r="F14" i="28"/>
  <c r="F15" i="28"/>
  <c r="Y14" i="29"/>
  <c r="Y15" i="29"/>
  <c r="Y6" i="30"/>
  <c r="Y7" i="29"/>
  <c r="Y7" i="30"/>
  <c r="Y8" i="29"/>
  <c r="Y6" i="29"/>
  <c r="Y11" i="30"/>
  <c r="Y10" i="30"/>
  <c r="Y5" i="30"/>
  <c r="Y10" i="29"/>
  <c r="Y11" i="29"/>
  <c r="Y9" i="29"/>
  <c r="Y5" i="29"/>
  <c r="Y8" i="30"/>
  <c r="Y9" i="30"/>
  <c r="Y12" i="29"/>
  <c r="Y13"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F24" i="31"/>
  <c r="F27" i="31"/>
  <c r="G8" i="30"/>
  <c r="G27" i="28"/>
  <c r="G20" i="28"/>
  <c r="G34" i="28"/>
  <c r="F27" i="32"/>
  <c r="D43" i="28"/>
  <c r="G15" i="29"/>
  <c r="F19" i="32"/>
  <c r="G12" i="28"/>
  <c r="G13" i="28"/>
  <c r="G36" i="28"/>
  <c r="F42" i="28"/>
  <c r="G29" i="28"/>
  <c r="G7" i="30"/>
  <c r="F22" i="32"/>
  <c r="G9" i="30"/>
  <c r="G16" i="28"/>
  <c r="G32" i="28"/>
  <c r="G10" i="28"/>
  <c r="G6" i="28"/>
  <c r="G5" i="28"/>
  <c r="G7" i="29"/>
  <c r="F30" i="32"/>
  <c r="G40" i="28"/>
  <c r="G25" i="28"/>
  <c r="F22" i="31"/>
  <c r="G12" i="29"/>
  <c r="F30" i="31"/>
  <c r="G19" i="28"/>
  <c r="F35" i="31"/>
  <c r="G35" i="28"/>
  <c r="G37" i="28"/>
  <c r="G10" i="30"/>
  <c r="G5" i="30"/>
  <c r="G14" i="28"/>
  <c r="G22" i="28"/>
  <c r="G24" i="28"/>
  <c r="G26" i="28"/>
  <c r="G31" i="28"/>
  <c r="G39" i="28"/>
  <c r="G6" i="30"/>
  <c r="F35" i="32"/>
  <c r="G11" i="28"/>
  <c r="G9" i="29"/>
  <c r="F38" i="31"/>
  <c r="G5" i="29"/>
  <c r="G28" i="28"/>
  <c r="F16" i="31"/>
  <c r="F19" i="31"/>
  <c r="G15" i="28"/>
  <c r="G11" i="30"/>
  <c r="G18" i="28"/>
  <c r="G13" i="29"/>
  <c r="F32" i="31"/>
  <c r="G14" i="29"/>
  <c r="G8" i="28"/>
  <c r="G30" i="28"/>
  <c r="G10" i="29"/>
  <c r="G38" i="28"/>
  <c r="F38" i="32"/>
  <c r="G11" i="29"/>
  <c r="G9" i="28"/>
  <c r="G8" i="29"/>
  <c r="G23" i="28"/>
  <c r="G17" i="28"/>
  <c r="G21" i="28"/>
  <c r="G6" i="29"/>
  <c r="G33" i="28"/>
  <c r="G7" i="28"/>
  <c r="F11" i="32"/>
  <c r="Y35" i="28"/>
  <c r="Y7" i="28"/>
  <c r="Y36" i="28"/>
  <c r="Y29" i="28"/>
  <c r="Y31" i="28"/>
  <c r="Y10" i="28"/>
  <c r="Y33" i="28"/>
  <c r="Y5" i="28"/>
  <c r="Y13" i="28"/>
  <c r="Y21" i="28"/>
  <c r="Y16" i="28"/>
  <c r="Y12" i="28"/>
  <c r="Y34" i="28"/>
  <c r="Y38" i="28"/>
  <c r="Y17" i="28"/>
  <c r="Y40" i="28"/>
  <c r="Y30" i="28"/>
  <c r="Y37" i="28"/>
  <c r="Y20" i="28"/>
  <c r="Y15" i="28"/>
  <c r="Y26" i="28"/>
  <c r="Y24" i="28"/>
  <c r="Y18" i="28"/>
  <c r="Y11" i="28"/>
  <c r="Y6" i="28"/>
  <c r="Y25" i="28"/>
  <c r="Y32" i="28"/>
  <c r="Y22" i="28"/>
  <c r="Y27" i="28"/>
  <c r="Y39" i="28"/>
  <c r="Y14" i="28"/>
  <c r="Y23" i="28"/>
  <c r="Y8" i="28"/>
  <c r="Y28" i="28"/>
  <c r="Y19" i="28"/>
  <c r="Y9"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12" i="32"/>
  <c r="F16" i="32"/>
  <c r="F14" i="32"/>
  <c r="F32" i="32"/>
  <c r="F39" i="32"/>
  <c r="F29" i="32"/>
  <c r="G42" i="28"/>
  <c r="F29" i="31"/>
  <c r="F34" i="31"/>
  <c r="F12" i="31"/>
  <c r="F14" i="31"/>
  <c r="G30" i="31"/>
  <c r="F25" i="32"/>
  <c r="G22" i="31"/>
  <c r="F8" i="32"/>
  <c r="F6" i="32"/>
  <c r="F26" i="31"/>
  <c r="G24" i="31"/>
  <c r="F18" i="31"/>
  <c r="F33" i="31"/>
  <c r="F41" i="32"/>
  <c r="F10" i="31"/>
  <c r="G19" i="31"/>
  <c r="F21" i="31"/>
  <c r="F42" i="31"/>
  <c r="F33" i="32"/>
  <c r="F17" i="31"/>
  <c r="F39" i="31"/>
  <c r="F42" i="32"/>
  <c r="G30" i="32"/>
  <c r="G22" i="32"/>
  <c r="F13" i="31"/>
  <c r="F31" i="32"/>
  <c r="D44" i="28"/>
  <c r="G38" i="31"/>
  <c r="F28" i="31"/>
  <c r="F21" i="32"/>
  <c r="F7" i="32"/>
  <c r="F36" i="31"/>
  <c r="F13" i="32"/>
  <c r="F37" i="32"/>
  <c r="G35" i="32"/>
  <c r="F10" i="32"/>
  <c r="F25" i="31"/>
  <c r="F15" i="32"/>
  <c r="F23" i="32"/>
  <c r="G19" i="32"/>
  <c r="F28" i="32"/>
  <c r="G38" i="32"/>
  <c r="F34" i="32"/>
  <c r="F11" i="31"/>
  <c r="F40" i="32"/>
  <c r="F40" i="31"/>
  <c r="F15" i="31"/>
  <c r="F7" i="31"/>
  <c r="F37" i="31"/>
  <c r="F36" i="32"/>
  <c r="F24" i="32"/>
  <c r="G32" i="31"/>
  <c r="F20" i="32"/>
  <c r="F8" i="31"/>
  <c r="G27" i="32"/>
  <c r="F43" i="28"/>
  <c r="F31" i="31"/>
  <c r="F20" i="31"/>
  <c r="F18" i="32"/>
  <c r="F41" i="31"/>
  <c r="G27" i="31"/>
  <c r="F23" i="31"/>
  <c r="G11" i="32"/>
  <c r="F9" i="32"/>
  <c r="G16" i="31"/>
  <c r="G35" i="31"/>
  <c r="F6" i="31"/>
  <c r="F9" i="31"/>
  <c r="F26" i="32"/>
  <c r="F17" i="32"/>
  <c r="AC22" i="32"/>
  <c r="AC19" i="32"/>
  <c r="AC24" i="31"/>
  <c r="AC38" i="31"/>
  <c r="AC32" i="31"/>
  <c r="AC30" i="32"/>
  <c r="AC22" i="31"/>
  <c r="AC38" i="32"/>
  <c r="AC19" i="31"/>
  <c r="AC27" i="32"/>
  <c r="AC11" i="32"/>
  <c r="AC35" i="31"/>
  <c r="AC27" i="31"/>
  <c r="AC30" i="31"/>
  <c r="AC16" i="31"/>
  <c r="AC35"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36" i="32"/>
  <c r="G18" i="31"/>
  <c r="G12" i="31"/>
  <c r="G11" i="31"/>
  <c r="G28" i="31"/>
  <c r="G37" i="31"/>
  <c r="G6" i="32"/>
  <c r="G20" i="32"/>
  <c r="G15" i="32"/>
  <c r="G37" i="32"/>
  <c r="G42" i="32"/>
  <c r="G13" i="31"/>
  <c r="G29" i="32"/>
  <c r="G42" i="31"/>
  <c r="G12" i="32"/>
  <c r="G10" i="31"/>
  <c r="G25" i="31"/>
  <c r="G13" i="32"/>
  <c r="G9" i="31"/>
  <c r="G26" i="32"/>
  <c r="G36" i="31"/>
  <c r="G34" i="32"/>
  <c r="G8" i="32"/>
  <c r="G7" i="32"/>
  <c r="G16" i="32"/>
  <c r="G39" i="32"/>
  <c r="G32" i="32"/>
  <c r="G7" i="31"/>
  <c r="G10" i="32"/>
  <c r="G14" i="32"/>
  <c r="G24" i="32"/>
  <c r="G40" i="32"/>
  <c r="G17" i="31"/>
  <c r="G21" i="32"/>
  <c r="G40" i="31"/>
  <c r="G15" i="31"/>
  <c r="G18" i="32"/>
  <c r="G21" i="31"/>
  <c r="G17" i="32"/>
  <c r="G14" i="31"/>
  <c r="G31" i="31"/>
  <c r="G33" i="31"/>
  <c r="D45" i="28"/>
  <c r="G23" i="31"/>
  <c r="G6" i="31"/>
  <c r="G8" i="31"/>
  <c r="G43" i="28"/>
  <c r="G26" i="31"/>
  <c r="G41" i="32"/>
  <c r="G41" i="31"/>
  <c r="F44" i="28"/>
  <c r="G20" i="31"/>
  <c r="G23" i="32"/>
  <c r="G25" i="32"/>
  <c r="G29" i="31"/>
  <c r="G39" i="31"/>
  <c r="G9" i="32"/>
  <c r="G28" i="32"/>
  <c r="G31" i="32"/>
  <c r="G33" i="32"/>
  <c r="G34" i="31"/>
  <c r="AC13" i="32"/>
  <c r="AC29" i="31"/>
  <c r="AC10" i="32"/>
  <c r="AC41" i="32"/>
  <c r="AC42" i="31"/>
  <c r="AC16" i="32"/>
  <c r="AC8" i="32"/>
  <c r="AC28" i="32"/>
  <c r="AC37" i="31"/>
  <c r="AC24" i="32"/>
  <c r="AC7" i="32"/>
  <c r="AC23" i="31"/>
  <c r="AC13" i="31"/>
  <c r="AC34" i="32"/>
  <c r="AC40" i="31"/>
  <c r="AC29" i="32"/>
  <c r="AC12" i="31"/>
  <c r="AC28" i="31"/>
  <c r="AC25" i="32"/>
  <c r="AC10" i="31"/>
  <c r="AC26" i="32"/>
  <c r="AC14" i="31"/>
  <c r="AC20" i="32"/>
  <c r="AC25" i="31"/>
  <c r="AC18" i="31"/>
  <c r="AC6" i="31"/>
  <c r="AC36" i="31"/>
  <c r="AC33" i="31"/>
  <c r="AC15" i="31"/>
  <c r="AC41" i="31"/>
  <c r="AC39" i="32"/>
  <c r="AC26" i="31"/>
  <c r="AC21" i="32"/>
  <c r="AC21" i="31"/>
  <c r="AC9" i="32"/>
  <c r="AC6" i="32"/>
  <c r="AC37" i="32"/>
  <c r="AC20" i="31"/>
  <c r="AC31" i="31"/>
  <c r="AC34" i="31"/>
  <c r="AC33" i="32"/>
  <c r="AC39" i="31"/>
  <c r="AC40" i="32"/>
  <c r="AC42" i="32"/>
  <c r="AC23" i="32"/>
  <c r="AC7" i="31"/>
  <c r="AC9" i="31"/>
  <c r="AC18" i="32"/>
  <c r="AC17" i="31"/>
  <c r="AC17" i="32"/>
  <c r="AC11" i="31"/>
  <c r="AC36" i="32"/>
  <c r="AC14" i="32"/>
  <c r="AC15" i="32"/>
  <c r="AC8" i="31"/>
  <c r="AC12" i="32"/>
  <c r="AC32" i="32"/>
  <c r="AC31" i="32"/>
  <c r="E45" i="28" l="1"/>
  <c r="D46" i="28"/>
  <c r="F45" i="28"/>
  <c r="G44" i="28"/>
  <c r="E46" i="28" l="1"/>
  <c r="G45" i="28"/>
  <c r="F46" i="28"/>
  <c r="D47" i="28"/>
  <c r="E47" i="28" l="1"/>
  <c r="F47" i="28"/>
  <c r="G46" i="28"/>
  <c r="D48" i="28"/>
  <c r="E48" i="28" l="1"/>
  <c r="G47" i="28"/>
  <c r="F48" i="28"/>
  <c r="D49" i="28"/>
  <c r="E49" i="28" l="1"/>
  <c r="D50" i="28"/>
  <c r="F49" i="28"/>
  <c r="G48" i="28"/>
  <c r="E50" i="28" l="1"/>
  <c r="F50" i="28"/>
  <c r="D51" i="28"/>
  <c r="G49" i="28"/>
  <c r="E51" i="28" l="1"/>
  <c r="F51" i="28"/>
  <c r="D52" i="28"/>
  <c r="G50" i="28"/>
  <c r="E52" i="28" l="1"/>
  <c r="D53" i="28"/>
  <c r="F52" i="28"/>
  <c r="G51" i="28"/>
  <c r="E53" i="28" l="1"/>
  <c r="D54" i="28"/>
  <c r="F53" i="28"/>
  <c r="G52" i="28"/>
  <c r="E54" i="28" l="1"/>
  <c r="D55" i="28"/>
  <c r="F54"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16" i="21"/>
  <c r="E30" i="22"/>
  <c r="E27" i="22"/>
  <c r="D21" i="21"/>
  <c r="D7" i="21"/>
  <c r="D22" i="21"/>
  <c r="D9" i="21"/>
  <c r="C5" i="26"/>
  <c r="E23" i="22"/>
  <c r="E11" i="22"/>
  <c r="E34" i="22"/>
  <c r="D6" i="25" a="1"/>
  <c r="E22" i="22"/>
  <c r="D11" i="21"/>
  <c r="E17" i="22"/>
  <c r="D15" i="21"/>
  <c r="E35" i="22"/>
  <c r="D12" i="21"/>
  <c r="E33" i="22"/>
  <c r="D19" i="21"/>
  <c r="E5" i="22"/>
  <c r="E20" i="22"/>
  <c r="E13" i="22"/>
  <c r="E10" i="22"/>
  <c r="E3" i="22"/>
  <c r="D8" i="21"/>
  <c r="E26" i="22"/>
  <c r="E24" i="22"/>
  <c r="D20" i="21"/>
  <c r="E29" i="22"/>
  <c r="E32" i="22"/>
  <c r="E12" i="22"/>
  <c r="G5" i="32"/>
  <c r="E21" i="22"/>
  <c r="D62" i="28"/>
  <c r="D14" i="21"/>
  <c r="E16" i="22"/>
  <c r="E9" i="22"/>
  <c r="E8" i="22"/>
  <c r="E31" i="22"/>
  <c r="E15" i="22"/>
  <c r="E7" i="22"/>
  <c r="E19" i="22"/>
  <c r="D18" i="21"/>
  <c r="F61" i="28"/>
  <c r="E6" i="22"/>
  <c r="C6" i="26"/>
  <c r="D5" i="21"/>
  <c r="D6" i="21"/>
  <c r="D10" i="21"/>
  <c r="E4" i="22"/>
  <c r="G4" i="30"/>
  <c r="E25" i="22"/>
  <c r="D6" i="23" a="1"/>
  <c r="E28" i="22"/>
  <c r="G5" i="31"/>
  <c r="E18" i="22"/>
  <c r="G4" i="29"/>
  <c r="D13" i="21"/>
  <c r="D17" i="21"/>
  <c r="E14" i="22"/>
  <c r="W25" i="22"/>
  <c r="W28" i="22"/>
  <c r="W29" i="22"/>
  <c r="W16" i="22"/>
  <c r="W21" i="22"/>
  <c r="AC5" i="32"/>
  <c r="W23" i="22"/>
  <c r="W26" i="22"/>
  <c r="W22" i="22"/>
  <c r="W20" i="22"/>
  <c r="W31" i="22"/>
  <c r="W27" i="22"/>
  <c r="W19" i="22"/>
  <c r="W17" i="22"/>
  <c r="W24" i="22"/>
  <c r="W18" i="22"/>
  <c r="AC5" i="31"/>
  <c r="W32" i="22"/>
  <c r="W15" i="22"/>
  <c r="W30"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61" i="23"/>
  <c r="F27" i="25"/>
  <c r="F114" i="25"/>
  <c r="F79" i="25"/>
  <c r="F86" i="25"/>
  <c r="F105" i="23"/>
  <c r="F111" i="25"/>
  <c r="F20" i="23"/>
  <c r="F76" i="23"/>
  <c r="F123" i="23"/>
  <c r="F31" i="23"/>
  <c r="F103" i="23"/>
  <c r="E18" i="21"/>
  <c r="F18" i="25"/>
  <c r="F25" i="22"/>
  <c r="F56" i="23"/>
  <c r="F26" i="22"/>
  <c r="F28" i="25"/>
  <c r="F72" i="25"/>
  <c r="F67" i="25"/>
  <c r="F14" i="22"/>
  <c r="E5" i="21"/>
  <c r="F62" i="28"/>
  <c r="F51" i="23"/>
  <c r="F20" i="22"/>
  <c r="E14" i="21"/>
  <c r="F4" i="22"/>
  <c r="F24" i="22"/>
  <c r="F35" i="25"/>
  <c r="E6" i="21"/>
  <c r="F32" i="22"/>
  <c r="E16" i="21"/>
  <c r="F98" i="23"/>
  <c r="F125" i="23"/>
  <c r="F9" i="23"/>
  <c r="F77" i="25"/>
  <c r="F106" i="25"/>
  <c r="F28" i="22"/>
  <c r="F71" i="25"/>
  <c r="F8" i="23"/>
  <c r="F54" i="23"/>
  <c r="F56" i="25"/>
  <c r="F11" i="25"/>
  <c r="F36" i="25"/>
  <c r="F3" i="22"/>
  <c r="F16" i="23"/>
  <c r="F110" i="25"/>
  <c r="F48" i="25"/>
  <c r="F33" i="23"/>
  <c r="F30" i="25"/>
  <c r="F105" i="25"/>
  <c r="F112" i="23"/>
  <c r="F69" i="25"/>
  <c r="F39" i="25"/>
  <c r="F91" i="25"/>
  <c r="F121" i="23"/>
  <c r="F64" i="25"/>
  <c r="F44" i="23"/>
  <c r="F17" i="25"/>
  <c r="F104" i="25"/>
  <c r="F111" i="23"/>
  <c r="F103" i="25"/>
  <c r="F94" i="25"/>
  <c r="F7" i="25"/>
  <c r="F70" i="25"/>
  <c r="F31" i="25"/>
  <c r="F85" i="25"/>
  <c r="F75" i="25"/>
  <c r="F69" i="23"/>
  <c r="F86" i="23"/>
  <c r="F15" i="23"/>
  <c r="F80" i="25"/>
  <c r="F89" i="25"/>
  <c r="F64" i="23"/>
  <c r="F65" i="25"/>
  <c r="F13" i="22"/>
  <c r="F15" i="25"/>
  <c r="F83" i="23"/>
  <c r="F63" i="25"/>
  <c r="F12" i="25"/>
  <c r="F65" i="23"/>
  <c r="F42" i="23"/>
  <c r="F76" i="25"/>
  <c r="F72" i="23"/>
  <c r="F71" i="23"/>
  <c r="F102" i="25"/>
  <c r="F81" i="23"/>
  <c r="E8" i="21"/>
  <c r="F107" i="25"/>
  <c r="F115" i="25"/>
  <c r="F35" i="23"/>
  <c r="F14" i="23"/>
  <c r="F107" i="23"/>
  <c r="F21" i="23"/>
  <c r="F96" i="23"/>
  <c r="F112" i="25"/>
  <c r="F84" i="23"/>
  <c r="F59" i="23"/>
  <c r="F23" i="25"/>
  <c r="F58" i="23"/>
  <c r="F39" i="23"/>
  <c r="F99" i="23"/>
  <c r="E13" i="21"/>
  <c r="F125" i="25"/>
  <c r="F51" i="25"/>
  <c r="F38" i="23"/>
  <c r="F66" i="25"/>
  <c r="F24" i="25"/>
  <c r="F97" i="23"/>
  <c r="F102" i="23"/>
  <c r="F90" i="23"/>
  <c r="E10" i="21"/>
  <c r="F41" i="25"/>
  <c r="F30" i="22"/>
  <c r="F106" i="23"/>
  <c r="F109" i="23"/>
  <c r="F16" i="22"/>
  <c r="F11" i="22"/>
  <c r="F13" i="23"/>
  <c r="E11" i="21"/>
  <c r="F124" i="23"/>
  <c r="F88" i="25"/>
  <c r="F44" i="25"/>
  <c r="F87" i="25"/>
  <c r="F46" i="23"/>
  <c r="E21" i="21"/>
  <c r="F73" i="25"/>
  <c r="F45" i="25"/>
  <c r="F52" i="23"/>
  <c r="E15" i="21"/>
  <c r="F91" i="23"/>
  <c r="F122" i="25"/>
  <c r="F66" i="23"/>
  <c r="F23" i="22"/>
  <c r="F37" i="25"/>
  <c r="E22" i="21"/>
  <c r="F18" i="22"/>
  <c r="F27" i="22"/>
  <c r="F26" i="25"/>
  <c r="F63" i="23"/>
  <c r="F34" i="22"/>
  <c r="E20" i="21"/>
  <c r="F74" i="23"/>
  <c r="F22" i="22"/>
  <c r="F9" i="22"/>
  <c r="F84" i="25"/>
  <c r="E17" i="21"/>
  <c r="F82" i="25"/>
  <c r="F49" i="25"/>
  <c r="F7" i="22"/>
  <c r="F43" i="25"/>
  <c r="F55" i="23"/>
  <c r="E12" i="21"/>
  <c r="F7" i="23"/>
  <c r="F34" i="25"/>
  <c r="F75" i="23"/>
  <c r="F46" i="25"/>
  <c r="F121" i="25"/>
  <c r="F89" i="23"/>
  <c r="F10" i="22"/>
  <c r="D6" i="26"/>
  <c r="F93" i="23"/>
  <c r="F34" i="23"/>
  <c r="F27" i="23"/>
  <c r="F15" i="22"/>
  <c r="F47" i="23"/>
  <c r="F40" i="25"/>
  <c r="F8" i="22"/>
  <c r="F116" i="25"/>
  <c r="F59" i="25"/>
  <c r="F35" i="22"/>
  <c r="F68" i="25"/>
  <c r="F122" i="23"/>
  <c r="F119" i="23"/>
  <c r="F120" i="23"/>
  <c r="F108" i="25"/>
  <c r="F30" i="23"/>
  <c r="F70" i="23"/>
  <c r="F33" i="25"/>
  <c r="F94" i="23"/>
  <c r="F22" i="23"/>
  <c r="F18" i="23"/>
  <c r="F32" i="25"/>
  <c r="F100" i="25"/>
  <c r="F73" i="23"/>
  <c r="F12" i="23"/>
  <c r="F87" i="23"/>
  <c r="F85" i="23"/>
  <c r="F123" i="25"/>
  <c r="F6" i="22"/>
  <c r="F110" i="23"/>
  <c r="F92" i="25"/>
  <c r="F109" i="25"/>
  <c r="F41" i="23"/>
  <c r="F60" i="23"/>
  <c r="F19" i="22"/>
  <c r="F79" i="23"/>
  <c r="F12" i="22"/>
  <c r="F78" i="23"/>
  <c r="F61" i="25"/>
  <c r="F68" i="23"/>
  <c r="F57" i="23"/>
  <c r="F10" i="23"/>
  <c r="F11" i="23"/>
  <c r="E19" i="21"/>
  <c r="F10" i="25"/>
  <c r="F20" i="25"/>
  <c r="D63" i="28"/>
  <c r="F98" i="25"/>
  <c r="F90" i="25"/>
  <c r="F53" i="25"/>
  <c r="E9" i="21"/>
  <c r="E7" i="21"/>
  <c r="F62" i="25"/>
  <c r="F62" i="23"/>
  <c r="F40" i="23"/>
  <c r="F42" i="25"/>
  <c r="F124" i="25"/>
  <c r="F25" i="25"/>
  <c r="F6" i="23"/>
  <c r="F14" i="25"/>
  <c r="F17" i="22"/>
  <c r="F95" i="23"/>
  <c r="F81" i="25"/>
  <c r="F118" i="23"/>
  <c r="F48" i="23"/>
  <c r="F113" i="25"/>
  <c r="F50" i="25"/>
  <c r="F67" i="23"/>
  <c r="F36" i="23"/>
  <c r="F5" i="22"/>
  <c r="F28" i="23"/>
  <c r="F92" i="23"/>
  <c r="F29" i="25"/>
  <c r="F38" i="25"/>
  <c r="F17" i="23"/>
  <c r="F26" i="23"/>
  <c r="F16" i="25"/>
  <c r="F120" i="25"/>
  <c r="F49" i="23"/>
  <c r="F104" i="23"/>
  <c r="F96" i="25"/>
  <c r="F23" i="23"/>
  <c r="F19" i="25"/>
  <c r="F100" i="23"/>
  <c r="F37" i="23"/>
  <c r="F19" i="23"/>
  <c r="F118" i="25"/>
  <c r="F50" i="23"/>
  <c r="F60" i="25"/>
  <c r="F108" i="23"/>
  <c r="F8" i="25"/>
  <c r="F114" i="23"/>
  <c r="F77" i="23"/>
  <c r="F55" i="25"/>
  <c r="F101" i="23"/>
  <c r="F116" i="23"/>
  <c r="F53" i="23"/>
  <c r="F47" i="25"/>
  <c r="F52" i="25"/>
  <c r="F58" i="25"/>
  <c r="F45" i="23"/>
  <c r="F115" i="23"/>
  <c r="F99" i="25"/>
  <c r="F43" i="23"/>
  <c r="F22" i="25"/>
  <c r="F74" i="25"/>
  <c r="F78" i="25"/>
  <c r="F29" i="23"/>
  <c r="F113" i="23"/>
  <c r="F101" i="25"/>
  <c r="F24" i="23"/>
  <c r="F117" i="23"/>
  <c r="F97" i="25"/>
  <c r="F117" i="25"/>
  <c r="F57" i="25"/>
  <c r="F9" i="25"/>
  <c r="F80" i="23"/>
  <c r="F88" i="23"/>
  <c r="F13" i="25"/>
  <c r="F54" i="25"/>
  <c r="F95" i="25"/>
  <c r="F21" i="22"/>
  <c r="F82" i="23"/>
  <c r="F93" i="25"/>
  <c r="D5" i="26"/>
  <c r="F31" i="22"/>
  <c r="F83" i="25"/>
  <c r="F119" i="25"/>
  <c r="F25" i="23"/>
  <c r="F32" i="23"/>
  <c r="F33" i="22"/>
  <c r="F29" i="22"/>
  <c r="F21" i="25"/>
  <c r="F6" i="25"/>
  <c r="Z11" i="23"/>
  <c r="W7" i="22"/>
  <c r="Z13" i="23"/>
  <c r="W6" i="22"/>
  <c r="Z7" i="23"/>
  <c r="W33" i="22"/>
  <c r="Z10" i="23"/>
  <c r="W11" i="22"/>
  <c r="P12" i="21"/>
  <c r="Q5" i="26"/>
  <c r="P6" i="21"/>
  <c r="Z6" i="25"/>
  <c r="W12" i="22"/>
  <c r="P13" i="21"/>
  <c r="P16" i="21"/>
  <c r="P22" i="21"/>
  <c r="P5" i="21"/>
  <c r="Z16" i="23"/>
  <c r="Z17" i="23"/>
  <c r="W13" i="22"/>
  <c r="P17" i="21"/>
  <c r="P10" i="21"/>
  <c r="Z15" i="23"/>
  <c r="Z8" i="25"/>
  <c r="P21" i="21"/>
  <c r="P7" i="21"/>
  <c r="P15" i="21"/>
  <c r="W8" i="22"/>
  <c r="Z7" i="25"/>
  <c r="P8" i="21"/>
  <c r="Z8" i="23"/>
  <c r="W10" i="22"/>
  <c r="P9" i="21"/>
  <c r="Z9" i="23"/>
  <c r="W14" i="22"/>
  <c r="W5" i="22"/>
  <c r="Z6" i="23"/>
  <c r="Q6" i="26"/>
  <c r="W9" i="22"/>
  <c r="Z12" i="23"/>
  <c r="P19" i="21"/>
  <c r="P18" i="21"/>
  <c r="Z9" i="25"/>
  <c r="Z14" i="23"/>
  <c r="P14" i="21"/>
  <c r="P11" i="21"/>
  <c r="P20" i="21"/>
  <c r="G62" i="28"/>
  <c r="E63" i="28" l="1"/>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D64" i="28"/>
  <c r="G94" i="25"/>
  <c r="G38" i="23"/>
  <c r="G6" i="23"/>
  <c r="G10" i="25"/>
  <c r="G76" i="23"/>
  <c r="G47" i="23"/>
  <c r="G106" i="23"/>
  <c r="G83" i="25"/>
  <c r="G99" i="23"/>
  <c r="G7" i="25"/>
  <c r="G85" i="25"/>
  <c r="G5" i="23"/>
  <c r="G34" i="25"/>
  <c r="G7" i="23"/>
  <c r="G10" i="23"/>
  <c r="G29" i="23"/>
  <c r="G121" i="23"/>
  <c r="G20" i="23"/>
  <c r="G12" i="23"/>
  <c r="G74" i="23"/>
  <c r="G77" i="25"/>
  <c r="G55" i="23"/>
  <c r="G110" i="25"/>
  <c r="G36" i="25"/>
  <c r="G5" i="25"/>
  <c r="F63" i="28"/>
  <c r="G111" i="25"/>
  <c r="G87" i="25"/>
  <c r="G107" i="25"/>
  <c r="G14" i="23"/>
  <c r="G65" i="23"/>
  <c r="G43" i="23"/>
  <c r="G103" i="25"/>
  <c r="G16" i="23"/>
  <c r="G102" i="23"/>
  <c r="G74" i="25"/>
  <c r="D4" i="26"/>
  <c r="G98" i="25"/>
  <c r="G39" i="23"/>
  <c r="G61" i="25"/>
  <c r="G52" i="25"/>
  <c r="G60" i="25"/>
  <c r="G89" i="23"/>
  <c r="G92" i="25"/>
  <c r="G23" i="25"/>
  <c r="G81" i="25"/>
  <c r="G94" i="23"/>
  <c r="G26" i="23"/>
  <c r="G73" i="25"/>
  <c r="G96" i="23"/>
  <c r="G59" i="23"/>
  <c r="G110" i="23"/>
  <c r="G44" i="23"/>
  <c r="G101" i="23"/>
  <c r="G16" i="25"/>
  <c r="G35" i="23"/>
  <c r="G76" i="25"/>
  <c r="G51" i="25"/>
  <c r="G96" i="25"/>
  <c r="G25" i="23"/>
  <c r="G37" i="25"/>
  <c r="G53" i="23"/>
  <c r="G31" i="25"/>
  <c r="G91" i="25"/>
  <c r="G117" i="25"/>
  <c r="G50" i="25"/>
  <c r="G118" i="25"/>
  <c r="G35" i="25"/>
  <c r="G56" i="23"/>
  <c r="G46" i="25"/>
  <c r="G116" i="25"/>
  <c r="G31" i="23"/>
  <c r="G101" i="25"/>
  <c r="G51" i="23"/>
  <c r="G20" i="25"/>
  <c r="G64" i="23"/>
  <c r="G52" i="23"/>
  <c r="G37" i="23"/>
  <c r="G53" i="25"/>
  <c r="G28" i="25"/>
  <c r="G105" i="25"/>
  <c r="G120" i="23"/>
  <c r="G109" i="25"/>
  <c r="G48" i="25"/>
  <c r="G30" i="25"/>
  <c r="G122" i="23"/>
  <c r="G41" i="23"/>
  <c r="G71" i="25"/>
  <c r="G106" i="25"/>
  <c r="G114" i="25"/>
  <c r="G27" i="25"/>
  <c r="G6" i="25"/>
  <c r="G8" i="25"/>
  <c r="G104" i="25"/>
  <c r="G19" i="25"/>
  <c r="G97" i="23"/>
  <c r="G18" i="25"/>
  <c r="G79" i="25"/>
  <c r="G42" i="23"/>
  <c r="G109" i="23"/>
  <c r="G73" i="23"/>
  <c r="G26" i="25"/>
  <c r="G72" i="23"/>
  <c r="G123" i="25"/>
  <c r="G112" i="23"/>
  <c r="G80" i="23"/>
  <c r="G43" i="25"/>
  <c r="G98" i="23"/>
  <c r="G93" i="23"/>
  <c r="D65" i="28"/>
  <c r="F2" i="22"/>
  <c r="G9" i="23"/>
  <c r="G91" i="23"/>
  <c r="G54" i="25"/>
  <c r="G113" i="25"/>
  <c r="G9" i="25"/>
  <c r="G81" i="23"/>
  <c r="G40" i="25"/>
  <c r="G63" i="23"/>
  <c r="G57" i="25"/>
  <c r="G8" i="23"/>
  <c r="G90" i="25"/>
  <c r="G102" i="25"/>
  <c r="G93" i="25"/>
  <c r="G15" i="23"/>
  <c r="G75" i="25"/>
  <c r="G42" i="25"/>
  <c r="G39" i="25"/>
  <c r="G54" i="23"/>
  <c r="G11" i="23"/>
  <c r="G29" i="25"/>
  <c r="G122" i="25"/>
  <c r="G66" i="23"/>
  <c r="G13" i="23"/>
  <c r="G28" i="23"/>
  <c r="G125" i="23"/>
  <c r="G40" i="23"/>
  <c r="G33" i="23"/>
  <c r="G27" i="23"/>
  <c r="G61" i="23"/>
  <c r="G65" i="25"/>
  <c r="G67" i="23"/>
  <c r="G108" i="25"/>
  <c r="G49" i="23"/>
  <c r="G32" i="25"/>
  <c r="G87" i="23"/>
  <c r="G68" i="25"/>
  <c r="G104" i="23"/>
  <c r="G80" i="25"/>
  <c r="G89" i="25"/>
  <c r="G46" i="23"/>
  <c r="G72" i="25"/>
  <c r="G111" i="23"/>
  <c r="G77" i="23"/>
  <c r="G56" i="25"/>
  <c r="G78" i="23"/>
  <c r="G119" i="23"/>
  <c r="G97" i="25"/>
  <c r="G67" i="25"/>
  <c r="G119" i="25"/>
  <c r="G105" i="23"/>
  <c r="G22" i="23"/>
  <c r="G95" i="23"/>
  <c r="G69" i="23"/>
  <c r="G24" i="25"/>
  <c r="G112" i="25"/>
  <c r="G33" i="25"/>
  <c r="G78" i="25"/>
  <c r="G25" i="25"/>
  <c r="G84" i="23"/>
  <c r="G17" i="23"/>
  <c r="G124" i="25"/>
  <c r="G14" i="25"/>
  <c r="G47" i="25"/>
  <c r="G103" i="23"/>
  <c r="G71" i="23"/>
  <c r="G24" i="23"/>
  <c r="G121" i="25"/>
  <c r="G107" i="23"/>
  <c r="G92" i="23"/>
  <c r="G75" i="23"/>
  <c r="G58" i="23"/>
  <c r="G123" i="23"/>
  <c r="G124" i="23"/>
  <c r="G48" i="23"/>
  <c r="G21" i="25"/>
  <c r="G32" i="23"/>
  <c r="G45" i="25"/>
  <c r="G95" i="25"/>
  <c r="G15" i="25"/>
  <c r="G69" i="25"/>
  <c r="G88" i="23"/>
  <c r="G11" i="25"/>
  <c r="G88" i="25"/>
  <c r="G58" i="25"/>
  <c r="G13" i="25"/>
  <c r="G99" i="25"/>
  <c r="G115" i="23"/>
  <c r="G30" i="23"/>
  <c r="G60" i="23"/>
  <c r="G90" i="23"/>
  <c r="G12" i="25"/>
  <c r="G63" i="25"/>
  <c r="E4" i="21"/>
  <c r="G50" i="23"/>
  <c r="G70" i="25"/>
  <c r="G45" i="23"/>
  <c r="G84" i="25"/>
  <c r="G36" i="23"/>
  <c r="G70" i="23"/>
  <c r="G34" i="23"/>
  <c r="G57" i="23"/>
  <c r="G117" i="23"/>
  <c r="G17" i="25"/>
  <c r="G62" i="23"/>
  <c r="G18" i="23"/>
  <c r="G125" i="25"/>
  <c r="G82" i="23"/>
  <c r="G66" i="25"/>
  <c r="G100" i="25"/>
  <c r="G79" i="23"/>
  <c r="G64" i="25"/>
  <c r="G62" i="25"/>
  <c r="G55" i="25"/>
  <c r="G82" i="25"/>
  <c r="G59" i="25"/>
  <c r="G21" i="23"/>
  <c r="G19" i="23"/>
  <c r="G41" i="25"/>
  <c r="G114" i="23"/>
  <c r="G86" i="23"/>
  <c r="G83" i="23"/>
  <c r="G68" i="23"/>
  <c r="G118" i="23"/>
  <c r="G116" i="23"/>
  <c r="G23" i="23"/>
  <c r="G44" i="25"/>
  <c r="G113" i="23"/>
  <c r="G86" i="25"/>
  <c r="G49" i="25"/>
  <c r="G22" i="25"/>
  <c r="G38" i="25"/>
  <c r="G85" i="23"/>
  <c r="G120" i="25"/>
  <c r="G108" i="23"/>
  <c r="G115" i="25"/>
  <c r="G100" i="23"/>
  <c r="Q3" i="26"/>
  <c r="G63" i="28"/>
  <c r="E64" i="28" l="1"/>
  <c r="E65" i="28"/>
  <c r="E5" i="17"/>
  <c r="E5" i="19"/>
  <c r="C6" i="19"/>
  <c r="E5" i="18"/>
  <c r="E4" i="18"/>
  <c r="C7" i="18"/>
  <c r="E6" i="18"/>
  <c r="C6" i="17"/>
  <c r="F5" i="17"/>
  <c r="F64" i="28"/>
  <c r="G64" i="28" s="1"/>
  <c r="D66" i="28"/>
  <c r="F5" i="19"/>
  <c r="F65" i="28"/>
  <c r="F6" i="18"/>
  <c r="F5" i="18"/>
  <c r="G65" i="28"/>
  <c r="E66" i="28" l="1"/>
  <c r="H3" i="48"/>
  <c r="C7" i="19"/>
  <c r="E6" i="19"/>
  <c r="E7" i="18"/>
  <c r="C8" i="18"/>
  <c r="E4" i="17"/>
  <c r="C7" i="17"/>
  <c r="E6" i="17"/>
  <c r="J3" i="48"/>
  <c r="F6" i="17"/>
  <c r="G6" i="18"/>
  <c r="G5" i="17"/>
  <c r="G5" i="19"/>
  <c r="F7" i="18"/>
  <c r="F66" i="28"/>
  <c r="N2" i="48"/>
  <c r="F6" i="19"/>
  <c r="G5" i="18"/>
  <c r="D67" i="28"/>
  <c r="G66" i="28"/>
  <c r="E67" i="28" l="1"/>
  <c r="H3" i="50"/>
  <c r="H4" i="48"/>
  <c r="H3" i="47"/>
  <c r="E7" i="19"/>
  <c r="C8" i="19"/>
  <c r="E8" i="18"/>
  <c r="C9" i="18"/>
  <c r="C8" i="17"/>
  <c r="E7" i="17"/>
  <c r="J3" i="50"/>
  <c r="M3" i="48"/>
  <c r="G7" i="18"/>
  <c r="F67" i="28"/>
  <c r="F8" i="18"/>
  <c r="J3" i="47"/>
  <c r="D68" i="28"/>
  <c r="F7" i="17"/>
  <c r="J4" i="48"/>
  <c r="G6" i="19"/>
  <c r="K3" i="48"/>
  <c r="F7" i="19"/>
  <c r="G6" i="17"/>
  <c r="G67" i="28"/>
  <c r="E68" i="28" l="1"/>
  <c r="H4" i="50"/>
  <c r="H5" i="48"/>
  <c r="H4" i="47"/>
  <c r="E8" i="19"/>
  <c r="C9" i="19"/>
  <c r="C10" i="18"/>
  <c r="E9" i="18"/>
  <c r="E8" i="17"/>
  <c r="C9" i="17"/>
  <c r="K3" i="47"/>
  <c r="D69" i="28"/>
  <c r="G7" i="19"/>
  <c r="J4" i="50"/>
  <c r="F9" i="18"/>
  <c r="F8" i="19"/>
  <c r="F8" i="17"/>
  <c r="G7" i="17"/>
  <c r="J5" i="48"/>
  <c r="F68" i="28"/>
  <c r="M6" i="47"/>
  <c r="G8" i="18"/>
  <c r="K3" i="50"/>
  <c r="J4" i="47"/>
  <c r="K4" i="48"/>
  <c r="M4" i="48"/>
  <c r="G68" i="28"/>
  <c r="E69" i="28" l="1"/>
  <c r="H5" i="50"/>
  <c r="H6" i="48"/>
  <c r="H5" i="47"/>
  <c r="E4" i="19"/>
  <c r="C10" i="19"/>
  <c r="E9" i="19"/>
  <c r="E10" i="18"/>
  <c r="C11" i="18"/>
  <c r="C10" i="17"/>
  <c r="E9" i="17"/>
  <c r="K4" i="47"/>
  <c r="F10" i="18"/>
  <c r="J5" i="50"/>
  <c r="F9" i="17"/>
  <c r="F9" i="19"/>
  <c r="M4" i="47"/>
  <c r="F69" i="28"/>
  <c r="J6" i="48"/>
  <c r="D70" i="28"/>
  <c r="G8" i="17"/>
  <c r="G8" i="19"/>
  <c r="G9" i="18"/>
  <c r="J5" i="47"/>
  <c r="K5" i="48"/>
  <c r="M5" i="48"/>
  <c r="K4" i="50"/>
  <c r="G69" i="28"/>
  <c r="E70" i="28" l="1"/>
  <c r="H6" i="50"/>
  <c r="H7" i="48"/>
  <c r="H6" i="47"/>
  <c r="E10" i="19"/>
  <c r="C11" i="19"/>
  <c r="E11" i="18"/>
  <c r="C12" i="18"/>
  <c r="E10" i="17"/>
  <c r="C11" i="17"/>
  <c r="G9" i="17"/>
  <c r="J6" i="47"/>
  <c r="K5" i="47"/>
  <c r="F10" i="17"/>
  <c r="D71" i="28"/>
  <c r="J7" i="48"/>
  <c r="G9" i="19"/>
  <c r="F11" i="18"/>
  <c r="K6" i="48"/>
  <c r="F10" i="19"/>
  <c r="M6" i="48"/>
  <c r="J6" i="50"/>
  <c r="F70" i="28"/>
  <c r="G10" i="18"/>
  <c r="K5" i="50"/>
  <c r="G70" i="28"/>
  <c r="E71" i="28" l="1"/>
  <c r="H7" i="50"/>
  <c r="H8" i="48"/>
  <c r="H7" i="47"/>
  <c r="C12" i="19"/>
  <c r="E11" i="19"/>
  <c r="C13" i="18"/>
  <c r="E12" i="18"/>
  <c r="C12" i="17"/>
  <c r="E11" i="17"/>
  <c r="F12" i="18"/>
  <c r="J7" i="50"/>
  <c r="F11" i="19"/>
  <c r="K6" i="47"/>
  <c r="G11" i="18"/>
  <c r="J8" i="48"/>
  <c r="K6" i="50"/>
  <c r="K7" i="48"/>
  <c r="G10" i="19"/>
  <c r="F71" i="28"/>
  <c r="G10" i="17"/>
  <c r="M7" i="48"/>
  <c r="J7" i="47"/>
  <c r="F11" i="17"/>
  <c r="D72" i="28"/>
  <c r="G71" i="28"/>
  <c r="E72" i="28" l="1"/>
  <c r="H8" i="50"/>
  <c r="H9" i="48"/>
  <c r="H8" i="47"/>
  <c r="E12" i="19"/>
  <c r="C13" i="19"/>
  <c r="E13" i="18"/>
  <c r="C14" i="18"/>
  <c r="E12" i="17"/>
  <c r="C13" i="17"/>
  <c r="G12" i="18"/>
  <c r="D73" i="28"/>
  <c r="K7" i="50"/>
  <c r="K8" i="48"/>
  <c r="J9" i="48"/>
  <c r="F13" i="18"/>
  <c r="J8" i="47"/>
  <c r="F72" i="28"/>
  <c r="G11" i="19"/>
  <c r="K7" i="47"/>
  <c r="M8" i="48"/>
  <c r="F12" i="19"/>
  <c r="J8" i="50"/>
  <c r="F12" i="17"/>
  <c r="G11" i="17"/>
  <c r="G72" i="28"/>
  <c r="E73" i="28" l="1"/>
  <c r="H9" i="50"/>
  <c r="H10" i="48"/>
  <c r="H9" i="47"/>
  <c r="E13" i="19"/>
  <c r="C14" i="19"/>
  <c r="C15" i="18"/>
  <c r="E14" i="18"/>
  <c r="E13" i="17"/>
  <c r="C14" i="17"/>
  <c r="M9" i="48"/>
  <c r="J9" i="47"/>
  <c r="F14" i="18"/>
  <c r="G12" i="19"/>
  <c r="F13" i="17"/>
  <c r="F73" i="28"/>
  <c r="J10" i="48"/>
  <c r="G12" i="17"/>
  <c r="K8" i="50"/>
  <c r="K9" i="48"/>
  <c r="F13" i="19"/>
  <c r="D74" i="28"/>
  <c r="J9" i="50"/>
  <c r="K8" i="47"/>
  <c r="G13" i="18"/>
  <c r="G73" i="28"/>
  <c r="E74" i="28" l="1"/>
  <c r="H10" i="50"/>
  <c r="H11" i="48"/>
  <c r="H10" i="47"/>
  <c r="C15" i="19"/>
  <c r="E14" i="19"/>
  <c r="C16" i="18"/>
  <c r="E15" i="18"/>
  <c r="C15" i="17"/>
  <c r="E14" i="17"/>
  <c r="G14" i="18"/>
  <c r="G13" i="19"/>
  <c r="J11" i="48"/>
  <c r="G13" i="17"/>
  <c r="J10" i="47"/>
  <c r="K9" i="50"/>
  <c r="J10" i="50"/>
  <c r="F14" i="19"/>
  <c r="D75" i="28"/>
  <c r="K10" i="48"/>
  <c r="F14" i="17"/>
  <c r="M10" i="48"/>
  <c r="F15" i="18"/>
  <c r="F74" i="28"/>
  <c r="K9" i="47"/>
  <c r="G74" i="28"/>
  <c r="E75" i="28" l="1"/>
  <c r="H11" i="50"/>
  <c r="H12" i="48"/>
  <c r="H11" i="47"/>
  <c r="E15" i="19"/>
  <c r="C16" i="19"/>
  <c r="C17" i="18"/>
  <c r="E16" i="18"/>
  <c r="E15" i="17"/>
  <c r="C16" i="17"/>
  <c r="F16" i="18"/>
  <c r="K10" i="50"/>
  <c r="G14" i="19"/>
  <c r="F15" i="19"/>
  <c r="F15" i="17"/>
  <c r="K11" i="48"/>
  <c r="D76" i="28"/>
  <c r="J11" i="47"/>
  <c r="J12" i="48"/>
  <c r="M11" i="48"/>
  <c r="K10" i="47"/>
  <c r="J11" i="50"/>
  <c r="F75" i="28"/>
  <c r="G15" i="18"/>
  <c r="G14" i="17"/>
  <c r="G75" i="28"/>
  <c r="E76" i="28" l="1"/>
  <c r="H12" i="50"/>
  <c r="H13" i="48"/>
  <c r="H12" i="47"/>
  <c r="E16" i="19"/>
  <c r="C17" i="19"/>
  <c r="C18" i="18"/>
  <c r="E17" i="18"/>
  <c r="E16" i="17"/>
  <c r="C17" i="17"/>
  <c r="J13" i="48"/>
  <c r="F76" i="28"/>
  <c r="G15" i="17"/>
  <c r="K11" i="50"/>
  <c r="F16" i="17"/>
  <c r="G16" i="18"/>
  <c r="F17" i="18"/>
  <c r="M12" i="48"/>
  <c r="J12" i="50"/>
  <c r="G15" i="19"/>
  <c r="J12" i="47"/>
  <c r="K12" i="48"/>
  <c r="K11" i="47"/>
  <c r="D77" i="28"/>
  <c r="F16" i="19"/>
  <c r="G76" i="28"/>
  <c r="E77" i="28" l="1"/>
  <c r="H13" i="50"/>
  <c r="H14" i="48"/>
  <c r="H13" i="47"/>
  <c r="C18" i="19"/>
  <c r="E17" i="19"/>
  <c r="E18" i="18"/>
  <c r="C19" i="18"/>
  <c r="C18" i="17"/>
  <c r="E17" i="17"/>
  <c r="F4" i="28"/>
  <c r="G17" i="18"/>
  <c r="J14" i="48"/>
  <c r="J13" i="47"/>
  <c r="F77" i="28"/>
  <c r="F17" i="19"/>
  <c r="G16" i="17"/>
  <c r="M13" i="48"/>
  <c r="F17" i="17"/>
  <c r="J13" i="50"/>
  <c r="K12" i="50"/>
  <c r="G16" i="19"/>
  <c r="F18" i="18"/>
  <c r="K13" i="48"/>
  <c r="K12" i="47"/>
  <c r="G77" i="28"/>
  <c r="H14" i="50" l="1"/>
  <c r="H15" i="48"/>
  <c r="H14" i="47"/>
  <c r="E18" i="19"/>
  <c r="C19" i="19"/>
  <c r="E19" i="18"/>
  <c r="C20" i="18"/>
  <c r="E18" i="17"/>
  <c r="C19" i="17"/>
  <c r="K13" i="50"/>
  <c r="K14" i="48"/>
  <c r="J15" i="48"/>
  <c r="F19" i="18"/>
  <c r="K13" i="47"/>
  <c r="J14" i="47"/>
  <c r="M14" i="48"/>
  <c r="G18" i="18"/>
  <c r="G17" i="17"/>
  <c r="F18" i="19"/>
  <c r="G4" i="28"/>
  <c r="J14" i="50"/>
  <c r="F18" i="17"/>
  <c r="G17" i="19"/>
  <c r="H15" i="50" l="1"/>
  <c r="H16" i="48"/>
  <c r="H15" i="47"/>
  <c r="C20" i="19"/>
  <c r="E19" i="19"/>
  <c r="C21" i="18"/>
  <c r="E20" i="18"/>
  <c r="C20" i="17"/>
  <c r="E19" i="17"/>
  <c r="J15" i="50"/>
  <c r="M15" i="48"/>
  <c r="G19" i="18"/>
  <c r="F20" i="18"/>
  <c r="F19" i="19"/>
  <c r="G18" i="19"/>
  <c r="K15" i="48"/>
  <c r="G18" i="17"/>
  <c r="J16" i="48"/>
  <c r="K14" i="47"/>
  <c r="K14" i="50"/>
  <c r="J15" i="47"/>
  <c r="F19" i="17"/>
  <c r="H16" i="50" l="1"/>
  <c r="H17" i="48"/>
  <c r="H16" i="47"/>
  <c r="E20" i="19"/>
  <c r="C21" i="19"/>
  <c r="C22" i="18"/>
  <c r="E21" i="18"/>
  <c r="E20" i="17"/>
  <c r="C21" i="17"/>
  <c r="G19" i="17"/>
  <c r="M16" i="48"/>
  <c r="J16" i="47"/>
  <c r="F20" i="19"/>
  <c r="J16" i="50"/>
  <c r="F20" i="17"/>
  <c r="G19" i="19"/>
  <c r="K15" i="50"/>
  <c r="J17" i="48"/>
  <c r="K15" i="47"/>
  <c r="G20" i="18"/>
  <c r="K16" i="48"/>
  <c r="F21" i="18"/>
  <c r="H17" i="50" l="1"/>
  <c r="H18" i="48"/>
  <c r="H17" i="47"/>
  <c r="E21" i="19"/>
  <c r="C22" i="19"/>
  <c r="E22" i="18"/>
  <c r="C23" i="18"/>
  <c r="E21" i="17"/>
  <c r="C22" i="17"/>
  <c r="J18" i="48"/>
  <c r="M17" i="48"/>
  <c r="K16" i="50"/>
  <c r="K16" i="47"/>
  <c r="G21" i="18"/>
  <c r="F22" i="18"/>
  <c r="F21" i="17"/>
  <c r="J17" i="50"/>
  <c r="K17" i="48"/>
  <c r="G20" i="19"/>
  <c r="G20" i="17"/>
  <c r="F21" i="19"/>
  <c r="J17" i="47"/>
  <c r="H18" i="50" l="1"/>
  <c r="H19" i="48"/>
  <c r="H18" i="47"/>
  <c r="C23" i="19"/>
  <c r="E22" i="19"/>
  <c r="C24" i="18"/>
  <c r="E23" i="18"/>
  <c r="C23" i="17"/>
  <c r="E22" i="17"/>
  <c r="J18" i="47"/>
  <c r="G21" i="19"/>
  <c r="K18" i="48"/>
  <c r="F22" i="17"/>
  <c r="J19" i="48"/>
  <c r="M18" i="48"/>
  <c r="K17" i="47"/>
  <c r="F23" i="18"/>
  <c r="K17" i="50"/>
  <c r="G22" i="18"/>
  <c r="J18" i="50"/>
  <c r="G21" i="17"/>
  <c r="F22" i="19"/>
  <c r="H19" i="50" l="1"/>
  <c r="H20" i="48"/>
  <c r="H19" i="47"/>
  <c r="E23" i="19"/>
  <c r="C24" i="19"/>
  <c r="C25" i="18"/>
  <c r="E24" i="18"/>
  <c r="E23" i="17"/>
  <c r="C24" i="17"/>
  <c r="J20" i="48"/>
  <c r="G23" i="18"/>
  <c r="G22" i="17"/>
  <c r="J19" i="47"/>
  <c r="F23" i="17"/>
  <c r="J19" i="50"/>
  <c r="K18" i="50"/>
  <c r="F24" i="18"/>
  <c r="F23" i="19"/>
  <c r="K18" i="47"/>
  <c r="M19" i="48"/>
  <c r="G22" i="19"/>
  <c r="K19" i="48"/>
  <c r="H20" i="50" l="1"/>
  <c r="H21" i="48"/>
  <c r="H20" i="47"/>
  <c r="E24" i="19"/>
  <c r="C25" i="19"/>
  <c r="C26" i="18"/>
  <c r="E25" i="18"/>
  <c r="E24" i="17"/>
  <c r="C25" i="17"/>
  <c r="M20" i="48"/>
  <c r="J20" i="50"/>
  <c r="K19" i="47"/>
  <c r="G23" i="17"/>
  <c r="F24" i="17"/>
  <c r="J21" i="48"/>
  <c r="K19" i="50"/>
  <c r="K20" i="48"/>
  <c r="G24" i="18"/>
  <c r="J20" i="47"/>
  <c r="F24" i="19"/>
  <c r="G23" i="19"/>
  <c r="F25" i="18"/>
  <c r="H21" i="50" l="1"/>
  <c r="H22" i="48"/>
  <c r="H21" i="47"/>
  <c r="C26" i="19"/>
  <c r="E25" i="19"/>
  <c r="E26" i="18"/>
  <c r="C27" i="18"/>
  <c r="C26" i="17"/>
  <c r="E25" i="17"/>
  <c r="F25" i="19"/>
  <c r="G24" i="19"/>
  <c r="G25" i="18"/>
  <c r="K20" i="47"/>
  <c r="F26" i="18"/>
  <c r="M21" i="48"/>
  <c r="J22" i="48"/>
  <c r="F25" i="17"/>
  <c r="K20" i="50"/>
  <c r="K21" i="48"/>
  <c r="J21" i="50"/>
  <c r="J21" i="47"/>
  <c r="G24" i="17"/>
  <c r="H22" i="50" l="1"/>
  <c r="H23" i="48"/>
  <c r="H22" i="47"/>
  <c r="E26" i="19"/>
  <c r="C27" i="19"/>
  <c r="E27" i="18"/>
  <c r="C28" i="18"/>
  <c r="E26" i="17"/>
  <c r="C27" i="17"/>
  <c r="K22" i="48"/>
  <c r="K21" i="47"/>
  <c r="M22" i="48"/>
  <c r="J22" i="47"/>
  <c r="J22" i="50"/>
  <c r="K21" i="50"/>
  <c r="G26" i="18"/>
  <c r="G25" i="17"/>
  <c r="F26" i="17"/>
  <c r="F27" i="18"/>
  <c r="G25" i="19"/>
  <c r="F26" i="19"/>
  <c r="J23" i="48"/>
  <c r="H23" i="50" l="1"/>
  <c r="H24" i="48"/>
  <c r="H23" i="47"/>
  <c r="C28" i="19"/>
  <c r="E27" i="19"/>
  <c r="C29" i="18"/>
  <c r="E28" i="18"/>
  <c r="C28" i="17"/>
  <c r="E27" i="17"/>
  <c r="F28" i="18"/>
  <c r="F27" i="19"/>
  <c r="M23" i="48"/>
  <c r="G26" i="19"/>
  <c r="G26" i="17"/>
  <c r="K23" i="48"/>
  <c r="K22" i="47"/>
  <c r="K22" i="50"/>
  <c r="G27" i="18"/>
  <c r="F27" i="17"/>
  <c r="J24" i="48"/>
  <c r="J23" i="50"/>
  <c r="J23" i="47"/>
  <c r="H24" i="50" l="1"/>
  <c r="H25" i="48"/>
  <c r="H24" i="47"/>
  <c r="E28" i="19"/>
  <c r="C29" i="19"/>
  <c r="C30" i="18"/>
  <c r="E29" i="18"/>
  <c r="E28" i="17"/>
  <c r="C29" i="17"/>
  <c r="F28" i="17"/>
  <c r="K23" i="50"/>
  <c r="J25" i="48"/>
  <c r="F29" i="18"/>
  <c r="K23" i="47"/>
  <c r="J24" i="50"/>
  <c r="J24" i="47"/>
  <c r="G27" i="17"/>
  <c r="M24" i="48"/>
  <c r="G28" i="18"/>
  <c r="G27" i="19"/>
  <c r="F28" i="19"/>
  <c r="K24" i="48"/>
  <c r="H25" i="50" l="1"/>
  <c r="H26" i="48"/>
  <c r="H25" i="47"/>
  <c r="E29" i="19"/>
  <c r="C30" i="19"/>
  <c r="E30" i="18"/>
  <c r="C31" i="18"/>
  <c r="E29" i="17"/>
  <c r="C30" i="17"/>
  <c r="F29" i="19"/>
  <c r="J26" i="48"/>
  <c r="J25" i="50"/>
  <c r="K25" i="48"/>
  <c r="G29" i="18"/>
  <c r="J25" i="47"/>
  <c r="F29" i="17"/>
  <c r="G28" i="19"/>
  <c r="G28" i="17"/>
  <c r="K24" i="47"/>
  <c r="F30" i="18"/>
  <c r="M25" i="48"/>
  <c r="K24" i="50"/>
  <c r="H26" i="50" l="1"/>
  <c r="H27" i="48"/>
  <c r="H26" i="47"/>
  <c r="C31" i="19"/>
  <c r="E30" i="19"/>
  <c r="E31" i="18"/>
  <c r="C32" i="18"/>
  <c r="C31" i="17"/>
  <c r="E30" i="17"/>
  <c r="F30" i="17"/>
  <c r="G29" i="19"/>
  <c r="K25" i="50"/>
  <c r="G30" i="18"/>
  <c r="G29" i="17"/>
  <c r="K26" i="48"/>
  <c r="F30" i="19"/>
  <c r="J26" i="47"/>
  <c r="K25" i="47"/>
  <c r="F31" i="18"/>
  <c r="J26" i="50"/>
  <c r="J27" i="48"/>
  <c r="M26" i="48"/>
  <c r="H27" i="50" l="1"/>
  <c r="H28" i="48"/>
  <c r="H27" i="47"/>
  <c r="E31" i="19"/>
  <c r="C32" i="19"/>
  <c r="C33" i="18"/>
  <c r="E32" i="18"/>
  <c r="C32" i="17"/>
  <c r="E31" i="17"/>
  <c r="K27" i="48"/>
  <c r="F32" i="18"/>
  <c r="K26" i="47"/>
  <c r="G31" i="18"/>
  <c r="G30" i="19"/>
  <c r="J27" i="50"/>
  <c r="J27" i="47"/>
  <c r="F31" i="19"/>
  <c r="G30" i="17"/>
  <c r="J28" i="48"/>
  <c r="M27" i="48"/>
  <c r="K26" i="50"/>
  <c r="F31" i="17"/>
  <c r="H28" i="50" l="1"/>
  <c r="H29" i="48"/>
  <c r="H28" i="47"/>
  <c r="E32" i="19"/>
  <c r="C33" i="19"/>
  <c r="C34" i="18"/>
  <c r="E33" i="18"/>
  <c r="E32" i="17"/>
  <c r="C33" i="17"/>
  <c r="J28" i="50"/>
  <c r="K27" i="50"/>
  <c r="G32" i="18"/>
  <c r="F33" i="18"/>
  <c r="K27" i="47"/>
  <c r="F32" i="19"/>
  <c r="J29" i="48"/>
  <c r="J28" i="47"/>
  <c r="F32" i="17"/>
  <c r="G31" i="19"/>
  <c r="G31" i="17"/>
  <c r="M28" i="48"/>
  <c r="K28" i="48"/>
  <c r="H29" i="50" l="1"/>
  <c r="H30" i="48"/>
  <c r="H29" i="47"/>
  <c r="C34" i="19"/>
  <c r="E33" i="19"/>
  <c r="E34" i="18"/>
  <c r="C35" i="18"/>
  <c r="C34" i="17"/>
  <c r="E33" i="17"/>
  <c r="K28" i="47"/>
  <c r="M29" i="48"/>
  <c r="G32" i="19"/>
  <c r="F33" i="17"/>
  <c r="F34" i="18"/>
  <c r="F33" i="19"/>
  <c r="G33" i="18"/>
  <c r="K28" i="50"/>
  <c r="J30" i="48"/>
  <c r="J29" i="47"/>
  <c r="G32" i="17"/>
  <c r="J29" i="50"/>
  <c r="K29" i="48"/>
  <c r="H30" i="50" l="1"/>
  <c r="H31" i="48"/>
  <c r="H30" i="47"/>
  <c r="E34" i="19"/>
  <c r="C35" i="19"/>
  <c r="E35" i="18"/>
  <c r="C36" i="18"/>
  <c r="E34" i="17"/>
  <c r="C35" i="17"/>
  <c r="G34" i="18"/>
  <c r="F34" i="17"/>
  <c r="J30" i="50"/>
  <c r="J30" i="47"/>
  <c r="K29" i="50"/>
  <c r="G33" i="19"/>
  <c r="M30" i="48"/>
  <c r="J31" i="48"/>
  <c r="F34" i="19"/>
  <c r="G33" i="17"/>
  <c r="K30" i="48"/>
  <c r="K29" i="47"/>
  <c r="F35" i="18"/>
  <c r="H31" i="50" l="1"/>
  <c r="H32" i="48"/>
  <c r="H31" i="47"/>
  <c r="C36" i="19"/>
  <c r="E35" i="19"/>
  <c r="C37" i="18"/>
  <c r="E36" i="18"/>
  <c r="C36" i="17"/>
  <c r="E35" i="17"/>
  <c r="F35" i="17"/>
  <c r="J31" i="50"/>
  <c r="G34" i="19"/>
  <c r="K30" i="50"/>
  <c r="G34" i="17"/>
  <c r="G35" i="18"/>
  <c r="J31" i="47"/>
  <c r="F36" i="18"/>
  <c r="F35" i="19"/>
  <c r="J32" i="48"/>
  <c r="K31" i="48"/>
  <c r="M31" i="48"/>
  <c r="K30" i="47"/>
  <c r="H32" i="50" l="1"/>
  <c r="H33" i="48"/>
  <c r="H32" i="47"/>
  <c r="E36" i="19"/>
  <c r="C37" i="19"/>
  <c r="E37" i="18"/>
  <c r="C38" i="18"/>
  <c r="E36" i="17"/>
  <c r="C37" i="17"/>
  <c r="G35" i="17"/>
  <c r="G35" i="19"/>
  <c r="G36" i="18"/>
  <c r="M32" i="48"/>
  <c r="J32" i="47"/>
  <c r="F36" i="17"/>
  <c r="J33" i="48"/>
  <c r="F36" i="19"/>
  <c r="K31" i="50"/>
  <c r="J32" i="50"/>
  <c r="K32" i="48"/>
  <c r="K31" i="47"/>
  <c r="F37" i="18"/>
  <c r="H33" i="50" l="1"/>
  <c r="H34" i="48"/>
  <c r="H33" i="47"/>
  <c r="E37" i="19"/>
  <c r="C38" i="19"/>
  <c r="E38" i="18"/>
  <c r="C39" i="18"/>
  <c r="E37" i="17"/>
  <c r="C38" i="17"/>
  <c r="G36" i="17"/>
  <c r="M33" i="48"/>
  <c r="F37" i="19"/>
  <c r="J34" i="48"/>
  <c r="K32" i="50"/>
  <c r="J33" i="47"/>
  <c r="K33" i="48"/>
  <c r="G36" i="19"/>
  <c r="F38" i="18"/>
  <c r="K32" i="47"/>
  <c r="F37" i="17"/>
  <c r="G37" i="18"/>
  <c r="J33" i="50"/>
  <c r="H34" i="50" l="1"/>
  <c r="H35" i="48"/>
  <c r="H34" i="47"/>
  <c r="C39" i="19"/>
  <c r="E38" i="19"/>
  <c r="E39" i="18"/>
  <c r="C40" i="18"/>
  <c r="C39" i="17"/>
  <c r="E38" i="17"/>
  <c r="J34" i="50"/>
  <c r="J34" i="47"/>
  <c r="K34" i="48"/>
  <c r="J35" i="48"/>
  <c r="G37" i="17"/>
  <c r="M34" i="48"/>
  <c r="G38" i="18"/>
  <c r="G37" i="19"/>
  <c r="F39" i="18"/>
  <c r="K33" i="47"/>
  <c r="F38" i="19"/>
  <c r="K33" i="50"/>
  <c r="F38" i="17"/>
  <c r="H35" i="50" l="1"/>
  <c r="H36" i="48"/>
  <c r="H35" i="47"/>
  <c r="E39" i="19"/>
  <c r="C40" i="19"/>
  <c r="E40" i="18"/>
  <c r="C41" i="18"/>
  <c r="C40" i="17"/>
  <c r="E39" i="17"/>
  <c r="F39" i="17"/>
  <c r="G38" i="17"/>
  <c r="F39" i="19"/>
  <c r="K35" i="48"/>
  <c r="K34" i="47"/>
  <c r="J36" i="48"/>
  <c r="J35" i="47"/>
  <c r="G38" i="19"/>
  <c r="M35" i="48"/>
  <c r="J35" i="50"/>
  <c r="G39" i="18"/>
  <c r="F40" i="18"/>
  <c r="K34" i="50"/>
  <c r="H36" i="50" l="1"/>
  <c r="H37" i="48"/>
  <c r="H36" i="47"/>
  <c r="C41" i="19"/>
  <c r="E40" i="19"/>
  <c r="E41" i="18"/>
  <c r="C42" i="18"/>
  <c r="E42" i="18" s="1"/>
  <c r="E40" i="17"/>
  <c r="C41" i="17"/>
  <c r="F4" i="18"/>
  <c r="J36" i="50"/>
  <c r="J36" i="47"/>
  <c r="K35" i="50"/>
  <c r="K36" i="48"/>
  <c r="F42" i="18"/>
  <c r="G40" i="18"/>
  <c r="G39" i="19"/>
  <c r="J37" i="48"/>
  <c r="G39" i="17"/>
  <c r="M36" i="48"/>
  <c r="F40" i="19"/>
  <c r="F41" i="18"/>
  <c r="F40" i="17"/>
  <c r="K35" i="47"/>
  <c r="H37" i="50" l="1"/>
  <c r="H38" i="48"/>
  <c r="H39" i="48"/>
  <c r="H37" i="47"/>
  <c r="C42" i="19"/>
  <c r="E42" i="19" s="1"/>
  <c r="E41" i="19"/>
  <c r="C42" i="17"/>
  <c r="E42" i="17" s="1"/>
  <c r="E41" i="17"/>
  <c r="F4" i="19"/>
  <c r="F4" i="17"/>
  <c r="M37" i="48"/>
  <c r="F42" i="17"/>
  <c r="J38" i="48"/>
  <c r="K36" i="50"/>
  <c r="J37" i="50"/>
  <c r="G42" i="18"/>
  <c r="J37" i="47"/>
  <c r="K36" i="47"/>
  <c r="F41" i="19"/>
  <c r="G40" i="17"/>
  <c r="G41" i="18"/>
  <c r="J39" i="48"/>
  <c r="F41" i="17"/>
  <c r="K37" i="48"/>
  <c r="F42" i="19"/>
  <c r="G4" i="18"/>
  <c r="G40" i="19"/>
  <c r="H39" i="50" l="1"/>
  <c r="H38" i="50"/>
  <c r="H38" i="47"/>
  <c r="H39" i="47"/>
  <c r="H5" i="6"/>
  <c r="H8" i="6"/>
  <c r="H9" i="6"/>
  <c r="H10" i="6"/>
  <c r="H11" i="6"/>
  <c r="H12" i="6"/>
  <c r="H13" i="6"/>
  <c r="H14" i="6"/>
  <c r="H15" i="6"/>
  <c r="L6" i="6"/>
  <c r="J39" i="47"/>
  <c r="K38" i="48"/>
  <c r="I15" i="6"/>
  <c r="K37" i="47"/>
  <c r="J38" i="47"/>
  <c r="G4" i="19"/>
  <c r="K37" i="50"/>
  <c r="I12" i="6"/>
  <c r="I10" i="6"/>
  <c r="G42" i="19"/>
  <c r="I14" i="6"/>
  <c r="Y48" i="28"/>
  <c r="I8" i="6"/>
  <c r="J39" i="50"/>
  <c r="M38" i="48"/>
  <c r="K6" i="6"/>
  <c r="I13" i="6"/>
  <c r="G41" i="19"/>
  <c r="I11" i="6"/>
  <c r="I9" i="6"/>
  <c r="G41" i="17"/>
  <c r="K39" i="48"/>
  <c r="G4" i="17"/>
  <c r="G42" i="17"/>
  <c r="J38" i="50"/>
  <c r="Y3" i="28"/>
  <c r="X9" i="6" l="1"/>
  <c r="J9" i="6"/>
  <c r="K38" i="50"/>
  <c r="K39" i="47"/>
  <c r="K12" i="6"/>
  <c r="K7" i="6"/>
  <c r="J7" i="6"/>
  <c r="J10" i="6"/>
  <c r="K39" i="50"/>
  <c r="K9" i="6"/>
  <c r="K10" i="6"/>
  <c r="K38" i="47"/>
  <c r="J14" i="6"/>
  <c r="K14" i="6"/>
  <c r="J12" i="6"/>
  <c r="Y9" i="6"/>
  <c r="X15" i="6" l="1"/>
  <c r="X12" i="6"/>
  <c r="X14" i="6"/>
  <c r="X8" i="6"/>
  <c r="X10" i="6"/>
  <c r="X11" i="6"/>
  <c r="X13" i="6"/>
  <c r="I5" i="6"/>
  <c r="K11" i="6"/>
  <c r="V9" i="6"/>
  <c r="Y13" i="6"/>
  <c r="Y15" i="6"/>
  <c r="L9" i="6"/>
  <c r="K13" i="6"/>
  <c r="J13" i="6"/>
  <c r="K15" i="6"/>
  <c r="L14" i="6"/>
  <c r="Y11" i="6"/>
  <c r="Y12" i="6"/>
  <c r="J11" i="6"/>
  <c r="Y14" i="6"/>
  <c r="J15" i="6"/>
  <c r="Y10" i="6"/>
  <c r="J8" i="6"/>
  <c r="L10" i="6"/>
  <c r="Y8" i="6"/>
  <c r="L12" i="6"/>
  <c r="K8" i="6"/>
  <c r="L7"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5" i="6"/>
  <c r="L13" i="6"/>
  <c r="V12" i="6"/>
  <c r="Z9" i="6"/>
  <c r="K5" i="6"/>
  <c r="V8" i="6"/>
  <c r="V14" i="6"/>
  <c r="V13" i="6"/>
  <c r="V15" i="6"/>
  <c r="L11" i="6"/>
  <c r="V11" i="6"/>
  <c r="V10" i="6"/>
  <c r="L8" i="6"/>
  <c r="AA21" i="19"/>
  <c r="AA40" i="19"/>
  <c r="AA38" i="18"/>
  <c r="AA17" i="18"/>
  <c r="AA42" i="19"/>
  <c r="AA25" i="18"/>
  <c r="AA42" i="18"/>
  <c r="AA27" i="18"/>
  <c r="AA26" i="19"/>
  <c r="AA6" i="18"/>
  <c r="AA10" i="18"/>
  <c r="AA25" i="19"/>
  <c r="AA15" i="18"/>
  <c r="AA10" i="19"/>
  <c r="AA5" i="18"/>
  <c r="AA34" i="19"/>
  <c r="AA33" i="18"/>
  <c r="AA39" i="19"/>
  <c r="AA11" i="18"/>
  <c r="AA26" i="18"/>
  <c r="AA22" i="19"/>
  <c r="AA23" i="19"/>
  <c r="AA35" i="19"/>
  <c r="AA8" i="19"/>
  <c r="AA14" i="19"/>
  <c r="AA24" i="18"/>
  <c r="AA28" i="19"/>
  <c r="AA20" i="19"/>
  <c r="AA31" i="19"/>
  <c r="AA16" i="19"/>
  <c r="AA5" i="19"/>
  <c r="AA32" i="18"/>
  <c r="AA29" i="19"/>
  <c r="AA41" i="19"/>
  <c r="AA40" i="18"/>
  <c r="AA13" i="19"/>
  <c r="AA39" i="18"/>
  <c r="AA38" i="19"/>
  <c r="AA30" i="19"/>
  <c r="AA37" i="18"/>
  <c r="AA41" i="18"/>
  <c r="AA37" i="19"/>
  <c r="AA32" i="19"/>
  <c r="AA29" i="18"/>
  <c r="AA36" i="19"/>
  <c r="AA34" i="18"/>
  <c r="AA19" i="19"/>
  <c r="AA7" i="19"/>
  <c r="AA20" i="18"/>
  <c r="AA16" i="18"/>
  <c r="AA18" i="19"/>
  <c r="AA15" i="19"/>
  <c r="AA24" i="19"/>
  <c r="AA21" i="18"/>
  <c r="AA28" i="18"/>
  <c r="AA8" i="18"/>
  <c r="AA22" i="18"/>
  <c r="AA14" i="18"/>
  <c r="AA18" i="18"/>
  <c r="AA6" i="19"/>
  <c r="AA19" i="18"/>
  <c r="AA30" i="18"/>
  <c r="AA9" i="19"/>
  <c r="AA35" i="18"/>
  <c r="AA17" i="19"/>
  <c r="AA13" i="18"/>
  <c r="AA36" i="18"/>
  <c r="AA27" i="19"/>
  <c r="AA9" i="18"/>
  <c r="AA23" i="18"/>
  <c r="AA33" i="19"/>
  <c r="AA11" i="19"/>
  <c r="AA31" i="18"/>
  <c r="AA12" i="18"/>
  <c r="AA12" i="19"/>
  <c r="AA9" i="6" l="1"/>
  <c r="AC9" i="6" s="1"/>
  <c r="AH38" i="18"/>
  <c r="AH20" i="18"/>
  <c r="AH13" i="18"/>
  <c r="AH41" i="18"/>
  <c r="AH8" i="18"/>
  <c r="AH7" i="18"/>
  <c r="AH37" i="18"/>
  <c r="AH10" i="18"/>
  <c r="M6" i="25" a="1"/>
  <c r="Z10" i="6"/>
  <c r="Z13" i="6"/>
  <c r="Z8" i="6"/>
  <c r="AB9" i="6"/>
  <c r="AB8" i="6"/>
  <c r="Z14" i="6"/>
  <c r="Z11" i="6"/>
  <c r="Z15" i="6"/>
  <c r="AB15" i="6"/>
  <c r="Z12" i="6"/>
  <c r="AA7" i="18"/>
  <c r="AC3" i="31"/>
  <c r="AC3" i="32"/>
  <c r="Y3" i="30"/>
  <c r="Y3" i="29"/>
  <c r="AA14" i="6" l="1"/>
  <c r="AC14" i="6" s="1"/>
  <c r="AA8" i="6"/>
  <c r="AC8" i="6" s="1"/>
  <c r="AA12" i="6"/>
  <c r="AC12" i="6" s="1"/>
  <c r="AA10" i="6"/>
  <c r="AC10" i="6" s="1"/>
  <c r="AA13" i="6"/>
  <c r="AC13" i="6" s="1"/>
  <c r="AA15" i="6"/>
  <c r="AC15" i="6" s="1"/>
  <c r="AA11" i="6"/>
  <c r="AC11" i="6" s="1"/>
  <c r="M7" i="25"/>
  <c r="M6" i="25"/>
  <c r="M8" i="25"/>
  <c r="AB14" i="6"/>
  <c r="AB13" i="6"/>
  <c r="AB12" i="6"/>
  <c r="AB11" i="6"/>
  <c r="AB10" i="6"/>
  <c r="AA5" i="17"/>
  <c r="AA7" i="17"/>
  <c r="AA3" i="18"/>
  <c r="AA34" i="17"/>
  <c r="AA20" i="17"/>
  <c r="AA16" i="17"/>
  <c r="AA39" i="17"/>
  <c r="AA36" i="17"/>
  <c r="AA31" i="17"/>
  <c r="AA28" i="17"/>
  <c r="AA18" i="17"/>
  <c r="AA25" i="17"/>
  <c r="AA22" i="17"/>
  <c r="AA40" i="17"/>
  <c r="AA38" i="17"/>
  <c r="AA12" i="17"/>
  <c r="AA23" i="17"/>
  <c r="AA13" i="17"/>
  <c r="AA32" i="17"/>
  <c r="AA24" i="17"/>
  <c r="AA17" i="17"/>
  <c r="AA8" i="17"/>
  <c r="AA29" i="17"/>
  <c r="AA15" i="17"/>
  <c r="AA21" i="17"/>
  <c r="AA9" i="17"/>
  <c r="AA6" i="17"/>
  <c r="AA26" i="17"/>
  <c r="AA14" i="17"/>
  <c r="AA41" i="17"/>
  <c r="AA35" i="17"/>
  <c r="AA33" i="17"/>
  <c r="AA37" i="17"/>
  <c r="AA11" i="17"/>
  <c r="AA30" i="17"/>
  <c r="AA27" i="17"/>
  <c r="AA10" i="17"/>
  <c r="AA42" i="17"/>
  <c r="AA19"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7" i="24"/>
  <c r="F45" i="24"/>
  <c r="F23" i="24"/>
  <c r="F25" i="24"/>
  <c r="F10" i="24"/>
  <c r="F44" i="24"/>
  <c r="F29" i="24"/>
  <c r="F11" i="24"/>
  <c r="F30" i="24"/>
  <c r="F38" i="24"/>
  <c r="F24" i="24"/>
  <c r="F46" i="24"/>
  <c r="F48" i="24"/>
  <c r="F12" i="24"/>
  <c r="F36" i="24"/>
  <c r="F22" i="24"/>
  <c r="F31" i="24"/>
  <c r="F27" i="24"/>
  <c r="F43" i="24"/>
  <c r="F33" i="24"/>
  <c r="F47" i="24"/>
  <c r="F21" i="24"/>
  <c r="F28" i="24"/>
  <c r="F20" i="24"/>
  <c r="F13" i="24"/>
  <c r="F26" i="24"/>
  <c r="F17" i="24"/>
  <c r="F42" i="24"/>
  <c r="F35" i="24"/>
  <c r="F41" i="24"/>
  <c r="F32" i="24"/>
  <c r="F9" i="24"/>
  <c r="F34" i="24"/>
  <c r="F15" i="24"/>
  <c r="F18" i="24"/>
  <c r="F16" i="24"/>
  <c r="F8" i="24"/>
  <c r="F14" i="24"/>
  <c r="F37" i="24"/>
  <c r="F19" i="24"/>
  <c r="AK7" i="24" a="1"/>
  <c r="F39" i="24"/>
  <c r="F4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12" i="24"/>
  <c r="G37" i="24"/>
  <c r="G38" i="24"/>
  <c r="G9" i="24"/>
  <c r="G20" i="24"/>
  <c r="G42" i="24"/>
  <c r="G29" i="24"/>
  <c r="G6" i="24"/>
  <c r="G36" i="24"/>
  <c r="G34" i="24"/>
  <c r="G47" i="24"/>
  <c r="G33" i="24"/>
  <c r="G22" i="24"/>
  <c r="G17" i="24"/>
  <c r="G13" i="24"/>
  <c r="G10" i="24"/>
  <c r="G32" i="24"/>
  <c r="G15" i="24"/>
  <c r="G16" i="24"/>
  <c r="G19" i="24"/>
  <c r="G25" i="24"/>
  <c r="G46" i="24"/>
  <c r="G31" i="24"/>
  <c r="G26" i="24"/>
  <c r="G21" i="24"/>
  <c r="G14" i="24"/>
  <c r="G43" i="24"/>
  <c r="G45" i="24"/>
  <c r="G44" i="24"/>
  <c r="G28" i="24"/>
  <c r="G7" i="24"/>
  <c r="G11" i="24"/>
  <c r="G24" i="24"/>
  <c r="G30" i="24"/>
  <c r="G48" i="24"/>
  <c r="G39" i="24"/>
  <c r="G40" i="24"/>
  <c r="G8" i="24"/>
  <c r="G18" i="24"/>
  <c r="G23" i="24"/>
  <c r="G35" i="24"/>
  <c r="G27" i="24"/>
  <c r="G41" i="24"/>
  <c r="Z12" i="24"/>
  <c r="Z45" i="24"/>
  <c r="Z42" i="24"/>
  <c r="Z35" i="24"/>
  <c r="Z34" i="24"/>
  <c r="Z22" i="24"/>
  <c r="Z14" i="24"/>
  <c r="Z27" i="24"/>
  <c r="Z19" i="24"/>
  <c r="Z41" i="24"/>
  <c r="Z25" i="24"/>
  <c r="Z21" i="24"/>
  <c r="Z17" i="24"/>
  <c r="Z29" i="24"/>
  <c r="Z18" i="24"/>
  <c r="Z36" i="24"/>
  <c r="Z20" i="24"/>
  <c r="Z44" i="24"/>
  <c r="Z10" i="24"/>
  <c r="Z38" i="24"/>
  <c r="Z23" i="24"/>
  <c r="Z28" i="24"/>
  <c r="Z46" i="24"/>
  <c r="Z47" i="24"/>
  <c r="Z37" i="24"/>
  <c r="Z39" i="24"/>
  <c r="Z15" i="24"/>
  <c r="Z9" i="24"/>
  <c r="Z48" i="24"/>
  <c r="Z26" i="24"/>
  <c r="Z40" i="24"/>
  <c r="Z31" i="24"/>
  <c r="Z24" i="24"/>
  <c r="Z16" i="24"/>
  <c r="Z7" i="24"/>
  <c r="Z8" i="24"/>
  <c r="Z32" i="24"/>
  <c r="Z43" i="24"/>
  <c r="Z11" i="24"/>
  <c r="Z13" i="24"/>
  <c r="Z33" i="24"/>
  <c r="Z30"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0" i="24"/>
  <c r="AN16" i="24"/>
  <c r="AN19" i="24"/>
  <c r="AN30" i="24"/>
  <c r="AN39" i="24"/>
  <c r="AO19" i="24"/>
  <c r="AN45" i="24"/>
  <c r="AN23" i="24"/>
  <c r="AO23" i="24" s="1"/>
  <c r="AN15" i="24"/>
  <c r="D7" i="67"/>
  <c r="AN31" i="24"/>
  <c r="AN35" i="24"/>
  <c r="AN29" i="24"/>
  <c r="AN21" i="24"/>
  <c r="AO21" i="24" s="1"/>
  <c r="AN36" i="24"/>
  <c r="AO15" i="24"/>
  <c r="AN38" i="24"/>
  <c r="AO16" i="24"/>
  <c r="AN28" i="24"/>
  <c r="AN9" i="24"/>
  <c r="AO38" i="24"/>
  <c r="AN24" i="24"/>
  <c r="AO24" i="24" s="1"/>
  <c r="AN37" i="24"/>
  <c r="AN41" i="24"/>
  <c r="AN18" i="24"/>
  <c r="AN34" i="24"/>
  <c r="AN7" i="24"/>
  <c r="AO45" i="24"/>
  <c r="AN13" i="24"/>
  <c r="AN42" i="24"/>
  <c r="AN11" i="24"/>
  <c r="AO11" i="24" s="1"/>
  <c r="AO39" i="24"/>
  <c r="AN26" i="24"/>
  <c r="AO26" i="24" s="1"/>
  <c r="AO6" i="24"/>
  <c r="AN40" i="24"/>
  <c r="AN14" i="24"/>
  <c r="AO14" i="24" s="1"/>
  <c r="AO30" i="24"/>
  <c r="AN8" i="24"/>
  <c r="AN12" i="24"/>
  <c r="AN22" i="24"/>
  <c r="AN33" i="24"/>
  <c r="AO33" i="24" s="1"/>
  <c r="AN46" i="24"/>
  <c r="AN48" i="24"/>
  <c r="K2" i="48"/>
  <c r="AO42" i="24"/>
  <c r="AO48" i="24"/>
  <c r="AO46" i="24"/>
  <c r="AO40" i="24"/>
  <c r="AO12" i="24"/>
  <c r="AN44" i="24"/>
  <c r="AN25" i="24"/>
  <c r="AN27" i="24"/>
  <c r="AO27" i="24" s="1"/>
  <c r="AN17" i="24"/>
  <c r="AO17" i="24" s="1"/>
  <c r="AN43" i="24"/>
  <c r="AO20" i="24"/>
  <c r="AN10" i="24"/>
  <c r="AO10" i="24" s="1"/>
  <c r="AO31" i="24"/>
  <c r="AO34" i="24"/>
  <c r="AO22" i="24"/>
  <c r="K2" i="50"/>
  <c r="AN32" i="24"/>
  <c r="AO32" i="24" s="1"/>
  <c r="AN47" i="24"/>
  <c r="AO47" i="24" s="1"/>
  <c r="AO18" i="24"/>
  <c r="K2" i="47"/>
  <c r="AO36" i="24"/>
  <c r="Z5" i="24"/>
  <c r="Z4" i="23"/>
  <c r="AA3" i="19"/>
  <c r="S4" i="17"/>
  <c r="O5" i="25"/>
  <c r="O6" i="24"/>
  <c r="M4" i="22"/>
  <c r="S4" i="32"/>
  <c r="O4" i="28"/>
  <c r="S4" i="19"/>
  <c r="O4" i="29"/>
  <c r="S4" i="18"/>
  <c r="O4" i="30"/>
  <c r="O49" i="28"/>
  <c r="O5" i="23"/>
  <c r="S4" i="31"/>
  <c r="D6" i="67"/>
  <c r="D8" i="67"/>
  <c r="AO43" i="24"/>
  <c r="AO9" i="24"/>
  <c r="AO25" i="24"/>
  <c r="AO28" i="24"/>
  <c r="AO44" i="24"/>
  <c r="AO29" i="24"/>
  <c r="AO8" i="24"/>
  <c r="AO35" i="24"/>
  <c r="AO13" i="24"/>
  <c r="AO7" i="24"/>
  <c r="AO41" i="24"/>
  <c r="AO37" i="24"/>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<sst xmlns="http://schemas.openxmlformats.org/spreadsheetml/2006/main" count="2355" uniqueCount="254">
  <si>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</si>
  <si>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</si>
  <si>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</si>
  <si>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</si>
  <si>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</si>
  <si>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</si>
  <si>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</si>
  <si>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</si>
  <si>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</si>
  <si>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</si>
  <si>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</si>
  <si>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</si>
  <si>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</si>
  <si>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</si>
  <si>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</si>
  <si>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</si>
  <si>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</si>
  <si>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</si>
  <si>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</si>
  <si>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</si>
  <si>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</si>
  <si>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</si>
  <si>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</si>
  <si>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</si>
  <si>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</si>
  <si>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</si>
  <si>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</si>
  <si>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</si>
  <si>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</si>
  <si>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</si>
  <si>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</si>
  <si>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</si>
  <si>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</si>
  <si>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</si>
  <si>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</si>
  <si>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</si>
  <si>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</si>
  <si>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</si>
  <si>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</si>
  <si>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</si>
  <si>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</si>
  <si>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</si>
  <si>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</si>
  <si>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</si>
  <si>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</si>
  <si>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</si>
  <si>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</si>
  <si>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</si>
  <si>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</si>
  <si>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</si>
  <si>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</si>
  <si>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</si>
  <si>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</si>
  <si>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</si>
  <si>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</si>
  <si>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</si>
  <si>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</si>
  <si>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</si>
  <si>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</si>
  <si>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</si>
  <si>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</si>
  <si>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</si>
  <si>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</si>
  <si>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</si>
  <si>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</si>
  <si>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</si>
  <si>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</si>
  <si>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</si>
  <si>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</si>
  <si>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</si>
  <si>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</si>
  <si>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</si>
  <si>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</si>
  <si>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</si>
  <si>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</si>
  <si>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</si>
  <si>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</si>
  <si>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</si>
  <si>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</si>
  <si>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</si>
  <si>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</si>
  <si>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</si>
  <si>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</si>
  <si>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</si>
  <si>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</si>
  <si>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</si>
  <si>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</si>
  <si>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</si>
  <si>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</si>
  <si>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</si>
  <si>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</si>
  <si>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</si>
  <si>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</si>
  <si>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</si>
  <si>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</si>
  <si>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</si>
  <si>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</si>
  <si>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</si>
  <si>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</si>
  <si>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</si>
  <si>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</si>
  <si>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</si>
  <si>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</si>
  <si>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</si>
  <si>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</si>
  <si>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</si>
  <si>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</si>
  <si>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</si>
  <si>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</si>
  <si>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</si>
  <si>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</si>
  <si>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</si>
  <si>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</si>
  <si>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</si>
  <si>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</si>
  <si>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</si>
  <si>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</si>
  <si>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</si>
  <si>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</si>
  <si>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</si>
  <si>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</si>
  <si>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</si>
  <si>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</si>
  <si>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</si>
  <si>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</si>
  <si>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</si>
  <si>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</si>
  <si>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</si>
  <si>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</si>
  <si>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</si>
  <si>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</si>
  <si>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</si>
  <si>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</si>
  <si>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</si>
  <si>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</si>
  <si>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</si>
  <si>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</si>
  <si>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</si>
  <si>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</si>
  <si>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</si>
  <si>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</si>
  <si>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</si>
  <si>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</si>
  <si>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</si>
  <si>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</si>
  <si>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</si>
  <si>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</si>
  <si>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</si>
  <si>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</si>
  <si>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</si>
  <si>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</si>
  <si>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</si>
  <si>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</si>
  <si>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</si>
  <si>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</si>
  <si>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</si>
  <si>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</si>
  <si>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</si>
  <si>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</si>
  <si>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</si>
  <si>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</si>
  <si>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</si>
  <si>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</si>
  <si>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</si>
  <si>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</si>
  <si>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</si>
  <si>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</si>
  <si>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</si>
  <si>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</si>
  <si>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</si>
  <si>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</si>
  <si>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</si>
  <si>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</si>
  <si>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</si>
  <si>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</si>
  <si>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</si>
  <si>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</si>
  <si>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</si>
  <si>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</si>
  <si>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</si>
  <si>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</si>
  <si>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</si>
  <si>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</si>
  <si>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</si>
  <si>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</si>
  <si>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</si>
  <si>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</si>
  <si>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</si>
  <si>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</si>
  <si>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</si>
  <si>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</si>
  <si>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</si>
  <si>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</si>
  <si>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</si>
  <si>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</si>
  <si>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</si>
  <si>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</si>
  <si>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</si>
  <si>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</si>
  <si>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</si>
  <si>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</si>
  <si>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</si>
  <si>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</si>
  <si>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</si>
  <si>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</si>
  <si>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</si>
  <si>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</si>
  <si>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</si>
  <si>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</si>
  <si>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</si>
  <si>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</si>
  <si>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</si>
  <si>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</si>
  <si>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</si>
  <si>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</si>
  <si>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</si>
  <si>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</si>
  <si>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</si>
  <si>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</si>
  <si>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</si>
  <si>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</si>
  <si>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</si>
  <si>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</si>
  <si>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</si>
  <si>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</si>
  <si>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</si>
  <si>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</si>
  <si>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</si>
  <si>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</si>
  <si>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</si>
  <si>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</si>
  <si>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</si>
  <si>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</si>
  <si>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</si>
  <si>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</si>
  <si>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</si>
  <si>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</si>
  <si>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</si>
  <si>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</si>
  <si>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</si>
  <si>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</si>
  <si>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</si>
  <si>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AUG14 </t>
  </si>
  <si>
    <t>STD</t>
  </si>
  <si>
    <t>LastFixingsTrigger</t>
  </si>
  <si>
    <t xml:space="preserve">SEP14 </t>
  </si>
  <si>
    <t>TriggerTOY1M</t>
  </si>
  <si>
    <t>TriggerTOY3M</t>
  </si>
  <si>
    <t>TriggerTOY6M</t>
  </si>
  <si>
    <t xml:space="preserve">OCT14 </t>
  </si>
  <si>
    <t xml:space="preserve">NOV14 </t>
  </si>
  <si>
    <t xml:space="preserve">DEC14 </t>
  </si>
  <si>
    <t>*The record could not be found</t>
  </si>
  <si>
    <t xml:space="preserve">JAN15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</si>
</sst>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11:40:47</v>
        <stp/>
        <stp>{9FCF9026-6369-4D33-ABAB-D25F46094D10}</stp>
        <tr r="S4" s="18"/>
      </tp>
      <tp t="s">
        <v>Updated at 11:40:47</v>
        <stp/>
        <stp>{5F104723-1BE1-42A3-9FE5-5BE4A4A158EE}</stp>
        <tr r="R7" s="6"/>
      </tp>
      <tp t="s">
        <v>Updated at 11:40:47</v>
        <stp/>
        <stp>{AF6DF4E3-3755-4BBC-8391-9B2ACAC00914}</stp>
        <tr r="H4" s="26"/>
      </tp>
      <tp t="s">
        <v>Updated at 11:41:21</v>
        <stp/>
        <stp>{1F9E0C86-6EF5-4D0F-A27E-2B15465DE97E}</stp>
        <tr r="S4" s="32"/>
      </tp>
      <tp t="s">
        <v>Updated at 11:40:47</v>
        <stp/>
        <stp>{516B8D80-0B0B-4114-BF4D-C814420DFB8A}</stp>
        <tr r="J4" s="21"/>
      </tp>
      <tp t="s">
        <v>Updated at 11:40:47</v>
        <stp/>
        <stp>{92AAA079-37A8-49E6-A4E3-E0D6DD0C2597}</stp>
        <tr r="S4" s="31"/>
      </tp>
      <tp t="s">
        <v>Updated at 11:41:31</v>
        <stp/>
        <stp>{951AC921-80E9-4585-98D2-019A0A586515}</stp>
        <tr r="O6" s="24"/>
      </tp>
      <tp t="s">
        <v>Updated at 11:40:47</v>
        <stp/>
        <stp>{E33C4564-96B7-4236-B1DD-0F04AD86FCB5}</stp>
        <tr r="S4" s="19"/>
      </tp>
      <tp t="s">
        <v>Updated at 11:40:47</v>
        <stp/>
        <stp>{C6A03414-612D-482C-B4C5-3FD54902B998}</stp>
        <tr r="O4" s="30"/>
      </tp>
      <tp t="s">
        <v>Updated at 11:40:47</v>
        <stp/>
        <stp>{16EB5878-E37A-4EA2-8B7A-F45B6A2B2CB0}</stp>
        <tr r="O5" s="25"/>
      </tp>
      <tp t="s">
        <v>Updated at 11:41:21</v>
        <stp/>
        <stp>{C63A1CC1-ADA9-4465-9CE8-FCB26A34278A}</stp>
        <tr r="M4" s="22"/>
      </tp>
      <tp t="s">
        <v>Updated at 11:40:47</v>
        <stp/>
        <stp>{55F74BD7-A5E0-4FA4-A6EC-797CA1FAF5FB}</stp>
        <tr r="O4" s="29"/>
      </tp>
      <tp t="s">
        <v>Updated at 11:40:46</v>
        <stp/>
        <stp>{8F85D2AC-EA7B-4E12-868E-FCF482FCAC1A}</stp>
        <tr r="O5" s="23"/>
      </tp>
      <tp t="s">
        <v>Updated at 11:40:47</v>
        <stp/>
        <stp>{838FA555-8E2A-4C1F-9465-5C35C834231C}</stp>
        <tr r="O49" s="28"/>
      </tp>
      <tp t="s">
        <v>Updated at 11:40:47</v>
        <stp/>
        <stp>{1215B42A-3C5A-4480-B9A6-8C8DA9FA0CBC}</stp>
        <tr r="O4" s="28"/>
      </tp>
      <tp t="s">
        <v>Updated at 11:40:47</v>
        <stp/>
        <stp>{64F2E0B3-F807-4723-A94A-4B7E592C383D}</stp>
        <tr r="S4" s="17"/>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232</v>
      </c>
      <c r="B1" s="430" t="str">
        <f>_xll.qlxlVersion(TRUE,Trigger)</f>
        <v>QuantLibXL 1.5.0 - MS VC++ 9.0 - Multithreaded Dynamic Runtime library - Release Configuration - Jun 25 2014 10:33:09</v>
      </c>
    </row>
    <row r="2" spans="1:11" ht="16.5" thickBot="1" x14ac:dyDescent="0.3">
      <c r="B2" s="442" t="s">
        <v>231</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v>41851.47320601852</v>
      </c>
      <c r="K4" s="13"/>
    </row>
    <row r="5" spans="1:11" x14ac:dyDescent="0.2">
      <c r="B5" s="348"/>
      <c r="C5" s="418" t="s">
        <v>230</v>
      </c>
      <c r="D5" s="421" t="s">
        <v>229</v>
      </c>
      <c r="E5" s="355"/>
      <c r="F5" s="349"/>
      <c r="H5" s="9"/>
      <c r="I5" s="15" t="s">
        <v>6</v>
      </c>
      <c r="J5" s="14" t="b">
        <v>1</v>
      </c>
      <c r="K5" s="13"/>
    </row>
    <row r="6" spans="1:11" x14ac:dyDescent="0.2">
      <c r="B6" s="348"/>
      <c r="C6" s="418" t="s">
        <v>228</v>
      </c>
      <c r="D6" s="422">
        <f>_xll.ohTrigger(Euribor!T8:T15,Deposits!P3,FRA!W3,Futures3M!Z5,FuturesHWConvAdj!Q3,Swaps1M!Y3,Swap3M!AC3,SwapsIMMDated!Y3,Swap6M!AC3,BasisSwap1MxM!AA3,BasisSwap3M6M!AA3,BasisSwapxM12M!AA3,OIS!Y3)</f>
        <v>0</v>
      </c>
      <c r="E6" s="355"/>
      <c r="F6" s="349"/>
      <c r="H6" s="9"/>
      <c r="I6" s="15" t="s">
        <v>5</v>
      </c>
      <c r="J6" s="14" t="b">
        <v>0</v>
      </c>
      <c r="K6" s="13"/>
    </row>
    <row r="7" spans="1:11" x14ac:dyDescent="0.2">
      <c r="B7" s="348"/>
      <c r="C7" s="418" t="s">
        <v>244</v>
      </c>
      <c r="D7" s="422">
        <f>_xll.ohTrigger(Euribor!V8:V15)</f>
        <v>4</v>
      </c>
      <c r="E7" s="355"/>
      <c r="F7" s="349"/>
      <c r="H7" s="9"/>
      <c r="I7" s="15" t="s">
        <v>4</v>
      </c>
      <c r="J7" s="14" t="b">
        <v>0</v>
      </c>
      <c r="K7" s="13"/>
    </row>
    <row r="8" spans="1:11" x14ac:dyDescent="0.2">
      <c r="B8" s="348"/>
      <c r="C8" s="418" t="s">
        <v>246</v>
      </c>
      <c r="D8" s="432">
        <f>_xll.ohTrigger(ISERROR(Deposits!K10),ISERROR(Swaps1M!Y3),ISERROR(Futures1M!Z4))</f>
        <v>7</v>
      </c>
      <c r="E8" s="355"/>
      <c r="F8" s="349"/>
      <c r="H8" s="9"/>
      <c r="I8" s="15" t="s">
        <v>3</v>
      </c>
      <c r="J8" s="19"/>
      <c r="K8" s="13"/>
    </row>
    <row r="9" spans="1:11" x14ac:dyDescent="0.2">
      <c r="B9" s="348"/>
      <c r="C9" s="418" t="s">
        <v>247</v>
      </c>
      <c r="D9" s="422">
        <f>_xll.ohTrigger(ISERROR(Deposits!O13),ISERROR(FRA!V7:V12),ISERROR("Futures3M!Z5)"))</f>
        <v>0</v>
      </c>
      <c r="E9" s="355"/>
      <c r="F9" s="349"/>
      <c r="H9" s="9"/>
      <c r="I9" s="15" t="s">
        <v>2</v>
      </c>
      <c r="J9" s="18" t="b">
        <v>1</v>
      </c>
      <c r="K9" s="13"/>
    </row>
    <row r="10" spans="1:11" x14ac:dyDescent="0.2">
      <c r="B10" s="348"/>
      <c r="C10" s="418" t="s">
        <v>248</v>
      </c>
      <c r="D10" s="422">
        <f>_xll.ohTrigger(ISERROR(Deposits!O16),ISERROR(FRA!V13:V22),ISERROR('ImmFra6M '!Z4))</f>
        <v>2</v>
      </c>
      <c r="E10" s="355"/>
      <c r="F10" s="349"/>
      <c r="H10" s="9"/>
      <c r="I10" s="15" t="s">
        <v>1</v>
      </c>
      <c r="J10" s="34" t="s">
        <v>64</v>
      </c>
      <c r="K10" s="13"/>
    </row>
    <row r="11" spans="1:11" ht="13.5" thickBot="1" x14ac:dyDescent="0.25">
      <c r="B11" s="348"/>
      <c r="C11" s="418" t="s">
        <v>227</v>
      </c>
      <c r="D11" s="422" t="s">
        <v>226</v>
      </c>
      <c r="E11" s="355"/>
      <c r="F11" s="349"/>
      <c r="H11" s="4"/>
      <c r="I11" s="3"/>
      <c r="J11" s="3"/>
      <c r="K11" s="2"/>
    </row>
    <row r="12" spans="1:11" ht="13.5" thickBot="1" x14ac:dyDescent="0.25">
      <c r="B12" s="348"/>
      <c r="C12" s="419" t="s">
        <v>240</v>
      </c>
      <c r="D12" s="423">
        <f>_xll.qlSettingsEvaluationDate(Trigger)</f>
        <v>41851</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225</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224</v>
      </c>
      <c r="D23" s="437">
        <v>41851.486840277779</v>
      </c>
      <c r="E23" s="347"/>
      <c r="F23" s="43"/>
    </row>
    <row r="24" spans="2:11" ht="11.25" customHeight="1" x14ac:dyDescent="0.2">
      <c r="B24" s="348"/>
      <c r="C24" s="346" t="s">
        <v>223</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9.4501775169722512E-4</v>
      </c>
      <c r="AB6" s="410"/>
      <c r="AC6" s="410"/>
      <c r="AD6" s="409"/>
      <c r="AE6" s="377"/>
    </row>
    <row r="7" spans="1:31" s="20" customFormat="1" ht="33.75" x14ac:dyDescent="0.2">
      <c r="B7" s="24"/>
      <c r="C7" s="8" t="s">
        <v>243</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77"/>
      <c r="P7" s="395"/>
      <c r="Q7" s="407" t="s">
        <v>26</v>
      </c>
      <c r="R7" s="406" t="str">
        <f>_xll.RData(R8:R15,S7:T7,,,,S8)</f>
        <v>Updated at 11:40:47</v>
      </c>
      <c r="S7" s="406" t="s">
        <v>239</v>
      </c>
      <c r="T7" s="406" t="s">
        <v>175</v>
      </c>
      <c r="U7" s="406" t="s">
        <v>238</v>
      </c>
      <c r="V7" s="405" t="s">
        <v>237</v>
      </c>
      <c r="W7" s="408"/>
      <c r="X7" s="407" t="s">
        <v>186</v>
      </c>
      <c r="Y7" s="406" t="s">
        <v>236</v>
      </c>
      <c r="Z7" s="406" t="s">
        <v>235</v>
      </c>
      <c r="AA7" s="406" t="s">
        <v>234</v>
      </c>
      <c r="AB7" s="405" t="s">
        <v>233</v>
      </c>
      <c r="AC7" s="404"/>
      <c r="AD7" s="385"/>
      <c r="AE7" s="377"/>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77"/>
      <c r="P8" s="395"/>
      <c r="Q8" s="403" t="s">
        <v>23</v>
      </c>
      <c r="R8" s="398" t="str">
        <f t="shared" ref="R8:R15" si="2">Currency&amp;$R$6&amp;$Q8&amp;"D="</f>
        <v>EURIBORSWD=</v>
      </c>
      <c r="S8" s="402">
        <v>41851</v>
      </c>
      <c r="T8" s="401">
        <v>4.9000000000000002E-2</v>
      </c>
      <c r="U8" s="401" t="b">
        <f>IF(AND(ISNUMBER($T8),$T8&lt;&gt;0%,_xll.ohTrigger(Trigger)+1),TRUE,FALSE)</f>
        <v>1</v>
      </c>
      <c r="V8" s="400" t="b">
        <f>IF($U8,_xll.qlIndexAddFixings($X8,$S8,$T8/100,TRUE,ISERROR($Y8)),NA())</f>
        <v>1</v>
      </c>
      <c r="W8" s="390"/>
      <c r="X8" s="399" t="str">
        <f>I8</f>
        <v>EuriborSW#0000</v>
      </c>
      <c r="Y8" s="398">
        <f>_xll.qlIndexFixing($X8,$S8,TRUE,$U8)</f>
        <v>2.1999999793338124E-4</v>
      </c>
      <c r="Z8" s="398">
        <f>IF($V8,_xll.qlIndexFixing($X8,$S8,FALSE,$U8),"-")</f>
        <v>4.8999999999999998E-4</v>
      </c>
      <c r="AA8" s="398">
        <f t="shared" ref="AA8:AA15" si="3">Y8-Z8</f>
        <v>-2.7000000206661874E-4</v>
      </c>
      <c r="AB8" s="397">
        <f>_xll.qlIndexFixing($X8,$S8,TRUE,$Z8)</f>
        <v>2.1999999793338124E-4</v>
      </c>
      <c r="AC8" s="396">
        <f t="shared" ref="AC8:AC15" si="4">IF(ISERROR(AA8),0,ABS(AA8))</f>
        <v>2.7000000206661874E-4</v>
      </c>
      <c r="AD8" s="385"/>
      <c r="AE8" s="377"/>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77"/>
      <c r="P9" s="395"/>
      <c r="Q9" s="403" t="s">
        <v>22</v>
      </c>
      <c r="R9" s="398" t="str">
        <f t="shared" si="2"/>
        <v>EURIBOR2WD=</v>
      </c>
      <c r="S9" s="402">
        <v>41851</v>
      </c>
      <c r="T9" s="401">
        <v>5.9000000000000004E-2</v>
      </c>
      <c r="U9" s="401" t="b">
        <f>IF(AND(ISNUMBER($T9),$T9&lt;&gt;0%,_xll.ohTrigger(Trigger)+1),TRUE,FALSE)</f>
        <v>1</v>
      </c>
      <c r="V9" s="400" t="b">
        <f>IF($U9,_xll.qlIndexAddFixings($X9,$S9,$T9/100,TRUE,ISERROR($Y9)),NA())</f>
        <v>1</v>
      </c>
      <c r="W9" s="390"/>
      <c r="X9" s="399" t="str">
        <f t="shared" ref="X9:X15" si="5">I9</f>
        <v>Euribor2W#0000</v>
      </c>
      <c r="Y9" s="398">
        <f>_xll.qlIndexFixing($X9,$S9,TRUE,$U9)</f>
        <v>2.8000000003152489E-4</v>
      </c>
      <c r="Z9" s="398">
        <f>IF($V9,_xll.qlIndexFixing($X9,$S9,FALSE,$U9),"-")</f>
        <v>5.9000000000000003E-4</v>
      </c>
      <c r="AA9" s="398">
        <f t="shared" si="3"/>
        <v>-3.0999999996847514E-4</v>
      </c>
      <c r="AB9" s="397">
        <f>_xll.qlIndexFixing($X9,$S9,TRUE,$Z9)</f>
        <v>2.8000000003152489E-4</v>
      </c>
      <c r="AC9" s="396">
        <f t="shared" si="4"/>
        <v>3.0999999996847514E-4</v>
      </c>
      <c r="AD9" s="385"/>
      <c r="AE9" s="377"/>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77"/>
      <c r="P10" s="395"/>
      <c r="Q10" s="403" t="s">
        <v>20</v>
      </c>
      <c r="R10" s="398" t="str">
        <f t="shared" si="2"/>
        <v>EURIBOR1MD=</v>
      </c>
      <c r="S10" s="402">
        <v>41851</v>
      </c>
      <c r="T10" s="401">
        <v>9.8000000000000004E-2</v>
      </c>
      <c r="U10" s="401" t="b">
        <f>IF(AND(ISNUMBER($T10),$T10&lt;&gt;0%,_xll.ohTrigger(Trigger)+1),TRUE,FALSE)</f>
        <v>1</v>
      </c>
      <c r="V10" s="400" t="b">
        <f>IF($U10,_xll.qlIndexAddFixings($X10,$S10,$T10/100,TRUE,ISERROR($Y10)),NA())</f>
        <v>1</v>
      </c>
      <c r="W10" s="390"/>
      <c r="X10" s="399" t="str">
        <f t="shared" si="5"/>
        <v>Euribor1M#0000</v>
      </c>
      <c r="Y10" s="398">
        <f>_xll.qlIndexFixing($X10,$S10,TRUE,$U10)</f>
        <v>1.1019999972292352E-3</v>
      </c>
      <c r="Z10" s="398">
        <f>IF($V10,_xll.qlIndexFixing($X10,$S10,FALSE,$U10),"-")</f>
        <v>9.7999999999999997E-4</v>
      </c>
      <c r="AA10" s="398">
        <f t="shared" si="3"/>
        <v>1.2199999722923519E-4</v>
      </c>
      <c r="AB10" s="397">
        <f>_xll.qlIndexFixing($X10,$S10,TRUE,$Z10)</f>
        <v>1.1019999972292352E-3</v>
      </c>
      <c r="AC10" s="396">
        <f t="shared" si="4"/>
        <v>1.2199999722923519E-4</v>
      </c>
      <c r="AD10" s="385"/>
      <c r="AE10" s="377"/>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77"/>
      <c r="P11" s="395"/>
      <c r="Q11" s="403" t="s">
        <v>19</v>
      </c>
      <c r="R11" s="398" t="str">
        <f t="shared" si="2"/>
        <v>EURIBOR2MD=</v>
      </c>
      <c r="S11" s="402">
        <v>41851</v>
      </c>
      <c r="T11" s="401">
        <v>0.158</v>
      </c>
      <c r="U11" s="401" t="b">
        <f>IF(AND(ISNUMBER($T11),$T11&lt;&gt;0%,_xll.ohTrigger(Trigger)+1),TRUE,FALSE)</f>
        <v>1</v>
      </c>
      <c r="V11" s="400" t="b">
        <f>IF($U11,_xll.qlIndexAddFixings($X11,$S11,$T11/100,TRUE,ISERROR($Y11)),NA())</f>
        <v>1</v>
      </c>
      <c r="W11" s="390"/>
      <c r="X11" s="399" t="str">
        <f t="shared" si="5"/>
        <v>Euribor2M#0000</v>
      </c>
      <c r="Y11" s="398">
        <f>_xll.qlIndexFixing($X11,$S11,TRUE,$U11)</f>
        <v>1.0700613721744848E-3</v>
      </c>
      <c r="Z11" s="398">
        <f>IF($V11,_xll.qlIndexFixing($X11,$S11,FALSE,$U11),"-")</f>
        <v>1.58E-3</v>
      </c>
      <c r="AA11" s="398">
        <f t="shared" si="3"/>
        <v>-5.0993862782551524E-4</v>
      </c>
      <c r="AB11" s="397">
        <f>_xll.qlIndexFixing($X11,$S11,TRUE,$Z11)</f>
        <v>1.0700613721744848E-3</v>
      </c>
      <c r="AC11" s="396">
        <f t="shared" si="4"/>
        <v>5.0993862782551524E-4</v>
      </c>
      <c r="AD11" s="385"/>
      <c r="AE11" s="377"/>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77"/>
      <c r="P12" s="395"/>
      <c r="Q12" s="403" t="s">
        <v>18</v>
      </c>
      <c r="R12" s="398" t="str">
        <f t="shared" si="2"/>
        <v>EURIBOR3MD=</v>
      </c>
      <c r="S12" s="402">
        <v>41851</v>
      </c>
      <c r="T12" s="401">
        <v>0.20899999999999999</v>
      </c>
      <c r="U12" s="401" t="b">
        <f>IF(AND(ISNUMBER($T12),$T12&lt;&gt;0%,_xll.ohTrigger(Trigger)+1),TRUE,FALSE)</f>
        <v>1</v>
      </c>
      <c r="V12" s="400" t="b">
        <f>IF($U12,_xll.qlIndexAddFixings($X12,$S12,$T12/100,TRUE,ISERROR($Y12)),NA())</f>
        <v>1</v>
      </c>
      <c r="W12" s="390"/>
      <c r="X12" s="399" t="str">
        <f t="shared" si="5"/>
        <v>Euribor3M#0000</v>
      </c>
      <c r="Y12" s="398" t="e">
        <f>_xll.qlIndexFixing($X12,$S12,TRUE,$U12)</f>
        <v>#NUM!</v>
      </c>
      <c r="Z12" s="398">
        <f>IF($V12,_xll.qlIndexFixing($X12,$S12,FALSE,$U12),"-")</f>
        <v>2.0899999999999998E-3</v>
      </c>
      <c r="AA12" s="398" t="e">
        <f t="shared" si="3"/>
        <v>#NUM!</v>
      </c>
      <c r="AB12" s="397" t="e">
        <f>_xll.qlIndexFixing($X12,$S12,TRUE,$Z12)</f>
        <v>#NUM!</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77"/>
      <c r="P13" s="395"/>
      <c r="Q13" s="403" t="s">
        <v>15</v>
      </c>
      <c r="R13" s="398" t="str">
        <f t="shared" si="2"/>
        <v>EURIBOR6MD=</v>
      </c>
      <c r="S13" s="402">
        <v>41851</v>
      </c>
      <c r="T13" s="401">
        <v>0.30599999999999999</v>
      </c>
      <c r="U13" s="401" t="b">
        <f>IF(AND(ISNUMBER($T13),$T13&lt;&gt;0%,_xll.ohTrigger(Trigger)+1),TRUE,FALSE)</f>
        <v>1</v>
      </c>
      <c r="V13" s="400" t="b">
        <f>IF($U13,_xll.qlIndexAddFixings($X13,$S13,$T13/100,TRUE,ISERROR($Y13)),NA())</f>
        <v>1</v>
      </c>
      <c r="W13" s="390"/>
      <c r="X13" s="399" t="str">
        <f t="shared" si="5"/>
        <v>Euribor6M#0000</v>
      </c>
      <c r="Y13" s="398">
        <f>_xll.qlIndexFixing($X13,$S13,TRUE,$U13)</f>
        <v>3.0689043305214174E-3</v>
      </c>
      <c r="Z13" s="398">
        <f>IF($V13,_xll.qlIndexFixing($X13,$S13,FALSE,$U13),"-")</f>
        <v>3.0599999999999998E-3</v>
      </c>
      <c r="AA13" s="398">
        <f t="shared" si="3"/>
        <v>8.9043305214176437E-6</v>
      </c>
      <c r="AB13" s="397">
        <f>_xll.qlIndexFixing($X13,$S13,TRUE,$Z13)</f>
        <v>3.0689043305214174E-3</v>
      </c>
      <c r="AC13" s="396">
        <f t="shared" si="4"/>
        <v>8.9043305214176437E-6</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77"/>
      <c r="P14" s="395"/>
      <c r="Q14" s="403" t="s">
        <v>12</v>
      </c>
      <c r="R14" s="398" t="str">
        <f t="shared" si="2"/>
        <v>EURIBOR9MD=</v>
      </c>
      <c r="S14" s="402">
        <v>41851</v>
      </c>
      <c r="T14" s="401">
        <v>0.39900000000000002</v>
      </c>
      <c r="U14" s="401" t="b">
        <f>IF(AND(ISNUMBER($T14),$T14&lt;&gt;0%,_xll.ohTrigger(Trigger)+1),TRUE,FALSE)</f>
        <v>1</v>
      </c>
      <c r="V14" s="400" t="b">
        <f>IF($U14,_xll.qlIndexAddFixings($X14,$S14,$T14/100,TRUE,ISERROR($Y14)),NA())</f>
        <v>1</v>
      </c>
      <c r="W14" s="390"/>
      <c r="X14" s="399" t="str">
        <f t="shared" si="5"/>
        <v>Euribor9M#0000</v>
      </c>
      <c r="Y14" s="398">
        <f>_xll.qlIndexFixing($X14,$S14,TRUE,$U14)</f>
        <v>3.0449822483027754E-3</v>
      </c>
      <c r="Z14" s="398">
        <f>IF($V14,_xll.qlIndexFixing($X14,$S14,FALSE,$U14),"-")</f>
        <v>3.9900000000000005E-3</v>
      </c>
      <c r="AA14" s="398">
        <f t="shared" si="3"/>
        <v>-9.4501775169722512E-4</v>
      </c>
      <c r="AB14" s="397">
        <f>_xll.qlIndexFixing($X14,$S14,TRUE,$Z14)</f>
        <v>3.0449822483027754E-3</v>
      </c>
      <c r="AC14" s="396">
        <f t="shared" si="4"/>
        <v>9.4501775169722512E-4</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77"/>
      <c r="P15" s="395"/>
      <c r="Q15" s="394" t="s">
        <v>9</v>
      </c>
      <c r="R15" s="388" t="str">
        <f t="shared" si="2"/>
        <v>EURIBOR1YD=</v>
      </c>
      <c r="S15" s="393">
        <v>41851</v>
      </c>
      <c r="T15" s="392">
        <v>0.48899999999999999</v>
      </c>
      <c r="U15" s="392" t="b">
        <f>IF(AND(ISNUMBER($T15),$T15&lt;&gt;0%,_xll.ohTrigger(Trigger)+1),TRUE,FALSE)</f>
        <v>1</v>
      </c>
      <c r="V15" s="391" t="b">
        <f>IF($U15,_xll.qlIndexAddFixings($X15,$S15,$T15/100,TRUE,ISERROR($Y15)),NA())</f>
        <v>1</v>
      </c>
      <c r="W15" s="390"/>
      <c r="X15" s="389" t="str">
        <f t="shared" si="5"/>
        <v>Euribor1Y#0000</v>
      </c>
      <c r="Y15" s="388">
        <f>_xll.qlIndexFixing($X15,$S15,TRUE,$U15)</f>
        <v>4.8359917352124747E-3</v>
      </c>
      <c r="Z15" s="388">
        <f>IF($V15,_xll.qlIndexFixing($X15,$S15,FALSE,$U15),"-")</f>
        <v>4.8900000000000002E-3</v>
      </c>
      <c r="AA15" s="388">
        <f t="shared" si="3"/>
        <v>-5.4008264787525594E-5</v>
      </c>
      <c r="AB15" s="387">
        <f>_xll.qlIndexFixing($X15,$S15,TRUE,$Z15)</f>
        <v>4.8359917352124747E-3</v>
      </c>
      <c r="AC15" s="386">
        <f t="shared" si="4"/>
        <v>5.4008264787525594E-5</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2</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11:40:47</v>
      </c>
      <c r="T4" s="276" t="s">
        <v>191</v>
      </c>
      <c r="U4" s="276" t="s">
        <v>160</v>
      </c>
      <c r="V4" s="276" t="s">
        <v>213</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252</v>
      </c>
      <c r="U5" s="340" t="s">
        <v>252</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41">
        <v>1</v>
      </c>
      <c r="O6" s="264" t="s">
        <v>9</v>
      </c>
      <c r="P6" s="263" t="str">
        <v>1E</v>
      </c>
      <c r="Q6" s="263" t="str">
        <v>6E</v>
      </c>
      <c r="R6" s="261" t="str">
        <f t="shared" si="1"/>
        <v>EUR1E6E1Y</v>
      </c>
      <c r="S6" s="226" t="str">
        <v>EUR1E6E1Y=ICAP</v>
      </c>
      <c r="T6" s="340">
        <v>20.7</v>
      </c>
      <c r="U6" s="340">
        <v>0</v>
      </c>
      <c r="V6" s="340">
        <f>_xll.qlMidEquivalent(T6,U6)</f>
        <v>20.7</v>
      </c>
      <c r="W6" s="439"/>
      <c r="X6" s="339">
        <v>20.7</v>
      </c>
      <c r="Y6" s="216"/>
      <c r="Z6" s="427">
        <v>20.7</v>
      </c>
      <c r="AA6" s="221">
        <f>_xll.qlSimpleQuoteSetValue(F6,ROUND(Z6/10000,6),Trigger)</f>
        <v>3.9999999999999671E-5</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41">
        <v>1.25</v>
      </c>
      <c r="O7" s="264" t="s">
        <v>79</v>
      </c>
      <c r="P7" s="263" t="str">
        <v>1E</v>
      </c>
      <c r="Q7" s="263" t="str">
        <v>6E</v>
      </c>
      <c r="R7" s="261" t="str">
        <f t="shared" si="1"/>
        <v>EUR1E6E15M</v>
      </c>
      <c r="S7" s="226" t="str">
        <v>EUR1E6E15M=ICAP</v>
      </c>
      <c r="T7" s="340" t="s">
        <v>252</v>
      </c>
      <c r="U7" s="340" t="s">
        <v>252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252</v>
      </c>
      <c r="U8" s="340" t="s">
        <v>252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252</v>
      </c>
      <c r="U9" s="340" t="s">
        <v>252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21.900000000000002</v>
      </c>
      <c r="U10" s="340">
        <v>0</v>
      </c>
      <c r="V10" s="340">
        <f>_xll.qlMidEquivalent(T10,U10)</f>
        <v>21.900000000000002</v>
      </c>
      <c r="W10" s="439"/>
      <c r="X10" s="339">
        <v>21.900000000000002</v>
      </c>
      <c r="Y10" s="216"/>
      <c r="Z10" s="427">
        <v>21.900000000000002</v>
      </c>
      <c r="AA10" s="221">
        <f>_xll.qlSimpleQuoteSetValue(F10,ROUND(Z10/10000,6),Trigger)</f>
        <v>1.0000000000000026E-4</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23</v>
      </c>
      <c r="U11" s="340">
        <v>0</v>
      </c>
      <c r="V11" s="340">
        <f>_xll.qlMidEquivalent(T11,U11)</f>
        <v>23</v>
      </c>
      <c r="W11" s="439"/>
      <c r="X11" s="339">
        <v>23</v>
      </c>
      <c r="Y11" s="216"/>
      <c r="Z11" s="427">
        <v>23</v>
      </c>
      <c r="AA11" s="221">
        <f>_xll.qlSimpleQuoteSetValue(F11,ROUND(Z11/10000,6),Trigger)</f>
        <v>9.9999999999999829E-5</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24.3</v>
      </c>
      <c r="U12" s="340">
        <v>0</v>
      </c>
      <c r="V12" s="340">
        <f>_xll.qlMidEquivalent(T12,U12)</f>
        <v>24.3</v>
      </c>
      <c r="W12" s="439"/>
      <c r="X12" s="339">
        <v>24.3</v>
      </c>
      <c r="Y12" s="216"/>
      <c r="Z12" s="427">
        <v>24.3</v>
      </c>
      <c r="AA12" s="221">
        <f>_xll.qlSimpleQuoteSetValue(F12,ROUND(Z12/10000,6),Trigger)</f>
        <v>1.0999999999999985E-4</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25.3</v>
      </c>
      <c r="U13" s="340">
        <v>0</v>
      </c>
      <c r="V13" s="340">
        <f>_xll.qlMidEquivalent(T13,U13)</f>
        <v>25.3</v>
      </c>
      <c r="W13" s="439"/>
      <c r="X13" s="339">
        <v>25.3</v>
      </c>
      <c r="Y13" s="216"/>
      <c r="Z13" s="427">
        <v>25.3</v>
      </c>
      <c r="AA13" s="221">
        <f>_xll.qlSimpleQuoteSetValue(F13,ROUND(Z13/10000,6),Trigger)</f>
        <v>1.2000000000000031E-4</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25.7</v>
      </c>
      <c r="U14" s="340">
        <v>0</v>
      </c>
      <c r="V14" s="340">
        <f>_xll.qlMidEquivalent(T14,U14)</f>
        <v>25.7</v>
      </c>
      <c r="W14" s="439"/>
      <c r="X14" s="339">
        <v>25.7</v>
      </c>
      <c r="Y14" s="216"/>
      <c r="Z14" s="427">
        <v>25.7</v>
      </c>
      <c r="AA14" s="221">
        <f>_xll.qlSimpleQuoteSetValue(F14,ROUND(Z14/10000,6),Trigger)</f>
        <v>1.1999999999999988E-4</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64" t="s">
        <v>56</v>
      </c>
      <c r="P15" s="263" t="str">
        <v>1E</v>
      </c>
      <c r="Q15" s="263" t="str">
        <v>6E</v>
      </c>
      <c r="R15" s="261" t="str">
        <f t="shared" si="1"/>
        <v>EUR1E6E7Y</v>
      </c>
      <c r="S15" s="226" t="str">
        <v>EUR1E6E7Y=ICAP</v>
      </c>
      <c r="T15" s="340">
        <v>25.7</v>
      </c>
      <c r="U15" s="340">
        <v>0</v>
      </c>
      <c r="V15" s="340">
        <f>_xll.qlMidEquivalent(T15,U15)</f>
        <v>25.7</v>
      </c>
      <c r="W15" s="439"/>
      <c r="X15" s="339">
        <v>25.7</v>
      </c>
      <c r="Y15" s="216"/>
      <c r="Z15" s="427">
        <v>25.7</v>
      </c>
      <c r="AA15" s="221">
        <f>_xll.qlSimpleQuoteSetValue(F15,ROUND(Z15/10000,6),Trigger)</f>
        <v>8.9999999999999802E-5</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64" t="s">
        <v>55</v>
      </c>
      <c r="P16" s="263" t="str">
        <v>1E</v>
      </c>
      <c r="Q16" s="263" t="str">
        <v>6E</v>
      </c>
      <c r="R16" s="261" t="str">
        <f t="shared" si="1"/>
        <v>EUR1E6E8Y</v>
      </c>
      <c r="S16" s="226" t="str">
        <v>EUR1E6E8Y=ICAP</v>
      </c>
      <c r="T16" s="340">
        <v>25.7</v>
      </c>
      <c r="U16" s="340">
        <v>0</v>
      </c>
      <c r="V16" s="340">
        <f>_xll.qlMidEquivalent(T16,U16)</f>
        <v>25.7</v>
      </c>
      <c r="W16" s="439"/>
      <c r="X16" s="339">
        <v>25.7</v>
      </c>
      <c r="Y16" s="216"/>
      <c r="Z16" s="427">
        <v>25.7</v>
      </c>
      <c r="AA16" s="221">
        <f>_xll.qlSimpleQuoteSetValue(F16,ROUND(Z16/10000,6),Trigger)</f>
        <v>8.9999999999999802E-5</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64" t="s">
        <v>54</v>
      </c>
      <c r="P17" s="263" t="str">
        <v>1E</v>
      </c>
      <c r="Q17" s="263" t="str">
        <v>6E</v>
      </c>
      <c r="R17" s="261" t="str">
        <f t="shared" si="1"/>
        <v>EUR1E6E9Y</v>
      </c>
      <c r="S17" s="226" t="str">
        <v>EUR1E6E9Y=ICAP</v>
      </c>
      <c r="T17" s="340">
        <v>25.400000000000002</v>
      </c>
      <c r="U17" s="340">
        <v>0</v>
      </c>
      <c r="V17" s="340">
        <f>_xll.qlMidEquivalent(T17,U17)</f>
        <v>25.400000000000002</v>
      </c>
      <c r="W17" s="439"/>
      <c r="X17" s="339">
        <v>25.400000000000002</v>
      </c>
      <c r="Y17" s="216"/>
      <c r="Z17" s="427">
        <v>25.400000000000002</v>
      </c>
      <c r="AA17" s="221">
        <f>_xll.qlSimpleQuoteSetValue(F17,ROUND(Z17/10000,6),Trigger)</f>
        <v>8.000000000000021E-5</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64" t="s">
        <v>53</v>
      </c>
      <c r="P18" s="263" t="str">
        <v>1E</v>
      </c>
      <c r="Q18" s="263" t="str">
        <v>6E</v>
      </c>
      <c r="R18" s="261" t="str">
        <f t="shared" si="1"/>
        <v>EUR1E6E10Y</v>
      </c>
      <c r="S18" s="226" t="str">
        <v>EUR1E6E10Y=ICAP</v>
      </c>
      <c r="T18" s="340">
        <v>25.1</v>
      </c>
      <c r="U18" s="340">
        <v>0</v>
      </c>
      <c r="V18" s="340">
        <f>_xll.qlMidEquivalent(T18,U18)</f>
        <v>25.1</v>
      </c>
      <c r="W18" s="439"/>
      <c r="X18" s="339">
        <v>25.1</v>
      </c>
      <c r="Y18" s="216"/>
      <c r="Z18" s="427">
        <v>25.1</v>
      </c>
      <c r="AA18" s="221">
        <f>_xll.qlSimpleQuoteSetValue(F18,ROUND(Z18/10000,6),Trigger)</f>
        <v>9.0000000000000236E-5</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64" t="s">
        <v>52</v>
      </c>
      <c r="P19" s="263" t="str">
        <v>1E</v>
      </c>
      <c r="Q19" s="263" t="str">
        <v>6E</v>
      </c>
      <c r="R19" s="261" t="str">
        <f t="shared" si="1"/>
        <v>EUR1E6E11Y</v>
      </c>
      <c r="S19" s="226" t="str">
        <v>EUR1E6E11Y=ICAP</v>
      </c>
      <c r="T19" s="340">
        <v>24.7</v>
      </c>
      <c r="U19" s="340">
        <v>0</v>
      </c>
      <c r="V19" s="340">
        <f>_xll.qlMidEquivalent(T19,U19)</f>
        <v>24.7</v>
      </c>
      <c r="W19" s="439"/>
      <c r="X19" s="339">
        <v>24.7</v>
      </c>
      <c r="Y19" s="216"/>
      <c r="Z19" s="427">
        <v>24.7</v>
      </c>
      <c r="AA19" s="221">
        <f>_xll.qlSimpleQuoteSetValue(F19,ROUND(Z19/10000,6),Trigger)</f>
        <v>9.9999999999999829E-5</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64" t="s">
        <v>51</v>
      </c>
      <c r="P20" s="263" t="str">
        <v>1E</v>
      </c>
      <c r="Q20" s="263" t="str">
        <v>6E</v>
      </c>
      <c r="R20" s="261" t="str">
        <f t="shared" si="1"/>
        <v>EUR1E6E12Y</v>
      </c>
      <c r="S20" s="226" t="str">
        <v>EUR1E6E12Y=ICAP</v>
      </c>
      <c r="T20" s="340">
        <v>24</v>
      </c>
      <c r="U20" s="340">
        <v>0</v>
      </c>
      <c r="V20" s="340">
        <f>_xll.qlMidEquivalent(T20,U20)</f>
        <v>24</v>
      </c>
      <c r="W20" s="439"/>
      <c r="X20" s="339">
        <v>24</v>
      </c>
      <c r="Y20" s="216"/>
      <c r="Z20" s="427">
        <v>24</v>
      </c>
      <c r="AA20" s="221">
        <f>_xll.qlSimpleQuoteSetValue(F20,ROUND(Z20/10000,6),Trigger)</f>
        <v>8.9999999999999802E-5</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64" t="s">
        <v>50</v>
      </c>
      <c r="P21" s="263" t="str">
        <v>1E</v>
      </c>
      <c r="Q21" s="263" t="str">
        <v>6E</v>
      </c>
      <c r="R21" s="261" t="str">
        <f t="shared" si="1"/>
        <v>EUR1E6E13Y</v>
      </c>
      <c r="S21" s="226" t="str">
        <v>EUR1E6E13Y=ICAP</v>
      </c>
      <c r="T21" s="340" t="s">
        <v>252</v>
      </c>
      <c r="U21" s="340" t="s">
        <v>252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64" t="s">
        <v>49</v>
      </c>
      <c r="P22" s="263" t="str">
        <v>1E</v>
      </c>
      <c r="Q22" s="263" t="str">
        <v>6E</v>
      </c>
      <c r="R22" s="261" t="str">
        <f t="shared" si="1"/>
        <v>EUR1E6E14Y</v>
      </c>
      <c r="S22" s="226" t="str">
        <v>EUR1E6E14Y=ICAP</v>
      </c>
      <c r="T22" s="340" t="s">
        <v>252</v>
      </c>
      <c r="U22" s="340" t="s">
        <v>252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64" t="s">
        <v>48</v>
      </c>
      <c r="P23" s="263" t="str">
        <v>1E</v>
      </c>
      <c r="Q23" s="263" t="str">
        <v>6E</v>
      </c>
      <c r="R23" s="261" t="str">
        <f t="shared" si="1"/>
        <v>EUR1E6E15Y</v>
      </c>
      <c r="S23" s="226" t="str">
        <v>EUR1E6E15Y=ICAP</v>
      </c>
      <c r="T23" s="340">
        <v>21.900000000000002</v>
      </c>
      <c r="U23" s="340">
        <v>0</v>
      </c>
      <c r="V23" s="340">
        <f>_xll.qlMidEquivalent(T23,U23)</f>
        <v>21.900000000000002</v>
      </c>
      <c r="W23" s="439"/>
      <c r="X23" s="339">
        <v>21.900000000000002</v>
      </c>
      <c r="Y23" s="216"/>
      <c r="Z23" s="427">
        <v>21.900000000000002</v>
      </c>
      <c r="AA23" s="221">
        <f>_xll.qlSimpleQuoteSetValue(F23,ROUND(Z23/10000,6),Trigger)</f>
        <v>1.0000000000000026E-4</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64" t="s">
        <v>47</v>
      </c>
      <c r="P24" s="263" t="str">
        <v>1E</v>
      </c>
      <c r="Q24" s="263" t="str">
        <v>6E</v>
      </c>
      <c r="R24" s="261" t="str">
        <f t="shared" si="1"/>
        <v>EUR1E6E16Y</v>
      </c>
      <c r="S24" s="226" t="str">
        <v>EUR1E6E16Y=ICAP</v>
      </c>
      <c r="T24" s="340" t="s">
        <v>252</v>
      </c>
      <c r="U24" s="340" t="s">
        <v>252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64" t="s">
        <v>46</v>
      </c>
      <c r="P25" s="263" t="str">
        <v>1E</v>
      </c>
      <c r="Q25" s="263" t="str">
        <v>6E</v>
      </c>
      <c r="R25" s="261" t="str">
        <f t="shared" si="1"/>
        <v>EUR1E6E17Y</v>
      </c>
      <c r="S25" s="226" t="str">
        <v>EUR1E6E17Y=ICAP</v>
      </c>
      <c r="T25" s="340" t="s">
        <v>252</v>
      </c>
      <c r="U25" s="340" t="s">
        <v>252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64" t="s">
        <v>45</v>
      </c>
      <c r="P26" s="263" t="str">
        <v>1E</v>
      </c>
      <c r="Q26" s="263" t="str">
        <v>6E</v>
      </c>
      <c r="R26" s="261" t="str">
        <f t="shared" si="1"/>
        <v>EUR1E6E18Y</v>
      </c>
      <c r="S26" s="226" t="str">
        <v>EUR1E6E18Y=ICAP</v>
      </c>
      <c r="T26" s="340" t="s">
        <v>252</v>
      </c>
      <c r="U26" s="340" t="s">
        <v>252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64" t="s">
        <v>44</v>
      </c>
      <c r="P27" s="263" t="str">
        <v>1E</v>
      </c>
      <c r="Q27" s="263" t="str">
        <v>6E</v>
      </c>
      <c r="R27" s="261" t="str">
        <f t="shared" si="1"/>
        <v>EUR1E6E19Y</v>
      </c>
      <c r="S27" s="226" t="str">
        <v>EUR1E6E19Y=ICAP</v>
      </c>
      <c r="T27" s="340" t="s">
        <v>252</v>
      </c>
      <c r="U27" s="340" t="s">
        <v>252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64" t="s">
        <v>43</v>
      </c>
      <c r="P28" s="263" t="str">
        <v>1E</v>
      </c>
      <c r="Q28" s="263" t="str">
        <v>6E</v>
      </c>
      <c r="R28" s="261" t="str">
        <f t="shared" si="1"/>
        <v>EUR1E6E20Y</v>
      </c>
      <c r="S28" s="226" t="str">
        <v>EUR1E6E20Y=ICAP</v>
      </c>
      <c r="T28" s="340">
        <v>19.2</v>
      </c>
      <c r="U28" s="340">
        <v>0</v>
      </c>
      <c r="V28" s="340">
        <f>_xll.qlMidEquivalent(T28,U28)</f>
        <v>19.2</v>
      </c>
      <c r="W28" s="439"/>
      <c r="X28" s="339">
        <v>19.2</v>
      </c>
      <c r="Y28" s="216"/>
      <c r="Z28" s="427">
        <v>19.2</v>
      </c>
      <c r="AA28" s="221">
        <f>_xll.qlSimpleQuoteSetValue(F28,ROUND(Z28/10000,6),Trigger)</f>
        <v>1.1000000000000007E-4</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64" t="s">
        <v>42</v>
      </c>
      <c r="P29" s="263" t="str">
        <v>1E</v>
      </c>
      <c r="Q29" s="263" t="str">
        <v>6E</v>
      </c>
      <c r="R29" s="261" t="str">
        <f t="shared" si="1"/>
        <v>EUR1E6E21Y</v>
      </c>
      <c r="S29" s="226" t="str">
        <v>EUR1E6E21Y=ICAP</v>
      </c>
      <c r="T29" s="340" t="s">
        <v>252</v>
      </c>
      <c r="U29" s="340" t="s">
        <v>252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64" t="s">
        <v>41</v>
      </c>
      <c r="P30" s="263" t="str">
        <v>1E</v>
      </c>
      <c r="Q30" s="263" t="str">
        <v>6E</v>
      </c>
      <c r="R30" s="261" t="str">
        <f t="shared" si="1"/>
        <v>EUR1E6E22Y</v>
      </c>
      <c r="S30" s="226" t="str">
        <v>EUR1E6E22Y=ICAP</v>
      </c>
      <c r="T30" s="340" t="s">
        <v>252</v>
      </c>
      <c r="U30" s="340" t="s">
        <v>252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64" t="s">
        <v>40</v>
      </c>
      <c r="P31" s="263" t="str">
        <v>1E</v>
      </c>
      <c r="Q31" s="263" t="str">
        <v>6E</v>
      </c>
      <c r="R31" s="261" t="str">
        <f t="shared" si="1"/>
        <v>EUR1E6E23Y</v>
      </c>
      <c r="S31" s="226" t="str">
        <v>EUR1E6E23Y=ICAP</v>
      </c>
      <c r="T31" s="340" t="s">
        <v>252</v>
      </c>
      <c r="U31" s="340" t="s">
        <v>252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64" t="s">
        <v>39</v>
      </c>
      <c r="P32" s="263" t="str">
        <v>1E</v>
      </c>
      <c r="Q32" s="263" t="str">
        <v>6E</v>
      </c>
      <c r="R32" s="261" t="str">
        <f t="shared" si="1"/>
        <v>EUR1E6E24Y</v>
      </c>
      <c r="S32" s="226" t="str">
        <v>EUR1E6E24Y=ICAP</v>
      </c>
      <c r="T32" s="340" t="s">
        <v>252</v>
      </c>
      <c r="U32" s="340" t="s">
        <v>252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64" t="s">
        <v>38</v>
      </c>
      <c r="P33" s="263" t="str">
        <v>1E</v>
      </c>
      <c r="Q33" s="263" t="str">
        <v>6E</v>
      </c>
      <c r="R33" s="261" t="str">
        <f t="shared" si="1"/>
        <v>EUR1E6E25Y</v>
      </c>
      <c r="S33" s="226" t="str">
        <v>EUR1E6E25Y=ICAP</v>
      </c>
      <c r="T33" s="340">
        <v>17.100000000000001</v>
      </c>
      <c r="U33" s="340">
        <v>0</v>
      </c>
      <c r="V33" s="340">
        <f>_xll.qlMidEquivalent(T33,U33)</f>
        <v>17.100000000000001</v>
      </c>
      <c r="W33" s="439"/>
      <c r="X33" s="339">
        <v>17.100000000000001</v>
      </c>
      <c r="Y33" s="216"/>
      <c r="Z33" s="427">
        <v>17.100000000000001</v>
      </c>
      <c r="AA33" s="221">
        <f>_xll.qlSimpleQuoteSetValue(F33,ROUND(Z33/10000,6),Trigger)</f>
        <v>9.9999999999999829E-5</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64" t="s">
        <v>37</v>
      </c>
      <c r="P34" s="263" t="str">
        <v>1E</v>
      </c>
      <c r="Q34" s="263" t="str">
        <v>6E</v>
      </c>
      <c r="R34" s="261" t="str">
        <f t="shared" si="1"/>
        <v>EUR1E6E26Y</v>
      </c>
      <c r="S34" s="226" t="str">
        <v>EUR1E6E26Y=ICAP</v>
      </c>
      <c r="T34" s="340" t="s">
        <v>252</v>
      </c>
      <c r="U34" s="340" t="s">
        <v>252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64" t="s">
        <v>36</v>
      </c>
      <c r="P35" s="263" t="str">
        <v>1E</v>
      </c>
      <c r="Q35" s="263" t="str">
        <v>6E</v>
      </c>
      <c r="R35" s="261" t="str">
        <f t="shared" si="1"/>
        <v>EUR1E6E27Y</v>
      </c>
      <c r="S35" s="226" t="str">
        <v>EUR1E6E27Y=ICAP</v>
      </c>
      <c r="T35" s="340" t="s">
        <v>252</v>
      </c>
      <c r="U35" s="340" t="s">
        <v>252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64" t="s">
        <v>35</v>
      </c>
      <c r="P36" s="263" t="str">
        <v>1E</v>
      </c>
      <c r="Q36" s="263" t="str">
        <v>6E</v>
      </c>
      <c r="R36" s="261" t="str">
        <f t="shared" si="1"/>
        <v>EUR1E6E28Y</v>
      </c>
      <c r="S36" s="226" t="str">
        <v>EUR1E6E28Y=ICAP</v>
      </c>
      <c r="T36" s="340" t="s">
        <v>252</v>
      </c>
      <c r="U36" s="340" t="s">
        <v>252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64" t="s">
        <v>34</v>
      </c>
      <c r="P37" s="263" t="str">
        <v>1E</v>
      </c>
      <c r="Q37" s="263" t="str">
        <v>6E</v>
      </c>
      <c r="R37" s="261" t="str">
        <f t="shared" si="1"/>
        <v>EUR1E6E29Y</v>
      </c>
      <c r="S37" s="226" t="str">
        <v>EUR1E6E29Y=ICAP</v>
      </c>
      <c r="T37" s="340" t="s">
        <v>252</v>
      </c>
      <c r="U37" s="340" t="s">
        <v>252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64" t="s">
        <v>33</v>
      </c>
      <c r="P38" s="263" t="str">
        <v>1E</v>
      </c>
      <c r="Q38" s="263" t="str">
        <v>6E</v>
      </c>
      <c r="R38" s="261" t="str">
        <f t="shared" si="1"/>
        <v>EUR1E6E30Y</v>
      </c>
      <c r="S38" s="226" t="str">
        <v>EUR1E6E30Y=ICAP</v>
      </c>
      <c r="T38" s="340">
        <v>15.6</v>
      </c>
      <c r="U38" s="340">
        <v>0</v>
      </c>
      <c r="V38" s="340">
        <f>_xll.qlMidEquivalent(T38,U38)</f>
        <v>15.6</v>
      </c>
      <c r="W38" s="439"/>
      <c r="X38" s="339">
        <v>15.6</v>
      </c>
      <c r="Y38" s="216"/>
      <c r="Z38" s="427">
        <v>15.6</v>
      </c>
      <c r="AA38" s="221">
        <f>_xll.qlSimpleQuoteSetValue(F38,ROUND(Z38/10000,6),Trigger)</f>
        <v>9.0000000000000019E-5</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64" t="s">
        <v>32</v>
      </c>
      <c r="P39" s="263" t="str">
        <v>1E</v>
      </c>
      <c r="Q39" s="263" t="str">
        <v>6E</v>
      </c>
      <c r="R39" s="261" t="str">
        <f t="shared" si="1"/>
        <v>EUR1E6E35Y</v>
      </c>
      <c r="S39" s="226" t="str">
        <v>EUR1E6E35Y=ICAP</v>
      </c>
      <c r="T39" s="340" t="s">
        <v>252</v>
      </c>
      <c r="U39" s="340" t="s">
        <v>252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64" t="s">
        <v>31</v>
      </c>
      <c r="P40" s="263" t="str">
        <v>1E</v>
      </c>
      <c r="Q40" s="263" t="str">
        <v>6E</v>
      </c>
      <c r="R40" s="261" t="str">
        <f t="shared" si="1"/>
        <v>EUR1E6E40Y</v>
      </c>
      <c r="S40" s="226" t="str">
        <v>EUR1E6E40Y=ICAP</v>
      </c>
      <c r="T40" s="340">
        <v>13.4</v>
      </c>
      <c r="U40" s="340">
        <v>0</v>
      </c>
      <c r="V40" s="340">
        <f>_xll.qlMidEquivalent(T40,U40)</f>
        <v>13.4</v>
      </c>
      <c r="W40" s="439"/>
      <c r="X40" s="339">
        <v>13.4</v>
      </c>
      <c r="Y40" s="216"/>
      <c r="Z40" s="427">
        <v>13.4</v>
      </c>
      <c r="AA40" s="221">
        <f>_xll.qlSimpleQuoteSetValue(F40,ROUND(Z40/10000,6),Trigger)</f>
        <v>5.9999999999999941E-5</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64" t="s">
        <v>30</v>
      </c>
      <c r="P41" s="263" t="str">
        <v>1E</v>
      </c>
      <c r="Q41" s="263" t="str">
        <v>6E</v>
      </c>
      <c r="R41" s="261" t="str">
        <f t="shared" si="1"/>
        <v>EUR1E6E50Y</v>
      </c>
      <c r="S41" s="226" t="str">
        <v>EUR1E6E50Y=ICAP</v>
      </c>
      <c r="T41" s="340">
        <v>12.1</v>
      </c>
      <c r="U41" s="340">
        <v>0</v>
      </c>
      <c r="V41" s="340">
        <f>_xll.qlMidEquivalent(T41,U41)</f>
        <v>12.1</v>
      </c>
      <c r="W41" s="439"/>
      <c r="X41" s="339">
        <v>12.1</v>
      </c>
      <c r="Y41" s="216"/>
      <c r="Z41" s="427">
        <v>12.1</v>
      </c>
      <c r="AA41" s="221">
        <f>_xll.qlSimpleQuoteSetValue(F41,ROUND(Z41/10000,6),Trigger)</f>
        <v>4.9999999999999914E-5</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64" t="s">
        <v>29</v>
      </c>
      <c r="P42" s="263" t="str">
        <v>1E</v>
      </c>
      <c r="Q42" s="263" t="str">
        <v>6E</v>
      </c>
      <c r="R42" s="261" t="str">
        <f t="shared" si="1"/>
        <v>EUR1E6E60Y</v>
      </c>
      <c r="S42" s="226" t="str">
        <v>EUR1E6E60Y=ICAP</v>
      </c>
      <c r="T42" s="340">
        <v>11.200000000000001</v>
      </c>
      <c r="U42" s="340">
        <v>0</v>
      </c>
      <c r="V42" s="340">
        <f>_xll.qlMidEquivalent(T42,U42)</f>
        <v>11.200000000000001</v>
      </c>
      <c r="W42" s="439"/>
      <c r="X42" s="339">
        <v>11.200000000000001</v>
      </c>
      <c r="Y42" s="216"/>
      <c r="Z42" s="428">
        <v>11.200000000000001</v>
      </c>
      <c r="AA42" s="213">
        <f>_xll.qlSimpleQuoteSetValue(F42,ROUND(Z42/10000,6),Trigger)</f>
        <v>4.9999999999999914E-5</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232</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2</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11:40:47</v>
      </c>
      <c r="T4" s="276" t="s">
        <v>191</v>
      </c>
      <c r="U4" s="276" t="s">
        <v>160</v>
      </c>
      <c r="V4" s="276" t="s">
        <v>189</v>
      </c>
      <c r="W4" s="439"/>
      <c r="X4" s="244" t="s">
        <v>187</v>
      </c>
      <c r="Y4" s="216"/>
      <c r="Z4" s="360" t="s">
        <v>185</v>
      </c>
      <c r="AA4" s="70" t="s">
        <v>184</v>
      </c>
      <c r="AB4" s="193"/>
      <c r="AC4" s="17"/>
      <c r="AD4" s="17"/>
      <c r="AE4" s="17"/>
      <c r="AF4" s="17"/>
      <c r="AG4" s="17"/>
      <c r="AH4" s="275" t="s">
        <v>214</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252</v>
      </c>
      <c r="U5" s="340" t="s">
        <v>252</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41">
        <v>1</v>
      </c>
      <c r="O6" s="264" t="s">
        <v>9</v>
      </c>
      <c r="P6" s="263" t="str">
        <v>3E</v>
      </c>
      <c r="Q6" s="263" t="str">
        <v>6E</v>
      </c>
      <c r="R6" s="261" t="str">
        <f t="shared" si="1"/>
        <v>EUR3E6E1Y</v>
      </c>
      <c r="S6" s="226" t="str">
        <v>EUR3E6E1Y=ICAP</v>
      </c>
      <c r="T6" s="340">
        <v>10.050000000000001</v>
      </c>
      <c r="U6" s="340">
        <v>11.05</v>
      </c>
      <c r="V6" s="340">
        <f>_xll.qlMidSafe(T6,U6)</f>
        <v>10.55</v>
      </c>
      <c r="W6" s="439"/>
      <c r="X6" s="339">
        <v>10.55</v>
      </c>
      <c r="Y6" s="216"/>
      <c r="Z6" s="427">
        <v>10.55</v>
      </c>
      <c r="AA6" s="221">
        <f>_xll.qlSimpleQuoteSetValue(F6,ROUND(Z6/10000,6),Trigger)</f>
        <v>-1.5000000000000039E-5</v>
      </c>
      <c r="AB6" s="193"/>
      <c r="AC6" s="17"/>
      <c r="AD6" s="62" t="s">
        <v>64</v>
      </c>
      <c r="AE6" s="61" t="s">
        <v>81</v>
      </c>
      <c r="AF6" s="60" t="s">
        <v>74</v>
      </c>
      <c r="AG6" s="17" t="str">
        <f t="shared" si="2"/>
        <v>1Y</v>
      </c>
      <c r="AH6" s="338">
        <f>((Swap6M!AB6-Swap3M!AB6)*100-Z6)/10000</f>
        <v>-4.9999999999997158E-6</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41">
        <v>1.25</v>
      </c>
      <c r="O7" s="264" t="s">
        <v>79</v>
      </c>
      <c r="P7" s="263" t="str">
        <v>3E</v>
      </c>
      <c r="Q7" s="263" t="str">
        <v>6E</v>
      </c>
      <c r="R7" s="261" t="str">
        <f t="shared" si="1"/>
        <v>EUR3E6E15M</v>
      </c>
      <c r="S7" s="226" t="str">
        <v>EUR3E6E15M=ICAP</v>
      </c>
      <c r="T7" s="340" t="s">
        <v>252</v>
      </c>
      <c r="U7" s="340" t="s">
        <v>252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41">
        <v>1.5</v>
      </c>
      <c r="O8" s="264" t="s">
        <v>78</v>
      </c>
      <c r="P8" s="263" t="str">
        <v>3E</v>
      </c>
      <c r="Q8" s="263" t="str">
        <v>6E</v>
      </c>
      <c r="R8" s="261" t="str">
        <f t="shared" si="1"/>
        <v>EUR3E6E18M</v>
      </c>
      <c r="S8" s="226" t="str">
        <v>EUR3E6E18M=ICAP</v>
      </c>
      <c r="T8" s="340">
        <v>10.5</v>
      </c>
      <c r="U8" s="340">
        <v>11.5</v>
      </c>
      <c r="V8" s="340">
        <f>_xll.qlMidSafe(T8,U8)</f>
        <v>11</v>
      </c>
      <c r="W8" s="439"/>
      <c r="X8" s="339">
        <v>11</v>
      </c>
      <c r="Y8" s="216"/>
      <c r="Z8" s="427">
        <v>11</v>
      </c>
      <c r="AA8" s="221">
        <f>_xll.qlSimpleQuoteSetValue(F8,ROUND(Z8/10000,6),Trigger)</f>
        <v>1.0000000000000026E-5</v>
      </c>
      <c r="AB8" s="193"/>
      <c r="AC8" s="17"/>
      <c r="AD8" s="62" t="s">
        <v>72</v>
      </c>
      <c r="AE8" s="61" t="s">
        <v>69</v>
      </c>
      <c r="AF8" s="60" t="s">
        <v>71</v>
      </c>
      <c r="AG8" s="17" t="str">
        <f t="shared" si="2"/>
        <v>18M</v>
      </c>
      <c r="AH8" s="338">
        <f>((Swap6M!AB8-Swap3M!AB8)*100-Z8)/10000</f>
        <v>9.9999999999997874E-6</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41">
        <v>1.75</v>
      </c>
      <c r="O9" s="264" t="s">
        <v>77</v>
      </c>
      <c r="P9" s="263" t="str">
        <v>3E</v>
      </c>
      <c r="Q9" s="263" t="str">
        <v>6E</v>
      </c>
      <c r="R9" s="261" t="str">
        <f t="shared" si="1"/>
        <v>EUR3E6E21M</v>
      </c>
      <c r="S9" s="226" t="str">
        <v>EUR3E6E21M=ICAP</v>
      </c>
      <c r="T9" s="340" t="s">
        <v>252</v>
      </c>
      <c r="U9" s="340" t="s">
        <v>252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11</v>
      </c>
      <c r="U10" s="340">
        <v>12</v>
      </c>
      <c r="V10" s="340">
        <f>_xll.qlMidSafe(T10,U10)</f>
        <v>11.5</v>
      </c>
      <c r="W10" s="439"/>
      <c r="X10" s="339">
        <v>11.5</v>
      </c>
      <c r="Y10" s="216"/>
      <c r="Z10" s="427">
        <v>11.5</v>
      </c>
      <c r="AA10" s="221">
        <f>_xll.qlSimpleQuoteSetValue(F10,ROUND(Z10/10000,6),Trigger)</f>
        <v>3.0000000000000079E-5</v>
      </c>
      <c r="AB10" s="193"/>
      <c r="AC10" s="17"/>
      <c r="AD10" s="17"/>
      <c r="AE10" s="17"/>
      <c r="AF10" s="17"/>
      <c r="AG10" s="17" t="str">
        <f t="shared" si="2"/>
        <v>2Y</v>
      </c>
      <c r="AH10" s="338">
        <f>((Swap6M!AB10-Swap3M!AB10)*100-Z10)/10000</f>
        <v>-3.5527136788005011E-19</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11.600000000000001</v>
      </c>
      <c r="U11" s="340">
        <v>12.600000000000001</v>
      </c>
      <c r="V11" s="340">
        <f>_xll.qlMidSafe(T11,U11)</f>
        <v>12.100000000000001</v>
      </c>
      <c r="W11" s="439"/>
      <c r="X11" s="339">
        <v>12.100000000000001</v>
      </c>
      <c r="Y11" s="216"/>
      <c r="Z11" s="427">
        <v>12.100000000000001</v>
      </c>
      <c r="AA11" s="221">
        <f>_xll.qlSimpleQuoteSetValue(F11,ROUND(Z11/10000,6),Trigger)</f>
        <v>4.4999999999999901E-5</v>
      </c>
      <c r="AB11" s="193"/>
      <c r="AC11" s="17"/>
      <c r="AD11" s="17"/>
      <c r="AE11" s="17"/>
      <c r="AF11" s="17"/>
      <c r="AG11" s="17" t="str">
        <f t="shared" si="2"/>
        <v>3Y</v>
      </c>
      <c r="AH11" s="338">
        <f>((Swap6M!AB11-Swap3M!AB11)*100-Z11)/10000</f>
        <v>-1.7763568394002505E-19</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12.100000000000001</v>
      </c>
      <c r="U12" s="340">
        <v>13.100000000000001</v>
      </c>
      <c r="V12" s="340">
        <f>_xll.qlMidSafe(T12,U12)</f>
        <v>12.600000000000001</v>
      </c>
      <c r="W12" s="439"/>
      <c r="X12" s="339">
        <v>12.600000000000001</v>
      </c>
      <c r="Y12" s="216"/>
      <c r="Z12" s="427">
        <v>12.600000000000001</v>
      </c>
      <c r="AA12" s="221">
        <f>_xll.qlSimpleQuoteSetValue(F12,ROUND(Z12/10000,6),Trigger)</f>
        <v>5.5000000000000144E-5</v>
      </c>
      <c r="AB12" s="193"/>
      <c r="AC12" s="17"/>
      <c r="AD12" s="17"/>
      <c r="AE12" s="17"/>
      <c r="AF12" s="17"/>
      <c r="AG12" s="17" t="str">
        <f t="shared" si="2"/>
        <v>4Y</v>
      </c>
      <c r="AH12" s="338">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12.4</v>
      </c>
      <c r="U13" s="340">
        <v>13.4</v>
      </c>
      <c r="V13" s="340">
        <f>_xll.qlMidSafe(T13,U13)</f>
        <v>12.9</v>
      </c>
      <c r="W13" s="439"/>
      <c r="X13" s="339">
        <v>12.9</v>
      </c>
      <c r="Y13" s="216"/>
      <c r="Z13" s="427">
        <v>12.9</v>
      </c>
      <c r="AA13" s="221">
        <f>_xll.qlSimpleQuoteSetValue(F13,ROUND(Z13/10000,6),Trigger)</f>
        <v>5.9999999999999941E-5</v>
      </c>
      <c r="AB13" s="193"/>
      <c r="AC13" s="17"/>
      <c r="AD13" s="17"/>
      <c r="AE13" s="17"/>
      <c r="AF13" s="17"/>
      <c r="AG13" s="17" t="str">
        <f t="shared" si="2"/>
        <v>5Y</v>
      </c>
      <c r="AH13" s="338">
        <f>((Swap6M!AB13-Swap3M!AB13)*100-Z13)/10000</f>
        <v>0</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12.450000000000001</v>
      </c>
      <c r="U14" s="340">
        <v>13.450000000000001</v>
      </c>
      <c r="V14" s="340">
        <f>_xll.qlMidSafe(T14,U14)</f>
        <v>12.950000000000001</v>
      </c>
      <c r="W14" s="439"/>
      <c r="X14" s="339">
        <v>12.950000000000001</v>
      </c>
      <c r="Y14" s="216"/>
      <c r="Z14" s="427">
        <v>12.950000000000001</v>
      </c>
      <c r="AA14" s="221">
        <f>_xll.qlSimpleQuoteSetValue(F14,ROUND(Z14/10000,6),Trigger)</f>
        <v>5.9999999999999941E-5</v>
      </c>
      <c r="AB14" s="193"/>
      <c r="AC14" s="17"/>
      <c r="AD14" s="17"/>
      <c r="AE14" s="17"/>
      <c r="AF14" s="17"/>
      <c r="AG14" s="17" t="str">
        <f t="shared" si="2"/>
        <v>6Y</v>
      </c>
      <c r="AH14" s="338">
        <f>((Swap6M!AB14-Swap3M!AB14)*100-Z14)/10000</f>
        <v>-5.0000000000000707E-6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64" t="s">
        <v>56</v>
      </c>
      <c r="P15" s="263" t="str">
        <v>3E</v>
      </c>
      <c r="Q15" s="263" t="str">
        <v>6E</v>
      </c>
      <c r="R15" s="261" t="str">
        <f t="shared" si="1"/>
        <v>EUR3E6E7Y</v>
      </c>
      <c r="S15" s="226" t="str">
        <v>EUR3E6E7Y=ICAP</v>
      </c>
      <c r="T15" s="340">
        <v>12.4</v>
      </c>
      <c r="U15" s="340">
        <v>13.4</v>
      </c>
      <c r="V15" s="340">
        <f>_xll.qlMidSafe(T15,U15)</f>
        <v>12.9</v>
      </c>
      <c r="W15" s="439"/>
      <c r="X15" s="339">
        <v>12.9</v>
      </c>
      <c r="Y15" s="216"/>
      <c r="Z15" s="427">
        <v>12.9</v>
      </c>
      <c r="AA15" s="221">
        <f>_xll.qlSimpleQuoteSetValue(F15,ROUND(Z15/10000,6),Trigger)</f>
        <v>5.4999999999999927E-5</v>
      </c>
      <c r="AB15" s="193"/>
      <c r="AC15" s="17"/>
      <c r="AD15" s="17"/>
      <c r="AE15" s="17"/>
      <c r="AF15" s="17"/>
      <c r="AG15" s="17" t="str">
        <f t="shared" si="2"/>
        <v>7Y</v>
      </c>
      <c r="AH15" s="338">
        <f>((Swap6M!AB15-Swap3M!AB15)*100-Z15)/10000</f>
        <v>0</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64" t="s">
        <v>55</v>
      </c>
      <c r="P16" s="263" t="str">
        <v>3E</v>
      </c>
      <c r="Q16" s="263" t="str">
        <v>6E</v>
      </c>
      <c r="R16" s="261" t="str">
        <f t="shared" si="1"/>
        <v>EUR3E6E8Y</v>
      </c>
      <c r="S16" s="226" t="str">
        <v>EUR3E6E8Y=ICAP</v>
      </c>
      <c r="T16" s="340">
        <v>12.25</v>
      </c>
      <c r="U16" s="340">
        <v>13.25</v>
      </c>
      <c r="V16" s="340">
        <f>_xll.qlMidSafe(T16,U16)</f>
        <v>12.75</v>
      </c>
      <c r="W16" s="439"/>
      <c r="X16" s="339">
        <v>12.75</v>
      </c>
      <c r="Y16" s="216"/>
      <c r="Z16" s="427">
        <v>12.75</v>
      </c>
      <c r="AA16" s="221">
        <f>_xll.qlSimpleQuoteSetValue(F16,ROUND(Z16/10000,6),Trigger)</f>
        <v>5.5000000000000144E-5</v>
      </c>
      <c r="AB16" s="193"/>
      <c r="AC16" s="17"/>
      <c r="AD16" s="17"/>
      <c r="AE16" s="17"/>
      <c r="AF16" s="17"/>
      <c r="AG16" s="17" t="str">
        <f t="shared" si="2"/>
        <v>8Y</v>
      </c>
      <c r="AH16" s="338">
        <f>((Swap6M!AB16-Swap3M!AB16)*100-Z16)/10000</f>
        <v>-5.0000000000000707E-6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64" t="s">
        <v>54</v>
      </c>
      <c r="P17" s="263" t="str">
        <v>3E</v>
      </c>
      <c r="Q17" s="263" t="str">
        <v>6E</v>
      </c>
      <c r="R17" s="261" t="str">
        <f t="shared" si="1"/>
        <v>EUR3E6E9Y</v>
      </c>
      <c r="S17" s="226" t="str">
        <v>EUR3E6E9Y=ICAP</v>
      </c>
      <c r="T17" s="340">
        <v>12.05</v>
      </c>
      <c r="U17" s="340">
        <v>13.05</v>
      </c>
      <c r="V17" s="340">
        <f>_xll.qlMidSafe(T17,U17)</f>
        <v>12.55</v>
      </c>
      <c r="W17" s="439"/>
      <c r="X17" s="339">
        <v>12.55</v>
      </c>
      <c r="Y17" s="216"/>
      <c r="Z17" s="427">
        <v>12.55</v>
      </c>
      <c r="AA17" s="221">
        <f>_xll.qlSimpleQuoteSetValue(F17,ROUND(Z17/10000,6),Trigger)</f>
        <v>5.9999999999999941E-5</v>
      </c>
      <c r="AB17" s="193"/>
      <c r="AC17" s="17"/>
      <c r="AD17" s="17"/>
      <c r="AE17" s="17"/>
      <c r="AF17" s="17"/>
      <c r="AG17" s="17" t="str">
        <f t="shared" si="2"/>
        <v>9Y</v>
      </c>
      <c r="AH17" s="338">
        <f>((Swap6M!AB17-Swap3M!AB17)*100-Z17)/10000</f>
        <v>-5.0000000000000707E-6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64" t="s">
        <v>53</v>
      </c>
      <c r="P18" s="263" t="str">
        <v>3E</v>
      </c>
      <c r="Q18" s="263" t="str">
        <v>6E</v>
      </c>
      <c r="R18" s="261" t="str">
        <f t="shared" si="1"/>
        <v>EUR3E6E10Y</v>
      </c>
      <c r="S18" s="226" t="str">
        <v>EUR3E6E10Y=ICAP</v>
      </c>
      <c r="T18" s="340">
        <v>11.75</v>
      </c>
      <c r="U18" s="340">
        <v>12.75</v>
      </c>
      <c r="V18" s="340">
        <f>_xll.qlMidSafe(T18,U18)</f>
        <v>12.25</v>
      </c>
      <c r="W18" s="439"/>
      <c r="X18" s="339">
        <v>12.25</v>
      </c>
      <c r="Y18" s="216"/>
      <c r="Z18" s="427">
        <v>12.25</v>
      </c>
      <c r="AA18" s="221">
        <f>_xll.qlSimpleQuoteSetValue(F18,ROUND(Z18/10000,6),Trigger)</f>
        <v>6.4999999999999954E-5</v>
      </c>
      <c r="AB18" s="193"/>
      <c r="AC18" s="17"/>
      <c r="AD18" s="17"/>
      <c r="AE18" s="17"/>
      <c r="AF18" s="17"/>
      <c r="AG18" s="17" t="str">
        <f t="shared" si="2"/>
        <v>10Y</v>
      </c>
      <c r="AH18" s="338">
        <f>((Swap6M!AB18-Swap3M!AB18)*100-Z18)/10000</f>
        <v>-5.0000000000011371E-6</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64" t="s">
        <v>52</v>
      </c>
      <c r="P19" s="263" t="str">
        <v>3E</v>
      </c>
      <c r="Q19" s="263" t="str">
        <v>6E</v>
      </c>
      <c r="R19" s="261" t="str">
        <f t="shared" si="1"/>
        <v>EUR3E6E11Y</v>
      </c>
      <c r="S19" s="226" t="str">
        <v>EUR3E6E11Y=ICAP</v>
      </c>
      <c r="T19" s="340">
        <v>11.4</v>
      </c>
      <c r="U19" s="340">
        <v>12.4</v>
      </c>
      <c r="V19" s="340">
        <f>_xll.qlMidSafe(T19,U19)</f>
        <v>11.9</v>
      </c>
      <c r="W19" s="439"/>
      <c r="X19" s="339">
        <v>11.9</v>
      </c>
      <c r="Y19" s="216"/>
      <c r="Z19" s="427">
        <v>11.9</v>
      </c>
      <c r="AA19" s="221">
        <f>_xll.qlSimpleQuoteSetValue(F19,ROUND(Z19/10000,6),Trigger)</f>
        <v>6.500000000000017E-5</v>
      </c>
      <c r="AB19" s="193"/>
      <c r="AC19" s="17"/>
      <c r="AD19" s="17"/>
      <c r="AE19" s="17"/>
      <c r="AF19" s="17"/>
      <c r="AG19" s="17" t="str">
        <f t="shared" si="2"/>
        <v>11Y</v>
      </c>
      <c r="AH19" s="338">
        <f>((Swap6M!AB19-Swap3M!AB19)*100-Z19)/10000</f>
        <v>-1.7763568394002505E-19</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64" t="s">
        <v>51</v>
      </c>
      <c r="P20" s="263" t="str">
        <v>3E</v>
      </c>
      <c r="Q20" s="263" t="str">
        <v>6E</v>
      </c>
      <c r="R20" s="261" t="str">
        <f t="shared" si="1"/>
        <v>EUR3E6E12Y</v>
      </c>
      <c r="S20" s="226" t="str">
        <v>EUR3E6E12Y=ICAP</v>
      </c>
      <c r="T20" s="340">
        <v>10.950000000000001</v>
      </c>
      <c r="U20" s="340">
        <v>11.950000000000001</v>
      </c>
      <c r="V20" s="340">
        <f>_xll.qlMidSafe(T20,U20)</f>
        <v>11.450000000000001</v>
      </c>
      <c r="W20" s="439"/>
      <c r="X20" s="339">
        <v>11.450000000000001</v>
      </c>
      <c r="Y20" s="216"/>
      <c r="Z20" s="427">
        <v>11.450000000000001</v>
      </c>
      <c r="AA20" s="221">
        <f>_xll.qlSimpleQuoteSetValue(F20,ROUND(Z20/10000,6),Trigger)</f>
        <v>5.9999999999999941E-5</v>
      </c>
      <c r="AB20" s="193"/>
      <c r="AC20" s="17"/>
      <c r="AD20" s="17"/>
      <c r="AE20" s="17"/>
      <c r="AF20" s="17"/>
      <c r="AG20" s="17" t="str">
        <f t="shared" si="2"/>
        <v>12Y</v>
      </c>
      <c r="AH20" s="338">
        <f>((Swap6M!AB20-Swap3M!AB20)*100-Z20)/10000</f>
        <v>-5.0000000000013142E-6</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64" t="s">
        <v>50</v>
      </c>
      <c r="P21" s="263" t="str">
        <v>3E</v>
      </c>
      <c r="Q21" s="263" t="str">
        <v>6E</v>
      </c>
      <c r="R21" s="261" t="str">
        <f t="shared" si="1"/>
        <v>EUR3E6E13Y</v>
      </c>
      <c r="S21" s="226" t="str">
        <v>EUR3E6E13Y=ICAP</v>
      </c>
      <c r="T21" s="340" t="s">
        <v>252</v>
      </c>
      <c r="U21" s="340" t="s">
        <v>252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64" t="s">
        <v>49</v>
      </c>
      <c r="P22" s="263" t="str">
        <v>3E</v>
      </c>
      <c r="Q22" s="263" t="str">
        <v>6E</v>
      </c>
      <c r="R22" s="261" t="str">
        <f t="shared" si="1"/>
        <v>EUR3E6E14Y</v>
      </c>
      <c r="S22" s="226" t="str">
        <v>EUR3E6E14Y=ICAP</v>
      </c>
      <c r="T22" s="340" t="s">
        <v>252</v>
      </c>
      <c r="U22" s="340" t="s">
        <v>252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64" t="s">
        <v>48</v>
      </c>
      <c r="P23" s="263" t="str">
        <v>3E</v>
      </c>
      <c r="Q23" s="263" t="str">
        <v>6E</v>
      </c>
      <c r="R23" s="261" t="str">
        <f t="shared" si="1"/>
        <v>EUR3E6E15Y</v>
      </c>
      <c r="S23" s="226" t="str">
        <v>EUR3E6E15Y=ICAP</v>
      </c>
      <c r="T23" s="340">
        <v>9.6000000000000014</v>
      </c>
      <c r="U23" s="340">
        <v>10.600000000000001</v>
      </c>
      <c r="V23" s="340">
        <f>_xll.qlMidSafe(T23,U23)</f>
        <v>10.100000000000001</v>
      </c>
      <c r="W23" s="439"/>
      <c r="X23" s="339">
        <v>10.100000000000001</v>
      </c>
      <c r="Y23" s="216"/>
      <c r="Z23" s="427">
        <v>10.100000000000001</v>
      </c>
      <c r="AA23" s="221">
        <f>_xll.qlSimpleQuoteSetValue(F23,ROUND(Z23/10000,6),Trigger)</f>
        <v>6.0000000000000049E-5</v>
      </c>
      <c r="AB23" s="193"/>
      <c r="AC23" s="17"/>
      <c r="AD23" s="17"/>
      <c r="AE23" s="17"/>
      <c r="AF23" s="17"/>
      <c r="AG23" s="17" t="str">
        <f t="shared" si="2"/>
        <v>15Y</v>
      </c>
      <c r="AH23" s="338">
        <f>((Swap6M!AB23-Swap3M!AB23)*100-Z23)/10000</f>
        <v>-3.5527136788005011E-19</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64" t="s">
        <v>47</v>
      </c>
      <c r="P24" s="263" t="str">
        <v>3E</v>
      </c>
      <c r="Q24" s="263" t="str">
        <v>6E</v>
      </c>
      <c r="R24" s="261" t="str">
        <f t="shared" si="1"/>
        <v>EUR3E6E16Y</v>
      </c>
      <c r="S24" s="226" t="str">
        <v>EUR3E6E16Y=ICAP</v>
      </c>
      <c r="T24" s="340" t="s">
        <v>252</v>
      </c>
      <c r="U24" s="340" t="s">
        <v>252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64" t="s">
        <v>46</v>
      </c>
      <c r="P25" s="263" t="str">
        <v>3E</v>
      </c>
      <c r="Q25" s="263" t="str">
        <v>6E</v>
      </c>
      <c r="R25" s="261" t="str">
        <f t="shared" si="1"/>
        <v>EUR3E6E17Y</v>
      </c>
      <c r="S25" s="226" t="str">
        <v>EUR3E6E17Y=ICAP</v>
      </c>
      <c r="T25" s="340" t="s">
        <v>252</v>
      </c>
      <c r="U25" s="340" t="s">
        <v>252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64" t="s">
        <v>45</v>
      </c>
      <c r="P26" s="263" t="str">
        <v>3E</v>
      </c>
      <c r="Q26" s="263" t="str">
        <v>6E</v>
      </c>
      <c r="R26" s="261" t="str">
        <f t="shared" si="1"/>
        <v>EUR3E6E18Y</v>
      </c>
      <c r="S26" s="226" t="str">
        <v>EUR3E6E18Y=ICAP</v>
      </c>
      <c r="T26" s="340" t="s">
        <v>252</v>
      </c>
      <c r="U26" s="340" t="s">
        <v>252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64" t="s">
        <v>44</v>
      </c>
      <c r="P27" s="263" t="str">
        <v>3E</v>
      </c>
      <c r="Q27" s="263" t="str">
        <v>6E</v>
      </c>
      <c r="R27" s="261" t="str">
        <f t="shared" si="1"/>
        <v>EUR3E6E19Y</v>
      </c>
      <c r="S27" s="226" t="str">
        <v>EUR3E6E19Y=ICAP</v>
      </c>
      <c r="T27" s="340" t="s">
        <v>252</v>
      </c>
      <c r="U27" s="340" t="s">
        <v>252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64" t="s">
        <v>43</v>
      </c>
      <c r="P28" s="263" t="str">
        <v>3E</v>
      </c>
      <c r="Q28" s="263" t="str">
        <v>6E</v>
      </c>
      <c r="R28" s="261" t="str">
        <f t="shared" si="1"/>
        <v>EUR3E6E20Y</v>
      </c>
      <c r="S28" s="226" t="str">
        <v>EUR3E6E20Y=ICAP</v>
      </c>
      <c r="T28" s="340">
        <v>7.95</v>
      </c>
      <c r="U28" s="340">
        <v>8.9500000000000011</v>
      </c>
      <c r="V28" s="340">
        <f>_xll.qlMidSafe(T28,U28)</f>
        <v>8.4500000000000011</v>
      </c>
      <c r="W28" s="439"/>
      <c r="X28" s="339">
        <v>8.4500000000000011</v>
      </c>
      <c r="Y28" s="216"/>
      <c r="Z28" s="427">
        <v>8.4500000000000011</v>
      </c>
      <c r="AA28" s="221">
        <f>_xll.qlSimpleQuoteSetValue(F28,ROUND(Z28/10000,6),Trigger)</f>
        <v>4.500000000000001E-5</v>
      </c>
      <c r="AB28" s="193"/>
      <c r="AC28" s="17"/>
      <c r="AD28" s="17"/>
      <c r="AE28" s="17"/>
      <c r="AF28" s="17"/>
      <c r="AG28" s="17" t="str">
        <f t="shared" si="2"/>
        <v>20Y</v>
      </c>
      <c r="AH28" s="338">
        <f>((Swap6M!AB28-Swap3M!AB28)*100-Z28)/10000</f>
        <v>-5.0000000000016699E-6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64" t="s">
        <v>42</v>
      </c>
      <c r="P29" s="263" t="str">
        <v>3E</v>
      </c>
      <c r="Q29" s="263" t="str">
        <v>6E</v>
      </c>
      <c r="R29" s="261" t="str">
        <f t="shared" si="1"/>
        <v>EUR3E6E21Y</v>
      </c>
      <c r="S29" s="226" t="str">
        <v>EUR3E6E21Y=ICAP</v>
      </c>
      <c r="T29" s="340" t="s">
        <v>252</v>
      </c>
      <c r="U29" s="340" t="s">
        <v>252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64" t="s">
        <v>41</v>
      </c>
      <c r="P30" s="263" t="str">
        <v>3E</v>
      </c>
      <c r="Q30" s="263" t="str">
        <v>6E</v>
      </c>
      <c r="R30" s="261" t="str">
        <f t="shared" si="1"/>
        <v>EUR3E6E22Y</v>
      </c>
      <c r="S30" s="226" t="str">
        <v>EUR3E6E22Y=ICAP</v>
      </c>
      <c r="T30" s="340" t="s">
        <v>252</v>
      </c>
      <c r="U30" s="340" t="s">
        <v>252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64" t="s">
        <v>40</v>
      </c>
      <c r="P31" s="263" t="str">
        <v>3E</v>
      </c>
      <c r="Q31" s="263" t="str">
        <v>6E</v>
      </c>
      <c r="R31" s="261" t="str">
        <f t="shared" si="1"/>
        <v>EUR3E6E23Y</v>
      </c>
      <c r="S31" s="226" t="str">
        <v>EUR3E6E23Y=ICAP</v>
      </c>
      <c r="T31" s="340" t="s">
        <v>252</v>
      </c>
      <c r="U31" s="340" t="s">
        <v>252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64" t="s">
        <v>39</v>
      </c>
      <c r="P32" s="263" t="str">
        <v>3E</v>
      </c>
      <c r="Q32" s="263" t="str">
        <v>6E</v>
      </c>
      <c r="R32" s="261" t="str">
        <f t="shared" si="1"/>
        <v>EUR3E6E24Y</v>
      </c>
      <c r="S32" s="226" t="str">
        <v>EUR3E6E24Y=ICAP</v>
      </c>
      <c r="T32" s="340" t="s">
        <v>252</v>
      </c>
      <c r="U32" s="340" t="s">
        <v>252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64" t="s">
        <v>38</v>
      </c>
      <c r="P33" s="263" t="str">
        <v>3E</v>
      </c>
      <c r="Q33" s="263" t="str">
        <v>6E</v>
      </c>
      <c r="R33" s="261" t="str">
        <f t="shared" si="1"/>
        <v>EUR3E6E25Y</v>
      </c>
      <c r="S33" s="226" t="str">
        <v>EUR3E6E25Y=ICAP</v>
      </c>
      <c r="T33" s="340">
        <v>6.8500000000000005</v>
      </c>
      <c r="U33" s="340">
        <v>7.8500000000000005</v>
      </c>
      <c r="V33" s="340">
        <f>_xll.qlMidSafe(T33,U33)</f>
        <v>7.3500000000000005</v>
      </c>
      <c r="W33" s="439"/>
      <c r="X33" s="339">
        <v>7.3500000000000005</v>
      </c>
      <c r="Y33" s="216"/>
      <c r="Z33" s="427">
        <v>7.3500000000000005</v>
      </c>
      <c r="AA33" s="221">
        <f>_xll.qlSimpleQuoteSetValue(F33,ROUND(Z33/10000,6),Trigger)</f>
        <v>3.4999999999999983E-5</v>
      </c>
      <c r="AB33" s="193"/>
      <c r="AC33" s="17"/>
      <c r="AD33" s="17"/>
      <c r="AE33" s="17"/>
      <c r="AF33" s="17"/>
      <c r="AG33" s="17" t="str">
        <f t="shared" si="2"/>
        <v>25Y</v>
      </c>
      <c r="AH33" s="338">
        <f>((Swap6M!AB33-Swap3M!AB33)*100-Z33)/10000</f>
        <v>-5.0000000000005154E-6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64" t="s">
        <v>37</v>
      </c>
      <c r="P34" s="263" t="str">
        <v>3E</v>
      </c>
      <c r="Q34" s="263" t="str">
        <v>6E</v>
      </c>
      <c r="R34" s="261" t="str">
        <f t="shared" si="1"/>
        <v>EUR3E6E26Y</v>
      </c>
      <c r="S34" s="226" t="str">
        <v>EUR3E6E26Y=ICAP</v>
      </c>
      <c r="T34" s="340" t="s">
        <v>252</v>
      </c>
      <c r="U34" s="340" t="s">
        <v>252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64" t="s">
        <v>36</v>
      </c>
      <c r="P35" s="263" t="str">
        <v>3E</v>
      </c>
      <c r="Q35" s="263" t="str">
        <v>6E</v>
      </c>
      <c r="R35" s="261" t="str">
        <f t="shared" si="1"/>
        <v>EUR3E6E27Y</v>
      </c>
      <c r="S35" s="226" t="str">
        <v>EUR3E6E27Y=ICAP</v>
      </c>
      <c r="T35" s="340" t="s">
        <v>252</v>
      </c>
      <c r="U35" s="340" t="s">
        <v>252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64" t="s">
        <v>35</v>
      </c>
      <c r="P36" s="263" t="str">
        <v>3E</v>
      </c>
      <c r="Q36" s="263" t="str">
        <v>6E</v>
      </c>
      <c r="R36" s="261" t="str">
        <f t="shared" si="1"/>
        <v>EUR3E6E28Y</v>
      </c>
      <c r="S36" s="226" t="str">
        <v>EUR3E6E28Y=ICAP</v>
      </c>
      <c r="T36" s="340" t="s">
        <v>252</v>
      </c>
      <c r="U36" s="340" t="s">
        <v>252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64" t="s">
        <v>34</v>
      </c>
      <c r="P37" s="263" t="str">
        <v>3E</v>
      </c>
      <c r="Q37" s="263" t="str">
        <v>6E</v>
      </c>
      <c r="R37" s="261" t="str">
        <f t="shared" si="1"/>
        <v>EUR3E6E29Y</v>
      </c>
      <c r="S37" s="226" t="str">
        <v>EUR3E6E29Y=ICAP</v>
      </c>
      <c r="T37" s="340" t="s">
        <v>252</v>
      </c>
      <c r="U37" s="340" t="s">
        <v>252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64" t="s">
        <v>33</v>
      </c>
      <c r="P38" s="263" t="str">
        <v>3E</v>
      </c>
      <c r="Q38" s="263" t="str">
        <v>6E</v>
      </c>
      <c r="R38" s="261" t="str">
        <f t="shared" si="1"/>
        <v>EUR3E6E30Y</v>
      </c>
      <c r="S38" s="226" t="str">
        <v>EUR3E6E30Y=ICAP</v>
      </c>
      <c r="T38" s="340">
        <v>6.15</v>
      </c>
      <c r="U38" s="340">
        <v>7.15</v>
      </c>
      <c r="V38" s="340">
        <f>_xll.qlMidSafe(T38,U38)</f>
        <v>6.65</v>
      </c>
      <c r="W38" s="439"/>
      <c r="X38" s="339">
        <v>6.65</v>
      </c>
      <c r="Y38" s="216"/>
      <c r="Z38" s="427">
        <v>6.65</v>
      </c>
      <c r="AA38" s="221">
        <f>_xll.qlSimpleQuoteSetValue(F38,ROUND(Z38/10000,6),Trigger)</f>
        <v>2.999999999999997E-5</v>
      </c>
      <c r="AB38" s="193"/>
      <c r="AC38" s="17"/>
      <c r="AD38" s="17"/>
      <c r="AE38" s="17"/>
      <c r="AF38" s="17"/>
      <c r="AG38" s="17" t="str">
        <f t="shared" si="2"/>
        <v>30Y</v>
      </c>
      <c r="AH38" s="338">
        <f>((Swap6M!AB38-Swap3M!AB38)*100-Z38)/10000</f>
        <v>-4.999999999999449E-6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64" t="s">
        <v>32</v>
      </c>
      <c r="P39" s="263" t="str">
        <v>3E</v>
      </c>
      <c r="Q39" s="263" t="str">
        <v>6E</v>
      </c>
      <c r="R39" s="261" t="str">
        <f t="shared" si="1"/>
        <v>EUR3E6E35Y</v>
      </c>
      <c r="S39" s="226" t="str">
        <v>EUR3E6E35Y=ICAP</v>
      </c>
      <c r="T39" s="340" t="s">
        <v>252</v>
      </c>
      <c r="U39" s="340" t="s">
        <v>252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64" t="s">
        <v>31</v>
      </c>
      <c r="P40" s="263" t="str">
        <v>3E</v>
      </c>
      <c r="Q40" s="263" t="str">
        <v>6E</v>
      </c>
      <c r="R40" s="261" t="str">
        <f t="shared" si="1"/>
        <v>EUR3E6E40Y</v>
      </c>
      <c r="S40" s="226" t="str">
        <v>EUR3E6E40Y=ICAP</v>
      </c>
      <c r="T40" s="340">
        <v>5.15</v>
      </c>
      <c r="U40" s="340">
        <v>6.15</v>
      </c>
      <c r="V40" s="340">
        <f>_xll.qlMidSafe(T40,U40)</f>
        <v>5.65</v>
      </c>
      <c r="W40" s="440"/>
      <c r="X40" s="339">
        <v>5.65</v>
      </c>
      <c r="Y40" s="216"/>
      <c r="Z40" s="427">
        <v>5.65</v>
      </c>
      <c r="AA40" s="221">
        <f>_xll.qlSimpleQuoteSetValue(F40,ROUND(Z40/10000,6),Trigger)</f>
        <v>1.4999999999999931E-5</v>
      </c>
      <c r="AB40" s="193"/>
      <c r="AC40" s="17"/>
      <c r="AD40" s="17"/>
      <c r="AE40" s="17"/>
      <c r="AF40" s="17"/>
      <c r="AG40" s="17" t="str">
        <f t="shared" si="2"/>
        <v>40Y</v>
      </c>
      <c r="AH40" s="338">
        <f>((Swap6M!AB40-Swap3M!AB40)*100-Z40)/10000</f>
        <v>-4.9999999999995379E-6</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64" t="s">
        <v>30</v>
      </c>
      <c r="P41" s="263" t="str">
        <v>3E</v>
      </c>
      <c r="Q41" s="263" t="str">
        <v>6E</v>
      </c>
      <c r="R41" s="261" t="str">
        <f t="shared" si="1"/>
        <v>EUR3E6E50Y</v>
      </c>
      <c r="S41" s="226" t="str">
        <v>EUR3E6E50Y=ICAP</v>
      </c>
      <c r="T41" s="340">
        <v>4.6000000000000005</v>
      </c>
      <c r="U41" s="340">
        <v>5.6000000000000005</v>
      </c>
      <c r="V41" s="340">
        <f>_xll.qlMidSafe(T41,U41)</f>
        <v>5.1000000000000005</v>
      </c>
      <c r="W41" s="440"/>
      <c r="X41" s="339">
        <v>5.1000000000000005</v>
      </c>
      <c r="Y41" s="216"/>
      <c r="Z41" s="427">
        <v>5.1000000000000005</v>
      </c>
      <c r="AA41" s="221">
        <f>_xll.qlSimpleQuoteSetValue(F41,ROUND(Z41/10000,6),Trigger)</f>
        <v>1.0000000000000026E-5</v>
      </c>
      <c r="AB41" s="193"/>
      <c r="AC41" s="17"/>
      <c r="AD41" s="17"/>
      <c r="AE41" s="17"/>
      <c r="AF41" s="17"/>
      <c r="AG41" s="17" t="str">
        <f t="shared" si="2"/>
        <v>50Y</v>
      </c>
      <c r="AH41" s="338">
        <f>((Swap6M!AB41-Swap3M!AB41)*100-Z41)/10000</f>
        <v>1.5099033134902128E-18</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64" t="s">
        <v>29</v>
      </c>
      <c r="P42" s="263" t="str">
        <v>3E</v>
      </c>
      <c r="Q42" s="263" t="str">
        <v>6E</v>
      </c>
      <c r="R42" s="261" t="str">
        <f t="shared" si="1"/>
        <v>EUR3E6E60Y</v>
      </c>
      <c r="S42" s="226" t="str">
        <v>EUR3E6E60Y=ICAP</v>
      </c>
      <c r="T42" s="340">
        <v>4.2</v>
      </c>
      <c r="U42" s="340">
        <v>5.2</v>
      </c>
      <c r="V42" s="340">
        <f>_xll.qlMidSafe(T42,U42)</f>
        <v>4.7</v>
      </c>
      <c r="W42" s="440"/>
      <c r="X42" s="339">
        <v>4.7</v>
      </c>
      <c r="Y42" s="216"/>
      <c r="Z42" s="428">
        <v>4.7</v>
      </c>
      <c r="AA42" s="213">
        <f>_xll.qlSimpleQuoteSetValue(F42,ROUND(Z42/10000,6),Trigger)</f>
        <v>4.9999999999999589E-6</v>
      </c>
      <c r="AB42" s="193"/>
      <c r="AC42" s="17"/>
      <c r="AD42" s="17"/>
      <c r="AE42" s="17"/>
      <c r="AF42" s="17"/>
      <c r="AG42" s="17" t="str">
        <f t="shared" si="2"/>
        <v>60Y</v>
      </c>
      <c r="AH42" s="338">
        <f>((Swap6M!AB42-Swap3M!AB42)*100-Z42)/10000</f>
        <v>-2.9309887850104133E-18</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232</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3</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11:40:47</v>
      </c>
      <c r="T4" s="276" t="s">
        <v>191</v>
      </c>
      <c r="U4" s="276" t="s">
        <v>160</v>
      </c>
      <c r="V4" s="276" t="s">
        <v>213</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252</v>
      </c>
      <c r="U5" s="340" t="s">
        <v>252</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41">
        <v>1</v>
      </c>
      <c r="O6" s="264" t="s">
        <v>9</v>
      </c>
      <c r="P6" s="263" t="str">
        <v>6E</v>
      </c>
      <c r="Q6" s="263" t="str">
        <v>12E</v>
      </c>
      <c r="R6" s="261" t="str">
        <f t="shared" si="1"/>
        <v>EUR6E12E1Y</v>
      </c>
      <c r="S6" s="226" t="str">
        <v>EUR6E12E1Y=ICAP</v>
      </c>
      <c r="T6" s="340">
        <v>18.900000000000002</v>
      </c>
      <c r="U6" s="340">
        <v>0</v>
      </c>
      <c r="V6" s="340">
        <f>_xll.qlMidEquivalent(T6,U6)</f>
        <v>18.900000000000002</v>
      </c>
      <c r="W6" s="439"/>
      <c r="X6" s="339">
        <v>18.900000000000002</v>
      </c>
      <c r="Y6" s="216"/>
      <c r="Z6" s="427">
        <v>18.900000000000002</v>
      </c>
      <c r="AA6" s="221">
        <f>_xll.qlSimpleQuoteSetValue(F6,ROUND(Z6/10000,6),Trigger)</f>
        <v>1.0000000000000026E-5</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41">
        <v>1.25</v>
      </c>
      <c r="O7" s="264" t="s">
        <v>79</v>
      </c>
      <c r="P7" s="263" t="str">
        <v>6E</v>
      </c>
      <c r="Q7" s="263" t="str">
        <v>12E</v>
      </c>
      <c r="R7" s="261" t="str">
        <f t="shared" si="1"/>
        <v>EUR6E12E15M</v>
      </c>
      <c r="S7" s="226" t="str">
        <v>EUR6E12E15M=ICAP</v>
      </c>
      <c r="T7" s="340" t="s">
        <v>252</v>
      </c>
      <c r="U7" s="340" t="s">
        <v>252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41">
        <v>1.5</v>
      </c>
      <c r="O8" s="264" t="s">
        <v>78</v>
      </c>
      <c r="P8" s="263" t="str">
        <v>6E</v>
      </c>
      <c r="Q8" s="263" t="str">
        <v>12E</v>
      </c>
      <c r="R8" s="261" t="str">
        <f t="shared" si="1"/>
        <v>EUR6E12E18M</v>
      </c>
      <c r="S8" s="226" t="str">
        <v>EUR6E12E18M=ICAP</v>
      </c>
      <c r="T8" s="340" t="s">
        <v>252</v>
      </c>
      <c r="U8" s="340" t="s">
        <v>252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41">
        <v>1.75</v>
      </c>
      <c r="O9" s="264" t="s">
        <v>77</v>
      </c>
      <c r="P9" s="263" t="str">
        <v>6E</v>
      </c>
      <c r="Q9" s="263" t="str">
        <v>12E</v>
      </c>
      <c r="R9" s="261" t="str">
        <f t="shared" si="1"/>
        <v>EUR6E12E21M</v>
      </c>
      <c r="S9" s="226" t="str">
        <v>EUR6E12E21M=ICAP</v>
      </c>
      <c r="T9" s="340" t="s">
        <v>252</v>
      </c>
      <c r="U9" s="340" t="s">
        <v>252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18.100000000000001</v>
      </c>
      <c r="U10" s="340">
        <v>0</v>
      </c>
      <c r="V10" s="340">
        <f>_xll.qlMidEquivalent(T10,U10)</f>
        <v>18.100000000000001</v>
      </c>
      <c r="W10" s="439"/>
      <c r="X10" s="339">
        <v>18.100000000000001</v>
      </c>
      <c r="Y10" s="216"/>
      <c r="Z10" s="427">
        <v>18.100000000000001</v>
      </c>
      <c r="AA10" s="221">
        <f>_xll.qlSimpleQuoteSetValue(F10,ROUND(Z10/10000,6),Trigger)</f>
        <v>0</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17.100000000000001</v>
      </c>
      <c r="U11" s="340">
        <v>0</v>
      </c>
      <c r="V11" s="340">
        <f>_xll.qlMidEquivalent(T11,U11)</f>
        <v>17.100000000000001</v>
      </c>
      <c r="W11" s="439"/>
      <c r="X11" s="339">
        <v>17.100000000000001</v>
      </c>
      <c r="Y11" s="216"/>
      <c r="Z11" s="427">
        <v>17.100000000000001</v>
      </c>
      <c r="AA11" s="221">
        <f>_xll.qlSimpleQuoteSetValue(F11,ROUND(Z11/10000,6),Trigger)</f>
        <v>0</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16.8</v>
      </c>
      <c r="U12" s="340">
        <v>0</v>
      </c>
      <c r="V12" s="340">
        <f>_xll.qlMidEquivalent(T12,U12)</f>
        <v>16.8</v>
      </c>
      <c r="W12" s="439"/>
      <c r="X12" s="339">
        <v>16.8</v>
      </c>
      <c r="Y12" s="216"/>
      <c r="Z12" s="427">
        <v>16.8</v>
      </c>
      <c r="AA12" s="221">
        <f>_xll.qlSimpleQuoteSetValue(F12,ROUND(Z12/10000,6),Trigger)</f>
        <v>0</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16.8</v>
      </c>
      <c r="U13" s="340">
        <v>0</v>
      </c>
      <c r="V13" s="340">
        <f>_xll.qlMidEquivalent(T13,U13)</f>
        <v>16.8</v>
      </c>
      <c r="W13" s="439"/>
      <c r="X13" s="339">
        <v>16.8</v>
      </c>
      <c r="Y13" s="216"/>
      <c r="Z13" s="427">
        <v>16.8</v>
      </c>
      <c r="AA13" s="221">
        <f>_xll.qlSimpleQuoteSetValue(F13,ROUND(Z13/10000,6),Trigger)</f>
        <v>0</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16.600000000000001</v>
      </c>
      <c r="U14" s="340">
        <v>0</v>
      </c>
      <c r="V14" s="340">
        <f>_xll.qlMidEquivalent(T14,U14)</f>
        <v>16.600000000000001</v>
      </c>
      <c r="W14" s="439"/>
      <c r="X14" s="339">
        <v>16.600000000000001</v>
      </c>
      <c r="Y14" s="216"/>
      <c r="Z14" s="427">
        <v>16.600000000000001</v>
      </c>
      <c r="AA14" s="221">
        <f>_xll.qlSimpleQuoteSetValue(F14,ROUND(Z14/10000,6),Trigger)</f>
        <v>0</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64" t="s">
        <v>56</v>
      </c>
      <c r="P15" s="263" t="str">
        <v>6E</v>
      </c>
      <c r="Q15" s="263" t="str">
        <v>12E</v>
      </c>
      <c r="R15" s="261" t="str">
        <f t="shared" si="1"/>
        <v>EUR6E12E7Y</v>
      </c>
      <c r="S15" s="226" t="str">
        <v>EUR6E12E7Y=ICAP</v>
      </c>
      <c r="T15" s="340">
        <v>16.399999999999999</v>
      </c>
      <c r="U15" s="340">
        <v>0</v>
      </c>
      <c r="V15" s="340">
        <f>_xll.qlMidEquivalent(T15,U15)</f>
        <v>16.399999999999999</v>
      </c>
      <c r="W15" s="439"/>
      <c r="X15" s="339">
        <v>16.399999999999999</v>
      </c>
      <c r="Y15" s="216"/>
      <c r="Z15" s="427">
        <v>16.399999999999999</v>
      </c>
      <c r="AA15" s="221">
        <f>_xll.qlSimpleQuoteSetValue(F15,ROUND(Z15/10000,6),Trigger)</f>
        <v>0</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64" t="s">
        <v>55</v>
      </c>
      <c r="P16" s="263" t="str">
        <v>6E</v>
      </c>
      <c r="Q16" s="263" t="str">
        <v>12E</v>
      </c>
      <c r="R16" s="261" t="str">
        <f t="shared" si="1"/>
        <v>EUR6E12E8Y</v>
      </c>
      <c r="S16" s="226" t="str">
        <v>EUR6E12E8Y=ICAP</v>
      </c>
      <c r="T16" s="340">
        <v>16</v>
      </c>
      <c r="U16" s="340">
        <v>0</v>
      </c>
      <c r="V16" s="340">
        <f>_xll.qlMidEquivalent(T16,U16)</f>
        <v>16</v>
      </c>
      <c r="W16" s="439"/>
      <c r="X16" s="339">
        <v>16</v>
      </c>
      <c r="Y16" s="216"/>
      <c r="Z16" s="427">
        <v>16</v>
      </c>
      <c r="AA16" s="221">
        <f>_xll.qlSimpleQuoteSetValue(F16,ROUND(Z16/10000,6),Trigger)</f>
        <v>0</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64" t="s">
        <v>54</v>
      </c>
      <c r="P17" s="263" t="str">
        <v>6E</v>
      </c>
      <c r="Q17" s="263" t="str">
        <v>12E</v>
      </c>
      <c r="R17" s="261" t="str">
        <f t="shared" si="1"/>
        <v>EUR6E12E9Y</v>
      </c>
      <c r="S17" s="226" t="str">
        <v>EUR6E12E9Y=ICAP</v>
      </c>
      <c r="T17" s="340">
        <v>15.6</v>
      </c>
      <c r="U17" s="340">
        <v>0</v>
      </c>
      <c r="V17" s="340">
        <f>_xll.qlMidEquivalent(T17,U17)</f>
        <v>15.6</v>
      </c>
      <c r="W17" s="439"/>
      <c r="X17" s="339">
        <v>15.6</v>
      </c>
      <c r="Y17" s="216"/>
      <c r="Z17" s="427">
        <v>15.6</v>
      </c>
      <c r="AA17" s="221">
        <f>_xll.qlSimpleQuoteSetValue(F17,ROUND(Z17/10000,6),Trigger)</f>
        <v>0</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64" t="s">
        <v>53</v>
      </c>
      <c r="P18" s="263" t="str">
        <v>6E</v>
      </c>
      <c r="Q18" s="263" t="str">
        <v>12E</v>
      </c>
      <c r="R18" s="261" t="str">
        <f t="shared" si="1"/>
        <v>EUR6E12E10Y</v>
      </c>
      <c r="S18" s="226" t="str">
        <v>EUR6E12E10Y=ICAP</v>
      </c>
      <c r="T18" s="340">
        <v>15.200000000000001</v>
      </c>
      <c r="U18" s="340">
        <v>0</v>
      </c>
      <c r="V18" s="340">
        <f>_xll.qlMidEquivalent(T18,U18)</f>
        <v>15.200000000000001</v>
      </c>
      <c r="W18" s="439"/>
      <c r="X18" s="339">
        <v>15.200000000000001</v>
      </c>
      <c r="Y18" s="216"/>
      <c r="Z18" s="427">
        <v>15.200000000000001</v>
      </c>
      <c r="AA18" s="221">
        <f>_xll.qlSimpleQuoteSetValue(F18,ROUND(Z18/10000,6),Trigger)</f>
        <v>0</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64" t="s">
        <v>52</v>
      </c>
      <c r="P19" s="263" t="str">
        <v>6E</v>
      </c>
      <c r="Q19" s="263" t="str">
        <v>12E</v>
      </c>
      <c r="R19" s="261" t="str">
        <f t="shared" si="1"/>
        <v>EUR6E12E11Y</v>
      </c>
      <c r="S19" s="226" t="str">
        <v>EUR6E12E11Y=ICAP</v>
      </c>
      <c r="T19" s="340">
        <v>14.8</v>
      </c>
      <c r="U19" s="340">
        <v>0</v>
      </c>
      <c r="V19" s="340">
        <f>_xll.qlMidEquivalent(T19,U19)</f>
        <v>14.8</v>
      </c>
      <c r="W19" s="439"/>
      <c r="X19" s="339">
        <v>14.8</v>
      </c>
      <c r="Y19" s="216"/>
      <c r="Z19" s="427">
        <v>14.8</v>
      </c>
      <c r="AA19" s="221">
        <f>_xll.qlSimpleQuoteSetValue(F19,ROUND(Z19/10000,6),Trigger)</f>
        <v>0</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64" t="s">
        <v>51</v>
      </c>
      <c r="P20" s="263" t="str">
        <v>6E</v>
      </c>
      <c r="Q20" s="263" t="str">
        <v>12E</v>
      </c>
      <c r="R20" s="261" t="str">
        <f t="shared" si="1"/>
        <v>EUR6E12E12Y</v>
      </c>
      <c r="S20" s="226" t="str">
        <v>EUR6E12E12Y=ICAP</v>
      </c>
      <c r="T20" s="340">
        <v>14.3</v>
      </c>
      <c r="U20" s="340">
        <v>0</v>
      </c>
      <c r="V20" s="340">
        <f>_xll.qlMidEquivalent(T20,U20)</f>
        <v>14.3</v>
      </c>
      <c r="W20" s="439"/>
      <c r="X20" s="339">
        <v>14.3</v>
      </c>
      <c r="Y20" s="216"/>
      <c r="Z20" s="427">
        <v>14.3</v>
      </c>
      <c r="AA20" s="221">
        <f>_xll.qlSimpleQuoteSetValue(F20,ROUND(Z20/10000,6),Trigger)</f>
        <v>0</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64" t="s">
        <v>50</v>
      </c>
      <c r="P21" s="263" t="str">
        <v>6E</v>
      </c>
      <c r="Q21" s="263" t="str">
        <v>12E</v>
      </c>
      <c r="R21" s="261" t="str">
        <f t="shared" si="1"/>
        <v>EUR6E12E13Y</v>
      </c>
      <c r="S21" s="226" t="str">
        <v>EUR6E12E13Y=ICAP</v>
      </c>
      <c r="T21" s="340" t="s">
        <v>252</v>
      </c>
      <c r="U21" s="340" t="s">
        <v>252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64" t="s">
        <v>49</v>
      </c>
      <c r="P22" s="263" t="str">
        <v>6E</v>
      </c>
      <c r="Q22" s="263" t="str">
        <v>12E</v>
      </c>
      <c r="R22" s="261" t="str">
        <f t="shared" si="1"/>
        <v>EUR6E12E14Y</v>
      </c>
      <c r="S22" s="226" t="str">
        <v>EUR6E12E14Y=ICAP</v>
      </c>
      <c r="T22" s="340" t="s">
        <v>252</v>
      </c>
      <c r="U22" s="340" t="s">
        <v>252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64" t="s">
        <v>48</v>
      </c>
      <c r="P23" s="263" t="str">
        <v>6E</v>
      </c>
      <c r="Q23" s="263" t="str">
        <v>12E</v>
      </c>
      <c r="R23" s="261" t="str">
        <f t="shared" si="1"/>
        <v>EUR6E12E15Y</v>
      </c>
      <c r="S23" s="226" t="str">
        <v>EUR6E12E15Y=ICAP</v>
      </c>
      <c r="T23" s="340">
        <v>12.700000000000001</v>
      </c>
      <c r="U23" s="340">
        <v>0</v>
      </c>
      <c r="V23" s="340">
        <f>_xll.qlMidEquivalent(T23,U23)</f>
        <v>12.700000000000001</v>
      </c>
      <c r="W23" s="439"/>
      <c r="X23" s="339">
        <v>12.700000000000001</v>
      </c>
      <c r="Y23" s="216"/>
      <c r="Z23" s="427">
        <v>12.700000000000001</v>
      </c>
      <c r="AA23" s="221">
        <f>_xll.qlSimpleQuoteSetValue(F23,ROUND(Z23/10000,6),Trigger)</f>
        <v>0</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64" t="s">
        <v>47</v>
      </c>
      <c r="P24" s="263" t="str">
        <v>6E</v>
      </c>
      <c r="Q24" s="263" t="str">
        <v>12E</v>
      </c>
      <c r="R24" s="261" t="str">
        <f t="shared" si="1"/>
        <v>EUR6E12E16Y</v>
      </c>
      <c r="S24" s="226" t="str">
        <v>EUR6E12E16Y=ICAP</v>
      </c>
      <c r="T24" s="340" t="s">
        <v>252</v>
      </c>
      <c r="U24" s="340" t="s">
        <v>252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64" t="s">
        <v>46</v>
      </c>
      <c r="P25" s="263" t="str">
        <v>6E</v>
      </c>
      <c r="Q25" s="263" t="str">
        <v>12E</v>
      </c>
      <c r="R25" s="261" t="str">
        <f t="shared" si="1"/>
        <v>EUR6E12E17Y</v>
      </c>
      <c r="S25" s="226" t="str">
        <v>EUR6E12E17Y=ICAP</v>
      </c>
      <c r="T25" s="340" t="s">
        <v>252</v>
      </c>
      <c r="U25" s="340" t="s">
        <v>252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64" t="s">
        <v>45</v>
      </c>
      <c r="P26" s="263" t="str">
        <v>6E</v>
      </c>
      <c r="Q26" s="263" t="str">
        <v>12E</v>
      </c>
      <c r="R26" s="261" t="str">
        <f t="shared" si="1"/>
        <v>EUR6E12E18Y</v>
      </c>
      <c r="S26" s="226" t="str">
        <v>EUR6E12E18Y=ICAP</v>
      </c>
      <c r="T26" s="340" t="s">
        <v>252</v>
      </c>
      <c r="U26" s="340" t="s">
        <v>252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64" t="s">
        <v>44</v>
      </c>
      <c r="P27" s="263" t="str">
        <v>6E</v>
      </c>
      <c r="Q27" s="263" t="str">
        <v>12E</v>
      </c>
      <c r="R27" s="261" t="str">
        <f t="shared" si="1"/>
        <v>EUR6E12E19Y</v>
      </c>
      <c r="S27" s="226" t="str">
        <v>EUR6E12E19Y=ICAP</v>
      </c>
      <c r="T27" s="340" t="s">
        <v>252</v>
      </c>
      <c r="U27" s="340" t="s">
        <v>252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64" t="s">
        <v>43</v>
      </c>
      <c r="P28" s="263" t="str">
        <v>6E</v>
      </c>
      <c r="Q28" s="263" t="str">
        <v>12E</v>
      </c>
      <c r="R28" s="261" t="str">
        <f t="shared" si="1"/>
        <v>EUR6E12E20Y</v>
      </c>
      <c r="S28" s="226" t="str">
        <v>EUR6E12E20Y=ICAP</v>
      </c>
      <c r="T28" s="340">
        <v>10.8</v>
      </c>
      <c r="U28" s="340">
        <v>0</v>
      </c>
      <c r="V28" s="340">
        <f>_xll.qlMidEquivalent(T28,U28)</f>
        <v>10.8</v>
      </c>
      <c r="W28" s="439"/>
      <c r="X28" s="339">
        <v>10.8</v>
      </c>
      <c r="Y28" s="216"/>
      <c r="Z28" s="427">
        <v>10.8</v>
      </c>
      <c r="AA28" s="221">
        <f>_xll.qlSimpleQuoteSetValue(F28,ROUND(Z28/10000,6),Trigger)</f>
        <v>0</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64" t="s">
        <v>42</v>
      </c>
      <c r="P29" s="263" t="str">
        <v>6E</v>
      </c>
      <c r="Q29" s="263" t="str">
        <v>12E</v>
      </c>
      <c r="R29" s="261" t="str">
        <f t="shared" si="1"/>
        <v>EUR6E12E21Y</v>
      </c>
      <c r="S29" s="226" t="str">
        <v>EUR6E12E21Y=ICAP</v>
      </c>
      <c r="T29" s="340" t="s">
        <v>252</v>
      </c>
      <c r="U29" s="340" t="s">
        <v>252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64" t="s">
        <v>41</v>
      </c>
      <c r="P30" s="263" t="str">
        <v>6E</v>
      </c>
      <c r="Q30" s="263" t="str">
        <v>12E</v>
      </c>
      <c r="R30" s="261" t="str">
        <f t="shared" si="1"/>
        <v>EUR6E12E22Y</v>
      </c>
      <c r="S30" s="226" t="str">
        <v>EUR6E12E22Y=ICAP</v>
      </c>
      <c r="T30" s="340" t="s">
        <v>252</v>
      </c>
      <c r="U30" s="340" t="s">
        <v>252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64" t="s">
        <v>40</v>
      </c>
      <c r="P31" s="263" t="str">
        <v>6E</v>
      </c>
      <c r="Q31" s="263" t="str">
        <v>12E</v>
      </c>
      <c r="R31" s="261" t="str">
        <f t="shared" si="1"/>
        <v>EUR6E12E23Y</v>
      </c>
      <c r="S31" s="226" t="str">
        <v>EUR6E12E23Y=ICAP</v>
      </c>
      <c r="T31" s="340" t="s">
        <v>252</v>
      </c>
      <c r="U31" s="340" t="s">
        <v>252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64" t="s">
        <v>39</v>
      </c>
      <c r="P32" s="263" t="str">
        <v>6E</v>
      </c>
      <c r="Q32" s="263" t="str">
        <v>12E</v>
      </c>
      <c r="R32" s="261" t="str">
        <f t="shared" si="1"/>
        <v>EUR6E12E24Y</v>
      </c>
      <c r="S32" s="226" t="str">
        <v>EUR6E12E24Y=ICAP</v>
      </c>
      <c r="T32" s="340" t="s">
        <v>252</v>
      </c>
      <c r="U32" s="340" t="s">
        <v>252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64" t="s">
        <v>38</v>
      </c>
      <c r="P33" s="263" t="str">
        <v>6E</v>
      </c>
      <c r="Q33" s="263" t="str">
        <v>12E</v>
      </c>
      <c r="R33" s="261" t="str">
        <f t="shared" si="1"/>
        <v>EUR6E12E25Y</v>
      </c>
      <c r="S33" s="226" t="str">
        <v>EUR6E12E25Y=ICAP</v>
      </c>
      <c r="T33" s="340">
        <v>9.6</v>
      </c>
      <c r="U33" s="340">
        <v>0</v>
      </c>
      <c r="V33" s="340">
        <f>_xll.qlMidEquivalent(T33,U33)</f>
        <v>9.6</v>
      </c>
      <c r="W33" s="439"/>
      <c r="X33" s="339">
        <v>9.6</v>
      </c>
      <c r="Y33" s="216"/>
      <c r="Z33" s="427">
        <v>9.6</v>
      </c>
      <c r="AA33" s="221">
        <f>_xll.qlSimpleQuoteSetValue(F33,ROUND(Z33/10000,6),Trigger)</f>
        <v>0</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64" t="s">
        <v>37</v>
      </c>
      <c r="P34" s="263" t="str">
        <v>6E</v>
      </c>
      <c r="Q34" s="263" t="str">
        <v>12E</v>
      </c>
      <c r="R34" s="261" t="str">
        <f t="shared" si="1"/>
        <v>EUR6E12E26Y</v>
      </c>
      <c r="S34" s="226" t="str">
        <v>EUR6E12E26Y=ICAP</v>
      </c>
      <c r="T34" s="340" t="s">
        <v>252</v>
      </c>
      <c r="U34" s="340" t="s">
        <v>252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64" t="s">
        <v>36</v>
      </c>
      <c r="P35" s="263" t="str">
        <v>6E</v>
      </c>
      <c r="Q35" s="263" t="str">
        <v>12E</v>
      </c>
      <c r="R35" s="261" t="str">
        <f t="shared" si="1"/>
        <v>EUR6E12E27Y</v>
      </c>
      <c r="S35" s="226" t="str">
        <v>EUR6E12E27Y=ICAP</v>
      </c>
      <c r="T35" s="340" t="s">
        <v>252</v>
      </c>
      <c r="U35" s="340" t="s">
        <v>252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64" t="s">
        <v>35</v>
      </c>
      <c r="P36" s="263" t="str">
        <v>6E</v>
      </c>
      <c r="Q36" s="263" t="str">
        <v>12E</v>
      </c>
      <c r="R36" s="261" t="str">
        <f t="shared" si="1"/>
        <v>EUR6E12E28Y</v>
      </c>
      <c r="S36" s="226" t="str">
        <v>EUR6E12E28Y=ICAP</v>
      </c>
      <c r="T36" s="340" t="s">
        <v>252</v>
      </c>
      <c r="U36" s="340" t="s">
        <v>252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64" t="s">
        <v>34</v>
      </c>
      <c r="P37" s="263" t="str">
        <v>6E</v>
      </c>
      <c r="Q37" s="263" t="str">
        <v>12E</v>
      </c>
      <c r="R37" s="261" t="str">
        <f t="shared" si="1"/>
        <v>EUR6E12E29Y</v>
      </c>
      <c r="S37" s="226" t="str">
        <v>EUR6E12E29Y=ICAP</v>
      </c>
      <c r="T37" s="340" t="s">
        <v>252</v>
      </c>
      <c r="U37" s="340" t="s">
        <v>252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64" t="s">
        <v>33</v>
      </c>
      <c r="P38" s="263" t="str">
        <v>6E</v>
      </c>
      <c r="Q38" s="263" t="str">
        <v>12E</v>
      </c>
      <c r="R38" s="261" t="str">
        <f t="shared" si="1"/>
        <v>EUR6E12E30Y</v>
      </c>
      <c r="S38" s="226" t="str">
        <v>EUR6E12E30Y=ICAP</v>
      </c>
      <c r="T38" s="340">
        <v>8.8000000000000007</v>
      </c>
      <c r="U38" s="340">
        <v>0</v>
      </c>
      <c r="V38" s="340">
        <f>_xll.qlMidEquivalent(T38,U38)</f>
        <v>8.8000000000000007</v>
      </c>
      <c r="W38" s="440"/>
      <c r="X38" s="339">
        <v>8.8000000000000007</v>
      </c>
      <c r="Y38" s="216"/>
      <c r="Z38" s="427">
        <v>8.8000000000000007</v>
      </c>
      <c r="AA38" s="221">
        <f>_xll.qlSimpleQuoteSetValue(F38,ROUND(Z38/10000,6),Trigger)</f>
        <v>0</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64" t="s">
        <v>32</v>
      </c>
      <c r="P39" s="263" t="str">
        <v>6E</v>
      </c>
      <c r="Q39" s="263" t="str">
        <v>12E</v>
      </c>
      <c r="R39" s="261" t="str">
        <f t="shared" si="1"/>
        <v>EUR6E12E35Y</v>
      </c>
      <c r="S39" s="226" t="str">
        <v>EUR6E12E35Y=ICAP</v>
      </c>
      <c r="T39" s="340" t="s">
        <v>252</v>
      </c>
      <c r="U39" s="340" t="s">
        <v>252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64" t="s">
        <v>31</v>
      </c>
      <c r="P40" s="263" t="str">
        <v>6E</v>
      </c>
      <c r="Q40" s="263" t="str">
        <v>12E</v>
      </c>
      <c r="R40" s="261" t="str">
        <f t="shared" si="1"/>
        <v>EUR6E12E40Y</v>
      </c>
      <c r="S40" s="226" t="str">
        <v>EUR6E12E40Y=ICAP</v>
      </c>
      <c r="T40" s="340">
        <v>7.8</v>
      </c>
      <c r="U40" s="340">
        <v>0</v>
      </c>
      <c r="V40" s="340">
        <f>_xll.qlMidEquivalent(T40,U40)</f>
        <v>7.8</v>
      </c>
      <c r="W40" s="439"/>
      <c r="X40" s="339">
        <v>7.8</v>
      </c>
      <c r="Y40" s="216"/>
      <c r="Z40" s="427">
        <v>7.8</v>
      </c>
      <c r="AA40" s="221">
        <f>_xll.qlSimpleQuoteSetValue(F40,ROUND(Z40/10000,6),Trigger)</f>
        <v>0</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64" t="s">
        <v>30</v>
      </c>
      <c r="P41" s="263" t="str">
        <v>6E</v>
      </c>
      <c r="Q41" s="263" t="str">
        <v>12E</v>
      </c>
      <c r="R41" s="261" t="str">
        <f t="shared" si="1"/>
        <v>EUR6E12E50Y</v>
      </c>
      <c r="S41" s="226" t="str">
        <v>EUR6E12E50Y=ICAP</v>
      </c>
      <c r="T41" s="340">
        <v>7.2</v>
      </c>
      <c r="U41" s="340">
        <v>0</v>
      </c>
      <c r="V41" s="340">
        <f>_xll.qlMidEquivalent(T41,U41)</f>
        <v>7.2</v>
      </c>
      <c r="W41" s="439"/>
      <c r="X41" s="339">
        <v>7.2</v>
      </c>
      <c r="Y41" s="216"/>
      <c r="Z41" s="427">
        <v>7.2</v>
      </c>
      <c r="AA41" s="221">
        <f>_xll.qlSimpleQuoteSetValue(F41,ROUND(Z41/10000,6),Trigger)</f>
        <v>0</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64" t="s">
        <v>29</v>
      </c>
      <c r="P42" s="263" t="str">
        <v>6E</v>
      </c>
      <c r="Q42" s="263" t="str">
        <v>12E</v>
      </c>
      <c r="R42" s="261" t="str">
        <f t="shared" si="1"/>
        <v>EUR6E12E60Y</v>
      </c>
      <c r="S42" s="226" t="str">
        <v>EUR6E12E60Y=ICAP</v>
      </c>
      <c r="T42" s="340">
        <v>6.8</v>
      </c>
      <c r="U42" s="340">
        <v>0</v>
      </c>
      <c r="V42" s="340">
        <f>_xll.qlMidEquivalent(T42,U42)</f>
        <v>6.8</v>
      </c>
      <c r="W42" s="439"/>
      <c r="X42" s="339">
        <v>6.8</v>
      </c>
      <c r="Y42" s="216"/>
      <c r="Z42" s="428">
        <v>6.8</v>
      </c>
      <c r="AA42" s="213">
        <f>_xll.qlSimpleQuoteSetValue(F42,ROUND(Z42/10000,6),Trigger)</f>
        <v>0</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A2" sqref="A2"/>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232</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2</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11:40:47</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0.25</v>
      </c>
      <c r="L5" s="216"/>
      <c r="M5" s="435">
        <v>0.25</v>
      </c>
      <c r="N5" s="216"/>
      <c r="O5" s="294">
        <f t="array" ref="O5:O22">QuoteLive</f>
        <v>0.25</v>
      </c>
      <c r="P5" s="233">
        <f>_xll.qlSimpleQuoteSetValue(D5,O5/100,Trigger)</f>
        <v>2.2000000000000001E-3</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7" t="s">
        <v>177</v>
      </c>
      <c r="J6" s="226" t="str">
        <f t="shared" si="1"/>
        <v>EURTND=CKCC</v>
      </c>
      <c r="K6" s="225">
        <v>0.05</v>
      </c>
      <c r="L6" s="216"/>
      <c r="M6" s="433">
        <v>0.05</v>
      </c>
      <c r="N6" s="216"/>
      <c r="O6" s="287">
        <v>0.05</v>
      </c>
      <c r="P6" s="221">
        <f>_xll.qlSimpleQuoteSetValue(D6,O6/100,Trigger)</f>
        <v>2.0000000000000004E-4</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7" t="s">
        <v>174</v>
      </c>
      <c r="J7" s="226" t="str">
        <f t="shared" si="1"/>
        <v>EURSND=CKCC</v>
      </c>
      <c r="K7" s="225">
        <v>0.05</v>
      </c>
      <c r="L7" s="216"/>
      <c r="M7" s="433">
        <v>0.05</v>
      </c>
      <c r="N7" s="216"/>
      <c r="O7" s="287">
        <v>0.05</v>
      </c>
      <c r="P7" s="221">
        <f>_xll.qlSimpleQuoteSetValue(D7,O7/100,Trigger)</f>
        <v>2.0000000000000004E-4</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7" t="s">
        <v>23</v>
      </c>
      <c r="J8" s="226" t="str">
        <f t="shared" si="1"/>
        <v>EURSWD=CKCC</v>
      </c>
      <c r="K8" s="225">
        <v>0.06</v>
      </c>
      <c r="L8" s="216"/>
      <c r="M8" s="433">
        <v>0.06</v>
      </c>
      <c r="N8" s="216"/>
      <c r="O8" s="287">
        <v>0.06</v>
      </c>
      <c r="P8" s="221">
        <f>_xll.qlSimpleQuoteSetValue(D8,O8/100,Trigger)</f>
        <v>1.9999999999999993E-4</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7" t="s">
        <v>22</v>
      </c>
      <c r="J9" s="226" t="str">
        <f t="shared" si="1"/>
        <v>EUR2WD=CKCC</v>
      </c>
      <c r="K9" s="225">
        <v>7.0000000000000007E-2</v>
      </c>
      <c r="L9" s="216"/>
      <c r="M9" s="433">
        <v>7.0000000000000007E-2</v>
      </c>
      <c r="N9" s="216"/>
      <c r="O9" s="287">
        <v>7.0000000000000007E-2</v>
      </c>
      <c r="P9" s="221">
        <f>_xll.qlSimpleQuoteSetValue(D9,O9/100,Trigger)</f>
        <v>0</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7" t="s">
        <v>21</v>
      </c>
      <c r="J10" s="226" t="str">
        <f t="shared" si="1"/>
        <v>EUR3WD=CKCC</v>
      </c>
      <c r="K10" s="225">
        <v>0.08</v>
      </c>
      <c r="L10" s="216"/>
      <c r="M10" s="433">
        <v>0.08</v>
      </c>
      <c r="N10" s="216"/>
      <c r="O10" s="287">
        <v>0.08</v>
      </c>
      <c r="P10" s="221">
        <f>_xll.qlSimpleQuoteSetValue(D10,O10/100,Trigger)</f>
        <v>9.9999999999999937E-5</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7" t="s">
        <v>20</v>
      </c>
      <c r="J11" s="226" t="str">
        <f t="shared" si="1"/>
        <v>EUR1MD=CKCC</v>
      </c>
      <c r="K11" s="225">
        <v>0.09</v>
      </c>
      <c r="L11" s="216"/>
      <c r="M11" s="433">
        <v>0.09</v>
      </c>
      <c r="N11" s="216"/>
      <c r="O11" s="287">
        <v>0.09</v>
      </c>
      <c r="P11" s="221">
        <f>_xll.qlSimpleQuoteSetValue(D11,O11/100,Trigger)</f>
        <v>0</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7" t="s">
        <v>19</v>
      </c>
      <c r="J12" s="226" t="str">
        <f t="shared" si="1"/>
        <v>EUR2MD=CKCC</v>
      </c>
      <c r="K12" s="225">
        <v>0.16</v>
      </c>
      <c r="L12" s="216"/>
      <c r="M12" s="433">
        <v>0.16</v>
      </c>
      <c r="N12" s="216"/>
      <c r="O12" s="287">
        <v>0.16</v>
      </c>
      <c r="P12" s="221">
        <f>_xll.qlSimpleQuoteSetValue(D12,O12/100,Trigger)</f>
        <v>1.0000000000000005E-4</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7" t="s">
        <v>18</v>
      </c>
      <c r="J13" s="226" t="str">
        <f t="shared" si="1"/>
        <v>EUR3MD=CKCC</v>
      </c>
      <c r="K13" s="225">
        <v>0.21</v>
      </c>
      <c r="L13" s="216"/>
      <c r="M13" s="433">
        <v>0.21</v>
      </c>
      <c r="N13" s="216"/>
      <c r="O13" s="287">
        <v>0.21</v>
      </c>
      <c r="P13" s="221">
        <f>_xll.qlSimpleQuoteSetValue(D13,O13/100,Trigger)</f>
        <v>-1.0000000000000026E-4</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7" t="s">
        <v>17</v>
      </c>
      <c r="J14" s="226" t="str">
        <f t="shared" si="1"/>
        <v>EUR4MD=CKCC</v>
      </c>
      <c r="K14" s="225">
        <v>0.24</v>
      </c>
      <c r="L14" s="216"/>
      <c r="M14" s="433">
        <v>0.24</v>
      </c>
      <c r="N14" s="216"/>
      <c r="O14" s="287">
        <v>0.24</v>
      </c>
      <c r="P14" s="221">
        <f>_xll.qlSimpleQuoteSetValue(D14,O14/100,Trigger)</f>
        <v>-1.0000000000000026E-4</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7" t="s">
        <v>16</v>
      </c>
      <c r="J15" s="226" t="str">
        <f t="shared" si="1"/>
        <v>EUR5MD=CKCC</v>
      </c>
      <c r="K15" s="225">
        <v>0.27</v>
      </c>
      <c r="L15" s="216"/>
      <c r="M15" s="433">
        <v>0.27</v>
      </c>
      <c r="N15" s="216"/>
      <c r="O15" s="287">
        <v>0.27</v>
      </c>
      <c r="P15" s="221">
        <f>_xll.qlSimpleQuoteSetValue(D15,O15/100,Trigger)</f>
        <v>-1.0000000000000026E-4</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7" t="s">
        <v>15</v>
      </c>
      <c r="J16" s="226" t="str">
        <f t="shared" si="1"/>
        <v>EUR6MD=CKCC</v>
      </c>
      <c r="K16" s="225">
        <v>0.31</v>
      </c>
      <c r="L16" s="216"/>
      <c r="M16" s="433">
        <v>0.31</v>
      </c>
      <c r="N16" s="216"/>
      <c r="O16" s="287">
        <v>0.31</v>
      </c>
      <c r="P16" s="221">
        <f>_xll.qlSimpleQuoteSetValue(D16,O16/100,Trigger)</f>
        <v>0</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7" t="s">
        <v>14</v>
      </c>
      <c r="J17" s="226" t="str">
        <f t="shared" si="1"/>
        <v>EUR7MD=CKCC</v>
      </c>
      <c r="K17" s="225">
        <v>0.34</v>
      </c>
      <c r="L17" s="216"/>
      <c r="M17" s="433">
        <v>0.34</v>
      </c>
      <c r="N17" s="216"/>
      <c r="O17" s="287">
        <v>0.34</v>
      </c>
      <c r="P17" s="221">
        <f>_xll.qlSimpleQuoteSetValue(D17,O17/100,Trigger)</f>
        <v>0</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7" t="s">
        <v>13</v>
      </c>
      <c r="J18" s="226" t="str">
        <f t="shared" si="1"/>
        <v>EUR8MD=CKCC</v>
      </c>
      <c r="K18" s="225">
        <v>0.37</v>
      </c>
      <c r="L18" s="216"/>
      <c r="M18" s="433">
        <v>0.37</v>
      </c>
      <c r="N18" s="216"/>
      <c r="O18" s="287">
        <v>0.37</v>
      </c>
      <c r="P18" s="221">
        <f>_xll.qlSimpleQuoteSetValue(D18,O18/100,Trigger)</f>
        <v>0</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7" t="s">
        <v>12</v>
      </c>
      <c r="J19" s="226" t="str">
        <f t="shared" si="1"/>
        <v>EUR9MD=CKCC</v>
      </c>
      <c r="K19" s="225">
        <v>0.4</v>
      </c>
      <c r="L19" s="216"/>
      <c r="M19" s="433">
        <v>0.4</v>
      </c>
      <c r="N19" s="216"/>
      <c r="O19" s="287">
        <v>0.4</v>
      </c>
      <c r="P19" s="221">
        <f>_xll.qlSimpleQuoteSetValue(D19,O19/100,Trigger)</f>
        <v>0</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7" t="s">
        <v>11</v>
      </c>
      <c r="J20" s="226" t="str">
        <f t="shared" si="1"/>
        <v>EUR10MD=CKCC</v>
      </c>
      <c r="K20" s="225">
        <v>0.43</v>
      </c>
      <c r="L20" s="216"/>
      <c r="M20" s="433">
        <v>0.43</v>
      </c>
      <c r="N20" s="216"/>
      <c r="O20" s="287">
        <v>0.43</v>
      </c>
      <c r="P20" s="221">
        <f>_xll.qlSimpleQuoteSetValue(D20,O20/100,Trigger)</f>
        <v>-1.0000000000000026E-4</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7" t="s">
        <v>10</v>
      </c>
      <c r="J21" s="226" t="str">
        <f t="shared" si="1"/>
        <v>EUR11MD=CKCC</v>
      </c>
      <c r="K21" s="225">
        <v>0.46</v>
      </c>
      <c r="L21" s="216"/>
      <c r="M21" s="433">
        <v>0.46</v>
      </c>
      <c r="N21" s="216"/>
      <c r="O21" s="287">
        <v>0.46</v>
      </c>
      <c r="P21" s="221">
        <f>_xll.qlSimpleQuoteSetValue(D21,O21/100,Trigger)</f>
        <v>-9.9999999999999395E-5</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20" t="s">
        <v>9</v>
      </c>
      <c r="J22" s="219" t="str">
        <f t="shared" si="1"/>
        <v>EUR1YD=CKCC</v>
      </c>
      <c r="K22" s="218">
        <v>0.49</v>
      </c>
      <c r="L22" s="216"/>
      <c r="M22" s="434">
        <v>0.49</v>
      </c>
      <c r="N22" s="216"/>
      <c r="O22" s="280">
        <v>0.49</v>
      </c>
      <c r="P22" s="213">
        <f>_xll.qlSimpleQuoteSetValue(D22,O22/100,Trigger)</f>
        <v>-1.0000000000000026E-4</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232</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16"/>
      <c r="L3" s="113"/>
      <c r="M3" s="113"/>
      <c r="N3" s="113"/>
      <c r="O3" s="113"/>
      <c r="P3" s="113"/>
      <c r="Q3" s="113"/>
      <c r="R3" s="113"/>
      <c r="S3" s="216"/>
      <c r="T3" s="216"/>
      <c r="U3" s="216"/>
      <c r="V3" s="113"/>
      <c r="W3" s="247">
        <f>_xll.ohTrigger(W5:W23)</f>
        <v>0</v>
      </c>
      <c r="X3" s="193"/>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8"/>
      <c r="K4" s="121"/>
      <c r="L4" s="170"/>
      <c r="M4" s="246" t="str">
        <f>_xll.RData(M5:M33,N4:Q4,,ReutersRtMode,,N5)</f>
        <v>Updated at 11:41:21</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252</v>
      </c>
      <c r="O5" s="272" t="s">
        <v>252</v>
      </c>
      <c r="P5" s="271" t="s">
        <v>252</v>
      </c>
      <c r="Q5" s="271" t="s">
        <v>252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9" t="s">
        <v>120</v>
      </c>
      <c r="K6" s="268" t="s">
        <v>109</v>
      </c>
      <c r="L6" s="266" t="str">
        <f t="shared" si="1"/>
        <v>EURTOM3F1</v>
      </c>
      <c r="M6" s="266" t="str">
        <v>EURTOM3F1=ICAP</v>
      </c>
      <c r="N6" s="267" t="s">
        <v>252</v>
      </c>
      <c r="O6" s="267" t="s">
        <v>252</v>
      </c>
      <c r="P6" s="266" t="s">
        <v>252</v>
      </c>
      <c r="Q6" s="266" t="s">
        <v>252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74">
        <v>1</v>
      </c>
      <c r="K7" s="273" t="s">
        <v>119</v>
      </c>
      <c r="L7" s="271" t="str">
        <f t="shared" si="1"/>
        <v>EUR1x4F</v>
      </c>
      <c r="M7" s="271" t="str">
        <v>EUR1X4F=ICAP</v>
      </c>
      <c r="N7" s="272">
        <v>0.184</v>
      </c>
      <c r="O7" s="272">
        <v>0.23400000000000001</v>
      </c>
      <c r="P7" s="271">
        <v>0</v>
      </c>
      <c r="Q7" s="271">
        <v>0</v>
      </c>
      <c r="R7" s="237">
        <f>_xll.qlMidSafe($N7,$O7)</f>
        <v>0.20900000000000002</v>
      </c>
      <c r="S7" s="216"/>
      <c r="T7" s="260">
        <v>0.20900000000000002</v>
      </c>
      <c r="U7" s="216"/>
      <c r="V7" s="287">
        <v>0.20900000000000002</v>
      </c>
      <c r="W7" s="221">
        <f>_xll.qlSimpleQuoteSetValue(E7,V7/100,Trigger)</f>
        <v>0</v>
      </c>
      <c r="X7" s="193"/>
      <c r="Y7" s="17"/>
      <c r="Z7" s="253">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64">
        <v>2</v>
      </c>
      <c r="K8" s="263" t="s">
        <v>118</v>
      </c>
      <c r="L8" s="261" t="str">
        <f t="shared" si="1"/>
        <v>EUR2x5F</v>
      </c>
      <c r="M8" s="261" t="str">
        <v>EUR2X5F=ICAP</v>
      </c>
      <c r="N8" s="262">
        <v>0.182</v>
      </c>
      <c r="O8" s="262">
        <v>0.23200000000000001</v>
      </c>
      <c r="P8" s="261">
        <v>0</v>
      </c>
      <c r="Q8" s="261">
        <v>0</v>
      </c>
      <c r="R8" s="225">
        <f>_xll.qlMidSafe($N8,$O8)</f>
        <v>0.20700000000000002</v>
      </c>
      <c r="S8" s="216"/>
      <c r="T8" s="260">
        <v>0.20700000000000002</v>
      </c>
      <c r="U8" s="216"/>
      <c r="V8" s="287">
        <v>0.20700000000000002</v>
      </c>
      <c r="W8" s="221">
        <f>_xll.qlSimpleQuoteSetValue(E8,V8/100,Trigger)</f>
        <v>0</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64">
        <v>3</v>
      </c>
      <c r="K9" s="263" t="s">
        <v>117</v>
      </c>
      <c r="L9" s="261" t="str">
        <f t="shared" si="1"/>
        <v>EUR3x6F</v>
      </c>
      <c r="M9" s="261" t="str">
        <v>EUR3X6F=ICAP</v>
      </c>
      <c r="N9" s="262">
        <v>0.17799999999999999</v>
      </c>
      <c r="O9" s="262">
        <v>0.22800000000000001</v>
      </c>
      <c r="P9" s="261">
        <v>0</v>
      </c>
      <c r="Q9" s="261">
        <v>0</v>
      </c>
      <c r="R9" s="225">
        <f>_xll.qlMidSafe($N9,$O9)</f>
        <v>0.20300000000000001</v>
      </c>
      <c r="S9" s="216"/>
      <c r="T9" s="260">
        <v>0.20300000000000001</v>
      </c>
      <c r="U9" s="216"/>
      <c r="V9" s="287">
        <v>0.20300000000000001</v>
      </c>
      <c r="W9" s="221">
        <f>_xll.qlSimpleQuoteSetValue(E9,V9/100,Trigger)</f>
        <v>0</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64">
        <v>4</v>
      </c>
      <c r="K10" s="263" t="s">
        <v>116</v>
      </c>
      <c r="L10" s="261" t="str">
        <f t="shared" si="1"/>
        <v>EUR4x7F</v>
      </c>
      <c r="M10" s="261" t="str">
        <v>EUR4X7F=ICAP</v>
      </c>
      <c r="N10" s="262">
        <v>0.17500000000000002</v>
      </c>
      <c r="O10" s="262">
        <v>0.22500000000000001</v>
      </c>
      <c r="P10" s="261">
        <v>0</v>
      </c>
      <c r="Q10" s="261">
        <v>0</v>
      </c>
      <c r="R10" s="225">
        <f>_xll.qlMidSafe($N10,$O10)</f>
        <v>0.2</v>
      </c>
      <c r="S10" s="216"/>
      <c r="T10" s="260">
        <v>0.2</v>
      </c>
      <c r="U10" s="216"/>
      <c r="V10" s="287">
        <v>0.2</v>
      </c>
      <c r="W10" s="221">
        <f>_xll.qlSimpleQuoteSetValue(E10,V10/100,Trigger)</f>
        <v>0</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64">
        <v>5</v>
      </c>
      <c r="K11" s="263" t="s">
        <v>115</v>
      </c>
      <c r="L11" s="261" t="str">
        <f t="shared" si="1"/>
        <v>EUR5x8F</v>
      </c>
      <c r="M11" s="261" t="str">
        <v>EUR5X8F=ICAP</v>
      </c>
      <c r="N11" s="262">
        <v>0.17100000000000001</v>
      </c>
      <c r="O11" s="262">
        <v>0.221</v>
      </c>
      <c r="P11" s="261">
        <v>0</v>
      </c>
      <c r="Q11" s="261">
        <v>0</v>
      </c>
      <c r="R11" s="225">
        <f>_xll.qlMidSafe($N11,$O11)</f>
        <v>0.19600000000000001</v>
      </c>
      <c r="S11" s="216"/>
      <c r="T11" s="260">
        <v>0.19600000000000001</v>
      </c>
      <c r="U11" s="216"/>
      <c r="V11" s="287">
        <v>0.19600000000000001</v>
      </c>
      <c r="W11" s="221">
        <f>_xll.qlSimpleQuoteSetValue(E11,V11/100,Trigger)</f>
        <v>0</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9">
        <v>6</v>
      </c>
      <c r="K12" s="268" t="s">
        <v>114</v>
      </c>
      <c r="L12" s="266" t="str">
        <f t="shared" si="1"/>
        <v>EUR6x9F</v>
      </c>
      <c r="M12" s="266" t="str">
        <v>EUR6X9F=ICAP</v>
      </c>
      <c r="N12" s="267">
        <v>0.16900000000000001</v>
      </c>
      <c r="O12" s="267">
        <v>0.219</v>
      </c>
      <c r="P12" s="266">
        <v>0</v>
      </c>
      <c r="Q12" s="266">
        <v>0</v>
      </c>
      <c r="R12" s="218">
        <f>_xll.qlMidSafe($N12,$O12)</f>
        <v>0.19400000000000001</v>
      </c>
      <c r="S12" s="216"/>
      <c r="T12" s="265">
        <v>0.19400000000000001</v>
      </c>
      <c r="U12" s="216"/>
      <c r="V12" s="287">
        <v>0.19400000000000001</v>
      </c>
      <c r="W12" s="221">
        <f>_xll.qlSimpleQuoteSetValue(E12,V12/100,Trigger)</f>
        <v>0</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74" t="s">
        <v>113</v>
      </c>
      <c r="K13" s="273" t="s">
        <v>109</v>
      </c>
      <c r="L13" s="271" t="str">
        <f t="shared" si="1"/>
        <v>EURT6F1</v>
      </c>
      <c r="M13" s="271" t="str">
        <v>EURT6F1=ICAP</v>
      </c>
      <c r="N13" s="272" t="s">
        <v>252</v>
      </c>
      <c r="O13" s="272" t="s">
        <v>252</v>
      </c>
      <c r="P13" s="271" t="s">
        <v>252</v>
      </c>
      <c r="Q13" s="271" t="s">
        <v>252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9" t="s">
        <v>112</v>
      </c>
      <c r="K14" s="268" t="s">
        <v>109</v>
      </c>
      <c r="L14" s="266" t="str">
        <f t="shared" si="1"/>
        <v>EURTOM6F1</v>
      </c>
      <c r="M14" s="266" t="str">
        <v>EURTOM6F1=ICAP</v>
      </c>
      <c r="N14" s="267" t="s">
        <v>252</v>
      </c>
      <c r="O14" s="267" t="s">
        <v>252</v>
      </c>
      <c r="P14" s="266" t="s">
        <v>252</v>
      </c>
      <c r="Q14" s="266" t="s">
        <v>252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64">
        <v>1</v>
      </c>
      <c r="K15" s="263" t="str">
        <f t="shared" ref="K15:K32" si="4">"x"&amp;J15+6&amp;"F"</f>
        <v>x7F</v>
      </c>
      <c r="L15" s="261" t="str">
        <f t="shared" si="1"/>
        <v>EUR1x7F</v>
      </c>
      <c r="M15" s="261" t="str">
        <v>EUR1X7F=ICAP</v>
      </c>
      <c r="N15" s="262">
        <v>0.28500000000000003</v>
      </c>
      <c r="O15" s="262">
        <v>0.33500000000000002</v>
      </c>
      <c r="P15" s="261">
        <v>0</v>
      </c>
      <c r="Q15" s="261">
        <v>0</v>
      </c>
      <c r="R15" s="225">
        <f>_xll.qlMidSafe($N15,$O15)</f>
        <v>0.31000000000000005</v>
      </c>
      <c r="S15" s="216"/>
      <c r="T15" s="260">
        <v>0.31000000000000005</v>
      </c>
      <c r="U15" s="216"/>
      <c r="V15" s="287">
        <v>0.31000000000000005</v>
      </c>
      <c r="W15" s="221">
        <f>_xll.qlSimpleQuoteSetValue(E15,V15/100,Trigger)</f>
        <v>0</v>
      </c>
      <c r="X15" s="193"/>
      <c r="Y15" s="17"/>
      <c r="Z15" s="253">
        <f t="shared" si="2"/>
        <v>4.9999999999999936E-4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64">
        <v>2</v>
      </c>
      <c r="K16" s="263" t="str">
        <f t="shared" si="4"/>
        <v>x8F</v>
      </c>
      <c r="L16" s="261" t="str">
        <f t="shared" si="1"/>
        <v>EUR2x8F</v>
      </c>
      <c r="M16" s="261" t="str">
        <v>EUR2X8F=ICAP</v>
      </c>
      <c r="N16" s="262">
        <v>0.28100000000000003</v>
      </c>
      <c r="O16" s="262">
        <v>0.33100000000000002</v>
      </c>
      <c r="P16" s="261">
        <v>0</v>
      </c>
      <c r="Q16" s="261">
        <v>0</v>
      </c>
      <c r="R16" s="225">
        <f>_xll.qlMidSafe($N16,$O16)</f>
        <v>0.30600000000000005</v>
      </c>
      <c r="S16" s="216"/>
      <c r="T16" s="260">
        <v>0.30600000000000005</v>
      </c>
      <c r="U16" s="216"/>
      <c r="V16" s="287">
        <v>0.30600000000000005</v>
      </c>
      <c r="W16" s="221">
        <f>_xll.qlSimpleQuoteSetValue(E16,V16/100,Trigger)</f>
        <v>0</v>
      </c>
      <c r="X16" s="193"/>
      <c r="Y16" s="17"/>
      <c r="Z16" s="253">
        <f t="shared" si="2"/>
        <v>4.9999999999999936E-4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64">
        <v>3</v>
      </c>
      <c r="K17" s="263" t="str">
        <f t="shared" si="4"/>
        <v>x9F</v>
      </c>
      <c r="L17" s="261" t="str">
        <f t="shared" si="1"/>
        <v>EUR3x9F</v>
      </c>
      <c r="M17" s="261" t="str">
        <v>EUR3X9F=ICAP</v>
      </c>
      <c r="N17" s="262">
        <v>0.27900000000000003</v>
      </c>
      <c r="O17" s="262">
        <v>0.32900000000000001</v>
      </c>
      <c r="P17" s="261">
        <v>0</v>
      </c>
      <c r="Q17" s="261">
        <v>0</v>
      </c>
      <c r="R17" s="225">
        <f>_xll.qlMidSafe($N17,$O17)</f>
        <v>0.30400000000000005</v>
      </c>
      <c r="S17" s="216"/>
      <c r="T17" s="260">
        <v>0.30400000000000005</v>
      </c>
      <c r="U17" s="216"/>
      <c r="V17" s="287">
        <v>0.30400000000000005</v>
      </c>
      <c r="W17" s="221">
        <f>_xll.qlSimpleQuoteSetValue(E17,V17/100,Trigger)</f>
        <v>0</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64">
        <v>4</v>
      </c>
      <c r="K18" s="263" t="str">
        <f t="shared" si="4"/>
        <v>x10F</v>
      </c>
      <c r="L18" s="261" t="str">
        <f t="shared" si="1"/>
        <v>EUR4x10F</v>
      </c>
      <c r="M18" s="261" t="str">
        <v>EUR4X10F=ICAP</v>
      </c>
      <c r="N18" s="262">
        <v>0.27700000000000002</v>
      </c>
      <c r="O18" s="262">
        <v>0.32700000000000001</v>
      </c>
      <c r="P18" s="261">
        <v>0</v>
      </c>
      <c r="Q18" s="261">
        <v>0</v>
      </c>
      <c r="R18" s="225">
        <f>_xll.qlMidSafe($N18,$O18)</f>
        <v>0.30200000000000005</v>
      </c>
      <c r="S18" s="216"/>
      <c r="T18" s="260">
        <v>0.30200000000000005</v>
      </c>
      <c r="U18" s="216"/>
      <c r="V18" s="287">
        <v>0.30200000000000005</v>
      </c>
      <c r="W18" s="221">
        <f>_xll.qlSimpleQuoteSetValue(E18,V18/100,Trigger)</f>
        <v>0</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64">
        <v>5</v>
      </c>
      <c r="K19" s="263" t="str">
        <f t="shared" si="4"/>
        <v>x11F</v>
      </c>
      <c r="L19" s="261" t="str">
        <f t="shared" si="1"/>
        <v>EUR5x11F</v>
      </c>
      <c r="M19" s="261" t="str">
        <v>EUR5X11F=ICAP</v>
      </c>
      <c r="N19" s="262">
        <v>0.27500000000000002</v>
      </c>
      <c r="O19" s="262">
        <v>0.32500000000000001</v>
      </c>
      <c r="P19" s="261">
        <v>0</v>
      </c>
      <c r="Q19" s="261">
        <v>0</v>
      </c>
      <c r="R19" s="225">
        <f>_xll.qlMidSafe($N19,$O19)</f>
        <v>0.30000000000000004</v>
      </c>
      <c r="S19" s="216"/>
      <c r="T19" s="260">
        <v>0.30000000000000004</v>
      </c>
      <c r="U19" s="216"/>
      <c r="V19" s="287">
        <v>0.30000000000000004</v>
      </c>
      <c r="W19" s="221">
        <f>_xll.qlSimpleQuoteSetValue(E19,V19/100,Trigger)</f>
        <v>0</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64">
        <v>6</v>
      </c>
      <c r="K20" s="263" t="str">
        <f t="shared" si="4"/>
        <v>x12F</v>
      </c>
      <c r="L20" s="261" t="str">
        <f t="shared" si="1"/>
        <v>EUR6x12F</v>
      </c>
      <c r="M20" s="261" t="str">
        <v>EUR6X12F=ICAP</v>
      </c>
      <c r="N20" s="262">
        <v>0.27400000000000002</v>
      </c>
      <c r="O20" s="262">
        <v>0.32400000000000001</v>
      </c>
      <c r="P20" s="261">
        <v>0</v>
      </c>
      <c r="Q20" s="261">
        <v>0</v>
      </c>
      <c r="R20" s="225">
        <f>_xll.qlMidSafe($N20,$O20)</f>
        <v>0.29900000000000004</v>
      </c>
      <c r="S20" s="216"/>
      <c r="T20" s="260">
        <v>0.29900000000000004</v>
      </c>
      <c r="U20" s="216"/>
      <c r="V20" s="287">
        <v>0.29900000000000004</v>
      </c>
      <c r="W20" s="221">
        <f>_xll.qlSimpleQuoteSetValue(E20,V20/100,Trigger)</f>
        <v>0</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64">
        <v>7</v>
      </c>
      <c r="K21" s="263" t="str">
        <f t="shared" si="4"/>
        <v>x13F</v>
      </c>
      <c r="L21" s="261" t="str">
        <f t="shared" si="1"/>
        <v>EUR7x13F</v>
      </c>
      <c r="M21" s="261" t="str">
        <v>EUR7X13F=ICAP</v>
      </c>
      <c r="N21" s="262">
        <v>0.27400000000000002</v>
      </c>
      <c r="O21" s="262">
        <v>0.32400000000000001</v>
      </c>
      <c r="P21" s="261">
        <v>0</v>
      </c>
      <c r="Q21" s="261">
        <v>0</v>
      </c>
      <c r="R21" s="225">
        <f>_xll.qlMidSafe($N21,$O21)</f>
        <v>0.29900000000000004</v>
      </c>
      <c r="S21" s="216"/>
      <c r="T21" s="260">
        <v>0.29900000000000004</v>
      </c>
      <c r="U21" s="216"/>
      <c r="V21" s="287">
        <v>0.29900000000000004</v>
      </c>
      <c r="W21" s="221">
        <f>_xll.qlSimpleQuoteSetValue(E21,V21/100,Trigger)</f>
        <v>0</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64">
        <v>8</v>
      </c>
      <c r="K22" s="263" t="str">
        <f t="shared" si="4"/>
        <v>x14F</v>
      </c>
      <c r="L22" s="261" t="str">
        <f t="shared" si="1"/>
        <v>EUR8x14F</v>
      </c>
      <c r="M22" s="261" t="str">
        <v>EUR8X14F=ICAP</v>
      </c>
      <c r="N22" s="262">
        <v>0.27700000000000002</v>
      </c>
      <c r="O22" s="262">
        <v>0.32700000000000001</v>
      </c>
      <c r="P22" s="261">
        <v>0</v>
      </c>
      <c r="Q22" s="261">
        <v>0</v>
      </c>
      <c r="R22" s="225">
        <f>_xll.qlMidSafe($N22,$O22)</f>
        <v>0.30200000000000005</v>
      </c>
      <c r="S22" s="216"/>
      <c r="T22" s="260">
        <v>0.30200000000000005</v>
      </c>
      <c r="U22" s="216"/>
      <c r="V22" s="287">
        <v>0.30200000000000005</v>
      </c>
      <c r="W22" s="221">
        <f>_xll.qlSimpleQuoteSetValue(E22,V22/100,Trigger)</f>
        <v>0</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64">
        <v>9</v>
      </c>
      <c r="K23" s="263" t="str">
        <f t="shared" si="4"/>
        <v>x15F</v>
      </c>
      <c r="L23" s="261" t="str">
        <f t="shared" si="1"/>
        <v>EUR9x15F</v>
      </c>
      <c r="M23" s="261" t="str">
        <v>EUR9X15F=ICAP</v>
      </c>
      <c r="N23" s="262">
        <v>0.28200000000000003</v>
      </c>
      <c r="O23" s="262">
        <v>0.33200000000000002</v>
      </c>
      <c r="P23" s="261">
        <v>0</v>
      </c>
      <c r="Q23" s="261">
        <v>0</v>
      </c>
      <c r="R23" s="225">
        <f>_xll.qlMidSafe($N23,$O23)</f>
        <v>0.30700000000000005</v>
      </c>
      <c r="S23" s="216"/>
      <c r="T23" s="260">
        <v>0.30700000000000005</v>
      </c>
      <c r="U23" s="216"/>
      <c r="V23" s="287">
        <v>0.30700000000000005</v>
      </c>
      <c r="W23" s="221">
        <f>_xll.qlSimpleQuoteSetValue(E23,V23/100,Trigger)</f>
        <v>0</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64">
        <v>10</v>
      </c>
      <c r="K24" s="263" t="str">
        <f t="shared" si="4"/>
        <v>x16F</v>
      </c>
      <c r="L24" s="261" t="str">
        <f t="shared" si="1"/>
        <v>EUR10x16F</v>
      </c>
      <c r="M24" s="261" t="str">
        <v>EUR10X16F=ICAP</v>
      </c>
      <c r="N24" s="262">
        <v>0.28700000000000003</v>
      </c>
      <c r="O24" s="262">
        <v>0.33700000000000002</v>
      </c>
      <c r="P24" s="261">
        <v>0</v>
      </c>
      <c r="Q24" s="261">
        <v>0</v>
      </c>
      <c r="R24" s="225">
        <f>_xll.qlMidSafe($N24,$O24)</f>
        <v>0.31200000000000006</v>
      </c>
      <c r="S24" s="216"/>
      <c r="T24" s="260">
        <v>0.31200000000000006</v>
      </c>
      <c r="U24" s="216"/>
      <c r="V24" s="287">
        <v>0.31200000000000006</v>
      </c>
      <c r="W24" s="221">
        <f>_xll.qlSimpleQuoteSetValue(E24,V24/100,Trigger)</f>
        <v>0</v>
      </c>
      <c r="X24" s="193"/>
      <c r="Y24" s="17"/>
      <c r="Z24" s="253">
        <f t="shared" si="2"/>
        <v>4.9999999999999936E-4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64">
        <v>11</v>
      </c>
      <c r="K25" s="263" t="str">
        <f t="shared" si="4"/>
        <v>x17F</v>
      </c>
      <c r="L25" s="261" t="str">
        <f t="shared" si="1"/>
        <v>EUR11x17F</v>
      </c>
      <c r="M25" s="261" t="str">
        <v>EUR11X17F=ICAP</v>
      </c>
      <c r="N25" s="262">
        <v>0.29499999999999998</v>
      </c>
      <c r="O25" s="262">
        <v>0.34500000000000003</v>
      </c>
      <c r="P25" s="261">
        <v>0</v>
      </c>
      <c r="Q25" s="261">
        <v>0</v>
      </c>
      <c r="R25" s="225">
        <f>_xll.qlMidSafe($N25,$O25)</f>
        <v>0.32</v>
      </c>
      <c r="S25" s="216"/>
      <c r="T25" s="260">
        <v>0.32</v>
      </c>
      <c r="U25" s="216"/>
      <c r="V25" s="287">
        <v>0.32</v>
      </c>
      <c r="W25" s="221">
        <f>_xll.qlSimpleQuoteSetValue(E25,V25/100,Trigger)</f>
        <v>0</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64">
        <v>12</v>
      </c>
      <c r="K26" s="263" t="str">
        <f t="shared" si="4"/>
        <v>x18F</v>
      </c>
      <c r="L26" s="261" t="str">
        <f t="shared" si="1"/>
        <v>EUR12x18F</v>
      </c>
      <c r="M26" s="261" t="str">
        <v>EUR12X18F=ICAP</v>
      </c>
      <c r="N26" s="262">
        <v>0.30399999999999999</v>
      </c>
      <c r="O26" s="262">
        <v>0.35399999999999998</v>
      </c>
      <c r="P26" s="261">
        <v>0</v>
      </c>
      <c r="Q26" s="261">
        <v>0</v>
      </c>
      <c r="R26" s="225">
        <f>_xll.qlMidSafe($N26,$O26)</f>
        <v>0.32899999999999996</v>
      </c>
      <c r="S26" s="216"/>
      <c r="T26" s="260">
        <v>0.32899999999999996</v>
      </c>
      <c r="U26" s="216"/>
      <c r="V26" s="287">
        <v>0.32899999999999996</v>
      </c>
      <c r="W26" s="221">
        <f>_xll.qlSimpleQuoteSetValue(E26,V26/100,Trigger)</f>
        <v>0</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64">
        <v>13</v>
      </c>
      <c r="K27" s="263" t="str">
        <f t="shared" si="4"/>
        <v>x19F</v>
      </c>
      <c r="L27" s="261" t="str">
        <f t="shared" si="1"/>
        <v>EUR13x19F</v>
      </c>
      <c r="M27" s="261" t="str">
        <v>EUR13X19F=ICAP</v>
      </c>
      <c r="N27" s="262">
        <v>0.312</v>
      </c>
      <c r="O27" s="262">
        <v>0.36199999999999999</v>
      </c>
      <c r="P27" s="261">
        <v>0</v>
      </c>
      <c r="Q27" s="261">
        <v>0</v>
      </c>
      <c r="R27" s="225">
        <f>_xll.qlMidSafe($N27,$O27)</f>
        <v>0.33699999999999997</v>
      </c>
      <c r="S27" s="216"/>
      <c r="T27" s="260">
        <v>0.33699999999999997</v>
      </c>
      <c r="U27" s="216"/>
      <c r="V27" s="287">
        <v>0.33699999999999997</v>
      </c>
      <c r="W27" s="221">
        <f>_xll.qlSimpleQuoteSetValue(E27,V27/100,Trigger)</f>
        <v>0</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64">
        <v>14</v>
      </c>
      <c r="K28" s="263" t="str">
        <f t="shared" si="4"/>
        <v>x20F</v>
      </c>
      <c r="L28" s="261" t="str">
        <f t="shared" si="1"/>
        <v>EUR14x20F</v>
      </c>
      <c r="M28" s="261" t="str">
        <v>EUR14X20F=ICAP</v>
      </c>
      <c r="N28" s="262">
        <v>0.32300000000000001</v>
      </c>
      <c r="O28" s="262">
        <v>0.373</v>
      </c>
      <c r="P28" s="261">
        <v>0</v>
      </c>
      <c r="Q28" s="261">
        <v>0</v>
      </c>
      <c r="R28" s="225">
        <f>_xll.qlMidSafe($N28,$O28)</f>
        <v>0.34799999999999998</v>
      </c>
      <c r="S28" s="216"/>
      <c r="T28" s="260">
        <v>0.34799999999999998</v>
      </c>
      <c r="U28" s="216"/>
      <c r="V28" s="287">
        <v>0.34799999999999998</v>
      </c>
      <c r="W28" s="221">
        <f>_xll.qlSimpleQuoteSetValue(E28,V28/100,Trigger)</f>
        <v>0</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64">
        <v>15</v>
      </c>
      <c r="K29" s="263" t="str">
        <f t="shared" si="4"/>
        <v>x21F</v>
      </c>
      <c r="L29" s="261" t="str">
        <f t="shared" si="1"/>
        <v>EUR15x21F</v>
      </c>
      <c r="M29" s="261" t="str">
        <v>EUR15X21F=ICAP</v>
      </c>
      <c r="N29" s="262">
        <v>0.33400000000000002</v>
      </c>
      <c r="O29" s="262">
        <v>0.38400000000000001</v>
      </c>
      <c r="P29" s="261">
        <v>0</v>
      </c>
      <c r="Q29" s="261">
        <v>0</v>
      </c>
      <c r="R29" s="225">
        <f>_xll.qlMidSafe($N29,$O29)</f>
        <v>0.35899999999999999</v>
      </c>
      <c r="S29" s="216"/>
      <c r="T29" s="260">
        <v>0.35899999999999999</v>
      </c>
      <c r="U29" s="216"/>
      <c r="V29" s="287">
        <v>0.35899999999999999</v>
      </c>
      <c r="W29" s="221">
        <f>_xll.qlSimpleQuoteSetValue(E29,V29/100,Trigger)</f>
        <v>0</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64">
        <v>16</v>
      </c>
      <c r="K30" s="263" t="str">
        <f t="shared" si="4"/>
        <v>x22F</v>
      </c>
      <c r="L30" s="261" t="str">
        <f t="shared" si="1"/>
        <v>EUR16x22F</v>
      </c>
      <c r="M30" s="261" t="str">
        <v>EUR16X22F=ICAP</v>
      </c>
      <c r="N30" s="262">
        <v>0.34600000000000003</v>
      </c>
      <c r="O30" s="262">
        <v>0.39600000000000002</v>
      </c>
      <c r="P30" s="261">
        <v>0</v>
      </c>
      <c r="Q30" s="261">
        <v>0</v>
      </c>
      <c r="R30" s="225">
        <f>_xll.qlMidSafe($N30,$O30)</f>
        <v>0.371</v>
      </c>
      <c r="S30" s="216"/>
      <c r="T30" s="260">
        <v>0.371</v>
      </c>
      <c r="U30" s="216"/>
      <c r="V30" s="287">
        <v>0.371</v>
      </c>
      <c r="W30" s="221">
        <f>_xll.qlSimpleQuoteSetValue(E30,V30/100,Trigger)</f>
        <v>0</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64">
        <v>17</v>
      </c>
      <c r="K31" s="263" t="str">
        <f t="shared" si="4"/>
        <v>x23F</v>
      </c>
      <c r="L31" s="261" t="str">
        <f t="shared" si="1"/>
        <v>EUR17x23F</v>
      </c>
      <c r="M31" s="261" t="str">
        <v>EUR17X23F=ICAP</v>
      </c>
      <c r="N31" s="262">
        <v>0.35699999999999998</v>
      </c>
      <c r="O31" s="262">
        <v>0.40700000000000003</v>
      </c>
      <c r="P31" s="261">
        <v>0</v>
      </c>
      <c r="Q31" s="261">
        <v>0</v>
      </c>
      <c r="R31" s="225">
        <f>_xll.qlMidSafe($N31,$O31)</f>
        <v>0.38200000000000001</v>
      </c>
      <c r="S31" s="216"/>
      <c r="T31" s="260">
        <v>0.38300000000000001</v>
      </c>
      <c r="U31" s="216"/>
      <c r="V31" s="287">
        <v>0.38200000000000001</v>
      </c>
      <c r="W31" s="221">
        <f>_xll.qlSimpleQuoteSetValue(E31,V31/100,Trigger)</f>
        <v>-1.0000000000000026E-5</v>
      </c>
      <c r="X31" s="193"/>
      <c r="Y31" s="17"/>
      <c r="Z31" s="253">
        <f t="shared" si="2"/>
        <v>5.0000000000000044E-4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64">
        <v>18</v>
      </c>
      <c r="K32" s="263" t="str">
        <f t="shared" si="4"/>
        <v>x24F</v>
      </c>
      <c r="L32" s="261" t="str">
        <f t="shared" si="1"/>
        <v>EUR18x24F</v>
      </c>
      <c r="M32" s="261" t="str">
        <v>EUR18X24F=ICAP</v>
      </c>
      <c r="N32" s="262">
        <v>0.372</v>
      </c>
      <c r="O32" s="262">
        <v>0.42199999999999999</v>
      </c>
      <c r="P32" s="261">
        <v>0</v>
      </c>
      <c r="Q32" s="261">
        <v>0</v>
      </c>
      <c r="R32" s="225">
        <f>_xll.qlMidSafe($N32,$O32)</f>
        <v>0.39700000000000002</v>
      </c>
      <c r="S32" s="216"/>
      <c r="T32" s="260">
        <v>0.39700000000000002</v>
      </c>
      <c r="U32" s="216"/>
      <c r="V32" s="287">
        <v>0.39700000000000002</v>
      </c>
      <c r="W32" s="221">
        <f>_xll.qlSimpleQuoteSetValue(E32,V32/100,Trigger)</f>
        <v>0</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9">
        <v>12</v>
      </c>
      <c r="K33" s="258" t="str">
        <f>"x"&amp;J33+12&amp;"F"</f>
        <v>x24F</v>
      </c>
      <c r="L33" s="256" t="str">
        <f t="shared" si="1"/>
        <v>EUR12x24F</v>
      </c>
      <c r="M33" s="256" t="str">
        <v>EUR12X24F=ICAP</v>
      </c>
      <c r="N33" s="257">
        <v>0.50800000000000001</v>
      </c>
      <c r="O33" s="257">
        <v>0.55800000000000005</v>
      </c>
      <c r="P33" s="256">
        <v>0</v>
      </c>
      <c r="Q33" s="256">
        <v>0</v>
      </c>
      <c r="R33" s="255">
        <f>_xll.qlMidSafe($N33,$O33)</f>
        <v>0.53300000000000003</v>
      </c>
      <c r="S33" s="216"/>
      <c r="T33" s="254">
        <v>0.53400000000000003</v>
      </c>
      <c r="U33" s="216"/>
      <c r="V33" s="426">
        <v>0.53300000000000003</v>
      </c>
      <c r="W33" s="424">
        <f>_xll.qlSimpleQuoteSetValue(E35,V33/100,Trigger)</f>
        <v>-9.9999999999995925E-6</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232</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2</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196</v>
      </c>
      <c r="O5" s="246" t="str">
        <f>_xll.RData(O6:O17,P5:T5,,ReutersRtMode,,P6)</f>
        <v>Updated at 11:40:46</v>
      </c>
      <c r="P5" s="276" t="s">
        <v>195</v>
      </c>
      <c r="Q5" s="276" t="s">
        <v>191</v>
      </c>
      <c r="R5" s="276" t="s">
        <v>160</v>
      </c>
      <c r="S5" s="276" t="s">
        <v>175</v>
      </c>
      <c r="T5" s="276" t="s">
        <v>190</v>
      </c>
      <c r="U5" s="242" t="s">
        <v>189</v>
      </c>
      <c r="V5" s="216"/>
      <c r="W5" s="244" t="s">
        <v>187</v>
      </c>
      <c r="X5" s="216"/>
      <c r="Y5" s="429" t="s">
        <v>185</v>
      </c>
      <c r="Z5" s="245" t="s">
        <v>184</v>
      </c>
      <c r="AA5" s="43"/>
      <c r="AB5" s="17"/>
      <c r="AC5" s="184" t="s">
        <v>194</v>
      </c>
      <c r="AD5" s="182" t="s">
        <v>193</v>
      </c>
      <c r="AE5" s="17"/>
      <c r="AF5" s="275" t="s">
        <v>188</v>
      </c>
    </row>
    <row r="6" spans="1:32" x14ac:dyDescent="0.2">
      <c r="A6" s="122"/>
      <c r="B6" s="127">
        <v>1</v>
      </c>
      <c r="C6" s="126" t="b">
        <v>0</v>
      </c>
      <c r="D6" s="125" t="str">
        <f t="array" ref="D6:D125">_xll.qlIMMNextCodes(_xll.qlSettingsEvaluationDate(Trigger)-1,$C6:$C125)</f>
        <v>Q4</v>
      </c>
      <c r="E6" s="119" t="str">
        <f t="shared" ref="E6:E37" si="0">Currency&amp;$D$4&amp;$E$4&amp;$D6&amp;QuoteSuffix</f>
        <v>EURFUT1MQ4_Quote</v>
      </c>
      <c r="F6" s="124" t="str">
        <f>_xll.qlSimpleQuote(E6,,PriceTickValue,Permanent,Trigger,ObjectOverwrite)</f>
        <v>EURFUT1MQ4_Quote#0000</v>
      </c>
      <c r="G6" s="123" t="str">
        <f>_xll.ohRangeRetrieveError(F6)</f>
        <v/>
      </c>
      <c r="H6" s="117"/>
      <c r="J6" s="286"/>
      <c r="K6" s="299">
        <v>1</v>
      </c>
      <c r="L6" s="298" t="b">
        <v>0</v>
      </c>
      <c r="M6" s="234" t="str">
        <f t="array" ref="M6:M17">_xll.qlIMMcode(FuturesDates)</f>
        <v>Q4</v>
      </c>
      <c r="N6" s="297">
        <f t="array" ref="N6:N17">_xll.qlIMMNextDates(_xll.qlSettingsEvaluationDate(Trigger)-1,$L6:$L17)</f>
        <v>41871</v>
      </c>
      <c r="O6" s="234" t="str">
        <f t="array" ref="O6:O17">VLOOKUP(Currency,LiffeCodes,2)&amp;FuturesCodes</f>
        <v>Q4</v>
      </c>
      <c r="P6" s="296" t="s">
        <v>252</v>
      </c>
      <c r="Q6" s="234" t="s">
        <v>252</v>
      </c>
      <c r="R6" s="234" t="s">
        <v>252</v>
      </c>
      <c r="S6" s="234" t="s">
        <v>252</v>
      </c>
      <c r="T6" s="234" t="s">
        <v>252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U4</v>
      </c>
      <c r="E7" s="119" t="str">
        <f t="shared" si="0"/>
        <v>EURFUT1MU4_Quote</v>
      </c>
      <c r="F7" s="118" t="str">
        <f>_xll.qlSimpleQuote(E7,,PriceTickValue,Permanent,Trigger,ObjectOverwrite)</f>
        <v>EURFUT1MU4_Quote#0000</v>
      </c>
      <c r="G7" s="81" t="str">
        <f>_xll.ohRangeRetrieveError(F7)</f>
        <v/>
      </c>
      <c r="H7" s="117"/>
      <c r="J7" s="286"/>
      <c r="K7" s="292">
        <v>2</v>
      </c>
      <c r="L7" s="291" t="b">
        <v>0</v>
      </c>
      <c r="M7" s="222" t="str">
        <v>U4</v>
      </c>
      <c r="N7" s="290">
        <v>41899</v>
      </c>
      <c r="O7" s="222" t="str">
        <v>U4</v>
      </c>
      <c r="P7" s="289" t="s">
        <v>252</v>
      </c>
      <c r="Q7" s="222" t="s">
        <v>252</v>
      </c>
      <c r="R7" s="222" t="s">
        <v>252</v>
      </c>
      <c r="S7" s="222" t="s">
        <v>252</v>
      </c>
      <c r="T7" s="222" t="s">
        <v>252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V4</v>
      </c>
      <c r="E8" s="119" t="str">
        <f t="shared" si="0"/>
        <v>EURFUT1MV4_Quote</v>
      </c>
      <c r="F8" s="118" t="str">
        <f>_xll.qlSimpleQuote(E8,,PriceTickValue,Permanent,Trigger,ObjectOverwrite)</f>
        <v>EURFUT1MV4_Quote#0000</v>
      </c>
      <c r="G8" s="81" t="str">
        <f>_xll.ohRangeRetrieveError(F8)</f>
        <v/>
      </c>
      <c r="H8" s="117"/>
      <c r="J8" s="286"/>
      <c r="K8" s="292">
        <v>3</v>
      </c>
      <c r="L8" s="291" t="b">
        <v>0</v>
      </c>
      <c r="M8" s="222" t="str">
        <v>V4</v>
      </c>
      <c r="N8" s="290">
        <v>41927</v>
      </c>
      <c r="O8" s="222" t="str">
        <v>V4</v>
      </c>
      <c r="P8" s="289" t="s">
        <v>252</v>
      </c>
      <c r="Q8" s="222" t="s">
        <v>252</v>
      </c>
      <c r="R8" s="222" t="s">
        <v>252</v>
      </c>
      <c r="S8" s="222" t="s">
        <v>252</v>
      </c>
      <c r="T8" s="222" t="s">
        <v>252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X4</v>
      </c>
      <c r="E9" s="119" t="str">
        <f t="shared" si="0"/>
        <v>EURFUT1MX4_Quote</v>
      </c>
      <c r="F9" s="118" t="str">
        <f>_xll.qlSimpleQuote(E9,,PriceTickValue,Permanent,Trigger,ObjectOverwrite)</f>
        <v>EURFUT1MX4_Quote#0000</v>
      </c>
      <c r="G9" s="81" t="str">
        <f>_xll.ohRangeRetrieveError(F9)</f>
        <v/>
      </c>
      <c r="H9" s="117"/>
      <c r="J9" s="286"/>
      <c r="K9" s="292">
        <v>4</v>
      </c>
      <c r="L9" s="291" t="b">
        <v>0</v>
      </c>
      <c r="M9" s="222" t="str">
        <v>X4</v>
      </c>
      <c r="N9" s="290">
        <v>41962</v>
      </c>
      <c r="O9" s="222" t="str">
        <v>X4</v>
      </c>
      <c r="P9" s="289" t="s">
        <v>252</v>
      </c>
      <c r="Q9" s="222" t="s">
        <v>252</v>
      </c>
      <c r="R9" s="222" t="s">
        <v>252</v>
      </c>
      <c r="S9" s="222" t="s">
        <v>252</v>
      </c>
      <c r="T9" s="222" t="s">
        <v>252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Z4</v>
      </c>
      <c r="E10" s="119" t="str">
        <f t="shared" si="0"/>
        <v>EURFUT1MZ4_Quote</v>
      </c>
      <c r="F10" s="118" t="str">
        <f>_xll.qlSimpleQuote(E10,,PriceTickValue,Permanent,Trigger,ObjectOverwrite)</f>
        <v>EURFUT1MZ4_Quote#0000</v>
      </c>
      <c r="G10" s="81" t="str">
        <f>_xll.ohRangeRetrieveError(F10)</f>
        <v/>
      </c>
      <c r="H10" s="117"/>
      <c r="J10" s="286"/>
      <c r="K10" s="292">
        <v>5</v>
      </c>
      <c r="L10" s="291" t="b">
        <v>0</v>
      </c>
      <c r="M10" s="222" t="str">
        <v>Z4</v>
      </c>
      <c r="N10" s="290">
        <v>41990</v>
      </c>
      <c r="O10" s="222" t="str">
        <v>Z4</v>
      </c>
      <c r="P10" s="289" t="s">
        <v>252</v>
      </c>
      <c r="Q10" s="222" t="s">
        <v>252</v>
      </c>
      <c r="R10" s="222" t="s">
        <v>252</v>
      </c>
      <c r="S10" s="222" t="s">
        <v>252</v>
      </c>
      <c r="T10" s="222" t="s">
        <v>252</v>
      </c>
      <c r="U10" s="225" t="e">
        <f>_xll.qlMidSafe($Q10,$R10)</f>
        <v>#NUM!</v>
      </c>
      <c r="V10" s="216"/>
      <c r="W10" s="288" t="e">
        <v>#NUM!</v>
      </c>
      <c r="X10" s="216"/>
      <c r="Y10" s="287" t="e">
        <v>#NUM!</v>
      </c>
      <c r="Z10" s="225" t="e">
        <f>_xll.qlSimpleQuoteSetValue(F10,Y10,Trigger)</f>
        <v>#NUM!</v>
      </c>
      <c r="AA10" s="43"/>
      <c r="AB10" s="17"/>
      <c r="AC10" s="59" t="s">
        <v>70</v>
      </c>
      <c r="AD10" s="57" t="s">
        <v>192</v>
      </c>
      <c r="AE10" s="17"/>
      <c r="AF10" s="253" t="e">
        <f t="shared" si="1"/>
        <v>#VALUE!</v>
      </c>
    </row>
    <row r="11" spans="1:32" x14ac:dyDescent="0.2">
      <c r="A11" s="122"/>
      <c r="B11" s="83">
        <v>6</v>
      </c>
      <c r="C11" s="121" t="b">
        <v>0</v>
      </c>
      <c r="D11" s="120" t="str">
        <v>F5</v>
      </c>
      <c r="E11" s="119" t="str">
        <f t="shared" si="0"/>
        <v>EURFUT1MF5_Quote</v>
      </c>
      <c r="F11" s="118" t="str">
        <f>_xll.qlSimpleQuote(E11,,PriceTickValue,Permanent,Trigger,ObjectOverwrite)</f>
        <v>EURFUT1MF5_Quote#0000</v>
      </c>
      <c r="G11" s="81" t="str">
        <f>_xll.ohRangeRetrieveError(F11)</f>
        <v/>
      </c>
      <c r="H11" s="117"/>
      <c r="J11" s="286"/>
      <c r="K11" s="292">
        <v>6</v>
      </c>
      <c r="L11" s="291" t="b">
        <v>0</v>
      </c>
      <c r="M11" s="222" t="str">
        <v>F5</v>
      </c>
      <c r="N11" s="290">
        <v>42025</v>
      </c>
      <c r="O11" s="222" t="str">
        <v>F5</v>
      </c>
      <c r="P11" s="289" t="s">
        <v>252</v>
      </c>
      <c r="Q11" s="222" t="s">
        <v>252</v>
      </c>
      <c r="R11" s="222" t="s">
        <v>252</v>
      </c>
      <c r="S11" s="222" t="s">
        <v>252</v>
      </c>
      <c r="T11" s="222" t="s">
        <v>252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G5</v>
      </c>
      <c r="E12" s="119" t="str">
        <f t="shared" si="0"/>
        <v>EURFUT1MG5_Quote</v>
      </c>
      <c r="F12" s="118" t="str">
        <f>_xll.qlSimpleQuote(E12,,PriceTickValue,Permanent,Trigger,ObjectOverwrite)</f>
        <v>EURFUT1MG5_Quote#0000</v>
      </c>
      <c r="G12" s="81" t="str">
        <f>_xll.ohRangeRetrieveError(F12)</f>
        <v/>
      </c>
      <c r="H12" s="117"/>
      <c r="J12" s="286"/>
      <c r="K12" s="292">
        <v>7</v>
      </c>
      <c r="L12" s="291" t="b">
        <v>0</v>
      </c>
      <c r="M12" s="222" t="str">
        <v>G5</v>
      </c>
      <c r="N12" s="290">
        <v>42053</v>
      </c>
      <c r="O12" s="222" t="str">
        <v>G5</v>
      </c>
      <c r="P12" s="289" t="s">
        <v>252</v>
      </c>
      <c r="Q12" s="222" t="s">
        <v>252</v>
      </c>
      <c r="R12" s="222" t="s">
        <v>252</v>
      </c>
      <c r="S12" s="222" t="s">
        <v>252</v>
      </c>
      <c r="T12" s="222" t="s">
        <v>252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H5</v>
      </c>
      <c r="E13" s="119" t="str">
        <f t="shared" si="0"/>
        <v>EURFUT1MH5_Quote</v>
      </c>
      <c r="F13" s="118" t="str">
        <f>_xll.qlSimpleQuote(E13,,PriceTickValue,Permanent,Trigger,ObjectOverwrite)</f>
        <v>EURFUT1MH5_Quote#0000</v>
      </c>
      <c r="G13" s="81" t="str">
        <f>_xll.ohRangeRetrieveError(F13)</f>
        <v/>
      </c>
      <c r="H13" s="117"/>
      <c r="J13" s="286"/>
      <c r="K13" s="292">
        <v>8</v>
      </c>
      <c r="L13" s="291" t="b">
        <v>0</v>
      </c>
      <c r="M13" s="222" t="str">
        <v>H5</v>
      </c>
      <c r="N13" s="290">
        <v>42081</v>
      </c>
      <c r="O13" s="222" t="str">
        <v>H5</v>
      </c>
      <c r="P13" s="289" t="s">
        <v>252</v>
      </c>
      <c r="Q13" s="222" t="s">
        <v>252</v>
      </c>
      <c r="R13" s="222" t="s">
        <v>252</v>
      </c>
      <c r="S13" s="222" t="s">
        <v>252</v>
      </c>
      <c r="T13" s="222" t="s">
        <v>252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J5</v>
      </c>
      <c r="E14" s="119" t="str">
        <f t="shared" si="0"/>
        <v>EURFUT1MJ5_Quote</v>
      </c>
      <c r="F14" s="118" t="str">
        <f>_xll.qlSimpleQuote(E14,,PriceTickValue,Permanent,Trigger,ObjectOverwrite)</f>
        <v>EURFUT1MJ5_Quote#0000</v>
      </c>
      <c r="G14" s="81" t="str">
        <f>_xll.ohRangeRetrieveError(F14)</f>
        <v/>
      </c>
      <c r="H14" s="117"/>
      <c r="J14" s="286"/>
      <c r="K14" s="292">
        <v>9</v>
      </c>
      <c r="L14" s="291" t="b">
        <v>0</v>
      </c>
      <c r="M14" s="222" t="str">
        <v>J5</v>
      </c>
      <c r="N14" s="290">
        <v>42109</v>
      </c>
      <c r="O14" s="222" t="str">
        <v>J5</v>
      </c>
      <c r="P14" s="289" t="s">
        <v>252</v>
      </c>
      <c r="Q14" s="222" t="s">
        <v>252</v>
      </c>
      <c r="R14" s="222" t="s">
        <v>252</v>
      </c>
      <c r="S14" s="222" t="s">
        <v>252</v>
      </c>
      <c r="T14" s="222" t="s">
        <v>252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K5</v>
      </c>
      <c r="E15" s="119" t="str">
        <f t="shared" si="0"/>
        <v>EURFUT1MK5_Quote</v>
      </c>
      <c r="F15" s="118" t="str">
        <f>_xll.qlSimpleQuote(E15,,PriceTickValue,Permanent,Trigger,ObjectOverwrite)</f>
        <v>EURFUT1MK5_Quote#0000</v>
      </c>
      <c r="G15" s="81" t="str">
        <f>_xll.ohRangeRetrieveError(F15)</f>
        <v/>
      </c>
      <c r="H15" s="117"/>
      <c r="J15" s="286"/>
      <c r="K15" s="292">
        <v>10</v>
      </c>
      <c r="L15" s="291" t="b">
        <v>0</v>
      </c>
      <c r="M15" s="222" t="str">
        <v>K5</v>
      </c>
      <c r="N15" s="290">
        <v>42144</v>
      </c>
      <c r="O15" s="222" t="str">
        <v>K5</v>
      </c>
      <c r="P15" s="289" t="s">
        <v>252</v>
      </c>
      <c r="Q15" s="222" t="s">
        <v>252</v>
      </c>
      <c r="R15" s="222" t="s">
        <v>252</v>
      </c>
      <c r="S15" s="222" t="s">
        <v>252</v>
      </c>
      <c r="T15" s="222" t="s">
        <v>252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M5</v>
      </c>
      <c r="E16" s="119" t="str">
        <f t="shared" si="0"/>
        <v>EURFUT1MM5_Quote</v>
      </c>
      <c r="F16" s="118" t="str">
        <f>_xll.qlSimpleQuote(E16,,PriceTickValue,Permanent,Trigger,ObjectOverwrite)</f>
        <v>EURFUT1MM5_Quote#0000</v>
      </c>
      <c r="G16" s="81" t="str">
        <f>_xll.ohRangeRetrieveError(F16)</f>
        <v/>
      </c>
      <c r="H16" s="117"/>
      <c r="J16" s="286"/>
      <c r="K16" s="292">
        <v>11</v>
      </c>
      <c r="L16" s="291" t="b">
        <v>0</v>
      </c>
      <c r="M16" s="222" t="str">
        <v>M5</v>
      </c>
      <c r="N16" s="290">
        <v>42172</v>
      </c>
      <c r="O16" s="222" t="str">
        <v>M5</v>
      </c>
      <c r="P16" s="289" t="s">
        <v>252</v>
      </c>
      <c r="Q16" s="222" t="s">
        <v>252</v>
      </c>
      <c r="R16" s="222" t="s">
        <v>252</v>
      </c>
      <c r="S16" s="222" t="s">
        <v>252</v>
      </c>
      <c r="T16" s="222" t="s">
        <v>252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N5</v>
      </c>
      <c r="E17" s="119" t="str">
        <f t="shared" si="0"/>
        <v>EURFUT1MN5_Quote</v>
      </c>
      <c r="F17" s="118" t="str">
        <f>_xll.qlSimpleQuote(E17,,PriceTickValue,Permanent,Trigger,ObjectOverwrite)</f>
        <v>EURFUT1MN5_Quote#0000</v>
      </c>
      <c r="G17" s="81" t="str">
        <f>_xll.ohRangeRetrieveError(F17)</f>
        <v/>
      </c>
      <c r="H17" s="117"/>
      <c r="J17" s="286"/>
      <c r="K17" s="285">
        <v>12</v>
      </c>
      <c r="L17" s="284" t="b">
        <v>0</v>
      </c>
      <c r="M17" s="214" t="str">
        <v>N5</v>
      </c>
      <c r="N17" s="283">
        <v>42200</v>
      </c>
      <c r="O17" s="214" t="str">
        <v>N5</v>
      </c>
      <c r="P17" s="282" t="s">
        <v>252</v>
      </c>
      <c r="Q17" s="214" t="s">
        <v>252</v>
      </c>
      <c r="R17" s="214" t="s">
        <v>252</v>
      </c>
      <c r="S17" s="214" t="s">
        <v>252</v>
      </c>
      <c r="T17" s="214" t="s">
        <v>252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Q5</v>
      </c>
      <c r="E18" s="119" t="str">
        <f t="shared" si="0"/>
        <v>EURFUT1MQ5_Quote</v>
      </c>
      <c r="F18" s="118" t="str">
        <f>_xll.qlSimpleQuote(E18,,PriceTickValue,Permanent,Trigger,ObjectOverwrite)</f>
        <v>EURFUT1MQ5_Quote#0000</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U5</v>
      </c>
      <c r="E19" s="119" t="str">
        <f t="shared" si="0"/>
        <v>EURFUT1MU5_Quote</v>
      </c>
      <c r="F19" s="118" t="str">
        <f>_xll.qlSimpleQuote(E19,,PriceTickValue,Permanent,Trigger,ObjectOverwrite)</f>
        <v>EURFUT1MU5_Quote#0000</v>
      </c>
      <c r="G19" s="81" t="str">
        <f>_xll.ohRangeRetrieveError(F19)</f>
        <v/>
      </c>
      <c r="H19" s="117"/>
    </row>
    <row r="20" spans="1:32" x14ac:dyDescent="0.2">
      <c r="A20" s="122"/>
      <c r="B20" s="83">
        <v>15</v>
      </c>
      <c r="C20" s="121" t="b">
        <v>0</v>
      </c>
      <c r="D20" s="120" t="str">
        <v>V5</v>
      </c>
      <c r="E20" s="119" t="str">
        <f t="shared" si="0"/>
        <v>EURFUT1MV5_Quote</v>
      </c>
      <c r="F20" s="118" t="str">
        <f>_xll.qlSimpleQuote(E20,,PriceTickValue,Permanent,Trigger,ObjectOverwrite)</f>
        <v>EURFUT1MV5_Quote#0000</v>
      </c>
      <c r="G20" s="81" t="str">
        <f>_xll.ohRangeRetrieveError(F20)</f>
        <v/>
      </c>
      <c r="H20" s="117"/>
    </row>
    <row r="21" spans="1:32" x14ac:dyDescent="0.2">
      <c r="A21" s="122"/>
      <c r="B21" s="83">
        <v>16</v>
      </c>
      <c r="C21" s="121" t="b">
        <v>0</v>
      </c>
      <c r="D21" s="120" t="str">
        <v>X5</v>
      </c>
      <c r="E21" s="119" t="str">
        <f t="shared" si="0"/>
        <v>EURFUT1MX5_Quote</v>
      </c>
      <c r="F21" s="118" t="str">
        <f>_xll.qlSimpleQuote(E21,,PriceTickValue,Permanent,Trigger,ObjectOverwrite)</f>
        <v>EURFUT1MX5_Quote#0000</v>
      </c>
      <c r="G21" s="81" t="str">
        <f>_xll.ohRangeRetrieveError(F21)</f>
        <v/>
      </c>
      <c r="H21" s="117"/>
    </row>
    <row r="22" spans="1:32" x14ac:dyDescent="0.2">
      <c r="A22" s="122"/>
      <c r="B22" s="83">
        <v>17</v>
      </c>
      <c r="C22" s="121" t="b">
        <v>0</v>
      </c>
      <c r="D22" s="120" t="str">
        <v>Z5</v>
      </c>
      <c r="E22" s="119" t="str">
        <f t="shared" si="0"/>
        <v>EURFUT1MZ5_Quote</v>
      </c>
      <c r="F22" s="118" t="str">
        <f>_xll.qlSimpleQuote(E22,,PriceTickValue,Permanent,Trigger,ObjectOverwrite)</f>
        <v>EURFUT1MZ5_Quote#0000</v>
      </c>
      <c r="G22" s="81" t="str">
        <f>_xll.ohRangeRetrieveError(F22)</f>
        <v/>
      </c>
      <c r="H22" s="117"/>
    </row>
    <row r="23" spans="1:32" x14ac:dyDescent="0.2">
      <c r="A23" s="122"/>
      <c r="B23" s="83">
        <v>18</v>
      </c>
      <c r="C23" s="121" t="b">
        <v>0</v>
      </c>
      <c r="D23" s="120" t="str">
        <v>F6</v>
      </c>
      <c r="E23" s="119" t="str">
        <f t="shared" si="0"/>
        <v>EURFUT1MF6_Quote</v>
      </c>
      <c r="F23" s="118" t="str">
        <f>_xll.qlSimpleQuote(E23,,PriceTickValue,Permanent,Trigger,ObjectOverwrite)</f>
        <v>EURFUT1MF6_Quote#0000</v>
      </c>
      <c r="G23" s="81" t="str">
        <f>_xll.ohRangeRetrieveError(F23)</f>
        <v/>
      </c>
      <c r="H23" s="117"/>
    </row>
    <row r="24" spans="1:32" x14ac:dyDescent="0.2">
      <c r="A24" s="122"/>
      <c r="B24" s="83">
        <v>19</v>
      </c>
      <c r="C24" s="121" t="b">
        <v>0</v>
      </c>
      <c r="D24" s="120" t="str">
        <v>G6</v>
      </c>
      <c r="E24" s="119" t="str">
        <f t="shared" si="0"/>
        <v>EURFUT1MG6_Quote</v>
      </c>
      <c r="F24" s="118" t="str">
        <f>_xll.qlSimpleQuote(E24,,PriceTickValue,Permanent,Trigger,ObjectOverwrite)</f>
        <v>EURFUT1MG6_Quote#0000</v>
      </c>
      <c r="G24" s="81" t="str">
        <f>_xll.ohRangeRetrieveError(F24)</f>
        <v/>
      </c>
      <c r="H24" s="117"/>
    </row>
    <row r="25" spans="1:32" x14ac:dyDescent="0.2">
      <c r="A25" s="122"/>
      <c r="B25" s="83">
        <v>20</v>
      </c>
      <c r="C25" s="121" t="b">
        <v>0</v>
      </c>
      <c r="D25" s="120" t="str">
        <v>H6</v>
      </c>
      <c r="E25" s="119" t="str">
        <f t="shared" si="0"/>
        <v>EURFUT1MH6_Quote</v>
      </c>
      <c r="F25" s="118" t="str">
        <f>_xll.qlSimpleQuote(E25,,PriceTickValue,Permanent,Trigger,ObjectOverwrite)</f>
        <v>EURFUT1MH6_Quote#0000</v>
      </c>
      <c r="G25" s="81" t="str">
        <f>_xll.ohRangeRetrieveError(F25)</f>
        <v/>
      </c>
      <c r="H25" s="117"/>
    </row>
    <row r="26" spans="1:32" x14ac:dyDescent="0.2">
      <c r="A26" s="122"/>
      <c r="B26" s="83">
        <v>21</v>
      </c>
      <c r="C26" s="121" t="b">
        <v>0</v>
      </c>
      <c r="D26" s="120" t="str">
        <v>J6</v>
      </c>
      <c r="E26" s="119" t="str">
        <f t="shared" si="0"/>
        <v>EURFUT1MJ6_Quote</v>
      </c>
      <c r="F26" s="118" t="str">
        <f>_xll.qlSimpleQuote(E26,,PriceTickValue,Permanent,Trigger,ObjectOverwrite)</f>
        <v>EURFUT1MJ6_Quote#0000</v>
      </c>
      <c r="G26" s="81" t="str">
        <f>_xll.ohRangeRetrieveError(F26)</f>
        <v/>
      </c>
      <c r="H26" s="117"/>
    </row>
    <row r="27" spans="1:32" x14ac:dyDescent="0.2">
      <c r="A27" s="122"/>
      <c r="B27" s="83">
        <v>22</v>
      </c>
      <c r="C27" s="121" t="b">
        <v>0</v>
      </c>
      <c r="D27" s="120" t="str">
        <v>K6</v>
      </c>
      <c r="E27" s="119" t="str">
        <f t="shared" si="0"/>
        <v>EURFUT1MK6_Quote</v>
      </c>
      <c r="F27" s="118" t="str">
        <f>_xll.qlSimpleQuote(E27,,PriceTickValue,Permanent,Trigger,ObjectOverwrite)</f>
        <v>EURFUT1MK6_Quote#0000</v>
      </c>
      <c r="G27" s="81" t="str">
        <f>_xll.ohRangeRetrieveError(F27)</f>
        <v/>
      </c>
      <c r="H27" s="117"/>
    </row>
    <row r="28" spans="1:32" x14ac:dyDescent="0.2">
      <c r="A28" s="122"/>
      <c r="B28" s="83">
        <v>23</v>
      </c>
      <c r="C28" s="121" t="b">
        <v>0</v>
      </c>
      <c r="D28" s="120" t="str">
        <v>M6</v>
      </c>
      <c r="E28" s="119" t="str">
        <f t="shared" si="0"/>
        <v>EURFUT1MM6_Quote</v>
      </c>
      <c r="F28" s="118" t="str">
        <f>_xll.qlSimpleQuote(E28,,PriceTickValue,Permanent,Trigger,ObjectOverwrite)</f>
        <v>EURFUT1MM6_Quote#0000</v>
      </c>
      <c r="G28" s="81" t="str">
        <f>_xll.ohRangeRetrieveError(F28)</f>
        <v/>
      </c>
      <c r="H28" s="117"/>
    </row>
    <row r="29" spans="1:32" x14ac:dyDescent="0.2">
      <c r="A29" s="122"/>
      <c r="B29" s="83">
        <v>24</v>
      </c>
      <c r="C29" s="121" t="b">
        <v>0</v>
      </c>
      <c r="D29" s="120" t="str">
        <v>N6</v>
      </c>
      <c r="E29" s="119" t="str">
        <f t="shared" si="0"/>
        <v>EURFUT1MN6_Quote</v>
      </c>
      <c r="F29" s="118" t="str">
        <f>_xll.qlSimpleQuote(E29,,PriceTickValue,Permanent,Trigger,ObjectOverwrite)</f>
        <v>EURFUT1MN6_Quote#0000</v>
      </c>
      <c r="G29" s="81" t="str">
        <f>_xll.ohRangeRetrieveError(F29)</f>
        <v/>
      </c>
      <c r="H29" s="117"/>
    </row>
    <row r="30" spans="1:32" x14ac:dyDescent="0.2">
      <c r="A30" s="122"/>
      <c r="B30" s="83">
        <v>25</v>
      </c>
      <c r="C30" s="121" t="b">
        <v>0</v>
      </c>
      <c r="D30" s="120" t="str">
        <v>Q6</v>
      </c>
      <c r="E30" s="119" t="str">
        <f t="shared" si="0"/>
        <v>EURFUT1MQ6_Quote</v>
      </c>
      <c r="F30" s="118" t="str">
        <f>_xll.qlSimpleQuote(E30,,PriceTickValue,Permanent,Trigger,ObjectOverwrite)</f>
        <v>EURFUT1MQ6_Quote#0000</v>
      </c>
      <c r="G30" s="81" t="str">
        <f>_xll.ohRangeRetrieveError(F30)</f>
        <v/>
      </c>
      <c r="H30" s="117"/>
    </row>
    <row r="31" spans="1:32" x14ac:dyDescent="0.2">
      <c r="A31" s="122"/>
      <c r="B31" s="83">
        <v>26</v>
      </c>
      <c r="C31" s="121" t="b">
        <v>0</v>
      </c>
      <c r="D31" s="120" t="str">
        <v>U6</v>
      </c>
      <c r="E31" s="119" t="str">
        <f t="shared" si="0"/>
        <v>EURFUT1MU6_Quote</v>
      </c>
      <c r="F31" s="118" t="str">
        <f>_xll.qlSimpleQuote(E31,,PriceTickValue,Permanent,Trigger,ObjectOverwrite)</f>
        <v>EURFUT1MU6_Quote#0000</v>
      </c>
      <c r="G31" s="81" t="str">
        <f>_xll.ohRangeRetrieveError(F31)</f>
        <v/>
      </c>
      <c r="H31" s="117"/>
    </row>
    <row r="32" spans="1:32" x14ac:dyDescent="0.2">
      <c r="A32" s="122"/>
      <c r="B32" s="83">
        <v>27</v>
      </c>
      <c r="C32" s="121" t="b">
        <v>0</v>
      </c>
      <c r="D32" s="120" t="str">
        <v>V6</v>
      </c>
      <c r="E32" s="119" t="str">
        <f t="shared" si="0"/>
        <v>EURFUT1MV6_Quote</v>
      </c>
      <c r="F32" s="118" t="str">
        <f>_xll.qlSimpleQuote(E32,,PriceTickValue,Permanent,Trigger,ObjectOverwrite)</f>
        <v>EURFUT1MV6_Quote#0000</v>
      </c>
      <c r="G32" s="81" t="str">
        <f>_xll.ohRangeRetrieveError(F32)</f>
        <v/>
      </c>
      <c r="H32" s="117"/>
    </row>
    <row r="33" spans="1:8" x14ac:dyDescent="0.2">
      <c r="A33" s="122"/>
      <c r="B33" s="83">
        <v>28</v>
      </c>
      <c r="C33" s="121" t="b">
        <v>0</v>
      </c>
      <c r="D33" s="120" t="str">
        <v>X6</v>
      </c>
      <c r="E33" s="119" t="str">
        <f t="shared" si="0"/>
        <v>EURFUT1MX6_Quote</v>
      </c>
      <c r="F33" s="118" t="str">
        <f>_xll.qlSimpleQuote(E33,,PriceTickValue,Permanent,Trigger,ObjectOverwrite)</f>
        <v>EURFUT1MX6_Quote#0000</v>
      </c>
      <c r="G33" s="81" t="str">
        <f>_xll.ohRangeRetrieveError(F33)</f>
        <v/>
      </c>
      <c r="H33" s="117"/>
    </row>
    <row r="34" spans="1:8" x14ac:dyDescent="0.2">
      <c r="A34" s="122"/>
      <c r="B34" s="83">
        <v>29</v>
      </c>
      <c r="C34" s="121" t="b">
        <v>0</v>
      </c>
      <c r="D34" s="120" t="str">
        <v>Z6</v>
      </c>
      <c r="E34" s="119" t="str">
        <f t="shared" si="0"/>
        <v>EURFUT1MZ6_Quote</v>
      </c>
      <c r="F34" s="118" t="str">
        <f>_xll.qlSimpleQuote(E34,,PriceTickValue,Permanent,Trigger,ObjectOverwrite)</f>
        <v>EURFUT1MZ6_Quote#0000</v>
      </c>
      <c r="G34" s="81" t="str">
        <f>_xll.ohRangeRetrieveError(F34)</f>
        <v/>
      </c>
      <c r="H34" s="117"/>
    </row>
    <row r="35" spans="1:8" x14ac:dyDescent="0.2">
      <c r="A35" s="122"/>
      <c r="B35" s="83">
        <v>30</v>
      </c>
      <c r="C35" s="121" t="b">
        <v>0</v>
      </c>
      <c r="D35" s="120" t="str">
        <v>F7</v>
      </c>
      <c r="E35" s="119" t="str">
        <f t="shared" si="0"/>
        <v>EURFUT1MF7_Quote</v>
      </c>
      <c r="F35" s="118" t="str">
        <f>_xll.qlSimpleQuote(E35,,PriceTickValue,Permanent,Trigger,ObjectOverwrite)</f>
        <v>EURFUT1MF7_Quote#0000</v>
      </c>
      <c r="G35" s="81" t="str">
        <f>_xll.ohRangeRetrieveError(F35)</f>
        <v/>
      </c>
      <c r="H35" s="117"/>
    </row>
    <row r="36" spans="1:8" x14ac:dyDescent="0.2">
      <c r="A36" s="122"/>
      <c r="B36" s="83">
        <v>31</v>
      </c>
      <c r="C36" s="121" t="b">
        <v>0</v>
      </c>
      <c r="D36" s="120" t="str">
        <v>G7</v>
      </c>
      <c r="E36" s="119" t="str">
        <f t="shared" si="0"/>
        <v>EURFUT1MG7_Quote</v>
      </c>
      <c r="F36" s="118" t="str">
        <f>_xll.qlSimpleQuote(E36,,PriceTickValue,Permanent,Trigger,ObjectOverwrite)</f>
        <v>EURFUT1MG7_Quote#0000</v>
      </c>
      <c r="G36" s="81" t="str">
        <f>_xll.ohRangeRetrieveError(F36)</f>
        <v/>
      </c>
      <c r="H36" s="117"/>
    </row>
    <row r="37" spans="1:8" x14ac:dyDescent="0.2">
      <c r="A37" s="122"/>
      <c r="B37" s="83">
        <v>32</v>
      </c>
      <c r="C37" s="121" t="b">
        <v>0</v>
      </c>
      <c r="D37" s="120" t="str">
        <v>H7</v>
      </c>
      <c r="E37" s="119" t="str">
        <f t="shared" si="0"/>
        <v>EURFUT1MH7_Quote</v>
      </c>
      <c r="F37" s="118" t="str">
        <f>_xll.qlSimpleQuote(E37,,PriceTickValue,Permanent,Trigger,ObjectOverwrite)</f>
        <v>EURFUT1MH7_Quote#0000</v>
      </c>
      <c r="G37" s="81" t="str">
        <f>_xll.ohRangeRetrieveError(F37)</f>
        <v/>
      </c>
      <c r="H37" s="117"/>
    </row>
    <row r="38" spans="1:8" x14ac:dyDescent="0.2">
      <c r="A38" s="122"/>
      <c r="B38" s="83">
        <v>33</v>
      </c>
      <c r="C38" s="121" t="b">
        <v>0</v>
      </c>
      <c r="D38" s="120" t="str">
        <v>J7</v>
      </c>
      <c r="E38" s="119" t="str">
        <f t="shared" ref="E38:E69" si="2">Currency&amp;$D$4&amp;$E$4&amp;$D38&amp;QuoteSuffix</f>
        <v>EURFUT1MJ7_Quote</v>
      </c>
      <c r="F38" s="118" t="str">
        <f>_xll.qlSimpleQuote(E38,,PriceTickValue,Permanent,Trigger,ObjectOverwrite)</f>
        <v>EURFUT1MJ7_Quote#0000</v>
      </c>
      <c r="G38" s="81" t="str">
        <f>_xll.ohRangeRetrieveError(F38)</f>
        <v/>
      </c>
      <c r="H38" s="117"/>
    </row>
    <row r="39" spans="1:8" x14ac:dyDescent="0.2">
      <c r="A39" s="122"/>
      <c r="B39" s="83">
        <v>34</v>
      </c>
      <c r="C39" s="121" t="b">
        <v>0</v>
      </c>
      <c r="D39" s="120" t="str">
        <v>K7</v>
      </c>
      <c r="E39" s="119" t="str">
        <f t="shared" si="2"/>
        <v>EURFUT1MK7_Quote</v>
      </c>
      <c r="F39" s="118" t="str">
        <f>_xll.qlSimpleQuote(E39,,PriceTickValue,Permanent,Trigger,ObjectOverwrite)</f>
        <v>EURFUT1MK7_Quote#0000</v>
      </c>
      <c r="G39" s="81" t="str">
        <f>_xll.ohRangeRetrieveError(F39)</f>
        <v/>
      </c>
      <c r="H39" s="117"/>
    </row>
    <row r="40" spans="1:8" x14ac:dyDescent="0.2">
      <c r="A40" s="122"/>
      <c r="B40" s="83">
        <v>35</v>
      </c>
      <c r="C40" s="121" t="b">
        <v>0</v>
      </c>
      <c r="D40" s="120" t="str">
        <v>M7</v>
      </c>
      <c r="E40" s="119" t="str">
        <f t="shared" si="2"/>
        <v>EURFUT1MM7_Quote</v>
      </c>
      <c r="F40" s="118" t="str">
        <f>_xll.qlSimpleQuote(E40,,PriceTickValue,Permanent,Trigger,ObjectOverwrite)</f>
        <v>EURFUT1MM7_Quote#0000</v>
      </c>
      <c r="G40" s="81" t="str">
        <f>_xll.ohRangeRetrieveError(F40)</f>
        <v/>
      </c>
      <c r="H40" s="117"/>
    </row>
    <row r="41" spans="1:8" x14ac:dyDescent="0.2">
      <c r="A41" s="122"/>
      <c r="B41" s="83">
        <v>36</v>
      </c>
      <c r="C41" s="121" t="b">
        <v>0</v>
      </c>
      <c r="D41" s="120" t="str">
        <v>N7</v>
      </c>
      <c r="E41" s="119" t="str">
        <f t="shared" si="2"/>
        <v>EURFUT1MN7_Quote</v>
      </c>
      <c r="F41" s="118" t="str">
        <f>_xll.qlSimpleQuote(E41,,PriceTickValue,Permanent,Trigger,ObjectOverwrite)</f>
        <v>EURFUT1MN7_Quote#0000</v>
      </c>
      <c r="G41" s="81" t="str">
        <f>_xll.ohRangeRetrieveError(F41)</f>
        <v/>
      </c>
      <c r="H41" s="117"/>
    </row>
    <row r="42" spans="1:8" x14ac:dyDescent="0.2">
      <c r="A42" s="122"/>
      <c r="B42" s="83">
        <v>37</v>
      </c>
      <c r="C42" s="121" t="b">
        <v>0</v>
      </c>
      <c r="D42" s="120" t="str">
        <v>Q7</v>
      </c>
      <c r="E42" s="119" t="str">
        <f t="shared" si="2"/>
        <v>EURFUT1MQ7_Quote</v>
      </c>
      <c r="F42" s="118" t="str">
        <f>_xll.qlSimpleQuote(E42,,PriceTickValue,Permanent,Trigger,ObjectOverwrite)</f>
        <v>EURFUT1MQ7_Quote#0000</v>
      </c>
      <c r="G42" s="81" t="str">
        <f>_xll.ohRangeRetrieveError(F42)</f>
        <v/>
      </c>
      <c r="H42" s="117"/>
    </row>
    <row r="43" spans="1:8" x14ac:dyDescent="0.2">
      <c r="A43" s="122"/>
      <c r="B43" s="83">
        <v>38</v>
      </c>
      <c r="C43" s="121" t="b">
        <v>0</v>
      </c>
      <c r="D43" s="120" t="str">
        <v>U7</v>
      </c>
      <c r="E43" s="119" t="str">
        <f t="shared" si="2"/>
        <v>EURFUT1MU7_Quote</v>
      </c>
      <c r="F43" s="118" t="str">
        <f>_xll.qlSimpleQuote(E43,,PriceTickValue,Permanent,Trigger,ObjectOverwrite)</f>
        <v>EURFUT1MU7_Quote#0000</v>
      </c>
      <c r="G43" s="81" t="str">
        <f>_xll.ohRangeRetrieveError(F43)</f>
        <v/>
      </c>
      <c r="H43" s="117"/>
    </row>
    <row r="44" spans="1:8" x14ac:dyDescent="0.2">
      <c r="A44" s="122"/>
      <c r="B44" s="83">
        <v>39</v>
      </c>
      <c r="C44" s="121" t="b">
        <v>0</v>
      </c>
      <c r="D44" s="120" t="str">
        <v>V7</v>
      </c>
      <c r="E44" s="119" t="str">
        <f t="shared" si="2"/>
        <v>EURFUT1MV7_Quote</v>
      </c>
      <c r="F44" s="118" t="str">
        <f>_xll.qlSimpleQuote(E44,,PriceTickValue,Permanent,Trigger,ObjectOverwrite)</f>
        <v>EURFUT1MV7_Quote#0000</v>
      </c>
      <c r="G44" s="81" t="str">
        <f>_xll.ohRangeRetrieveError(F44)</f>
        <v/>
      </c>
      <c r="H44" s="117"/>
    </row>
    <row r="45" spans="1:8" x14ac:dyDescent="0.2">
      <c r="A45" s="122"/>
      <c r="B45" s="83">
        <v>40</v>
      </c>
      <c r="C45" s="121" t="b">
        <v>0</v>
      </c>
      <c r="D45" s="120" t="str">
        <v>X7</v>
      </c>
      <c r="E45" s="119" t="str">
        <f t="shared" si="2"/>
        <v>EURFUT1MX7_Quote</v>
      </c>
      <c r="F45" s="118" t="str">
        <f>_xll.qlSimpleQuote(E45,,PriceTickValue,Permanent,Trigger,ObjectOverwrite)</f>
        <v>EURFUT1MX7_Quote#0000</v>
      </c>
      <c r="G45" s="81" t="str">
        <f>_xll.ohRangeRetrieveError(F45)</f>
        <v/>
      </c>
      <c r="H45" s="117"/>
    </row>
    <row r="46" spans="1:8" x14ac:dyDescent="0.2">
      <c r="A46" s="122"/>
      <c r="B46" s="83">
        <v>41</v>
      </c>
      <c r="C46" s="121" t="b">
        <v>0</v>
      </c>
      <c r="D46" s="120" t="str">
        <v>Z7</v>
      </c>
      <c r="E46" s="119" t="str">
        <f t="shared" si="2"/>
        <v>EURFUT1MZ7_Quote</v>
      </c>
      <c r="F46" s="118" t="str">
        <f>_xll.qlSimpleQuote(E46,,PriceTickValue,Permanent,Trigger,ObjectOverwrite)</f>
        <v>EURFUT1MZ7_Quote#0000</v>
      </c>
      <c r="G46" s="81" t="str">
        <f>_xll.ohRangeRetrieveError(F46)</f>
        <v/>
      </c>
      <c r="H46" s="117"/>
    </row>
    <row r="47" spans="1:8" x14ac:dyDescent="0.2">
      <c r="A47" s="122"/>
      <c r="B47" s="83">
        <v>42</v>
      </c>
      <c r="C47" s="121" t="b">
        <v>0</v>
      </c>
      <c r="D47" s="120" t="str">
        <v>F8</v>
      </c>
      <c r="E47" s="119" t="str">
        <f t="shared" si="2"/>
        <v>EURFUT1MF8_Quote</v>
      </c>
      <c r="F47" s="118" t="str">
        <f>_xll.qlSimpleQuote(E47,,PriceTickValue,Permanent,Trigger,ObjectOverwrite)</f>
        <v>EURFUT1MF8_Quote#0000</v>
      </c>
      <c r="G47" s="81" t="str">
        <f>_xll.ohRangeRetrieveError(F47)</f>
        <v/>
      </c>
      <c r="H47" s="117"/>
    </row>
    <row r="48" spans="1:8" x14ac:dyDescent="0.2">
      <c r="A48" s="122"/>
      <c r="B48" s="83">
        <v>43</v>
      </c>
      <c r="C48" s="121" t="b">
        <v>0</v>
      </c>
      <c r="D48" s="120" t="str">
        <v>G8</v>
      </c>
      <c r="E48" s="119" t="str">
        <f t="shared" si="2"/>
        <v>EURFUT1MG8_Quote</v>
      </c>
      <c r="F48" s="118" t="str">
        <f>_xll.qlSimpleQuote(E48,,PriceTickValue,Permanent,Trigger,ObjectOverwrite)</f>
        <v>EURFUT1MG8_Quote#0000</v>
      </c>
      <c r="G48" s="81" t="str">
        <f>_xll.ohRangeRetrieveError(F48)</f>
        <v/>
      </c>
      <c r="H48" s="117"/>
    </row>
    <row r="49" spans="1:8" x14ac:dyDescent="0.2">
      <c r="A49" s="122"/>
      <c r="B49" s="83">
        <v>44</v>
      </c>
      <c r="C49" s="121" t="b">
        <v>0</v>
      </c>
      <c r="D49" s="120" t="str">
        <v>H8</v>
      </c>
      <c r="E49" s="119" t="str">
        <f t="shared" si="2"/>
        <v>EURFUT1MH8_Quote</v>
      </c>
      <c r="F49" s="118" t="str">
        <f>_xll.qlSimpleQuote(E49,,PriceTickValue,Permanent,Trigger,ObjectOverwrite)</f>
        <v>EURFUT1MH8_Quote#0000</v>
      </c>
      <c r="G49" s="81" t="str">
        <f>_xll.ohRangeRetrieveError(F49)</f>
        <v/>
      </c>
      <c r="H49" s="117"/>
    </row>
    <row r="50" spans="1:8" x14ac:dyDescent="0.2">
      <c r="A50" s="122"/>
      <c r="B50" s="83">
        <v>45</v>
      </c>
      <c r="C50" s="121" t="b">
        <v>0</v>
      </c>
      <c r="D50" s="120" t="str">
        <v>J8</v>
      </c>
      <c r="E50" s="119" t="str">
        <f t="shared" si="2"/>
        <v>EURFUT1MJ8_Quote</v>
      </c>
      <c r="F50" s="118" t="str">
        <f>_xll.qlSimpleQuote(E50,,PriceTickValue,Permanent,Trigger,ObjectOverwrite)</f>
        <v>EURFUT1MJ8_Quote#0000</v>
      </c>
      <c r="G50" s="81" t="str">
        <f>_xll.ohRangeRetrieveError(F50)</f>
        <v/>
      </c>
      <c r="H50" s="117"/>
    </row>
    <row r="51" spans="1:8" x14ac:dyDescent="0.2">
      <c r="A51" s="122"/>
      <c r="B51" s="83">
        <v>46</v>
      </c>
      <c r="C51" s="121" t="b">
        <v>0</v>
      </c>
      <c r="D51" s="120" t="str">
        <v>K8</v>
      </c>
      <c r="E51" s="119" t="str">
        <f t="shared" si="2"/>
        <v>EURFUT1MK8_Quote</v>
      </c>
      <c r="F51" s="118" t="str">
        <f>_xll.qlSimpleQuote(E51,,PriceTickValue,Permanent,Trigger,ObjectOverwrite)</f>
        <v>EURFUT1MK8_Quote#0000</v>
      </c>
      <c r="G51" s="81" t="str">
        <f>_xll.ohRangeRetrieveError(F51)</f>
        <v/>
      </c>
      <c r="H51" s="117"/>
    </row>
    <row r="52" spans="1:8" x14ac:dyDescent="0.2">
      <c r="A52" s="122"/>
      <c r="B52" s="83">
        <v>47</v>
      </c>
      <c r="C52" s="121" t="b">
        <v>0</v>
      </c>
      <c r="D52" s="120" t="str">
        <v>M8</v>
      </c>
      <c r="E52" s="119" t="str">
        <f t="shared" si="2"/>
        <v>EURFUT1MM8_Quote</v>
      </c>
      <c r="F52" s="118" t="str">
        <f>_xll.qlSimpleQuote(E52,,PriceTickValue,Permanent,Trigger,ObjectOverwrite)</f>
        <v>EURFUT1MM8_Quote#0000</v>
      </c>
      <c r="G52" s="81" t="str">
        <f>_xll.ohRangeRetrieveError(F52)</f>
        <v/>
      </c>
      <c r="H52" s="117"/>
    </row>
    <row r="53" spans="1:8" x14ac:dyDescent="0.2">
      <c r="A53" s="122"/>
      <c r="B53" s="83">
        <v>48</v>
      </c>
      <c r="C53" s="121" t="b">
        <v>0</v>
      </c>
      <c r="D53" s="120" t="str">
        <v>N8</v>
      </c>
      <c r="E53" s="119" t="str">
        <f t="shared" si="2"/>
        <v>EURFUT1MN8_Quote</v>
      </c>
      <c r="F53" s="118" t="str">
        <f>_xll.qlSimpleQuote(E53,,PriceTickValue,Permanent,Trigger,ObjectOverwrite)</f>
        <v>EURFUT1MN8_Quote#0000</v>
      </c>
      <c r="G53" s="81" t="str">
        <f>_xll.ohRangeRetrieveError(F53)</f>
        <v/>
      </c>
      <c r="H53" s="117"/>
    </row>
    <row r="54" spans="1:8" x14ac:dyDescent="0.2">
      <c r="A54" s="122"/>
      <c r="B54" s="83">
        <v>49</v>
      </c>
      <c r="C54" s="121" t="b">
        <v>0</v>
      </c>
      <c r="D54" s="120" t="str">
        <v>Q8</v>
      </c>
      <c r="E54" s="119" t="str">
        <f t="shared" si="2"/>
        <v>EURFUT1MQ8_Quote</v>
      </c>
      <c r="F54" s="118" t="str">
        <f>_xll.qlSimpleQuote(E54,,PriceTickValue,Permanent,Trigger,ObjectOverwrite)</f>
        <v>EURFUT1MQ8_Quote#0000</v>
      </c>
      <c r="G54" s="81" t="str">
        <f>_xll.ohRangeRetrieveError(F54)</f>
        <v/>
      </c>
      <c r="H54" s="117"/>
    </row>
    <row r="55" spans="1:8" x14ac:dyDescent="0.2">
      <c r="A55" s="122"/>
      <c r="B55" s="83">
        <v>50</v>
      </c>
      <c r="C55" s="121" t="b">
        <v>0</v>
      </c>
      <c r="D55" s="120" t="str">
        <v>U8</v>
      </c>
      <c r="E55" s="119" t="str">
        <f t="shared" si="2"/>
        <v>EURFUT1MU8_Quote</v>
      </c>
      <c r="F55" s="118" t="str">
        <f>_xll.qlSimpleQuote(E55,,PriceTickValue,Permanent,Trigger,ObjectOverwrite)</f>
        <v>EURFUT1MU8_Quote#0000</v>
      </c>
      <c r="G55" s="81" t="str">
        <f>_xll.ohRangeRetrieveError(F55)</f>
        <v/>
      </c>
      <c r="H55" s="117"/>
    </row>
    <row r="56" spans="1:8" x14ac:dyDescent="0.2">
      <c r="A56" s="122"/>
      <c r="B56" s="83">
        <v>51</v>
      </c>
      <c r="C56" s="121" t="b">
        <v>0</v>
      </c>
      <c r="D56" s="120" t="str">
        <v>V8</v>
      </c>
      <c r="E56" s="119" t="str">
        <f t="shared" si="2"/>
        <v>EURFUT1MV8_Quote</v>
      </c>
      <c r="F56" s="118" t="str">
        <f>_xll.qlSimpleQuote(E56,,PriceTickValue,Permanent,Trigger,ObjectOverwrite)</f>
        <v>EURFUT1MV8_Quote#0000</v>
      </c>
      <c r="G56" s="81" t="str">
        <f>_xll.ohRangeRetrieveError(F56)</f>
        <v/>
      </c>
      <c r="H56" s="117"/>
    </row>
    <row r="57" spans="1:8" x14ac:dyDescent="0.2">
      <c r="A57" s="122"/>
      <c r="B57" s="83">
        <v>52</v>
      </c>
      <c r="C57" s="121" t="b">
        <v>0</v>
      </c>
      <c r="D57" s="120" t="str">
        <v>X8</v>
      </c>
      <c r="E57" s="119" t="str">
        <f t="shared" si="2"/>
        <v>EURFUT1MX8_Quote</v>
      </c>
      <c r="F57" s="118" t="str">
        <f>_xll.qlSimpleQuote(E57,,PriceTickValue,Permanent,Trigger,ObjectOverwrite)</f>
        <v>EURFUT1MX8_Quote#0000</v>
      </c>
      <c r="G57" s="81" t="str">
        <f>_xll.ohRangeRetrieveError(F57)</f>
        <v/>
      </c>
      <c r="H57" s="117"/>
    </row>
    <row r="58" spans="1:8" x14ac:dyDescent="0.2">
      <c r="A58" s="122"/>
      <c r="B58" s="83">
        <v>53</v>
      </c>
      <c r="C58" s="121" t="b">
        <v>0</v>
      </c>
      <c r="D58" s="120" t="str">
        <v>Z8</v>
      </c>
      <c r="E58" s="119" t="str">
        <f t="shared" si="2"/>
        <v>EURFUT1MZ8_Quote</v>
      </c>
      <c r="F58" s="118" t="str">
        <f>_xll.qlSimpleQuote(E58,,PriceTickValue,Permanent,Trigger,ObjectOverwrite)</f>
        <v>EURFUT1MZ8_Quote#0000</v>
      </c>
      <c r="G58" s="81" t="str">
        <f>_xll.ohRangeRetrieveError(F58)</f>
        <v/>
      </c>
      <c r="H58" s="117"/>
    </row>
    <row r="59" spans="1:8" x14ac:dyDescent="0.2">
      <c r="A59" s="122"/>
      <c r="B59" s="83">
        <v>54</v>
      </c>
      <c r="C59" s="121" t="b">
        <v>0</v>
      </c>
      <c r="D59" s="120" t="str">
        <v>F9</v>
      </c>
      <c r="E59" s="119" t="str">
        <f t="shared" si="2"/>
        <v>EURFUT1MF9_Quote</v>
      </c>
      <c r="F59" s="118" t="str">
        <f>_xll.qlSimpleQuote(E59,,PriceTickValue,Permanent,Trigger,ObjectOverwrite)</f>
        <v>EURFUT1MF9_Quote#0000</v>
      </c>
      <c r="G59" s="81" t="str">
        <f>_xll.ohRangeRetrieveError(F59)</f>
        <v/>
      </c>
      <c r="H59" s="117"/>
    </row>
    <row r="60" spans="1:8" x14ac:dyDescent="0.2">
      <c r="A60" s="122"/>
      <c r="B60" s="83">
        <v>55</v>
      </c>
      <c r="C60" s="121" t="b">
        <v>0</v>
      </c>
      <c r="D60" s="120" t="str">
        <v>G9</v>
      </c>
      <c r="E60" s="119" t="str">
        <f t="shared" si="2"/>
        <v>EURFUT1MG9_Quote</v>
      </c>
      <c r="F60" s="118" t="str">
        <f>_xll.qlSimpleQuote(E60,,PriceTickValue,Permanent,Trigger,ObjectOverwrite)</f>
        <v>EURFUT1MG9_Quote#0000</v>
      </c>
      <c r="G60" s="81" t="str">
        <f>_xll.ohRangeRetrieveError(F60)</f>
        <v/>
      </c>
      <c r="H60" s="117"/>
    </row>
    <row r="61" spans="1:8" x14ac:dyDescent="0.2">
      <c r="A61" s="122"/>
      <c r="B61" s="83">
        <v>56</v>
      </c>
      <c r="C61" s="121" t="b">
        <v>0</v>
      </c>
      <c r="D61" s="120" t="str">
        <v>H9</v>
      </c>
      <c r="E61" s="119" t="str">
        <f t="shared" si="2"/>
        <v>EURFUT1MH9_Quote</v>
      </c>
      <c r="F61" s="118" t="str">
        <f>_xll.qlSimpleQuote(E61,,PriceTickValue,Permanent,Trigger,ObjectOverwrite)</f>
        <v>EURFUT1MH9_Quote#0000</v>
      </c>
      <c r="G61" s="81" t="str">
        <f>_xll.ohRangeRetrieveError(F61)</f>
        <v/>
      </c>
      <c r="H61" s="117"/>
    </row>
    <row r="62" spans="1:8" x14ac:dyDescent="0.2">
      <c r="A62" s="122"/>
      <c r="B62" s="83">
        <v>57</v>
      </c>
      <c r="C62" s="121" t="b">
        <v>0</v>
      </c>
      <c r="D62" s="120" t="str">
        <v>J9</v>
      </c>
      <c r="E62" s="119" t="str">
        <f t="shared" si="2"/>
        <v>EURFUT1MJ9_Quote</v>
      </c>
      <c r="F62" s="118" t="str">
        <f>_xll.qlSimpleQuote(E62,,PriceTickValue,Permanent,Trigger,ObjectOverwrite)</f>
        <v>EURFUT1MJ9_Quote#0000</v>
      </c>
      <c r="G62" s="81" t="str">
        <f>_xll.ohRangeRetrieveError(F62)</f>
        <v/>
      </c>
      <c r="H62" s="117"/>
    </row>
    <row r="63" spans="1:8" x14ac:dyDescent="0.2">
      <c r="A63" s="122"/>
      <c r="B63" s="83">
        <v>58</v>
      </c>
      <c r="C63" s="121" t="b">
        <v>0</v>
      </c>
      <c r="D63" s="120" t="str">
        <v>K9</v>
      </c>
      <c r="E63" s="119" t="str">
        <f t="shared" si="2"/>
        <v>EURFUT1MK9_Quote</v>
      </c>
      <c r="F63" s="118" t="str">
        <f>_xll.qlSimpleQuote(E63,,PriceTickValue,Permanent,Trigger,ObjectOverwrite)</f>
        <v>EURFUT1MK9_Quote#0000</v>
      </c>
      <c r="G63" s="81" t="str">
        <f>_xll.ohRangeRetrieveError(F63)</f>
        <v/>
      </c>
      <c r="H63" s="117"/>
    </row>
    <row r="64" spans="1:8" x14ac:dyDescent="0.2">
      <c r="A64" s="122"/>
      <c r="B64" s="83">
        <v>59</v>
      </c>
      <c r="C64" s="121" t="b">
        <v>0</v>
      </c>
      <c r="D64" s="120" t="str">
        <v>M9</v>
      </c>
      <c r="E64" s="119" t="str">
        <f t="shared" si="2"/>
        <v>EURFUT1MM9_Quote</v>
      </c>
      <c r="F64" s="118" t="str">
        <f>_xll.qlSimpleQuote(E64,,PriceTickValue,Permanent,Trigger,ObjectOverwrite)</f>
        <v>EURFUT1MM9_Quote#0000</v>
      </c>
      <c r="G64" s="81" t="str">
        <f>_xll.ohRangeRetrieveError(F64)</f>
        <v/>
      </c>
      <c r="H64" s="117"/>
    </row>
    <row r="65" spans="1:8" x14ac:dyDescent="0.2">
      <c r="A65" s="122"/>
      <c r="B65" s="83">
        <v>60</v>
      </c>
      <c r="C65" s="121" t="b">
        <v>0</v>
      </c>
      <c r="D65" s="120" t="str">
        <v>N9</v>
      </c>
      <c r="E65" s="119" t="str">
        <f t="shared" si="2"/>
        <v>EURFUT1MN9_Quote</v>
      </c>
      <c r="F65" s="118" t="str">
        <f>_xll.qlSimpleQuote(E65,,PriceTickValue,Permanent,Trigger,ObjectOverwrite)</f>
        <v>EURFUT1MN9_Quote#0000</v>
      </c>
      <c r="G65" s="81" t="str">
        <f>_xll.ohRangeRetrieveError(F65)</f>
        <v/>
      </c>
      <c r="H65" s="117"/>
    </row>
    <row r="66" spans="1:8" x14ac:dyDescent="0.2">
      <c r="A66" s="122"/>
      <c r="B66" s="83">
        <v>61</v>
      </c>
      <c r="C66" s="121" t="b">
        <v>0</v>
      </c>
      <c r="D66" s="120" t="str">
        <v>Q9</v>
      </c>
      <c r="E66" s="119" t="str">
        <f t="shared" si="2"/>
        <v>EURFUT1MQ9_Quote</v>
      </c>
      <c r="F66" s="118" t="str">
        <f>_xll.qlSimpleQuote(E66,,PriceTickValue,Permanent,Trigger,ObjectOverwrite)</f>
        <v>EURFUT1MQ9_Quote#0000</v>
      </c>
      <c r="G66" s="81" t="str">
        <f>_xll.ohRangeRetrieveError(F66)</f>
        <v/>
      </c>
      <c r="H66" s="117"/>
    </row>
    <row r="67" spans="1:8" x14ac:dyDescent="0.2">
      <c r="A67" s="122"/>
      <c r="B67" s="83">
        <v>62</v>
      </c>
      <c r="C67" s="121" t="b">
        <v>0</v>
      </c>
      <c r="D67" s="120" t="str">
        <v>U9</v>
      </c>
      <c r="E67" s="119" t="str">
        <f t="shared" si="2"/>
        <v>EURFUT1MU9_Quote</v>
      </c>
      <c r="F67" s="118" t="str">
        <f>_xll.qlSimpleQuote(E67,,PriceTickValue,Permanent,Trigger,ObjectOverwrite)</f>
        <v>EURFUT1MU9_Quote#0000</v>
      </c>
      <c r="G67" s="81" t="str">
        <f>_xll.ohRangeRetrieveError(F67)</f>
        <v/>
      </c>
      <c r="H67" s="117"/>
    </row>
    <row r="68" spans="1:8" x14ac:dyDescent="0.2">
      <c r="A68" s="122"/>
      <c r="B68" s="83">
        <v>63</v>
      </c>
      <c r="C68" s="121" t="b">
        <v>0</v>
      </c>
      <c r="D68" s="120" t="str">
        <v>V9</v>
      </c>
      <c r="E68" s="119" t="str">
        <f t="shared" si="2"/>
        <v>EURFUT1MV9_Quote</v>
      </c>
      <c r="F68" s="118" t="str">
        <f>_xll.qlSimpleQuote(E68,,PriceTickValue,Permanent,Trigger,ObjectOverwrite)</f>
        <v>EURFUT1MV9_Quote#0000</v>
      </c>
      <c r="G68" s="81" t="str">
        <f>_xll.ohRangeRetrieveError(F68)</f>
        <v/>
      </c>
      <c r="H68" s="117"/>
    </row>
    <row r="69" spans="1:8" x14ac:dyDescent="0.2">
      <c r="A69" s="122"/>
      <c r="B69" s="83">
        <v>64</v>
      </c>
      <c r="C69" s="121" t="b">
        <v>0</v>
      </c>
      <c r="D69" s="120" t="str">
        <v>X9</v>
      </c>
      <c r="E69" s="119" t="str">
        <f t="shared" si="2"/>
        <v>EURFUT1MX9_Quote</v>
      </c>
      <c r="F69" s="118" t="str">
        <f>_xll.qlSimpleQuote(E69,,PriceTickValue,Permanent,Trigger,ObjectOverwrite)</f>
        <v>EURFUT1MX9_Quote#0000</v>
      </c>
      <c r="G69" s="81" t="str">
        <f>_xll.ohRangeRetrieveError(F69)</f>
        <v/>
      </c>
      <c r="H69" s="117"/>
    </row>
    <row r="70" spans="1:8" x14ac:dyDescent="0.2">
      <c r="A70" s="122"/>
      <c r="B70" s="83">
        <v>65</v>
      </c>
      <c r="C70" s="121" t="b">
        <v>0</v>
      </c>
      <c r="D70" s="120" t="str">
        <v>Z9</v>
      </c>
      <c r="E70" s="119" t="str">
        <f t="shared" ref="E70:E101" si="3">Currency&amp;$D$4&amp;$E$4&amp;$D70&amp;QuoteSuffix</f>
        <v>EURFUT1MZ9_Quote</v>
      </c>
      <c r="F70" s="118" t="str">
        <f>_xll.qlSimpleQuote(E70,,PriceTickValue,Permanent,Trigger,ObjectOverwrite)</f>
        <v>EURFUT1MZ9_Quote#0000</v>
      </c>
      <c r="G70" s="81" t="str">
        <f>_xll.ohRangeRetrieveError(F70)</f>
        <v/>
      </c>
      <c r="H70" s="117"/>
    </row>
    <row r="71" spans="1:8" x14ac:dyDescent="0.2">
      <c r="A71" s="122"/>
      <c r="B71" s="83">
        <v>66</v>
      </c>
      <c r="C71" s="121" t="b">
        <v>0</v>
      </c>
      <c r="D71" s="120" t="str">
        <v>F0</v>
      </c>
      <c r="E71" s="119" t="str">
        <f t="shared" si="3"/>
        <v>EURFUT1MF0_Quote</v>
      </c>
      <c r="F71" s="118" t="str">
        <f>_xll.qlSimpleQuote(E71,,PriceTickValue,Permanent,Trigger,ObjectOverwrite)</f>
        <v>EURFUT1MF0_Quote#0000</v>
      </c>
      <c r="G71" s="81" t="str">
        <f>_xll.ohRangeRetrieveError(F71)</f>
        <v/>
      </c>
      <c r="H71" s="117"/>
    </row>
    <row r="72" spans="1:8" x14ac:dyDescent="0.2">
      <c r="A72" s="122"/>
      <c r="B72" s="83">
        <v>67</v>
      </c>
      <c r="C72" s="121" t="b">
        <v>0</v>
      </c>
      <c r="D72" s="120" t="str">
        <v>G0</v>
      </c>
      <c r="E72" s="119" t="str">
        <f t="shared" si="3"/>
        <v>EURFUT1MG0_Quote</v>
      </c>
      <c r="F72" s="118" t="str">
        <f>_xll.qlSimpleQuote(E72,,PriceTickValue,Permanent,Trigger,ObjectOverwrite)</f>
        <v>EURFUT1MG0_Quote#0000</v>
      </c>
      <c r="G72" s="81" t="str">
        <f>_xll.ohRangeRetrieveError(F72)</f>
        <v/>
      </c>
      <c r="H72" s="117"/>
    </row>
    <row r="73" spans="1:8" x14ac:dyDescent="0.2">
      <c r="A73" s="122"/>
      <c r="B73" s="83">
        <v>68</v>
      </c>
      <c r="C73" s="121" t="b">
        <v>0</v>
      </c>
      <c r="D73" s="120" t="str">
        <v>H0</v>
      </c>
      <c r="E73" s="119" t="str">
        <f t="shared" si="3"/>
        <v>EURFUT1MH0_Quote</v>
      </c>
      <c r="F73" s="118" t="str">
        <f>_xll.qlSimpleQuote(E73,,PriceTickValue,Permanent,Trigger,ObjectOverwrite)</f>
        <v>EURFUT1MH0_Quote#0000</v>
      </c>
      <c r="G73" s="81" t="str">
        <f>_xll.ohRangeRetrieveError(F73)</f>
        <v/>
      </c>
      <c r="H73" s="117"/>
    </row>
    <row r="74" spans="1:8" x14ac:dyDescent="0.2">
      <c r="A74" s="122"/>
      <c r="B74" s="83">
        <v>69</v>
      </c>
      <c r="C74" s="121" t="b">
        <v>0</v>
      </c>
      <c r="D74" s="120" t="str">
        <v>J0</v>
      </c>
      <c r="E74" s="119" t="str">
        <f t="shared" si="3"/>
        <v>EURFUT1MJ0_Quote</v>
      </c>
      <c r="F74" s="118" t="str">
        <f>_xll.qlSimpleQuote(E74,,PriceTickValue,Permanent,Trigger,ObjectOverwrite)</f>
        <v>EURFUT1MJ0_Quote#0000</v>
      </c>
      <c r="G74" s="81" t="str">
        <f>_xll.ohRangeRetrieveError(F74)</f>
        <v/>
      </c>
      <c r="H74" s="117"/>
    </row>
    <row r="75" spans="1:8" x14ac:dyDescent="0.2">
      <c r="A75" s="122"/>
      <c r="B75" s="83">
        <v>70</v>
      </c>
      <c r="C75" s="121" t="b">
        <v>0</v>
      </c>
      <c r="D75" s="120" t="str">
        <v>K0</v>
      </c>
      <c r="E75" s="119" t="str">
        <f t="shared" si="3"/>
        <v>EURFUT1MK0_Quote</v>
      </c>
      <c r="F75" s="118" t="str">
        <f>_xll.qlSimpleQuote(E75,,PriceTickValue,Permanent,Trigger,ObjectOverwrite)</f>
        <v>EURFUT1MK0_Quote#0000</v>
      </c>
      <c r="G75" s="81" t="str">
        <f>_xll.ohRangeRetrieveError(F75)</f>
        <v/>
      </c>
      <c r="H75" s="117"/>
    </row>
    <row r="76" spans="1:8" x14ac:dyDescent="0.2">
      <c r="A76" s="122"/>
      <c r="B76" s="83">
        <v>71</v>
      </c>
      <c r="C76" s="121" t="b">
        <v>0</v>
      </c>
      <c r="D76" s="120" t="str">
        <v>M0</v>
      </c>
      <c r="E76" s="119" t="str">
        <f t="shared" si="3"/>
        <v>EURFUT1MM0_Quote</v>
      </c>
      <c r="F76" s="118" t="str">
        <f>_xll.qlSimpleQuote(E76,,PriceTickValue,Permanent,Trigger,ObjectOverwrite)</f>
        <v>EURFUT1MM0_Quote#0000</v>
      </c>
      <c r="G76" s="81" t="str">
        <f>_xll.ohRangeRetrieveError(F76)</f>
        <v/>
      </c>
      <c r="H76" s="117"/>
    </row>
    <row r="77" spans="1:8" x14ac:dyDescent="0.2">
      <c r="A77" s="122"/>
      <c r="B77" s="83">
        <v>72</v>
      </c>
      <c r="C77" s="121" t="b">
        <v>0</v>
      </c>
      <c r="D77" s="120" t="str">
        <v>N0</v>
      </c>
      <c r="E77" s="119" t="str">
        <f t="shared" si="3"/>
        <v>EURFUT1MN0_Quote</v>
      </c>
      <c r="F77" s="118" t="str">
        <f>_xll.qlSimpleQuote(E77,,PriceTickValue,Permanent,Trigger,ObjectOverwrite)</f>
        <v>EURFUT1MN0_Quote#0000</v>
      </c>
      <c r="G77" s="81" t="str">
        <f>_xll.ohRangeRetrieveError(F77)</f>
        <v/>
      </c>
      <c r="H77" s="117"/>
    </row>
    <row r="78" spans="1:8" x14ac:dyDescent="0.2">
      <c r="A78" s="122"/>
      <c r="B78" s="83">
        <v>73</v>
      </c>
      <c r="C78" s="121" t="b">
        <v>0</v>
      </c>
      <c r="D78" s="120" t="str">
        <v>Q0</v>
      </c>
      <c r="E78" s="119" t="str">
        <f t="shared" si="3"/>
        <v>EURFUT1MQ0_Quote</v>
      </c>
      <c r="F78" s="118" t="str">
        <f>_xll.qlSimpleQuote(E78,,PriceTickValue,Permanent,Trigger,ObjectOverwrite)</f>
        <v>EURFUT1MQ0_Quote#0000</v>
      </c>
      <c r="G78" s="81" t="str">
        <f>_xll.ohRangeRetrieveError(F78)</f>
        <v/>
      </c>
      <c r="H78" s="117"/>
    </row>
    <row r="79" spans="1:8" x14ac:dyDescent="0.2">
      <c r="A79" s="122"/>
      <c r="B79" s="83">
        <v>74</v>
      </c>
      <c r="C79" s="121" t="b">
        <v>0</v>
      </c>
      <c r="D79" s="120" t="str">
        <v>U0</v>
      </c>
      <c r="E79" s="119" t="str">
        <f t="shared" si="3"/>
        <v>EURFUT1MU0_Quote</v>
      </c>
      <c r="F79" s="118" t="str">
        <f>_xll.qlSimpleQuote(E79,,PriceTickValue,Permanent,Trigger,ObjectOverwrite)</f>
        <v>EURFUT1MU0_Quote#0000</v>
      </c>
      <c r="G79" s="81" t="str">
        <f>_xll.ohRangeRetrieveError(F79)</f>
        <v/>
      </c>
      <c r="H79" s="117"/>
    </row>
    <row r="80" spans="1:8" x14ac:dyDescent="0.2">
      <c r="A80" s="122"/>
      <c r="B80" s="83">
        <v>75</v>
      </c>
      <c r="C80" s="121" t="b">
        <v>0</v>
      </c>
      <c r="D80" s="120" t="str">
        <v>V0</v>
      </c>
      <c r="E80" s="119" t="str">
        <f t="shared" si="3"/>
        <v>EURFUT1MV0_Quote</v>
      </c>
      <c r="F80" s="118" t="str">
        <f>_xll.qlSimpleQuote(E80,,PriceTickValue,Permanent,Trigger,ObjectOverwrite)</f>
        <v>EURFUT1MV0_Quote#0000</v>
      </c>
      <c r="G80" s="81" t="str">
        <f>_xll.ohRangeRetrieveError(F80)</f>
        <v/>
      </c>
      <c r="H80" s="117"/>
    </row>
    <row r="81" spans="1:8" x14ac:dyDescent="0.2">
      <c r="A81" s="122"/>
      <c r="B81" s="83">
        <v>76</v>
      </c>
      <c r="C81" s="121" t="b">
        <v>0</v>
      </c>
      <c r="D81" s="120" t="str">
        <v>X0</v>
      </c>
      <c r="E81" s="119" t="str">
        <f t="shared" si="3"/>
        <v>EURFUT1MX0_Quote</v>
      </c>
      <c r="F81" s="118" t="str">
        <f>_xll.qlSimpleQuote(E81,,PriceTickValue,Permanent,Trigger,ObjectOverwrite)</f>
        <v>EURFUT1MX0_Quote#0000</v>
      </c>
      <c r="G81" s="81" t="str">
        <f>_xll.ohRangeRetrieveError(F81)</f>
        <v/>
      </c>
      <c r="H81" s="117"/>
    </row>
    <row r="82" spans="1:8" x14ac:dyDescent="0.2">
      <c r="A82" s="122"/>
      <c r="B82" s="83">
        <v>77</v>
      </c>
      <c r="C82" s="121" t="b">
        <v>0</v>
      </c>
      <c r="D82" s="120" t="str">
        <v>Z0</v>
      </c>
      <c r="E82" s="119" t="str">
        <f t="shared" si="3"/>
        <v>EURFUT1MZ0_Quote</v>
      </c>
      <c r="F82" s="118" t="str">
        <f>_xll.qlSimpleQuote(E82,,PriceTickValue,Permanent,Trigger,ObjectOverwrite)</f>
        <v>EURFUT1MZ0_Quote#0000</v>
      </c>
      <c r="G82" s="81" t="str">
        <f>_xll.ohRangeRetrieveError(F82)</f>
        <v/>
      </c>
      <c r="H82" s="117"/>
    </row>
    <row r="83" spans="1:8" x14ac:dyDescent="0.2">
      <c r="A83" s="122"/>
      <c r="B83" s="83">
        <v>78</v>
      </c>
      <c r="C83" s="121" t="b">
        <v>0</v>
      </c>
      <c r="D83" s="120" t="str">
        <v>F1</v>
      </c>
      <c r="E83" s="119" t="str">
        <f t="shared" si="3"/>
        <v>EURFUT1MF1_Quote</v>
      </c>
      <c r="F83" s="118" t="str">
        <f>_xll.qlSimpleQuote(E83,,PriceTickValue,Permanent,Trigger,ObjectOverwrite)</f>
        <v>EURFUT1MF1_Quote#0000</v>
      </c>
      <c r="G83" s="81" t="str">
        <f>_xll.ohRangeRetrieveError(F83)</f>
        <v/>
      </c>
      <c r="H83" s="117"/>
    </row>
    <row r="84" spans="1:8" x14ac:dyDescent="0.2">
      <c r="A84" s="122"/>
      <c r="B84" s="83">
        <v>79</v>
      </c>
      <c r="C84" s="121" t="b">
        <v>0</v>
      </c>
      <c r="D84" s="120" t="str">
        <v>G1</v>
      </c>
      <c r="E84" s="119" t="str">
        <f t="shared" si="3"/>
        <v>EURFUT1MG1_Quote</v>
      </c>
      <c r="F84" s="118" t="str">
        <f>_xll.qlSimpleQuote(E84,,PriceTickValue,Permanent,Trigger,ObjectOverwrite)</f>
        <v>EURFUT1MG1_Quote#0000</v>
      </c>
      <c r="G84" s="81" t="str">
        <f>_xll.ohRangeRetrieveError(F84)</f>
        <v/>
      </c>
      <c r="H84" s="117"/>
    </row>
    <row r="85" spans="1:8" x14ac:dyDescent="0.2">
      <c r="A85" s="122"/>
      <c r="B85" s="83">
        <v>80</v>
      </c>
      <c r="C85" s="121" t="b">
        <v>0</v>
      </c>
      <c r="D85" s="120" t="str">
        <v>H1</v>
      </c>
      <c r="E85" s="119" t="str">
        <f t="shared" si="3"/>
        <v>EURFUT1MH1_Quote</v>
      </c>
      <c r="F85" s="118" t="str">
        <f>_xll.qlSimpleQuote(E85,,PriceTickValue,Permanent,Trigger,ObjectOverwrite)</f>
        <v>EURFUT1MH1_Quote#0000</v>
      </c>
      <c r="G85" s="81" t="str">
        <f>_xll.ohRangeRetrieveError(F85)</f>
        <v/>
      </c>
      <c r="H85" s="117"/>
    </row>
    <row r="86" spans="1:8" x14ac:dyDescent="0.2">
      <c r="A86" s="122"/>
      <c r="B86" s="83">
        <v>81</v>
      </c>
      <c r="C86" s="121" t="b">
        <v>0</v>
      </c>
      <c r="D86" s="120" t="str">
        <v>J1</v>
      </c>
      <c r="E86" s="119" t="str">
        <f t="shared" si="3"/>
        <v>EURFUT1MJ1_Quote</v>
      </c>
      <c r="F86" s="118" t="str">
        <f>_xll.qlSimpleQuote(E86,,PriceTickValue,Permanent,Trigger,ObjectOverwrite)</f>
        <v>EURFUT1MJ1_Quote#0000</v>
      </c>
      <c r="G86" s="81" t="str">
        <f>_xll.ohRangeRetrieveError(F86)</f>
        <v/>
      </c>
      <c r="H86" s="117"/>
    </row>
    <row r="87" spans="1:8" x14ac:dyDescent="0.2">
      <c r="A87" s="122"/>
      <c r="B87" s="83">
        <v>82</v>
      </c>
      <c r="C87" s="121" t="b">
        <v>0</v>
      </c>
      <c r="D87" s="120" t="str">
        <v>K1</v>
      </c>
      <c r="E87" s="119" t="str">
        <f t="shared" si="3"/>
        <v>EURFUT1MK1_Quote</v>
      </c>
      <c r="F87" s="118" t="str">
        <f>_xll.qlSimpleQuote(E87,,PriceTickValue,Permanent,Trigger,ObjectOverwrite)</f>
        <v>EURFUT1MK1_Quote#0000</v>
      </c>
      <c r="G87" s="81" t="str">
        <f>_xll.ohRangeRetrieveError(F87)</f>
        <v/>
      </c>
      <c r="H87" s="117"/>
    </row>
    <row r="88" spans="1:8" x14ac:dyDescent="0.2">
      <c r="A88" s="122"/>
      <c r="B88" s="83">
        <v>83</v>
      </c>
      <c r="C88" s="121" t="b">
        <v>0</v>
      </c>
      <c r="D88" s="120" t="str">
        <v>M1</v>
      </c>
      <c r="E88" s="119" t="str">
        <f t="shared" si="3"/>
        <v>EURFUT1MM1_Quote</v>
      </c>
      <c r="F88" s="118" t="str">
        <f>_xll.qlSimpleQuote(E88,,PriceTickValue,Permanent,Trigger,ObjectOverwrite)</f>
        <v>EURFUT1MM1_Quote#0000</v>
      </c>
      <c r="G88" s="81" t="str">
        <f>_xll.ohRangeRetrieveError(F88)</f>
        <v/>
      </c>
      <c r="H88" s="117"/>
    </row>
    <row r="89" spans="1:8" x14ac:dyDescent="0.2">
      <c r="A89" s="122"/>
      <c r="B89" s="83">
        <v>84</v>
      </c>
      <c r="C89" s="121" t="b">
        <v>0</v>
      </c>
      <c r="D89" s="120" t="str">
        <v>N1</v>
      </c>
      <c r="E89" s="119" t="str">
        <f t="shared" si="3"/>
        <v>EURFUT1MN1_Quote</v>
      </c>
      <c r="F89" s="118" t="str">
        <f>_xll.qlSimpleQuote(E89,,PriceTickValue,Permanent,Trigger,ObjectOverwrite)</f>
        <v>EURFUT1MN1_Quote#0000</v>
      </c>
      <c r="G89" s="81" t="str">
        <f>_xll.ohRangeRetrieveError(F89)</f>
        <v/>
      </c>
      <c r="H89" s="117"/>
    </row>
    <row r="90" spans="1:8" x14ac:dyDescent="0.2">
      <c r="A90" s="122"/>
      <c r="B90" s="83">
        <v>85</v>
      </c>
      <c r="C90" s="121" t="b">
        <v>0</v>
      </c>
      <c r="D90" s="120" t="str">
        <v>Q1</v>
      </c>
      <c r="E90" s="119" t="str">
        <f t="shared" si="3"/>
        <v>EURFUT1MQ1_Quote</v>
      </c>
      <c r="F90" s="118" t="str">
        <f>_xll.qlSimpleQuote(E90,,PriceTickValue,Permanent,Trigger,ObjectOverwrite)</f>
        <v>EURFUT1MQ1_Quote#0000</v>
      </c>
      <c r="G90" s="81" t="str">
        <f>_xll.ohRangeRetrieveError(F90)</f>
        <v/>
      </c>
      <c r="H90" s="117"/>
    </row>
    <row r="91" spans="1:8" x14ac:dyDescent="0.2">
      <c r="A91" s="122"/>
      <c r="B91" s="83">
        <v>86</v>
      </c>
      <c r="C91" s="121" t="b">
        <v>0</v>
      </c>
      <c r="D91" s="120" t="str">
        <v>U1</v>
      </c>
      <c r="E91" s="119" t="str">
        <f t="shared" si="3"/>
        <v>EURFUT1MU1_Quote</v>
      </c>
      <c r="F91" s="118" t="str">
        <f>_xll.qlSimpleQuote(E91,,PriceTickValue,Permanent,Trigger,ObjectOverwrite)</f>
        <v>EURFUT1MU1_Quote#0000</v>
      </c>
      <c r="G91" s="81" t="str">
        <f>_xll.ohRangeRetrieveError(F91)</f>
        <v/>
      </c>
      <c r="H91" s="117"/>
    </row>
    <row r="92" spans="1:8" x14ac:dyDescent="0.2">
      <c r="A92" s="122"/>
      <c r="B92" s="83">
        <v>87</v>
      </c>
      <c r="C92" s="121" t="b">
        <v>0</v>
      </c>
      <c r="D92" s="120" t="str">
        <v>V1</v>
      </c>
      <c r="E92" s="119" t="str">
        <f t="shared" si="3"/>
        <v>EURFUT1MV1_Quote</v>
      </c>
      <c r="F92" s="118" t="str">
        <f>_xll.qlSimpleQuote(E92,,PriceTickValue,Permanent,Trigger,ObjectOverwrite)</f>
        <v>EURFUT1MV1_Quote#0000</v>
      </c>
      <c r="G92" s="81" t="str">
        <f>_xll.ohRangeRetrieveError(F92)</f>
        <v/>
      </c>
      <c r="H92" s="117"/>
    </row>
    <row r="93" spans="1:8" x14ac:dyDescent="0.2">
      <c r="A93" s="122"/>
      <c r="B93" s="83">
        <v>88</v>
      </c>
      <c r="C93" s="121" t="b">
        <v>0</v>
      </c>
      <c r="D93" s="120" t="str">
        <v>X1</v>
      </c>
      <c r="E93" s="119" t="str">
        <f t="shared" si="3"/>
        <v>EURFUT1MX1_Quote</v>
      </c>
      <c r="F93" s="118" t="str">
        <f>_xll.qlSimpleQuote(E93,,PriceTickValue,Permanent,Trigger,ObjectOverwrite)</f>
        <v>EURFUT1MX1_Quote#0000</v>
      </c>
      <c r="G93" s="81" t="str">
        <f>_xll.ohRangeRetrieveError(F93)</f>
        <v/>
      </c>
      <c r="H93" s="117"/>
    </row>
    <row r="94" spans="1:8" x14ac:dyDescent="0.2">
      <c r="A94" s="122"/>
      <c r="B94" s="83">
        <v>89</v>
      </c>
      <c r="C94" s="121" t="b">
        <v>0</v>
      </c>
      <c r="D94" s="120" t="str">
        <v>Z1</v>
      </c>
      <c r="E94" s="119" t="str">
        <f t="shared" si="3"/>
        <v>EURFUT1MZ1_Quote</v>
      </c>
      <c r="F94" s="118" t="str">
        <f>_xll.qlSimpleQuote(E94,,PriceTickValue,Permanent,Trigger,ObjectOverwrite)</f>
        <v>EURFUT1MZ1_Quote#0000</v>
      </c>
      <c r="G94" s="81" t="str">
        <f>_xll.ohRangeRetrieveError(F94)</f>
        <v/>
      </c>
      <c r="H94" s="117"/>
    </row>
    <row r="95" spans="1:8" x14ac:dyDescent="0.2">
      <c r="A95" s="122"/>
      <c r="B95" s="83">
        <v>90</v>
      </c>
      <c r="C95" s="121" t="b">
        <v>0</v>
      </c>
      <c r="D95" s="120" t="str">
        <v>F2</v>
      </c>
      <c r="E95" s="119" t="str">
        <f t="shared" si="3"/>
        <v>EURFUT1MF2_Quote</v>
      </c>
      <c r="F95" s="118" t="str">
        <f>_xll.qlSimpleQuote(E95,,PriceTickValue,Permanent,Trigger,ObjectOverwrite)</f>
        <v>EURFUT1MF2_Quote#0000</v>
      </c>
      <c r="G95" s="81" t="str">
        <f>_xll.ohRangeRetrieveError(F95)</f>
        <v/>
      </c>
      <c r="H95" s="117"/>
    </row>
    <row r="96" spans="1:8" x14ac:dyDescent="0.2">
      <c r="A96" s="122"/>
      <c r="B96" s="83">
        <v>91</v>
      </c>
      <c r="C96" s="121" t="b">
        <v>0</v>
      </c>
      <c r="D96" s="120" t="str">
        <v>G2</v>
      </c>
      <c r="E96" s="119" t="str">
        <f t="shared" si="3"/>
        <v>EURFUT1MG2_Quote</v>
      </c>
      <c r="F96" s="118" t="str">
        <f>_xll.qlSimpleQuote(E96,,PriceTickValue,Permanent,Trigger,ObjectOverwrite)</f>
        <v>EURFUT1MG2_Quote#0000</v>
      </c>
      <c r="G96" s="81" t="str">
        <f>_xll.ohRangeRetrieveError(F96)</f>
        <v/>
      </c>
      <c r="H96" s="117"/>
    </row>
    <row r="97" spans="1:8" x14ac:dyDescent="0.2">
      <c r="A97" s="122"/>
      <c r="B97" s="83">
        <v>92</v>
      </c>
      <c r="C97" s="121" t="b">
        <v>0</v>
      </c>
      <c r="D97" s="120" t="str">
        <v>H2</v>
      </c>
      <c r="E97" s="119" t="str">
        <f t="shared" si="3"/>
        <v>EURFUT1MH2_Quote</v>
      </c>
      <c r="F97" s="118" t="str">
        <f>_xll.qlSimpleQuote(E97,,PriceTickValue,Permanent,Trigger,ObjectOverwrite)</f>
        <v>EURFUT1MH2_Quote#0000</v>
      </c>
      <c r="G97" s="81" t="str">
        <f>_xll.ohRangeRetrieveError(F97)</f>
        <v/>
      </c>
      <c r="H97" s="117"/>
    </row>
    <row r="98" spans="1:8" x14ac:dyDescent="0.2">
      <c r="A98" s="122"/>
      <c r="B98" s="83">
        <v>93</v>
      </c>
      <c r="C98" s="121" t="b">
        <v>0</v>
      </c>
      <c r="D98" s="120" t="str">
        <v>J2</v>
      </c>
      <c r="E98" s="119" t="str">
        <f t="shared" si="3"/>
        <v>EURFUT1MJ2_Quote</v>
      </c>
      <c r="F98" s="118" t="str">
        <f>_xll.qlSimpleQuote(E98,,PriceTickValue,Permanent,Trigger,ObjectOverwrite)</f>
        <v>EURFUT1MJ2_Quote#0000</v>
      </c>
      <c r="G98" s="81" t="str">
        <f>_xll.ohRangeRetrieveError(F98)</f>
        <v/>
      </c>
      <c r="H98" s="117"/>
    </row>
    <row r="99" spans="1:8" x14ac:dyDescent="0.2">
      <c r="A99" s="122"/>
      <c r="B99" s="83">
        <v>94</v>
      </c>
      <c r="C99" s="121" t="b">
        <v>0</v>
      </c>
      <c r="D99" s="120" t="str">
        <v>K2</v>
      </c>
      <c r="E99" s="119" t="str">
        <f t="shared" si="3"/>
        <v>EURFUT1MK2_Quote</v>
      </c>
      <c r="F99" s="118" t="str">
        <f>_xll.qlSimpleQuote(E99,,PriceTickValue,Permanent,Trigger,ObjectOverwrite)</f>
        <v>EURFUT1MK2_Quote#0000</v>
      </c>
      <c r="G99" s="81" t="str">
        <f>_xll.ohRangeRetrieveError(F99)</f>
        <v/>
      </c>
      <c r="H99" s="117"/>
    </row>
    <row r="100" spans="1:8" x14ac:dyDescent="0.2">
      <c r="A100" s="122"/>
      <c r="B100" s="83">
        <v>95</v>
      </c>
      <c r="C100" s="121" t="b">
        <v>0</v>
      </c>
      <c r="D100" s="120" t="str">
        <v>M2</v>
      </c>
      <c r="E100" s="119" t="str">
        <f t="shared" si="3"/>
        <v>EURFUT1MM2_Quote</v>
      </c>
      <c r="F100" s="118" t="str">
        <f>_xll.qlSimpleQuote(E100,,PriceTickValue,Permanent,Trigger,ObjectOverwrite)</f>
        <v>EURFUT1MM2_Quote#0000</v>
      </c>
      <c r="G100" s="81" t="str">
        <f>_xll.ohRangeRetrieveError(F100)</f>
        <v/>
      </c>
      <c r="H100" s="117"/>
    </row>
    <row r="101" spans="1:8" x14ac:dyDescent="0.2">
      <c r="A101" s="122"/>
      <c r="B101" s="83">
        <v>96</v>
      </c>
      <c r="C101" s="121" t="b">
        <v>0</v>
      </c>
      <c r="D101" s="120" t="str">
        <v>N2</v>
      </c>
      <c r="E101" s="119" t="str">
        <f t="shared" si="3"/>
        <v>EURFUT1MN2_Quote</v>
      </c>
      <c r="F101" s="118" t="str">
        <f>_xll.qlSimpleQuote(E101,,PriceTickValue,Permanent,Trigger,ObjectOverwrite)</f>
        <v>EURFUT1MN2_Quote#0000</v>
      </c>
      <c r="G101" s="81" t="str">
        <f>_xll.ohRangeRetrieveError(F101)</f>
        <v/>
      </c>
      <c r="H101" s="117"/>
    </row>
    <row r="102" spans="1:8" x14ac:dyDescent="0.2">
      <c r="A102" s="122"/>
      <c r="B102" s="83">
        <v>97</v>
      </c>
      <c r="C102" s="121" t="b">
        <v>0</v>
      </c>
      <c r="D102" s="120" t="str">
        <v>Q2</v>
      </c>
      <c r="E102" s="119" t="str">
        <f t="shared" ref="E102:E125" si="4">Currency&amp;$D$4&amp;$E$4&amp;$D102&amp;QuoteSuffix</f>
        <v>EURFUT1MQ2_Quote</v>
      </c>
      <c r="F102" s="118" t="str">
        <f>_xll.qlSimpleQuote(E102,,PriceTickValue,Permanent,Trigger,ObjectOverwrite)</f>
        <v>EURFUT1MQ2_Quote#0000</v>
      </c>
      <c r="G102" s="81" t="str">
        <f>_xll.ohRangeRetrieveError(F102)</f>
        <v/>
      </c>
      <c r="H102" s="117"/>
    </row>
    <row r="103" spans="1:8" x14ac:dyDescent="0.2">
      <c r="A103" s="122"/>
      <c r="B103" s="83">
        <v>98</v>
      </c>
      <c r="C103" s="121" t="b">
        <v>0</v>
      </c>
      <c r="D103" s="120" t="str">
        <v>U2</v>
      </c>
      <c r="E103" s="119" t="str">
        <f t="shared" si="4"/>
        <v>EURFUT1MU2_Quote</v>
      </c>
      <c r="F103" s="118" t="str">
        <f>_xll.qlSimpleQuote(E103,,PriceTickValue,Permanent,Trigger,ObjectOverwrite)</f>
        <v>EURFUT1MU2_Quote#0000</v>
      </c>
      <c r="G103" s="81" t="str">
        <f>_xll.ohRangeRetrieveError(F103)</f>
        <v/>
      </c>
      <c r="H103" s="117"/>
    </row>
    <row r="104" spans="1:8" x14ac:dyDescent="0.2">
      <c r="A104" s="122"/>
      <c r="B104" s="83">
        <v>99</v>
      </c>
      <c r="C104" s="121" t="b">
        <v>0</v>
      </c>
      <c r="D104" s="120" t="str">
        <v>V2</v>
      </c>
      <c r="E104" s="119" t="str">
        <f t="shared" si="4"/>
        <v>EURFUT1MV2_Quote</v>
      </c>
      <c r="F104" s="118" t="str">
        <f>_xll.qlSimpleQuote(E104,,PriceTickValue,Permanent,Trigger,ObjectOverwrite)</f>
        <v>EURFUT1MV2_Quote#0000</v>
      </c>
      <c r="G104" s="81" t="str">
        <f>_xll.ohRangeRetrieveError(F104)</f>
        <v/>
      </c>
      <c r="H104" s="117"/>
    </row>
    <row r="105" spans="1:8" x14ac:dyDescent="0.2">
      <c r="A105" s="122"/>
      <c r="B105" s="83">
        <v>100</v>
      </c>
      <c r="C105" s="121" t="b">
        <v>0</v>
      </c>
      <c r="D105" s="120" t="str">
        <v>X2</v>
      </c>
      <c r="E105" s="119" t="str">
        <f t="shared" si="4"/>
        <v>EURFUT1MX2_Quote</v>
      </c>
      <c r="F105" s="118" t="str">
        <f>_xll.qlSimpleQuote(E105,,PriceTickValue,Permanent,Trigger,ObjectOverwrite)</f>
        <v>EURFUT1MX2_Quote#0000</v>
      </c>
      <c r="G105" s="81" t="str">
        <f>_xll.ohRangeRetrieveError(F105)</f>
        <v/>
      </c>
      <c r="H105" s="117"/>
    </row>
    <row r="106" spans="1:8" x14ac:dyDescent="0.2">
      <c r="A106" s="122"/>
      <c r="B106" s="83">
        <v>101</v>
      </c>
      <c r="C106" s="121" t="b">
        <v>0</v>
      </c>
      <c r="D106" s="120" t="str">
        <v>Z2</v>
      </c>
      <c r="E106" s="119" t="str">
        <f t="shared" si="4"/>
        <v>EURFUT1MZ2_Quote</v>
      </c>
      <c r="F106" s="118" t="str">
        <f>_xll.qlSimpleQuote(E106,,PriceTickValue,Permanent,Trigger,ObjectOverwrite)</f>
        <v>EURFUT1MZ2_Quote#0000</v>
      </c>
      <c r="G106" s="81" t="str">
        <f>_xll.ohRangeRetrieveError(F106)</f>
        <v/>
      </c>
      <c r="H106" s="117"/>
    </row>
    <row r="107" spans="1:8" x14ac:dyDescent="0.2">
      <c r="A107" s="122"/>
      <c r="B107" s="83">
        <v>102</v>
      </c>
      <c r="C107" s="121" t="b">
        <v>0</v>
      </c>
      <c r="D107" s="120" t="str">
        <v>F3</v>
      </c>
      <c r="E107" s="119" t="str">
        <f t="shared" si="4"/>
        <v>EURFUT1MF3_Quote</v>
      </c>
      <c r="F107" s="118" t="str">
        <f>_xll.qlSimpleQuote(E107,,PriceTickValue,Permanent,Trigger,ObjectOverwrite)</f>
        <v>EURFUT1MF3_Quote#0000</v>
      </c>
      <c r="G107" s="81" t="str">
        <f>_xll.ohRangeRetrieveError(F107)</f>
        <v/>
      </c>
      <c r="H107" s="117"/>
    </row>
    <row r="108" spans="1:8" x14ac:dyDescent="0.2">
      <c r="A108" s="122"/>
      <c r="B108" s="83">
        <v>103</v>
      </c>
      <c r="C108" s="121" t="b">
        <v>0</v>
      </c>
      <c r="D108" s="120" t="str">
        <v>G3</v>
      </c>
      <c r="E108" s="119" t="str">
        <f t="shared" si="4"/>
        <v>EURFUT1MG3_Quote</v>
      </c>
      <c r="F108" s="118" t="str">
        <f>_xll.qlSimpleQuote(E108,,PriceTickValue,Permanent,Trigger,ObjectOverwrite)</f>
        <v>EURFUT1MG3_Quote#0000</v>
      </c>
      <c r="G108" s="81" t="str">
        <f>_xll.ohRangeRetrieveError(F108)</f>
        <v/>
      </c>
      <c r="H108" s="117"/>
    </row>
    <row r="109" spans="1:8" x14ac:dyDescent="0.2">
      <c r="A109" s="122"/>
      <c r="B109" s="83">
        <v>104</v>
      </c>
      <c r="C109" s="121" t="b">
        <v>0</v>
      </c>
      <c r="D109" s="120" t="str">
        <v>H3</v>
      </c>
      <c r="E109" s="119" t="str">
        <f t="shared" si="4"/>
        <v>EURFUT1MH3_Quote</v>
      </c>
      <c r="F109" s="118" t="str">
        <f>_xll.qlSimpleQuote(E109,,PriceTickValue,Permanent,Trigger,ObjectOverwrite)</f>
        <v>EURFUT1MH3_Quote#0000</v>
      </c>
      <c r="G109" s="81" t="str">
        <f>_xll.ohRangeRetrieveError(F109)</f>
        <v/>
      </c>
      <c r="H109" s="117"/>
    </row>
    <row r="110" spans="1:8" x14ac:dyDescent="0.2">
      <c r="A110" s="122"/>
      <c r="B110" s="83">
        <v>105</v>
      </c>
      <c r="C110" s="121" t="b">
        <v>0</v>
      </c>
      <c r="D110" s="120" t="str">
        <v>J3</v>
      </c>
      <c r="E110" s="119" t="str">
        <f t="shared" si="4"/>
        <v>EURFUT1MJ3_Quote</v>
      </c>
      <c r="F110" s="118" t="str">
        <f>_xll.qlSimpleQuote(E110,,PriceTickValue,Permanent,Trigger,ObjectOverwrite)</f>
        <v>EURFUT1MJ3_Quote#0000</v>
      </c>
      <c r="G110" s="81" t="str">
        <f>_xll.ohRangeRetrieveError(F110)</f>
        <v/>
      </c>
      <c r="H110" s="117"/>
    </row>
    <row r="111" spans="1:8" x14ac:dyDescent="0.2">
      <c r="A111" s="122"/>
      <c r="B111" s="83">
        <v>106</v>
      </c>
      <c r="C111" s="121" t="b">
        <v>0</v>
      </c>
      <c r="D111" s="120" t="str">
        <v>K3</v>
      </c>
      <c r="E111" s="119" t="str">
        <f t="shared" si="4"/>
        <v>EURFUT1MK3_Quote</v>
      </c>
      <c r="F111" s="118" t="str">
        <f>_xll.qlSimpleQuote(E111,,PriceTickValue,Permanent,Trigger,ObjectOverwrite)</f>
        <v>EURFUT1MK3_Quote#0000</v>
      </c>
      <c r="G111" s="81" t="str">
        <f>_xll.ohRangeRetrieveError(F111)</f>
        <v/>
      </c>
      <c r="H111" s="117"/>
    </row>
    <row r="112" spans="1:8" x14ac:dyDescent="0.2">
      <c r="A112" s="122"/>
      <c r="B112" s="83">
        <v>107</v>
      </c>
      <c r="C112" s="121" t="b">
        <v>0</v>
      </c>
      <c r="D112" s="120" t="str">
        <v>M3</v>
      </c>
      <c r="E112" s="119" t="str">
        <f t="shared" si="4"/>
        <v>EURFUT1MM3_Quote</v>
      </c>
      <c r="F112" s="118" t="str">
        <f>_xll.qlSimpleQuote(E112,,PriceTickValue,Permanent,Trigger,ObjectOverwrite)</f>
        <v>EURFUT1MM3_Quote#0000</v>
      </c>
      <c r="G112" s="81" t="str">
        <f>_xll.ohRangeRetrieveError(F112)</f>
        <v/>
      </c>
      <c r="H112" s="117"/>
    </row>
    <row r="113" spans="1:8" x14ac:dyDescent="0.2">
      <c r="A113" s="122"/>
      <c r="B113" s="83">
        <v>108</v>
      </c>
      <c r="C113" s="121" t="b">
        <v>0</v>
      </c>
      <c r="D113" s="120" t="str">
        <v>N3</v>
      </c>
      <c r="E113" s="119" t="str">
        <f t="shared" si="4"/>
        <v>EURFUT1MN3_Quote</v>
      </c>
      <c r="F113" s="118" t="str">
        <f>_xll.qlSimpleQuote(E113,,PriceTickValue,Permanent,Trigger,ObjectOverwrite)</f>
        <v>EURFUT1MN3_Quote#0000</v>
      </c>
      <c r="G113" s="81" t="str">
        <f>_xll.ohRangeRetrieveError(F113)</f>
        <v/>
      </c>
      <c r="H113" s="117"/>
    </row>
    <row r="114" spans="1:8" x14ac:dyDescent="0.2">
      <c r="A114" s="122"/>
      <c r="B114" s="83">
        <v>109</v>
      </c>
      <c r="C114" s="121" t="b">
        <v>0</v>
      </c>
      <c r="D114" s="120" t="str">
        <v>Q3</v>
      </c>
      <c r="E114" s="119" t="str">
        <f t="shared" si="4"/>
        <v>EURFUT1MQ3_Quote</v>
      </c>
      <c r="F114" s="118" t="str">
        <f>_xll.qlSimpleQuote(E114,,PriceTickValue,Permanent,Trigger,ObjectOverwrite)</f>
        <v>EURFUT1MQ3_Quote#0000</v>
      </c>
      <c r="G114" s="81" t="str">
        <f>_xll.ohRangeRetrieveError(F114)</f>
        <v/>
      </c>
      <c r="H114" s="117"/>
    </row>
    <row r="115" spans="1:8" x14ac:dyDescent="0.2">
      <c r="A115" s="122"/>
      <c r="B115" s="83">
        <v>110</v>
      </c>
      <c r="C115" s="121" t="b">
        <v>0</v>
      </c>
      <c r="D115" s="120" t="str">
        <v>U3</v>
      </c>
      <c r="E115" s="119" t="str">
        <f t="shared" si="4"/>
        <v>EURFUT1MU3_Quote</v>
      </c>
      <c r="F115" s="118" t="str">
        <f>_xll.qlSimpleQuote(E115,,PriceTickValue,Permanent,Trigger,ObjectOverwrite)</f>
        <v>EURFUT1MU3_Quote#0000</v>
      </c>
      <c r="G115" s="81" t="str">
        <f>_xll.ohRangeRetrieveError(F115)</f>
        <v/>
      </c>
      <c r="H115" s="117"/>
    </row>
    <row r="116" spans="1:8" x14ac:dyDescent="0.2">
      <c r="A116" s="122"/>
      <c r="B116" s="83">
        <v>111</v>
      </c>
      <c r="C116" s="121" t="b">
        <v>0</v>
      </c>
      <c r="D116" s="120" t="str">
        <v>V3</v>
      </c>
      <c r="E116" s="119" t="str">
        <f t="shared" si="4"/>
        <v>EURFUT1MV3_Quote</v>
      </c>
      <c r="F116" s="118" t="str">
        <f>_xll.qlSimpleQuote(E116,,PriceTickValue,Permanent,Trigger,ObjectOverwrite)</f>
        <v>EURFUT1MV3_Quote#0000</v>
      </c>
      <c r="G116" s="81" t="str">
        <f>_xll.ohRangeRetrieveError(F116)</f>
        <v/>
      </c>
      <c r="H116" s="117"/>
    </row>
    <row r="117" spans="1:8" x14ac:dyDescent="0.2">
      <c r="A117" s="122"/>
      <c r="B117" s="83">
        <v>112</v>
      </c>
      <c r="C117" s="121" t="b">
        <v>0</v>
      </c>
      <c r="D117" s="120" t="str">
        <v>X3</v>
      </c>
      <c r="E117" s="119" t="str">
        <f t="shared" si="4"/>
        <v>EURFUT1MX3_Quote</v>
      </c>
      <c r="F117" s="118" t="str">
        <f>_xll.qlSimpleQuote(E117,,PriceTickValue,Permanent,Trigger,ObjectOverwrite)</f>
        <v>EURFUT1MX3_Quote#0000</v>
      </c>
      <c r="G117" s="81" t="str">
        <f>_xll.ohRangeRetrieveError(F117)</f>
        <v/>
      </c>
      <c r="H117" s="117"/>
    </row>
    <row r="118" spans="1:8" x14ac:dyDescent="0.2">
      <c r="A118" s="122"/>
      <c r="B118" s="83">
        <v>113</v>
      </c>
      <c r="C118" s="121" t="b">
        <v>0</v>
      </c>
      <c r="D118" s="120" t="str">
        <v>Z3</v>
      </c>
      <c r="E118" s="119" t="str">
        <f t="shared" si="4"/>
        <v>EURFUT1MZ3_Quote</v>
      </c>
      <c r="F118" s="118" t="str">
        <f>_xll.qlSimpleQuote(E118,,PriceTickValue,Permanent,Trigger,ObjectOverwrite)</f>
        <v>EURFUT1MZ3_Quote#0000</v>
      </c>
      <c r="G118" s="81" t="str">
        <f>_xll.ohRangeRetrieveError(F118)</f>
        <v/>
      </c>
      <c r="H118" s="117"/>
    </row>
    <row r="119" spans="1:8" x14ac:dyDescent="0.2">
      <c r="A119" s="122"/>
      <c r="B119" s="83">
        <v>114</v>
      </c>
      <c r="C119" s="121" t="b">
        <v>0</v>
      </c>
      <c r="D119" s="120" t="str">
        <v>F4</v>
      </c>
      <c r="E119" s="119" t="str">
        <f t="shared" si="4"/>
        <v>EURFUT1MF4_Quote</v>
      </c>
      <c r="F119" s="118" t="str">
        <f>_xll.qlSimpleQuote(E119,,PriceTickValue,Permanent,Trigger,ObjectOverwrite)</f>
        <v>EURFUT1MF4_Quote#0000</v>
      </c>
      <c r="G119" s="81" t="str">
        <f>_xll.ohRangeRetrieveError(F119)</f>
        <v/>
      </c>
      <c r="H119" s="117"/>
    </row>
    <row r="120" spans="1:8" x14ac:dyDescent="0.2">
      <c r="A120" s="122"/>
      <c r="B120" s="83">
        <v>115</v>
      </c>
      <c r="C120" s="121" t="b">
        <v>0</v>
      </c>
      <c r="D120" s="120" t="str">
        <v>G4</v>
      </c>
      <c r="E120" s="119" t="str">
        <f t="shared" si="4"/>
        <v>EURFUT1MG4_Quote</v>
      </c>
      <c r="F120" s="118" t="str">
        <f>_xll.qlSimpleQuote(E120,,PriceTickValue,Permanent,Trigger,ObjectOverwrite)</f>
        <v>EURFUT1MG4_Quote#0000</v>
      </c>
      <c r="G120" s="81" t="str">
        <f>_xll.ohRangeRetrieveError(F120)</f>
        <v/>
      </c>
      <c r="H120" s="117"/>
    </row>
    <row r="121" spans="1:8" x14ac:dyDescent="0.2">
      <c r="A121" s="122"/>
      <c r="B121" s="83">
        <v>116</v>
      </c>
      <c r="C121" s="121" t="b">
        <v>0</v>
      </c>
      <c r="D121" s="120" t="str">
        <v>H4</v>
      </c>
      <c r="E121" s="119" t="str">
        <f t="shared" si="4"/>
        <v>EURFUT1MH4_Quote</v>
      </c>
      <c r="F121" s="118" t="str">
        <f>_xll.qlSimpleQuote(E121,,PriceTickValue,Permanent,Trigger,ObjectOverwrite)</f>
        <v>EURFUT1MH4_Quote#0000</v>
      </c>
      <c r="G121" s="81" t="str">
        <f>_xll.ohRangeRetrieveError(F121)</f>
        <v/>
      </c>
      <c r="H121" s="117"/>
    </row>
    <row r="122" spans="1:8" x14ac:dyDescent="0.2">
      <c r="A122" s="122"/>
      <c r="B122" s="83">
        <v>117</v>
      </c>
      <c r="C122" s="121" t="b">
        <v>0</v>
      </c>
      <c r="D122" s="120" t="str">
        <v>J4</v>
      </c>
      <c r="E122" s="119" t="str">
        <f t="shared" si="4"/>
        <v>EURFUT1MJ4_Quote</v>
      </c>
      <c r="F122" s="118" t="str">
        <f>_xll.qlSimpleQuote(E122,,PriceTickValue,Permanent,Trigger,ObjectOverwrite)</f>
        <v>EURFUT1MJ4_Quote#0000</v>
      </c>
      <c r="G122" s="81" t="str">
        <f>_xll.ohRangeRetrieveError(F122)</f>
        <v/>
      </c>
      <c r="H122" s="117"/>
    </row>
    <row r="123" spans="1:8" x14ac:dyDescent="0.2">
      <c r="A123" s="122"/>
      <c r="B123" s="83">
        <v>118</v>
      </c>
      <c r="C123" s="121" t="b">
        <v>0</v>
      </c>
      <c r="D123" s="120" t="str">
        <v>K4</v>
      </c>
      <c r="E123" s="119" t="str">
        <f t="shared" si="4"/>
        <v>EURFUT1MK4_Quote</v>
      </c>
      <c r="F123" s="118" t="str">
        <f>_xll.qlSimpleQuote(E123,,PriceTickValue,Permanent,Trigger,ObjectOverwrite)</f>
        <v>EURFUT1MK4_Quote#0000</v>
      </c>
      <c r="G123" s="81" t="str">
        <f>_xll.ohRangeRetrieveError(F123)</f>
        <v/>
      </c>
      <c r="H123" s="117"/>
    </row>
    <row r="124" spans="1:8" x14ac:dyDescent="0.2">
      <c r="A124" s="122"/>
      <c r="B124" s="83">
        <v>119</v>
      </c>
      <c r="C124" s="121" t="b">
        <v>0</v>
      </c>
      <c r="D124" s="120" t="str">
        <v>M4</v>
      </c>
      <c r="E124" s="119" t="str">
        <f t="shared" si="4"/>
        <v>EURFUT1MM4_Quote</v>
      </c>
      <c r="F124" s="118" t="str">
        <f>_xll.qlSimpleQuote(E124,,PriceTickValue,Permanent,Trigger,ObjectOverwrite)</f>
        <v>EURFUT1MM4_Quote#0000</v>
      </c>
      <c r="G124" s="81" t="str">
        <f>_xll.ohRangeRetrieveError(F124)</f>
        <v/>
      </c>
      <c r="H124" s="117"/>
    </row>
    <row r="125" spans="1:8" x14ac:dyDescent="0.2">
      <c r="A125" s="122"/>
      <c r="B125" s="83">
        <v>120</v>
      </c>
      <c r="C125" s="121" t="b">
        <v>0</v>
      </c>
      <c r="D125" s="120" t="str">
        <v>N4</v>
      </c>
      <c r="E125" s="119" t="str">
        <f t="shared" si="4"/>
        <v>EURFUT1MN4_Quote</v>
      </c>
      <c r="F125" s="118" t="str">
        <f>_xll.qlSimpleQuote(E125,,PriceTickValue,Permanent,Trigger,ObjectOverwrite)</f>
        <v>EURFUT1MN4_Quote#0000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232</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201</v>
      </c>
      <c r="Z5" s="247">
        <f>_xll.ohTrigger(Z7:Z48)</f>
        <v>0</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196</v>
      </c>
      <c r="O6" s="308" t="str">
        <f>_xll.RData(O7:O48,P6:T6,,ReutersRtMode,,P7)</f>
        <v>Updated at 11:41:31</v>
      </c>
      <c r="P6" s="305" t="s">
        <v>195</v>
      </c>
      <c r="Q6" s="305" t="s">
        <v>191</v>
      </c>
      <c r="R6" s="305" t="s">
        <v>160</v>
      </c>
      <c r="S6" s="305" t="s">
        <v>175</v>
      </c>
      <c r="T6" s="305" t="s">
        <v>190</v>
      </c>
      <c r="U6" s="307" t="s">
        <v>189</v>
      </c>
      <c r="V6" s="216"/>
      <c r="W6" s="306" t="s">
        <v>187</v>
      </c>
      <c r="X6" s="216"/>
      <c r="Y6" s="309" t="s">
        <v>185</v>
      </c>
      <c r="Z6" s="304" t="s">
        <v>184</v>
      </c>
      <c r="AA6" s="43"/>
      <c r="AB6" s="17"/>
      <c r="AC6" s="184" t="s">
        <v>194</v>
      </c>
      <c r="AD6" s="182" t="s">
        <v>193</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Q4</v>
      </c>
      <c r="E7" s="119" t="str">
        <f t="shared" ref="E7:E38" si="0">Currency&amp;$D$5&amp;$E$5&amp;$D7&amp;QuoteSuffix</f>
        <v>EURFUT3MQ4_Quote</v>
      </c>
      <c r="F7" s="124" t="str">
        <f>_xll.qlSimpleQuote(E7,,PriceTickValue,Permanent,Trigger,ObjectOverwrite)</f>
        <v>EURFUT3MQ4_Quote#0000</v>
      </c>
      <c r="G7" s="123" t="str">
        <f>_xll.ohRangeRetrieveError(F7)</f>
        <v/>
      </c>
      <c r="H7" s="117"/>
      <c r="J7" s="286"/>
      <c r="K7" s="299">
        <v>1</v>
      </c>
      <c r="L7" s="298" t="b">
        <v>0</v>
      </c>
      <c r="M7" s="234" t="str">
        <f t="array" ref="M7:M48">_xll.qlIMMcode(FuturesDates)</f>
        <v>Q4</v>
      </c>
      <c r="N7" s="297">
        <f t="array" ref="N7:N48">_xll.qlIMMNextDates(_xll.qlSettingsEvaluationDate(Trigger)-1,$L7:$L48)</f>
        <v>41871</v>
      </c>
      <c r="O7" s="234" t="str">
        <f t="array" ref="O7:O48">VLOOKUP(Currency,LiffeCodes,2)&amp;FuturesCodes</f>
        <v>FEIQ4</v>
      </c>
      <c r="P7" s="296">
        <v>41869</v>
      </c>
      <c r="Q7" s="234">
        <v>99.79</v>
      </c>
      <c r="R7" s="234">
        <v>99.795000000000002</v>
      </c>
      <c r="S7" s="234">
        <v>99.795000000000002</v>
      </c>
      <c r="T7" s="234">
        <v>99.795000000000002</v>
      </c>
      <c r="U7" s="237">
        <f>_xll.qlMidSafe($Q7,$R7)</f>
        <v>99.792500000000004</v>
      </c>
      <c r="V7" s="216"/>
      <c r="W7" s="295">
        <v>99.792500000000004</v>
      </c>
      <c r="X7" s="216"/>
      <c r="Y7" s="294">
        <f t="array" ref="Y7:Y48">QuoteLive</f>
        <v>99.792500000000004</v>
      </c>
      <c r="Z7" s="237">
        <f>_xll.qlSimpleQuoteSetValue(F7,Y7,Trigger)</f>
        <v>0</v>
      </c>
      <c r="AA7" s="43"/>
      <c r="AB7" s="17"/>
      <c r="AC7" s="62" t="s">
        <v>76</v>
      </c>
      <c r="AD7" s="60" t="s">
        <v>200</v>
      </c>
      <c r="AE7" s="17"/>
      <c r="AF7" s="253">
        <f t="shared" ref="AF7:AF48" si="1">(R7-U7)/50</f>
        <v>4.9999999999954527E-5</v>
      </c>
      <c r="AH7" s="122"/>
      <c r="AI7" s="127">
        <v>1</v>
      </c>
      <c r="AJ7" s="125" t="b">
        <v>0</v>
      </c>
      <c r="AK7" s="125" t="str">
        <f t="array" ref="AK7:AK48">_xll.qlIMMcode(FuturesDates)</f>
        <v>Q4</v>
      </c>
      <c r="AL7" s="211" t="str">
        <f t="shared" ref="AL7:AL48" si="2">Currency&amp;"FUT"&amp;$AN$4&amp;$AK7&amp;QuoteSuffix</f>
        <v>EURFUT3MQ4_Quote</v>
      </c>
      <c r="AM7" s="212" t="str">
        <f t="shared" ref="AM7:AM48" si="3">Currency&amp;"FUT"&amp;$AN$4&amp;$AK7&amp;"ConvAdj"&amp;QuoteSuffix</f>
        <v>EURFUT3MQ4ConvAdj_Quote</v>
      </c>
      <c r="AN7" s="211" t="str">
        <f>_xll.qlFuturesConvAdjustmentQuote($AM7,IborIndex,$AK7,$AL7,Volatility,MeanReversion,Permanent,Trigger,ObjectOverwrite)</f>
        <v>EURFUT3MQ4ConvAdj_Quote#0000</v>
      </c>
      <c r="AO7" s="51" t="str">
        <f>_xll.ohRangeRetrieveError(AN7)</f>
        <v/>
      </c>
      <c r="AP7" s="43"/>
    </row>
    <row r="8" spans="1:43" x14ac:dyDescent="0.2">
      <c r="A8" s="122"/>
      <c r="B8" s="83">
        <v>2</v>
      </c>
      <c r="C8" s="121" t="b">
        <v>0</v>
      </c>
      <c r="D8" s="120" t="str">
        <v>U4</v>
      </c>
      <c r="E8" s="119" t="str">
        <f t="shared" si="0"/>
        <v>EURFUT3MU4_Quote</v>
      </c>
      <c r="F8" s="118" t="str">
        <f>_xll.qlSimpleQuote(E8,,PriceTickValue,Permanent,Trigger,ObjectOverwrite)</f>
        <v>EURFUT3MU4_Quote#0000</v>
      </c>
      <c r="G8" s="81" t="str">
        <f>_xll.ohRangeRetrieveError(F8)</f>
        <v/>
      </c>
      <c r="H8" s="117"/>
      <c r="J8" s="286"/>
      <c r="K8" s="292">
        <v>2</v>
      </c>
      <c r="L8" s="291" t="b">
        <v>0</v>
      </c>
      <c r="M8" s="222" t="str">
        <v>U4</v>
      </c>
      <c r="N8" s="290">
        <v>41899</v>
      </c>
      <c r="O8" s="222" t="str">
        <v>FEIU4</v>
      </c>
      <c r="P8" s="289">
        <v>41897</v>
      </c>
      <c r="Q8" s="222">
        <v>99.79</v>
      </c>
      <c r="R8" s="222">
        <v>99.795000000000002</v>
      </c>
      <c r="S8" s="222">
        <v>99.795000000000002</v>
      </c>
      <c r="T8" s="222">
        <v>99.79</v>
      </c>
      <c r="U8" s="225">
        <f>_xll.qlMidSafe($Q8,$R8)</f>
        <v>99.792500000000004</v>
      </c>
      <c r="V8" s="216"/>
      <c r="W8" s="293">
        <v>99.792500000000004</v>
      </c>
      <c r="X8" s="216"/>
      <c r="Y8" s="287">
        <v>99.792500000000004</v>
      </c>
      <c r="Z8" s="225">
        <f>_xll.qlSimpleQuoteSetValue(F8,Y8,Trigger)</f>
        <v>0</v>
      </c>
      <c r="AA8" s="43"/>
      <c r="AB8" s="17"/>
      <c r="AC8" s="62" t="s">
        <v>64</v>
      </c>
      <c r="AD8" s="60" t="s">
        <v>199</v>
      </c>
      <c r="AE8" s="17"/>
      <c r="AF8" s="253">
        <f t="shared" si="1"/>
        <v>4.9999999999954527E-5</v>
      </c>
      <c r="AH8" s="122"/>
      <c r="AI8" s="83">
        <v>2</v>
      </c>
      <c r="AJ8" s="120" t="b">
        <v>0</v>
      </c>
      <c r="AK8" s="120" t="str">
        <v>U4</v>
      </c>
      <c r="AL8" s="211" t="str">
        <f t="shared" si="2"/>
        <v>EURFUT3MU4_Quote</v>
      </c>
      <c r="AM8" s="212" t="str">
        <f t="shared" si="3"/>
        <v>EURFUT3MU4ConvAdj_Quote</v>
      </c>
      <c r="AN8" s="211" t="str">
        <f>_xll.qlFuturesConvAdjustmentQuote($AM8,IborIndex,$AK8,$AL8,Volatility,MeanReversion,Permanent,Trigger,ObjectOverwrite)</f>
        <v>EURFUT3MU4ConvAdj_Quote#0000</v>
      </c>
      <c r="AO8" s="51" t="str">
        <f>_xll.ohRangeRetrieveError(AN8)</f>
        <v/>
      </c>
      <c r="AP8" s="43"/>
    </row>
    <row r="9" spans="1:43" x14ac:dyDescent="0.2">
      <c r="A9" s="122"/>
      <c r="B9" s="83">
        <v>3</v>
      </c>
      <c r="C9" s="121" t="b">
        <v>0</v>
      </c>
      <c r="D9" s="120" t="str">
        <v>V4</v>
      </c>
      <c r="E9" s="119" t="str">
        <f t="shared" si="0"/>
        <v>EURFUT3MV4_Quote</v>
      </c>
      <c r="F9" s="118" t="str">
        <f>_xll.qlSimpleQuote(E9,,PriceTickValue,Permanent,Trigger,ObjectOverwrite)</f>
        <v>EURFUT3MV4_Quote#0000</v>
      </c>
      <c r="G9" s="81" t="str">
        <f>_xll.ohRangeRetrieveError(F9)</f>
        <v/>
      </c>
      <c r="H9" s="117"/>
      <c r="J9" s="286"/>
      <c r="K9" s="292">
        <v>3</v>
      </c>
      <c r="L9" s="291" t="b">
        <v>0</v>
      </c>
      <c r="M9" s="222" t="str">
        <v>V4</v>
      </c>
      <c r="N9" s="290">
        <v>41927</v>
      </c>
      <c r="O9" s="222" t="str">
        <v>FEIV4</v>
      </c>
      <c r="P9" s="289">
        <v>41925</v>
      </c>
      <c r="Q9" s="222">
        <v>99.795000000000002</v>
      </c>
      <c r="R9" s="222">
        <v>0</v>
      </c>
      <c r="S9" s="222">
        <v>0</v>
      </c>
      <c r="T9" s="222">
        <v>99.795000000000002</v>
      </c>
      <c r="U9" s="225" t="e">
        <f>_xll.qlMidSafe($Q9,$R9)</f>
        <v>#NUM!</v>
      </c>
      <c r="V9" s="216"/>
      <c r="W9" s="293" t="e">
        <v>#NUM!</v>
      </c>
      <c r="X9" s="216"/>
      <c r="Y9" s="287" t="e">
        <v>#NUM!</v>
      </c>
      <c r="Z9" s="225" t="e">
        <f>_xll.qlSimpleQuoteSetValue(F9,Y9,Trigger)</f>
        <v>#NUM!</v>
      </c>
      <c r="AA9" s="43"/>
      <c r="AB9" s="17"/>
      <c r="AC9" s="62" t="s">
        <v>73</v>
      </c>
      <c r="AD9" s="60" t="s">
        <v>198</v>
      </c>
      <c r="AE9" s="17"/>
      <c r="AF9" s="253" t="e">
        <f t="shared" si="1"/>
        <v>#NUM!</v>
      </c>
      <c r="AH9" s="122"/>
      <c r="AI9" s="83">
        <v>3</v>
      </c>
      <c r="AJ9" s="120" t="b">
        <v>0</v>
      </c>
      <c r="AK9" s="120" t="str">
        <v>V4</v>
      </c>
      <c r="AL9" s="211" t="str">
        <f t="shared" si="2"/>
        <v>EURFUT3MV4_Quote</v>
      </c>
      <c r="AM9" s="212" t="str">
        <f t="shared" si="3"/>
        <v>EURFUT3MV4ConvAdj_Quote</v>
      </c>
      <c r="AN9" s="211" t="str">
        <f>_xll.qlFuturesConvAdjustmentQuote($AM9,IborIndex,$AK9,$AL9,Volatility,MeanReversion,Permanent,Trigger,ObjectOverwrite)</f>
        <v>EURFUT3MV4ConvAdj_Quote#0000</v>
      </c>
      <c r="AO9" s="51" t="str">
        <f>_xll.ohRangeRetrieveError(AN9)</f>
        <v/>
      </c>
      <c r="AP9" s="43"/>
    </row>
    <row r="10" spans="1:43" x14ac:dyDescent="0.2">
      <c r="A10" s="122"/>
      <c r="B10" s="83">
        <v>4</v>
      </c>
      <c r="C10" s="121" t="b">
        <v>0</v>
      </c>
      <c r="D10" s="120" t="str">
        <v>X4</v>
      </c>
      <c r="E10" s="119" t="str">
        <f t="shared" si="0"/>
        <v>EURFUT3MX4_Quote</v>
      </c>
      <c r="F10" s="118" t="str">
        <f>_xll.qlSimpleQuote(E10,,PriceTickValue,Permanent,Trigger,ObjectOverwrite)</f>
        <v>EURFUT3MX4_Quote#0000</v>
      </c>
      <c r="G10" s="81" t="str">
        <f>_xll.ohRangeRetrieveError(F10)</f>
        <v/>
      </c>
      <c r="H10" s="117"/>
      <c r="J10" s="286"/>
      <c r="K10" s="292">
        <v>4</v>
      </c>
      <c r="L10" s="291" t="b">
        <v>0</v>
      </c>
      <c r="M10" s="222" t="str">
        <v>X4</v>
      </c>
      <c r="N10" s="290">
        <v>41962</v>
      </c>
      <c r="O10" s="222" t="str">
        <v>FEIX4</v>
      </c>
      <c r="P10" s="289">
        <v>41960</v>
      </c>
      <c r="Q10" s="222">
        <v>0</v>
      </c>
      <c r="R10" s="222">
        <v>0</v>
      </c>
      <c r="S10" s="222">
        <v>0</v>
      </c>
      <c r="T10" s="222">
        <v>99.795000000000002</v>
      </c>
      <c r="U10" s="225" t="e">
        <f>_xll.qlMidSafe($Q10,$R10)</f>
        <v>#NUM!</v>
      </c>
      <c r="V10" s="216"/>
      <c r="W10" s="293" t="e">
        <v>#NUM!</v>
      </c>
      <c r="X10" s="216"/>
      <c r="Y10" s="287" t="e">
        <v>#NUM!</v>
      </c>
      <c r="Z10" s="225" t="e">
        <f>_xll.qlSimpleQuoteSetValue(F10,Y10,Trigger)</f>
        <v>#NUM!</v>
      </c>
      <c r="AA10" s="43"/>
      <c r="AB10" s="17"/>
      <c r="AC10" s="62" t="s">
        <v>72</v>
      </c>
      <c r="AD10" s="60"/>
      <c r="AE10" s="17"/>
      <c r="AF10" s="253" t="e">
        <f t="shared" si="1"/>
        <v>#NUM!</v>
      </c>
      <c r="AH10" s="122"/>
      <c r="AI10" s="83">
        <v>4</v>
      </c>
      <c r="AJ10" s="120" t="b">
        <v>0</v>
      </c>
      <c r="AK10" s="120" t="str">
        <v>X4</v>
      </c>
      <c r="AL10" s="211" t="str">
        <f t="shared" si="2"/>
        <v>EURFUT3MX4_Quote</v>
      </c>
      <c r="AM10" s="212" t="str">
        <f t="shared" si="3"/>
        <v>EURFUT3MX4ConvAdj_Quote</v>
      </c>
      <c r="AN10" s="211" t="str">
        <f>_xll.qlFuturesConvAdjustmentQuote($AM10,IborIndex,$AK10,$AL10,Volatility,MeanReversion,Permanent,Trigger,ObjectOverwrite)</f>
        <v>EURFUT3MX4ConvAdj_Quote#0000</v>
      </c>
      <c r="AO10" s="51" t="str">
        <f>_xll.ohRangeRetrieveError(AN10)</f>
        <v/>
      </c>
      <c r="AP10" s="43"/>
    </row>
    <row r="11" spans="1:43" ht="12" thickBot="1" x14ac:dyDescent="0.25">
      <c r="A11" s="122"/>
      <c r="B11" s="83">
        <v>5</v>
      </c>
      <c r="C11" s="121" t="b">
        <v>0</v>
      </c>
      <c r="D11" s="120" t="str">
        <v>Z4</v>
      </c>
      <c r="E11" s="119" t="str">
        <f t="shared" si="0"/>
        <v>EURFUT3MZ4_Quote</v>
      </c>
      <c r="F11" s="118" t="str">
        <f>_xll.qlSimpleQuote(E11,,PriceTickValue,Permanent,Trigger,ObjectOverwrite)</f>
        <v>EURFUT3MZ4_Quote#0000</v>
      </c>
      <c r="G11" s="81" t="str">
        <f>_xll.ohRangeRetrieveError(F11)</f>
        <v/>
      </c>
      <c r="H11" s="117"/>
      <c r="J11" s="286"/>
      <c r="K11" s="292">
        <v>5</v>
      </c>
      <c r="L11" s="291" t="b">
        <v>0</v>
      </c>
      <c r="M11" s="222" t="str">
        <v>Z4</v>
      </c>
      <c r="N11" s="290">
        <v>41990</v>
      </c>
      <c r="O11" s="222" t="str">
        <v>FEIZ4</v>
      </c>
      <c r="P11" s="289">
        <v>41988</v>
      </c>
      <c r="Q11" s="222">
        <v>99.8</v>
      </c>
      <c r="R11" s="222">
        <v>99.805000000000007</v>
      </c>
      <c r="S11" s="222">
        <v>99.805000000000007</v>
      </c>
      <c r="T11" s="222">
        <v>99.805000000000007</v>
      </c>
      <c r="U11" s="225">
        <f>_xll.qlMidSafe($Q11,$R11)</f>
        <v>99.802500000000009</v>
      </c>
      <c r="V11" s="216"/>
      <c r="W11" s="288">
        <v>99.802500000000009</v>
      </c>
      <c r="X11" s="216"/>
      <c r="Y11" s="287">
        <v>99.802500000000009</v>
      </c>
      <c r="Z11" s="225">
        <f>_xll.qlSimpleQuoteSetValue(F11,Y11,Trigger)</f>
        <v>0</v>
      </c>
      <c r="AA11" s="43"/>
      <c r="AB11" s="17"/>
      <c r="AC11" s="59" t="s">
        <v>70</v>
      </c>
      <c r="AD11" s="57" t="s">
        <v>197</v>
      </c>
      <c r="AE11" s="17"/>
      <c r="AF11" s="253">
        <f t="shared" si="1"/>
        <v>4.9999999999954527E-5</v>
      </c>
      <c r="AH11" s="122"/>
      <c r="AI11" s="83">
        <v>5</v>
      </c>
      <c r="AJ11" s="120" t="b">
        <v>0</v>
      </c>
      <c r="AK11" s="120" t="str">
        <v>Z4</v>
      </c>
      <c r="AL11" s="211" t="str">
        <f t="shared" si="2"/>
        <v>EURFUT3MZ4_Quote</v>
      </c>
      <c r="AM11" s="212" t="str">
        <f t="shared" si="3"/>
        <v>EURFUT3MZ4ConvAdj_Quote</v>
      </c>
      <c r="AN11" s="211" t="str">
        <f>_xll.qlFuturesConvAdjustmentQuote($AM11,IborIndex,$AK11,$AL11,Volatility,MeanReversion,Permanent,Trigger,ObjectOverwrite)</f>
        <v>EURFUT3MZ4ConvAdj_Quote#0000</v>
      </c>
      <c r="AO11" s="51" t="str">
        <f>_xll.ohRangeRetrieveError(AN11)</f>
        <v/>
      </c>
      <c r="AP11" s="43"/>
    </row>
    <row r="12" spans="1:43" x14ac:dyDescent="0.2">
      <c r="A12" s="122"/>
      <c r="B12" s="83">
        <v>6</v>
      </c>
      <c r="C12" s="121" t="b">
        <v>0</v>
      </c>
      <c r="D12" s="120" t="str">
        <v>F5</v>
      </c>
      <c r="E12" s="119" t="str">
        <f t="shared" si="0"/>
        <v>EURFUT3MF5_Quote</v>
      </c>
      <c r="F12" s="118" t="str">
        <f>_xll.qlSimpleQuote(E12,,PriceTickValue,Permanent,Trigger,ObjectOverwrite)</f>
        <v>EURFUT3MF5_Quote#0000</v>
      </c>
      <c r="G12" s="81" t="str">
        <f>_xll.ohRangeRetrieveError(F12)</f>
        <v/>
      </c>
      <c r="H12" s="117"/>
      <c r="J12" s="286"/>
      <c r="K12" s="292">
        <v>6</v>
      </c>
      <c r="L12" s="291" t="b">
        <v>0</v>
      </c>
      <c r="M12" s="222" t="str">
        <v>F5</v>
      </c>
      <c r="N12" s="290">
        <v>42025</v>
      </c>
      <c r="O12" s="222" t="str">
        <v>FEIF5</v>
      </c>
      <c r="P12" s="289">
        <v>42023</v>
      </c>
      <c r="Q12" s="222">
        <v>0</v>
      </c>
      <c r="R12" s="222">
        <v>0</v>
      </c>
      <c r="S12" s="222">
        <v>0</v>
      </c>
      <c r="T12" s="222">
        <v>99.8</v>
      </c>
      <c r="U12" s="225" t="e">
        <f>_xll.qlMidSafe($Q12,$R12)</f>
        <v>#NUM!</v>
      </c>
      <c r="V12" s="216"/>
      <c r="W12" s="288" t="e">
        <v>#NUM!</v>
      </c>
      <c r="X12" s="216"/>
      <c r="Y12" s="287" t="e">
        <v>#NUM!</v>
      </c>
      <c r="Z12" s="225" t="e">
        <f>_xll.qlSimpleQuoteSetValue(F12,Y12,Trigger)</f>
        <v>#NUM!</v>
      </c>
      <c r="AA12" s="43"/>
      <c r="AB12" s="17"/>
      <c r="AC12" s="17"/>
      <c r="AD12" s="17"/>
      <c r="AE12" s="17"/>
      <c r="AF12" s="253" t="e">
        <f t="shared" si="1"/>
        <v>#NUM!</v>
      </c>
      <c r="AH12" s="122"/>
      <c r="AI12" s="83">
        <v>6</v>
      </c>
      <c r="AJ12" s="120" t="b">
        <v>0</v>
      </c>
      <c r="AK12" s="120" t="str">
        <v>F5</v>
      </c>
      <c r="AL12" s="211" t="str">
        <f t="shared" si="2"/>
        <v>EURFUT3MF5_Quote</v>
      </c>
      <c r="AM12" s="212" t="str">
        <f t="shared" si="3"/>
        <v>EURFUT3MF5ConvAdj_Quote</v>
      </c>
      <c r="AN12" s="211" t="str">
        <f>_xll.qlFuturesConvAdjustmentQuote($AM12,IborIndex,$AK12,$AL12,Volatility,MeanReversion,Permanent,Trigger,ObjectOverwrite)</f>
        <v>EURFUT3MF5ConvAdj_Quote#0000</v>
      </c>
      <c r="AO12" s="51" t="str">
        <f>_xll.ohRangeRetrieveError(AN12)</f>
        <v/>
      </c>
      <c r="AP12" s="43"/>
    </row>
    <row r="13" spans="1:43" x14ac:dyDescent="0.2">
      <c r="A13" s="122"/>
      <c r="B13" s="83">
        <v>7</v>
      </c>
      <c r="C13" s="121" t="b">
        <v>0</v>
      </c>
      <c r="D13" s="120" t="str">
        <v>G5</v>
      </c>
      <c r="E13" s="119" t="str">
        <f t="shared" si="0"/>
        <v>EURFUT3MG5_Quote</v>
      </c>
      <c r="F13" s="118" t="str">
        <f>_xll.qlSimpleQuote(E13,,PriceTickValue,Permanent,Trigger,ObjectOverwrite)</f>
        <v>EURFUT3MG5_Quote#0000</v>
      </c>
      <c r="G13" s="81" t="str">
        <f>_xll.ohRangeRetrieveError(F13)</f>
        <v/>
      </c>
      <c r="H13" s="117"/>
      <c r="J13" s="286"/>
      <c r="K13" s="292">
        <v>7</v>
      </c>
      <c r="L13" s="291" t="b">
        <v>0</v>
      </c>
      <c r="M13" s="222" t="str">
        <v>G5</v>
      </c>
      <c r="N13" s="290">
        <v>42053</v>
      </c>
      <c r="O13" s="222" t="str">
        <v>FEIG5</v>
      </c>
      <c r="P13" s="289" t="s">
        <v>252</v>
      </c>
      <c r="Q13" s="222" t="s">
        <v>252</v>
      </c>
      <c r="R13" s="222" t="s">
        <v>252</v>
      </c>
      <c r="S13" s="222" t="s">
        <v>252</v>
      </c>
      <c r="T13" s="222" t="s">
        <v>252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c r="AH13" s="122"/>
      <c r="AI13" s="83">
        <v>7</v>
      </c>
      <c r="AJ13" s="120" t="b">
        <v>0</v>
      </c>
      <c r="AK13" s="120" t="str">
        <v>G5</v>
      </c>
      <c r="AL13" s="211" t="str">
        <f t="shared" si="2"/>
        <v>EURFUT3MG5_Quote</v>
      </c>
      <c r="AM13" s="212" t="str">
        <f t="shared" si="3"/>
        <v>EURFUT3MG5ConvAdj_Quote</v>
      </c>
      <c r="AN13" s="211" t="str">
        <f>_xll.qlFuturesConvAdjustmentQuote($AM13,IborIndex,$AK13,$AL13,Volatility,MeanReversion,Permanent,Trigger,ObjectOverwrite)</f>
        <v>EURFUT3MG5ConvAdj_Quote#0000</v>
      </c>
      <c r="AO13" s="51" t="str">
        <f>_xll.ohRangeRetrieveError(AN13)</f>
        <v/>
      </c>
      <c r="AP13" s="43"/>
    </row>
    <row r="14" spans="1:43" x14ac:dyDescent="0.2">
      <c r="A14" s="122"/>
      <c r="B14" s="83">
        <v>8</v>
      </c>
      <c r="C14" s="121" t="b">
        <v>0</v>
      </c>
      <c r="D14" s="120" t="str">
        <v>H5</v>
      </c>
      <c r="E14" s="119" t="str">
        <f t="shared" si="0"/>
        <v>EURFUT3MH5_Quote</v>
      </c>
      <c r="F14" s="118" t="str">
        <f>_xll.qlSimpleQuote(E14,,PriceTickValue,Permanent,Trigger,ObjectOverwrite)</f>
        <v>EURFUT3MH5_Quote#0000</v>
      </c>
      <c r="G14" s="81" t="str">
        <f>_xll.ohRangeRetrieveError(F14)</f>
        <v/>
      </c>
      <c r="H14" s="117"/>
      <c r="J14" s="286"/>
      <c r="K14" s="292">
        <v>8</v>
      </c>
      <c r="L14" s="291" t="b">
        <v>0</v>
      </c>
      <c r="M14" s="222" t="str">
        <v>H5</v>
      </c>
      <c r="N14" s="290">
        <v>42081</v>
      </c>
      <c r="O14" s="222" t="str">
        <v>FEIH5</v>
      </c>
      <c r="P14" s="289">
        <v>42079</v>
      </c>
      <c r="Q14" s="222">
        <v>99.81</v>
      </c>
      <c r="R14" s="222">
        <v>99.814999999999998</v>
      </c>
      <c r="S14" s="222">
        <v>99.81</v>
      </c>
      <c r="T14" s="222">
        <v>99.81</v>
      </c>
      <c r="U14" s="225">
        <f>_xll.qlMidSafe($Q14,$R14)</f>
        <v>99.8125</v>
      </c>
      <c r="V14" s="216"/>
      <c r="W14" s="288">
        <v>99.8125</v>
      </c>
      <c r="X14" s="216"/>
      <c r="Y14" s="287">
        <v>99.8125</v>
      </c>
      <c r="Z14" s="225">
        <f>_xll.qlSimpleQuoteSetValue(F14,Y14,Trigger)</f>
        <v>0</v>
      </c>
      <c r="AA14" s="43"/>
      <c r="AB14" s="17"/>
      <c r="AC14" s="17"/>
      <c r="AD14" s="17"/>
      <c r="AE14" s="17"/>
      <c r="AF14" s="253">
        <f t="shared" si="1"/>
        <v>4.9999999999954527E-5</v>
      </c>
      <c r="AH14" s="122"/>
      <c r="AI14" s="83">
        <v>8</v>
      </c>
      <c r="AJ14" s="120" t="b">
        <v>0</v>
      </c>
      <c r="AK14" s="120" t="str">
        <v>H5</v>
      </c>
      <c r="AL14" s="211" t="str">
        <f t="shared" si="2"/>
        <v>EURFUT3MH5_Quote</v>
      </c>
      <c r="AM14" s="212" t="str">
        <f t="shared" si="3"/>
        <v>EURFUT3MH5ConvAdj_Quote</v>
      </c>
      <c r="AN14" s="211" t="str">
        <f>_xll.qlFuturesConvAdjustmentQuote($AM14,IborIndex,$AK14,$AL14,Volatility,MeanReversion,Permanent,Trigger,ObjectOverwrite)</f>
        <v>EURFUT3MH5ConvAdj_Quote#0000</v>
      </c>
      <c r="AO14" s="51" t="str">
        <f>_xll.ohRangeRetrieveError(AN14)</f>
        <v/>
      </c>
      <c r="AP14" s="43"/>
    </row>
    <row r="15" spans="1:43" x14ac:dyDescent="0.2">
      <c r="A15" s="122"/>
      <c r="B15" s="83">
        <v>9</v>
      </c>
      <c r="C15" s="121" t="b">
        <v>0</v>
      </c>
      <c r="D15" s="120" t="str">
        <v>J5</v>
      </c>
      <c r="E15" s="119" t="str">
        <f t="shared" si="0"/>
        <v>EURFUT3MJ5_Quote</v>
      </c>
      <c r="F15" s="118" t="str">
        <f>_xll.qlSimpleQuote(E15,,PriceTickValue,Permanent,Trigger,ObjectOverwrite)</f>
        <v>EURFUT3MJ5_Quote#0000</v>
      </c>
      <c r="G15" s="81" t="str">
        <f>_xll.ohRangeRetrieveError(F15)</f>
        <v/>
      </c>
      <c r="H15" s="117"/>
      <c r="J15" s="286"/>
      <c r="K15" s="292">
        <v>9</v>
      </c>
      <c r="L15" s="291" t="b">
        <v>0</v>
      </c>
      <c r="M15" s="222" t="str">
        <v>J5</v>
      </c>
      <c r="N15" s="290">
        <v>42109</v>
      </c>
      <c r="O15" s="222" t="str">
        <v>FEIJ5</v>
      </c>
      <c r="P15" s="289" t="s">
        <v>252</v>
      </c>
      <c r="Q15" s="222" t="s">
        <v>252</v>
      </c>
      <c r="R15" s="222" t="s">
        <v>252</v>
      </c>
      <c r="S15" s="222" t="s">
        <v>252</v>
      </c>
      <c r="T15" s="222" t="s">
        <v>252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c r="AH15" s="122"/>
      <c r="AI15" s="83">
        <v>9</v>
      </c>
      <c r="AJ15" s="120" t="b">
        <v>0</v>
      </c>
      <c r="AK15" s="120" t="str">
        <v>J5</v>
      </c>
      <c r="AL15" s="211" t="str">
        <f t="shared" si="2"/>
        <v>EURFUT3MJ5_Quote</v>
      </c>
      <c r="AM15" s="212" t="str">
        <f t="shared" si="3"/>
        <v>EURFUT3MJ5ConvAdj_Quote</v>
      </c>
      <c r="AN15" s="211" t="str">
        <f>_xll.qlFuturesConvAdjustmentQuote($AM15,IborIndex,$AK15,$AL15,Volatility,MeanReversion,Permanent,Trigger,ObjectOverwrite)</f>
        <v>EURFUT3MJ5ConvAdj_Quote#0000</v>
      </c>
      <c r="AO15" s="51" t="str">
        <f>_xll.ohRangeRetrieveError(AN15)</f>
        <v/>
      </c>
      <c r="AP15" s="43"/>
    </row>
    <row r="16" spans="1:43" x14ac:dyDescent="0.2">
      <c r="A16" s="122"/>
      <c r="B16" s="83">
        <v>10</v>
      </c>
      <c r="C16" s="121" t="b">
        <v>0</v>
      </c>
      <c r="D16" s="120" t="str">
        <v>K5</v>
      </c>
      <c r="E16" s="119" t="str">
        <f t="shared" si="0"/>
        <v>EURFUT3MK5_Quote</v>
      </c>
      <c r="F16" s="118" t="str">
        <f>_xll.qlSimpleQuote(E16,,PriceTickValue,Permanent,Trigger,ObjectOverwrite)</f>
        <v>EURFUT3MK5_Quote#0000</v>
      </c>
      <c r="G16" s="81" t="str">
        <f>_xll.ohRangeRetrieveError(F16)</f>
        <v/>
      </c>
      <c r="H16" s="117"/>
      <c r="J16" s="286"/>
      <c r="K16" s="292">
        <v>10</v>
      </c>
      <c r="L16" s="291" t="b">
        <v>0</v>
      </c>
      <c r="M16" s="222" t="str">
        <v>K5</v>
      </c>
      <c r="N16" s="290">
        <v>42144</v>
      </c>
      <c r="O16" s="222" t="str">
        <v>FEIK5</v>
      </c>
      <c r="P16" s="289" t="s">
        <v>252</v>
      </c>
      <c r="Q16" s="222" t="s">
        <v>252</v>
      </c>
      <c r="R16" s="222" t="s">
        <v>252</v>
      </c>
      <c r="S16" s="222" t="s">
        <v>252</v>
      </c>
      <c r="T16" s="222" t="s">
        <v>252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c r="AH16" s="122"/>
      <c r="AI16" s="83">
        <v>10</v>
      </c>
      <c r="AJ16" s="120" t="b">
        <v>0</v>
      </c>
      <c r="AK16" s="120" t="str">
        <v>K5</v>
      </c>
      <c r="AL16" s="211" t="str">
        <f t="shared" si="2"/>
        <v>EURFUT3MK5_Quote</v>
      </c>
      <c r="AM16" s="212" t="str">
        <f t="shared" si="3"/>
        <v>EURFUT3MK5ConvAdj_Quote</v>
      </c>
      <c r="AN16" s="211" t="str">
        <f>_xll.qlFuturesConvAdjustmentQuote($AM16,IborIndex,$AK16,$AL16,Volatility,MeanReversion,Permanent,Trigger,ObjectOverwrite)</f>
        <v>EURFUT3MK5ConvAdj_Quote#0000</v>
      </c>
      <c r="AO16" s="51" t="str">
        <f>_xll.ohRangeRetrieveError(AN16)</f>
        <v/>
      </c>
      <c r="AP16" s="43"/>
    </row>
    <row r="17" spans="1:42" x14ac:dyDescent="0.2">
      <c r="A17" s="122"/>
      <c r="B17" s="83">
        <v>11</v>
      </c>
      <c r="C17" s="121" t="b">
        <v>0</v>
      </c>
      <c r="D17" s="120" t="str">
        <v>M5</v>
      </c>
      <c r="E17" s="119" t="str">
        <f t="shared" si="0"/>
        <v>EURFUT3MM5_Quote</v>
      </c>
      <c r="F17" s="118" t="str">
        <f>_xll.qlSimpleQuote(E17,,PriceTickValue,Permanent,Trigger,ObjectOverwrite)</f>
        <v>EURFUT3MM5_Quote#0000</v>
      </c>
      <c r="G17" s="81" t="str">
        <f>_xll.ohRangeRetrieveError(F17)</f>
        <v/>
      </c>
      <c r="H17" s="117"/>
      <c r="J17" s="286"/>
      <c r="K17" s="292">
        <v>11</v>
      </c>
      <c r="L17" s="291" t="b">
        <v>0</v>
      </c>
      <c r="M17" s="222" t="str">
        <v>M5</v>
      </c>
      <c r="N17" s="290">
        <v>42172</v>
      </c>
      <c r="O17" s="222" t="str">
        <v>FEIM5</v>
      </c>
      <c r="P17" s="289">
        <v>42170</v>
      </c>
      <c r="Q17" s="222">
        <v>99.805000000000007</v>
      </c>
      <c r="R17" s="222">
        <v>99.81</v>
      </c>
      <c r="S17" s="222">
        <v>99.805000000000007</v>
      </c>
      <c r="T17" s="222">
        <v>99.805000000000007</v>
      </c>
      <c r="U17" s="225">
        <f>_xll.qlMidSafe($Q17,$R17)</f>
        <v>99.807500000000005</v>
      </c>
      <c r="V17" s="216"/>
      <c r="W17" s="288">
        <v>99.807500000000005</v>
      </c>
      <c r="X17" s="216"/>
      <c r="Y17" s="287">
        <v>99.807500000000005</v>
      </c>
      <c r="Z17" s="225">
        <f>_xll.qlSimpleQuoteSetValue(F17,Y17,Trigger)</f>
        <v>0</v>
      </c>
      <c r="AA17" s="43"/>
      <c r="AB17" s="17"/>
      <c r="AC17" s="17"/>
      <c r="AD17" s="17"/>
      <c r="AE17" s="17"/>
      <c r="AF17" s="253">
        <f t="shared" si="1"/>
        <v>4.9999999999954527E-5</v>
      </c>
      <c r="AH17" s="122"/>
      <c r="AI17" s="83">
        <v>11</v>
      </c>
      <c r="AJ17" s="120" t="b">
        <v>0</v>
      </c>
      <c r="AK17" s="120" t="str">
        <v>M5</v>
      </c>
      <c r="AL17" s="211" t="str">
        <f t="shared" si="2"/>
        <v>EURFUT3MM5_Quote</v>
      </c>
      <c r="AM17" s="212" t="str">
        <f t="shared" si="3"/>
        <v>EURFUT3MM5ConvAdj_Quote</v>
      </c>
      <c r="AN17" s="211" t="str">
        <f>_xll.qlFuturesConvAdjustmentQuote($AM17,IborIndex,$AK17,$AL17,Volatility,MeanReversion,Permanent,Trigger,ObjectOverwrite)</f>
        <v>EURFUT3MM5ConvAdj_Quote#0000</v>
      </c>
      <c r="AO17" s="51" t="str">
        <f>_xll.ohRangeRetrieveError(AN17)</f>
        <v/>
      </c>
      <c r="AP17" s="43"/>
    </row>
    <row r="18" spans="1:42" x14ac:dyDescent="0.2">
      <c r="A18" s="122"/>
      <c r="B18" s="83">
        <v>12</v>
      </c>
      <c r="C18" s="121" t="b">
        <v>0</v>
      </c>
      <c r="D18" s="120" t="str">
        <v>N5</v>
      </c>
      <c r="E18" s="119" t="str">
        <f t="shared" si="0"/>
        <v>EURFUT3MN5_Quote</v>
      </c>
      <c r="F18" s="118" t="str">
        <f>_xll.qlSimpleQuote(E18,,PriceTickValue,Permanent,Trigger,ObjectOverwrite)</f>
        <v>EURFUT3MN5_Quote#0000</v>
      </c>
      <c r="G18" s="81" t="str">
        <f>_xll.ohRangeRetrieveError(F18)</f>
        <v/>
      </c>
      <c r="H18" s="117"/>
      <c r="J18" s="286"/>
      <c r="K18" s="292">
        <v>12</v>
      </c>
      <c r="L18" s="291" t="b">
        <v>0</v>
      </c>
      <c r="M18" s="222" t="str">
        <v>N5</v>
      </c>
      <c r="N18" s="290">
        <v>42200</v>
      </c>
      <c r="O18" s="222" t="str">
        <v>FEIN5</v>
      </c>
      <c r="P18" s="289" t="s">
        <v>252</v>
      </c>
      <c r="Q18" s="222" t="s">
        <v>252</v>
      </c>
      <c r="R18" s="222" t="s">
        <v>252</v>
      </c>
      <c r="S18" s="222" t="s">
        <v>252</v>
      </c>
      <c r="T18" s="222" t="s">
        <v>252</v>
      </c>
      <c r="U18" s="225" t="e">
        <f>_xll.qlMidSafe($Q18,$R18)</f>
        <v>#NUM!</v>
      </c>
      <c r="V18" s="216"/>
      <c r="W18" s="288" t="e">
        <v>#NUM!</v>
      </c>
      <c r="X18" s="216"/>
      <c r="Y18" s="287" t="e">
        <v>#NUM!</v>
      </c>
      <c r="Z18" s="225" t="e">
        <f>_xll.qlSimpleQuoteSetValue(F18,Y18,Trigger)</f>
        <v>#NUM!</v>
      </c>
      <c r="AA18" s="43"/>
      <c r="AB18" s="17"/>
      <c r="AC18" s="17"/>
      <c r="AD18" s="17"/>
      <c r="AE18" s="17"/>
      <c r="AF18" s="253" t="e">
        <f t="shared" si="1"/>
        <v>#VALUE!</v>
      </c>
      <c r="AH18" s="122"/>
      <c r="AI18" s="83">
        <v>12</v>
      </c>
      <c r="AJ18" s="120" t="b">
        <v>0</v>
      </c>
      <c r="AK18" s="120" t="str">
        <v>N5</v>
      </c>
      <c r="AL18" s="211" t="str">
        <f t="shared" si="2"/>
        <v>EURFUT3MN5_Quote</v>
      </c>
      <c r="AM18" s="212" t="str">
        <f t="shared" si="3"/>
        <v>EURFUT3MN5ConvAdj_Quote</v>
      </c>
      <c r="AN18" s="211" t="str">
        <f>_xll.qlFuturesConvAdjustmentQuote($AM18,IborIndex,$AK18,$AL18,Volatility,MeanReversion,Permanent,Trigger,ObjectOverwrite)</f>
        <v>EURFUT3MN5ConvAdj_Quote#0000</v>
      </c>
      <c r="AO18" s="51" t="str">
        <f>_xll.ohRangeRetrieveError(AN18)</f>
        <v/>
      </c>
      <c r="AP18" s="43"/>
    </row>
    <row r="19" spans="1:42" x14ac:dyDescent="0.2">
      <c r="A19" s="122"/>
      <c r="B19" s="83">
        <v>13</v>
      </c>
      <c r="C19" s="121" t="b">
        <v>1</v>
      </c>
      <c r="D19" s="120" t="str">
        <v>U5</v>
      </c>
      <c r="E19" s="119" t="str">
        <f t="shared" si="0"/>
        <v>EURFUT3MU5_Quote</v>
      </c>
      <c r="F19" s="118" t="str">
        <f>_xll.qlSimpleQuote(E19,,PriceTickValue,Permanent,Trigger,ObjectOverwrite)</f>
        <v>EURFUT3MU5_Quote#0000</v>
      </c>
      <c r="G19" s="81" t="str">
        <f>_xll.ohRangeRetrieveError(F19)</f>
        <v/>
      </c>
      <c r="H19" s="117"/>
      <c r="J19" s="286"/>
      <c r="K19" s="292">
        <v>13</v>
      </c>
      <c r="L19" s="291" t="b">
        <v>1</v>
      </c>
      <c r="M19" s="222" t="str">
        <v>U5</v>
      </c>
      <c r="N19" s="290">
        <v>42263</v>
      </c>
      <c r="O19" s="222" t="str">
        <v>FEIU5</v>
      </c>
      <c r="P19" s="289">
        <v>42261</v>
      </c>
      <c r="Q19" s="222">
        <v>99.79</v>
      </c>
      <c r="R19" s="222">
        <v>99.795000000000002</v>
      </c>
      <c r="S19" s="222">
        <v>99.79</v>
      </c>
      <c r="T19" s="222">
        <v>99.79</v>
      </c>
      <c r="U19" s="225">
        <f>_xll.qlMidSafe($Q19,$R19)</f>
        <v>99.792500000000004</v>
      </c>
      <c r="V19" s="216"/>
      <c r="W19" s="288">
        <v>99.792500000000004</v>
      </c>
      <c r="X19" s="216"/>
      <c r="Y19" s="287">
        <v>99.792500000000004</v>
      </c>
      <c r="Z19" s="225">
        <f>_xll.qlSimpleQuoteSetValue(F19,Y19,Trigger)</f>
        <v>0</v>
      </c>
      <c r="AA19" s="43"/>
      <c r="AB19" s="17"/>
      <c r="AC19" s="17"/>
      <c r="AD19" s="17"/>
      <c r="AE19" s="17"/>
      <c r="AF19" s="253">
        <f t="shared" si="1"/>
        <v>4.9999999999954527E-5</v>
      </c>
      <c r="AH19" s="122"/>
      <c r="AI19" s="83">
        <v>13</v>
      </c>
      <c r="AJ19" s="120" t="b">
        <v>0</v>
      </c>
      <c r="AK19" s="120" t="str">
        <v>U5</v>
      </c>
      <c r="AL19" s="211" t="str">
        <f t="shared" si="2"/>
        <v>EURFUT3MU5_Quote</v>
      </c>
      <c r="AM19" s="212" t="str">
        <f t="shared" si="3"/>
        <v>EURFUT3MU5ConvAdj_Quote</v>
      </c>
      <c r="AN19" s="211" t="str">
        <f>_xll.qlFuturesConvAdjustmentQuote($AM19,IborIndex,$AK19,$AL19,Volatility,MeanReversion,Permanent,Trigger,ObjectOverwrite)</f>
        <v>EURFUT3MU5ConvAdj_Quote#0000</v>
      </c>
      <c r="AO19" s="51" t="str">
        <f>_xll.ohRangeRetrieveError(AN19)</f>
        <v/>
      </c>
      <c r="AP19" s="43"/>
    </row>
    <row r="20" spans="1:42" x14ac:dyDescent="0.2">
      <c r="A20" s="122"/>
      <c r="B20" s="83">
        <v>14</v>
      </c>
      <c r="C20" s="121" t="b">
        <v>1</v>
      </c>
      <c r="D20" s="120" t="str">
        <v>Z5</v>
      </c>
      <c r="E20" s="119" t="str">
        <f t="shared" si="0"/>
        <v>EURFUT3MZ5_Quote</v>
      </c>
      <c r="F20" s="118" t="str">
        <f>_xll.qlSimpleQuote(E20,,PriceTickValue,Permanent,Trigger,ObjectOverwrite)</f>
        <v>EURFUT3MZ5_Quote#0000</v>
      </c>
      <c r="G20" s="81" t="str">
        <f>_xll.ohRangeRetrieveError(F20)</f>
        <v/>
      </c>
      <c r="H20" s="117"/>
      <c r="J20" s="286"/>
      <c r="K20" s="292">
        <v>14</v>
      </c>
      <c r="L20" s="291" t="b">
        <v>1</v>
      </c>
      <c r="M20" s="222" t="str">
        <v>Z5</v>
      </c>
      <c r="N20" s="290">
        <v>42354</v>
      </c>
      <c r="O20" s="222" t="str">
        <v>FEIZ5</v>
      </c>
      <c r="P20" s="289">
        <v>42352</v>
      </c>
      <c r="Q20" s="222">
        <v>99.76</v>
      </c>
      <c r="R20" s="222">
        <v>99.765000000000001</v>
      </c>
      <c r="S20" s="222">
        <v>99.765000000000001</v>
      </c>
      <c r="T20" s="222">
        <v>99.76</v>
      </c>
      <c r="U20" s="225">
        <f>_xll.qlMidSafe($Q20,$R20)</f>
        <v>99.762500000000003</v>
      </c>
      <c r="V20" s="216"/>
      <c r="W20" s="288">
        <v>99.762500000000003</v>
      </c>
      <c r="X20" s="216"/>
      <c r="Y20" s="287">
        <v>99.762500000000003</v>
      </c>
      <c r="Z20" s="225">
        <f>_xll.qlSimpleQuoteSetValue(F20,Y20,Trigger)</f>
        <v>0</v>
      </c>
      <c r="AA20" s="43"/>
      <c r="AB20" s="17"/>
      <c r="AC20" s="17"/>
      <c r="AD20" s="17"/>
      <c r="AE20" s="17"/>
      <c r="AF20" s="253">
        <f t="shared" si="1"/>
        <v>4.9999999999954527E-5</v>
      </c>
      <c r="AH20" s="122"/>
      <c r="AI20" s="83">
        <v>14</v>
      </c>
      <c r="AJ20" s="120" t="b">
        <v>0</v>
      </c>
      <c r="AK20" s="120" t="str">
        <v>Z5</v>
      </c>
      <c r="AL20" s="211" t="str">
        <f t="shared" si="2"/>
        <v>EURFUT3MZ5_Quote</v>
      </c>
      <c r="AM20" s="212" t="str">
        <f t="shared" si="3"/>
        <v>EURFUT3MZ5ConvAdj_Quote</v>
      </c>
      <c r="AN20" s="211" t="str">
        <f>_xll.qlFuturesConvAdjustmentQuote($AM20,IborIndex,$AK20,$AL20,Volatility,MeanReversion,Permanent,Trigger,ObjectOverwrite)</f>
        <v>EURFUT3MZ5ConvAdj_Quote#0000</v>
      </c>
      <c r="AO20" s="51" t="str">
        <f>_xll.ohRangeRetrieveError(AN20)</f>
        <v/>
      </c>
      <c r="AP20" s="43"/>
    </row>
    <row r="21" spans="1:42" x14ac:dyDescent="0.2">
      <c r="A21" s="122"/>
      <c r="B21" s="83">
        <v>15</v>
      </c>
      <c r="C21" s="121" t="b">
        <v>1</v>
      </c>
      <c r="D21" s="120" t="str">
        <v>H6</v>
      </c>
      <c r="E21" s="119" t="str">
        <f t="shared" si="0"/>
        <v>EURFUT3MH6_Quote</v>
      </c>
      <c r="F21" s="118" t="str">
        <f>_xll.qlSimpleQuote(E21,,PriceTickValue,Permanent,Trigger,ObjectOverwrite)</f>
        <v>EURFUT3MH6_Quote#0000</v>
      </c>
      <c r="G21" s="81" t="str">
        <f>_xll.ohRangeRetrieveError(F21)</f>
        <v/>
      </c>
      <c r="H21" s="117"/>
      <c r="J21" s="286"/>
      <c r="K21" s="292">
        <v>15</v>
      </c>
      <c r="L21" s="291" t="b">
        <v>1</v>
      </c>
      <c r="M21" s="222" t="str">
        <v>H6</v>
      </c>
      <c r="N21" s="290">
        <v>42445</v>
      </c>
      <c r="O21" s="222" t="str">
        <v>FEIH6</v>
      </c>
      <c r="P21" s="289">
        <v>42443</v>
      </c>
      <c r="Q21" s="222">
        <v>99.725000000000009</v>
      </c>
      <c r="R21" s="222">
        <v>99.734999999999999</v>
      </c>
      <c r="S21" s="222">
        <v>99.73</v>
      </c>
      <c r="T21" s="222">
        <v>99.725000000000009</v>
      </c>
      <c r="U21" s="225">
        <f>_xll.qlMidSafe($Q21,$R21)</f>
        <v>99.73</v>
      </c>
      <c r="V21" s="216"/>
      <c r="W21" s="288">
        <v>99.732500000000002</v>
      </c>
      <c r="X21" s="216"/>
      <c r="Y21" s="287">
        <v>99.73</v>
      </c>
      <c r="Z21" s="225">
        <f>_xll.qlSimpleQuoteSetValue(F21,Y21,Trigger)</f>
        <v>-2.4999999999977263E-3</v>
      </c>
      <c r="AA21" s="43"/>
      <c r="AB21" s="17"/>
      <c r="AC21" s="17"/>
      <c r="AD21" s="17"/>
      <c r="AE21" s="17"/>
      <c r="AF21" s="253">
        <f t="shared" si="1"/>
        <v>9.9999999999909054E-5</v>
      </c>
      <c r="AH21" s="122"/>
      <c r="AI21" s="83">
        <v>15</v>
      </c>
      <c r="AJ21" s="120" t="b">
        <v>0</v>
      </c>
      <c r="AK21" s="120" t="str">
        <v>H6</v>
      </c>
      <c r="AL21" s="211" t="str">
        <f t="shared" si="2"/>
        <v>EURFUT3MH6_Quote</v>
      </c>
      <c r="AM21" s="212" t="str">
        <f t="shared" si="3"/>
        <v>EURFUT3MH6ConvAdj_Quote</v>
      </c>
      <c r="AN21" s="211" t="str">
        <f>_xll.qlFuturesConvAdjustmentQuote($AM21,IborIndex,$AK21,$AL21,Volatility,MeanReversion,Permanent,Trigger,ObjectOverwrite)</f>
        <v>EURFUT3MH6ConvAdj_Quote#0000</v>
      </c>
      <c r="AO21" s="51" t="str">
        <f>_xll.ohRangeRetrieveError(AN21)</f>
        <v/>
      </c>
      <c r="AP21" s="43"/>
    </row>
    <row r="22" spans="1:42" x14ac:dyDescent="0.2">
      <c r="A22" s="122"/>
      <c r="B22" s="83">
        <v>16</v>
      </c>
      <c r="C22" s="121" t="b">
        <v>1</v>
      </c>
      <c r="D22" s="120" t="str">
        <v>M6</v>
      </c>
      <c r="E22" s="119" t="str">
        <f t="shared" si="0"/>
        <v>EURFUT3MM6_Quote</v>
      </c>
      <c r="F22" s="118" t="str">
        <f>_xll.qlSimpleQuote(E22,,PriceTickValue,Permanent,Trigger,ObjectOverwrite)</f>
        <v>EURFUT3MM6_Quote#0000</v>
      </c>
      <c r="G22" s="81" t="str">
        <f>_xll.ohRangeRetrieveError(F22)</f>
        <v/>
      </c>
      <c r="H22" s="117"/>
      <c r="J22" s="286"/>
      <c r="K22" s="292">
        <v>16</v>
      </c>
      <c r="L22" s="291" t="b">
        <v>1</v>
      </c>
      <c r="M22" s="222" t="str">
        <v>M6</v>
      </c>
      <c r="N22" s="290">
        <v>42536</v>
      </c>
      <c r="O22" s="222" t="str">
        <v>FEIM6</v>
      </c>
      <c r="P22" s="289">
        <v>42534</v>
      </c>
      <c r="Q22" s="222">
        <v>99.69</v>
      </c>
      <c r="R22" s="222">
        <v>99.695000000000007</v>
      </c>
      <c r="S22" s="222">
        <v>99.695000000000007</v>
      </c>
      <c r="T22" s="222">
        <v>99.69</v>
      </c>
      <c r="U22" s="225">
        <f>_xll.qlMidSafe($Q22,$R22)</f>
        <v>99.692499999999995</v>
      </c>
      <c r="V22" s="216"/>
      <c r="W22" s="288">
        <v>99.692499999999995</v>
      </c>
      <c r="X22" s="216"/>
      <c r="Y22" s="287">
        <v>99.692499999999995</v>
      </c>
      <c r="Z22" s="225">
        <f>_xll.qlSimpleQuoteSetValue(F22,Y22,Trigger)</f>
        <v>0</v>
      </c>
      <c r="AA22" s="43"/>
      <c r="AB22" s="17"/>
      <c r="AC22" s="17"/>
      <c r="AD22" s="17"/>
      <c r="AE22" s="17"/>
      <c r="AF22" s="253">
        <f t="shared" si="1"/>
        <v>5.0000000000238744E-5</v>
      </c>
      <c r="AH22" s="122"/>
      <c r="AI22" s="83">
        <v>16</v>
      </c>
      <c r="AJ22" s="120" t="b">
        <v>0</v>
      </c>
      <c r="AK22" s="120" t="str">
        <v>M6</v>
      </c>
      <c r="AL22" s="211" t="str">
        <f t="shared" si="2"/>
        <v>EURFUT3MM6_Quote</v>
      </c>
      <c r="AM22" s="212" t="str">
        <f t="shared" si="3"/>
        <v>EURFUT3MM6ConvAdj_Quote</v>
      </c>
      <c r="AN22" s="211" t="str">
        <f>_xll.qlFuturesConvAdjustmentQuote($AM22,IborIndex,$AK22,$AL22,Volatility,MeanReversion,Permanent,Trigger,ObjectOverwrite)</f>
        <v>EURFUT3MM6ConvAdj_Quote#0000</v>
      </c>
      <c r="AO22" s="51" t="str">
        <f>_xll.ohRangeRetrieveError(AN22)</f>
        <v/>
      </c>
      <c r="AP22" s="43"/>
    </row>
    <row r="23" spans="1:42" x14ac:dyDescent="0.2">
      <c r="A23" s="122"/>
      <c r="B23" s="83">
        <v>17</v>
      </c>
      <c r="C23" s="121" t="b">
        <v>1</v>
      </c>
      <c r="D23" s="120" t="str">
        <v>U6</v>
      </c>
      <c r="E23" s="119" t="str">
        <f t="shared" si="0"/>
        <v>EURFUT3MU6_Quote</v>
      </c>
      <c r="F23" s="118" t="str">
        <f>_xll.qlSimpleQuote(E23,,PriceTickValue,Permanent,Trigger,ObjectOverwrite)</f>
        <v>EURFUT3MU6_Quote#0000</v>
      </c>
      <c r="G23" s="81" t="str">
        <f>_xll.ohRangeRetrieveError(F23)</f>
        <v/>
      </c>
      <c r="H23" s="117"/>
      <c r="J23" s="286"/>
      <c r="K23" s="292">
        <v>17</v>
      </c>
      <c r="L23" s="291" t="b">
        <v>1</v>
      </c>
      <c r="M23" s="222" t="str">
        <v>U6</v>
      </c>
      <c r="N23" s="290">
        <v>42634</v>
      </c>
      <c r="O23" s="222" t="str">
        <v>FEIU6</v>
      </c>
      <c r="P23" s="289">
        <v>42632</v>
      </c>
      <c r="Q23" s="222">
        <v>99.64</v>
      </c>
      <c r="R23" s="222">
        <v>99.644999999999996</v>
      </c>
      <c r="S23" s="222">
        <v>99.644999999999996</v>
      </c>
      <c r="T23" s="222">
        <v>99.64</v>
      </c>
      <c r="U23" s="225">
        <f>_xll.qlMidSafe($Q23,$R23)</f>
        <v>99.642499999999998</v>
      </c>
      <c r="V23" s="216"/>
      <c r="W23" s="288">
        <v>99.642499999999998</v>
      </c>
      <c r="X23" s="216"/>
      <c r="Y23" s="287">
        <v>99.642499999999998</v>
      </c>
      <c r="Z23" s="225">
        <f>_xll.qlSimpleQuoteSetValue(F23,Y23,Trigger)</f>
        <v>0</v>
      </c>
      <c r="AA23" s="43"/>
      <c r="AB23" s="17"/>
      <c r="AC23" s="17"/>
      <c r="AD23" s="17"/>
      <c r="AE23" s="17"/>
      <c r="AF23" s="253">
        <f t="shared" si="1"/>
        <v>4.9999999999954527E-5</v>
      </c>
      <c r="AH23" s="122"/>
      <c r="AI23" s="83">
        <v>17</v>
      </c>
      <c r="AJ23" s="120" t="b">
        <v>0</v>
      </c>
      <c r="AK23" s="120" t="str">
        <v>U6</v>
      </c>
      <c r="AL23" s="211" t="str">
        <f t="shared" si="2"/>
        <v>EURFUT3MU6_Quote</v>
      </c>
      <c r="AM23" s="212" t="str">
        <f t="shared" si="3"/>
        <v>EURFUT3MU6ConvAdj_Quote</v>
      </c>
      <c r="AN23" s="211" t="str">
        <f>_xll.qlFuturesConvAdjustmentQuote($AM23,IborIndex,$AK23,$AL23,Volatility,MeanReversion,Permanent,Trigger,ObjectOverwrite)</f>
        <v>EURFUT3MU6ConvAdj_Quote#0000</v>
      </c>
      <c r="AO23" s="51" t="str">
        <f>_xll.ohRangeRetrieveError(AN23)</f>
        <v/>
      </c>
      <c r="AP23" s="43"/>
    </row>
    <row r="24" spans="1:42" x14ac:dyDescent="0.2">
      <c r="A24" s="122"/>
      <c r="B24" s="83">
        <v>18</v>
      </c>
      <c r="C24" s="121" t="b">
        <v>1</v>
      </c>
      <c r="D24" s="120" t="str">
        <v>Z6</v>
      </c>
      <c r="E24" s="119" t="str">
        <f t="shared" si="0"/>
        <v>EURFUT3MZ6_Quote</v>
      </c>
      <c r="F24" s="118" t="str">
        <f>_xll.qlSimpleQuote(E24,,PriceTickValue,Permanent,Trigger,ObjectOverwrite)</f>
        <v>EURFUT3MZ6_Quote#0000</v>
      </c>
      <c r="G24" s="81" t="str">
        <f>_xll.ohRangeRetrieveError(F24)</f>
        <v/>
      </c>
      <c r="H24" s="117"/>
      <c r="J24" s="286"/>
      <c r="K24" s="292">
        <v>18</v>
      </c>
      <c r="L24" s="291" t="b">
        <v>1</v>
      </c>
      <c r="M24" s="222" t="str">
        <v>Z6</v>
      </c>
      <c r="N24" s="290">
        <v>42725</v>
      </c>
      <c r="O24" s="222" t="str">
        <v>FEIZ6</v>
      </c>
      <c r="P24" s="289">
        <v>42723</v>
      </c>
      <c r="Q24" s="222">
        <v>99.585000000000008</v>
      </c>
      <c r="R24" s="222">
        <v>99.594999999999999</v>
      </c>
      <c r="S24" s="222">
        <v>99.59</v>
      </c>
      <c r="T24" s="222">
        <v>99.585000000000008</v>
      </c>
      <c r="U24" s="225">
        <f>_xll.qlMidSafe($Q24,$R24)</f>
        <v>99.59</v>
      </c>
      <c r="V24" s="216"/>
      <c r="W24" s="288">
        <v>99.59</v>
      </c>
      <c r="X24" s="216"/>
      <c r="Y24" s="287">
        <v>99.59</v>
      </c>
      <c r="Z24" s="225">
        <f>_xll.qlSimpleQuoteSetValue(F24,Y24,Trigger)</f>
        <v>0</v>
      </c>
      <c r="AA24" s="43"/>
      <c r="AB24" s="17"/>
      <c r="AC24" s="17"/>
      <c r="AD24" s="17"/>
      <c r="AE24" s="17"/>
      <c r="AF24" s="253">
        <f t="shared" si="1"/>
        <v>9.9999999999909054E-5</v>
      </c>
      <c r="AH24" s="122"/>
      <c r="AI24" s="83">
        <v>18</v>
      </c>
      <c r="AJ24" s="120" t="b">
        <v>0</v>
      </c>
      <c r="AK24" s="120" t="str">
        <v>Z6</v>
      </c>
      <c r="AL24" s="211" t="str">
        <f t="shared" si="2"/>
        <v>EURFUT3MZ6_Quote</v>
      </c>
      <c r="AM24" s="212" t="str">
        <f t="shared" si="3"/>
        <v>EURFUT3MZ6ConvAdj_Quote</v>
      </c>
      <c r="AN24" s="211" t="str">
        <f>_xll.qlFuturesConvAdjustmentQuote($AM24,IborIndex,$AK24,$AL24,Volatility,MeanReversion,Permanent,Trigger,ObjectOverwrite)</f>
        <v>EURFUT3MZ6ConvAdj_Quote#0000</v>
      </c>
      <c r="AO24" s="51" t="str">
        <f>_xll.ohRangeRetrieveError(AN24)</f>
        <v/>
      </c>
      <c r="AP24" s="43"/>
    </row>
    <row r="25" spans="1:42" x14ac:dyDescent="0.2">
      <c r="A25" s="122"/>
      <c r="B25" s="83">
        <v>19</v>
      </c>
      <c r="C25" s="121" t="b">
        <v>1</v>
      </c>
      <c r="D25" s="120" t="str">
        <v>H7</v>
      </c>
      <c r="E25" s="119" t="str">
        <f t="shared" si="0"/>
        <v>EURFUT3MH7_Quote</v>
      </c>
      <c r="F25" s="118" t="str">
        <f>_xll.qlSimpleQuote(E25,,PriceTickValue,Permanent,Trigger,ObjectOverwrite)</f>
        <v>EURFUT3MH7_Quote#0000</v>
      </c>
      <c r="G25" s="81" t="str">
        <f>_xll.ohRangeRetrieveError(F25)</f>
        <v/>
      </c>
      <c r="H25" s="117"/>
      <c r="J25" s="286"/>
      <c r="K25" s="292">
        <v>19</v>
      </c>
      <c r="L25" s="291" t="b">
        <v>1</v>
      </c>
      <c r="M25" s="222" t="str">
        <v>H7</v>
      </c>
      <c r="N25" s="290">
        <v>42809</v>
      </c>
      <c r="O25" s="222" t="str">
        <v>FEIH7</v>
      </c>
      <c r="P25" s="289">
        <v>42807</v>
      </c>
      <c r="Q25" s="222">
        <v>99.53</v>
      </c>
      <c r="R25" s="222">
        <v>99.534999999999997</v>
      </c>
      <c r="S25" s="222">
        <v>99.53</v>
      </c>
      <c r="T25" s="222">
        <v>99.525000000000006</v>
      </c>
      <c r="U25" s="225">
        <f>_xll.qlMidSafe($Q25,$R25)</f>
        <v>99.532499999999999</v>
      </c>
      <c r="V25" s="216"/>
      <c r="W25" s="288">
        <v>99.532499999999999</v>
      </c>
      <c r="X25" s="216"/>
      <c r="Y25" s="287">
        <v>99.532499999999999</v>
      </c>
      <c r="Z25" s="225">
        <f>_xll.qlSimpleQuoteSetValue(F25,Y25,Trigger)</f>
        <v>0</v>
      </c>
      <c r="AA25" s="43"/>
      <c r="AB25" s="17"/>
      <c r="AC25" s="17"/>
      <c r="AD25" s="17"/>
      <c r="AE25" s="17"/>
      <c r="AF25" s="253">
        <f t="shared" si="1"/>
        <v>4.9999999999954527E-5</v>
      </c>
      <c r="AH25" s="122"/>
      <c r="AI25" s="83">
        <v>19</v>
      </c>
      <c r="AJ25" s="120" t="b">
        <v>0</v>
      </c>
      <c r="AK25" s="120" t="str">
        <v>H7</v>
      </c>
      <c r="AL25" s="211" t="str">
        <f t="shared" si="2"/>
        <v>EURFUT3MH7_Quote</v>
      </c>
      <c r="AM25" s="212" t="str">
        <f t="shared" si="3"/>
        <v>EURFUT3MH7ConvAdj_Quote</v>
      </c>
      <c r="AN25" s="211" t="str">
        <f>_xll.qlFuturesConvAdjustmentQuote($AM25,IborIndex,$AK25,$AL25,Volatility,MeanReversion,Permanent,Trigger,ObjectOverwrite)</f>
        <v>EURFUT3MH7ConvAdj_Quote#0000</v>
      </c>
      <c r="AO25" s="51" t="str">
        <f>_xll.ohRangeRetrieveError(AN25)</f>
        <v/>
      </c>
      <c r="AP25" s="43"/>
    </row>
    <row r="26" spans="1:42" x14ac:dyDescent="0.2">
      <c r="A26" s="122"/>
      <c r="B26" s="83">
        <v>20</v>
      </c>
      <c r="C26" s="121" t="b">
        <v>1</v>
      </c>
      <c r="D26" s="120" t="str">
        <v>M7</v>
      </c>
      <c r="E26" s="119" t="str">
        <f t="shared" si="0"/>
        <v>EURFUT3MM7_Quote</v>
      </c>
      <c r="F26" s="118" t="str">
        <f>_xll.qlSimpleQuote(E26,,PriceTickValue,Permanent,Trigger,ObjectOverwrite)</f>
        <v>EURFUT3MM7_Quote#0000</v>
      </c>
      <c r="G26" s="81" t="str">
        <f>_xll.ohRangeRetrieveError(F26)</f>
        <v/>
      </c>
      <c r="H26" s="117"/>
      <c r="J26" s="286"/>
      <c r="K26" s="292">
        <v>20</v>
      </c>
      <c r="L26" s="291" t="b">
        <v>1</v>
      </c>
      <c r="M26" s="222" t="str">
        <v>M7</v>
      </c>
      <c r="N26" s="290">
        <v>42907</v>
      </c>
      <c r="O26" s="222" t="str">
        <v>FEIM7</v>
      </c>
      <c r="P26" s="289">
        <v>42905</v>
      </c>
      <c r="Q26" s="222">
        <v>99.454999999999998</v>
      </c>
      <c r="R26" s="222">
        <v>99.460000000000008</v>
      </c>
      <c r="S26" s="222">
        <v>99.454999999999998</v>
      </c>
      <c r="T26" s="222">
        <v>99.45</v>
      </c>
      <c r="U26" s="225">
        <f>_xll.qlMidSafe($Q26,$R26)</f>
        <v>99.45750000000001</v>
      </c>
      <c r="V26" s="216"/>
      <c r="W26" s="288">
        <v>99.45750000000001</v>
      </c>
      <c r="X26" s="216"/>
      <c r="Y26" s="287">
        <v>99.45750000000001</v>
      </c>
      <c r="Z26" s="225">
        <f>_xll.qlSimpleQuoteSetValue(F26,Y26,Trigger)</f>
        <v>0</v>
      </c>
      <c r="AA26" s="43"/>
      <c r="AB26" s="17"/>
      <c r="AC26" s="17"/>
      <c r="AD26" s="17"/>
      <c r="AE26" s="17"/>
      <c r="AF26" s="253">
        <f t="shared" si="1"/>
        <v>4.9999999999954527E-5</v>
      </c>
      <c r="AH26" s="122"/>
      <c r="AI26" s="83">
        <v>20</v>
      </c>
      <c r="AJ26" s="120" t="b">
        <v>0</v>
      </c>
      <c r="AK26" s="120" t="str">
        <v>M7</v>
      </c>
      <c r="AL26" s="211" t="str">
        <f t="shared" si="2"/>
        <v>EURFUT3MM7_Quote</v>
      </c>
      <c r="AM26" s="212" t="str">
        <f t="shared" si="3"/>
        <v>EURFUT3MM7ConvAdj_Quote</v>
      </c>
      <c r="AN26" s="211" t="str">
        <f>_xll.qlFuturesConvAdjustmentQuote($AM26,IborIndex,$AK26,$AL26,Volatility,MeanReversion,Permanent,Trigger,ObjectOverwrite)</f>
        <v>EURFUT3MM7ConvAdj_Quote#0000</v>
      </c>
      <c r="AO26" s="51" t="str">
        <f>_xll.ohRangeRetrieveError(AN26)</f>
        <v/>
      </c>
      <c r="AP26" s="43"/>
    </row>
    <row r="27" spans="1:42" x14ac:dyDescent="0.2">
      <c r="A27" s="122"/>
      <c r="B27" s="83">
        <v>21</v>
      </c>
      <c r="C27" s="121" t="b">
        <v>1</v>
      </c>
      <c r="D27" s="120" t="str">
        <v>U7</v>
      </c>
      <c r="E27" s="119" t="str">
        <f t="shared" si="0"/>
        <v>EURFUT3MU7_Quote</v>
      </c>
      <c r="F27" s="118" t="str">
        <f>_xll.qlSimpleQuote(E27,,PriceTickValue,Permanent,Trigger,ObjectOverwrite)</f>
        <v>EURFUT3MU7_Quote#0000</v>
      </c>
      <c r="G27" s="81" t="str">
        <f>_xll.ohRangeRetrieveError(F27)</f>
        <v/>
      </c>
      <c r="H27" s="117"/>
      <c r="J27" s="286"/>
      <c r="K27" s="292">
        <v>21</v>
      </c>
      <c r="L27" s="291" t="b">
        <v>1</v>
      </c>
      <c r="M27" s="222" t="str">
        <v>U7</v>
      </c>
      <c r="N27" s="290">
        <v>42998</v>
      </c>
      <c r="O27" s="222" t="str">
        <v>FEIU7</v>
      </c>
      <c r="P27" s="289">
        <v>42996</v>
      </c>
      <c r="Q27" s="222">
        <v>99.375</v>
      </c>
      <c r="R27" s="222">
        <v>99.38</v>
      </c>
      <c r="S27" s="222">
        <v>99.375</v>
      </c>
      <c r="T27" s="222">
        <v>99.37</v>
      </c>
      <c r="U27" s="225">
        <f>_xll.qlMidSafe($Q27,$R27)</f>
        <v>99.377499999999998</v>
      </c>
      <c r="V27" s="216"/>
      <c r="W27" s="288">
        <v>99.377499999999998</v>
      </c>
      <c r="X27" s="216"/>
      <c r="Y27" s="287">
        <v>99.377499999999998</v>
      </c>
      <c r="Z27" s="225">
        <f>_xll.qlSimpleQuoteSetValue(F27,Y27,Trigger)</f>
        <v>0</v>
      </c>
      <c r="AA27" s="43"/>
      <c r="AB27" s="17"/>
      <c r="AC27" s="17"/>
      <c r="AD27" s="17"/>
      <c r="AE27" s="17"/>
      <c r="AF27" s="253">
        <f t="shared" si="1"/>
        <v>4.9999999999954527E-5</v>
      </c>
      <c r="AH27" s="122"/>
      <c r="AI27" s="83">
        <v>21</v>
      </c>
      <c r="AJ27" s="120" t="b">
        <v>0</v>
      </c>
      <c r="AK27" s="120" t="str">
        <v>U7</v>
      </c>
      <c r="AL27" s="211" t="str">
        <f t="shared" si="2"/>
        <v>EURFUT3MU7_Quote</v>
      </c>
      <c r="AM27" s="212" t="str">
        <f t="shared" si="3"/>
        <v>EURFUT3MU7ConvAdj_Quote</v>
      </c>
      <c r="AN27" s="211" t="str">
        <f>_xll.qlFuturesConvAdjustmentQuote($AM27,IborIndex,$AK27,$AL27,Volatility,MeanReversion,Permanent,Trigger,ObjectOverwrite)</f>
        <v>EURFUT3MU7ConvAdj_Quote#0000</v>
      </c>
      <c r="AO27" s="51" t="str">
        <f>_xll.ohRangeRetrieveError(AN27)</f>
        <v/>
      </c>
      <c r="AP27" s="43"/>
    </row>
    <row r="28" spans="1:42" x14ac:dyDescent="0.2">
      <c r="A28" s="122"/>
      <c r="B28" s="83">
        <v>22</v>
      </c>
      <c r="C28" s="121" t="b">
        <v>1</v>
      </c>
      <c r="D28" s="120" t="str">
        <v>Z7</v>
      </c>
      <c r="E28" s="119" t="str">
        <f t="shared" si="0"/>
        <v>EURFUT3MZ7_Quote</v>
      </c>
      <c r="F28" s="118" t="str">
        <f>_xll.qlSimpleQuote(E28,,PriceTickValue,Permanent,Trigger,ObjectOverwrite)</f>
        <v>EURFUT3MZ7_Quote#0000</v>
      </c>
      <c r="G28" s="81" t="str">
        <f>_xll.ohRangeRetrieveError(F28)</f>
        <v/>
      </c>
      <c r="H28" s="117"/>
      <c r="J28" s="286"/>
      <c r="K28" s="292">
        <v>22</v>
      </c>
      <c r="L28" s="291" t="b">
        <v>1</v>
      </c>
      <c r="M28" s="222" t="str">
        <v>Z7</v>
      </c>
      <c r="N28" s="290">
        <v>43089</v>
      </c>
      <c r="O28" s="222" t="str">
        <v>FEIZ7</v>
      </c>
      <c r="P28" s="289">
        <v>43087</v>
      </c>
      <c r="Q28" s="222">
        <v>99.29</v>
      </c>
      <c r="R28" s="222">
        <v>99.295000000000002</v>
      </c>
      <c r="S28" s="222">
        <v>99.29</v>
      </c>
      <c r="T28" s="222">
        <v>99.284999999999997</v>
      </c>
      <c r="U28" s="225">
        <f>_xll.qlMidSafe($Q28,$R28)</f>
        <v>99.292500000000004</v>
      </c>
      <c r="V28" s="216"/>
      <c r="W28" s="288">
        <v>99.292500000000004</v>
      </c>
      <c r="X28" s="216"/>
      <c r="Y28" s="287">
        <v>99.292500000000004</v>
      </c>
      <c r="Z28" s="225">
        <f>_xll.qlSimpleQuoteSetValue(F28,Y28,Trigger)</f>
        <v>0</v>
      </c>
      <c r="AA28" s="43"/>
      <c r="AB28" s="17"/>
      <c r="AC28" s="17"/>
      <c r="AD28" s="17"/>
      <c r="AE28" s="17"/>
      <c r="AF28" s="253">
        <f t="shared" si="1"/>
        <v>4.9999999999954527E-5</v>
      </c>
      <c r="AH28" s="122"/>
      <c r="AI28" s="83">
        <v>22</v>
      </c>
      <c r="AJ28" s="120" t="b">
        <v>0</v>
      </c>
      <c r="AK28" s="120" t="str">
        <v>Z7</v>
      </c>
      <c r="AL28" s="211" t="str">
        <f t="shared" si="2"/>
        <v>EURFUT3MZ7_Quote</v>
      </c>
      <c r="AM28" s="212" t="str">
        <f t="shared" si="3"/>
        <v>EURFUT3MZ7ConvAdj_Quote</v>
      </c>
      <c r="AN28" s="211" t="str">
        <f>_xll.qlFuturesConvAdjustmentQuote($AM28,IborIndex,$AK28,$AL28,Volatility,MeanReversion,Permanent,Trigger,ObjectOverwrite)</f>
        <v>EURFUT3MZ7ConvAdj_Quote#0000</v>
      </c>
      <c r="AO28" s="51" t="str">
        <f>_xll.ohRangeRetrieveError(AN28)</f>
        <v/>
      </c>
      <c r="AP28" s="43"/>
    </row>
    <row r="29" spans="1:42" x14ac:dyDescent="0.2">
      <c r="A29" s="122"/>
      <c r="B29" s="83">
        <v>23</v>
      </c>
      <c r="C29" s="121" t="b">
        <v>1</v>
      </c>
      <c r="D29" s="120" t="str">
        <v>H8</v>
      </c>
      <c r="E29" s="119" t="str">
        <f t="shared" si="0"/>
        <v>EURFUT3MH8_Quote</v>
      </c>
      <c r="F29" s="118" t="str">
        <f>_xll.qlSimpleQuote(E29,,PriceTickValue,Permanent,Trigger,ObjectOverwrite)</f>
        <v>EURFUT3MH8_Quote#0000</v>
      </c>
      <c r="G29" s="81" t="str">
        <f>_xll.ohRangeRetrieveError(F29)</f>
        <v/>
      </c>
      <c r="H29" s="117"/>
      <c r="J29" s="286"/>
      <c r="K29" s="292">
        <v>23</v>
      </c>
      <c r="L29" s="291" t="b">
        <v>1</v>
      </c>
      <c r="M29" s="222" t="str">
        <v>H8</v>
      </c>
      <c r="N29" s="290">
        <v>43180</v>
      </c>
      <c r="O29" s="222" t="str">
        <v>FEIH8</v>
      </c>
      <c r="P29" s="289">
        <v>43178</v>
      </c>
      <c r="Q29" s="222">
        <v>99.2</v>
      </c>
      <c r="R29" s="222">
        <v>99.210000000000008</v>
      </c>
      <c r="S29" s="222">
        <v>99.2</v>
      </c>
      <c r="T29" s="222">
        <v>99.195000000000007</v>
      </c>
      <c r="U29" s="225">
        <f>_xll.qlMidSafe($Q29,$R29)</f>
        <v>99.205000000000013</v>
      </c>
      <c r="V29" s="216"/>
      <c r="W29" s="288">
        <v>99.205000000000013</v>
      </c>
      <c r="X29" s="216"/>
      <c r="Y29" s="287">
        <v>99.205000000000013</v>
      </c>
      <c r="Z29" s="225">
        <f>_xll.qlSimpleQuoteSetValue(F29,Y29,Trigger)</f>
        <v>0</v>
      </c>
      <c r="AA29" s="43"/>
      <c r="AB29" s="17"/>
      <c r="AC29" s="17"/>
      <c r="AD29" s="17"/>
      <c r="AE29" s="17"/>
      <c r="AF29" s="253">
        <f t="shared" si="1"/>
        <v>9.9999999999909054E-5</v>
      </c>
      <c r="AH29" s="122"/>
      <c r="AI29" s="83">
        <v>23</v>
      </c>
      <c r="AJ29" s="120" t="b">
        <v>0</v>
      </c>
      <c r="AK29" s="120" t="str">
        <v>H8</v>
      </c>
      <c r="AL29" s="211" t="str">
        <f t="shared" si="2"/>
        <v>EURFUT3MH8_Quote</v>
      </c>
      <c r="AM29" s="212" t="str">
        <f t="shared" si="3"/>
        <v>EURFUT3MH8ConvAdj_Quote</v>
      </c>
      <c r="AN29" s="211" t="str">
        <f>_xll.qlFuturesConvAdjustmentQuote($AM29,IborIndex,$AK29,$AL29,Volatility,MeanReversion,Permanent,Trigger,ObjectOverwrite)</f>
        <v>EURFUT3MH8ConvAdj_Quote#0000</v>
      </c>
      <c r="AO29" s="51" t="str">
        <f>_xll.ohRangeRetrieveError(AN29)</f>
        <v/>
      </c>
      <c r="AP29" s="43"/>
    </row>
    <row r="30" spans="1:42" x14ac:dyDescent="0.2">
      <c r="A30" s="122"/>
      <c r="B30" s="83">
        <v>24</v>
      </c>
      <c r="C30" s="121" t="b">
        <v>1</v>
      </c>
      <c r="D30" s="120" t="str">
        <v>M8</v>
      </c>
      <c r="E30" s="119" t="str">
        <f t="shared" si="0"/>
        <v>EURFUT3MM8_Quote</v>
      </c>
      <c r="F30" s="118" t="str">
        <f>_xll.qlSimpleQuote(E30,,PriceTickValue,Permanent,Trigger,ObjectOverwrite)</f>
        <v>EURFUT3MM8_Quote#0000</v>
      </c>
      <c r="G30" s="81" t="str">
        <f>_xll.ohRangeRetrieveError(F30)</f>
        <v/>
      </c>
      <c r="H30" s="117"/>
      <c r="J30" s="286"/>
      <c r="K30" s="292">
        <v>24</v>
      </c>
      <c r="L30" s="291" t="b">
        <v>1</v>
      </c>
      <c r="M30" s="222" t="str">
        <v>M8</v>
      </c>
      <c r="N30" s="290">
        <v>43271</v>
      </c>
      <c r="O30" s="222" t="str">
        <v>FEIM8</v>
      </c>
      <c r="P30" s="289">
        <v>43269</v>
      </c>
      <c r="Q30" s="222">
        <v>99.11</v>
      </c>
      <c r="R30" s="222">
        <v>99.115000000000009</v>
      </c>
      <c r="S30" s="222">
        <v>99.105000000000004</v>
      </c>
      <c r="T30" s="222">
        <v>99.100000000000009</v>
      </c>
      <c r="U30" s="225">
        <f>_xll.qlMidSafe($Q30,$R30)</f>
        <v>99.112500000000011</v>
      </c>
      <c r="V30" s="216"/>
      <c r="W30" s="288">
        <v>99.112500000000011</v>
      </c>
      <c r="X30" s="216"/>
      <c r="Y30" s="287">
        <v>99.112500000000011</v>
      </c>
      <c r="Z30" s="225">
        <f>_xll.qlSimpleQuoteSetValue(F30,Y30,Trigger)</f>
        <v>0</v>
      </c>
      <c r="AA30" s="43"/>
      <c r="AB30" s="17"/>
      <c r="AC30" s="17"/>
      <c r="AD30" s="17"/>
      <c r="AE30" s="17"/>
      <c r="AF30" s="253">
        <f t="shared" si="1"/>
        <v>4.9999999999954527E-5</v>
      </c>
      <c r="AH30" s="122"/>
      <c r="AI30" s="83">
        <v>24</v>
      </c>
      <c r="AJ30" s="120" t="b">
        <v>0</v>
      </c>
      <c r="AK30" s="120" t="str">
        <v>M8</v>
      </c>
      <c r="AL30" s="211" t="str">
        <f t="shared" si="2"/>
        <v>EURFUT3MM8_Quote</v>
      </c>
      <c r="AM30" s="212" t="str">
        <f t="shared" si="3"/>
        <v>EURFUT3MM8ConvAdj_Quote</v>
      </c>
      <c r="AN30" s="211" t="str">
        <f>_xll.qlFuturesConvAdjustmentQuote($AM30,IborIndex,$AK30,$AL30,Volatility,MeanReversion,Permanent,Trigger,ObjectOverwrite)</f>
        <v>EURFUT3MM8ConvAdj_Quote#0000</v>
      </c>
      <c r="AO30" s="51" t="str">
        <f>_xll.ohRangeRetrieveError(AN30)</f>
        <v/>
      </c>
      <c r="AP30" s="43"/>
    </row>
    <row r="31" spans="1:42" x14ac:dyDescent="0.2">
      <c r="A31" s="122"/>
      <c r="B31" s="83">
        <v>25</v>
      </c>
      <c r="C31" s="121" t="b">
        <v>1</v>
      </c>
      <c r="D31" s="120" t="str">
        <v>U8</v>
      </c>
      <c r="E31" s="119" t="str">
        <f t="shared" si="0"/>
        <v>EURFUT3MU8_Quote</v>
      </c>
      <c r="F31" s="118" t="str">
        <f>_xll.qlSimpleQuote(E31,,PriceTickValue,Permanent,Trigger,ObjectOverwrite)</f>
        <v>EURFUT3MU8_Quote#0000</v>
      </c>
      <c r="G31" s="81" t="str">
        <f>_xll.ohRangeRetrieveError(F31)</f>
        <v/>
      </c>
      <c r="H31" s="117"/>
      <c r="J31" s="286"/>
      <c r="K31" s="292">
        <v>25</v>
      </c>
      <c r="L31" s="291" t="b">
        <v>1</v>
      </c>
      <c r="M31" s="222" t="str">
        <v>U8</v>
      </c>
      <c r="N31" s="290">
        <v>43362</v>
      </c>
      <c r="O31" s="222" t="str">
        <v>FEIU8</v>
      </c>
      <c r="P31" s="289">
        <v>43360</v>
      </c>
      <c r="Q31" s="222">
        <v>99.02</v>
      </c>
      <c r="R31" s="222">
        <v>99.03</v>
      </c>
      <c r="S31" s="222">
        <v>99.01</v>
      </c>
      <c r="T31" s="222">
        <v>99.01</v>
      </c>
      <c r="U31" s="225">
        <f>_xll.qlMidSafe($Q31,$R31)</f>
        <v>99.025000000000006</v>
      </c>
      <c r="V31" s="216"/>
      <c r="W31" s="288">
        <v>99.025000000000006</v>
      </c>
      <c r="X31" s="216"/>
      <c r="Y31" s="287">
        <v>99.025000000000006</v>
      </c>
      <c r="Z31" s="225">
        <f>_xll.qlSimpleQuoteSetValue(F31,Y31,Trigger)</f>
        <v>0</v>
      </c>
      <c r="AA31" s="43"/>
      <c r="AB31" s="17"/>
      <c r="AC31" s="17"/>
      <c r="AD31" s="17"/>
      <c r="AE31" s="17"/>
      <c r="AF31" s="253">
        <f t="shared" si="1"/>
        <v>9.9999999999909054E-5</v>
      </c>
      <c r="AH31" s="122"/>
      <c r="AI31" s="83">
        <v>25</v>
      </c>
      <c r="AJ31" s="120" t="b">
        <v>0</v>
      </c>
      <c r="AK31" s="120" t="str">
        <v>U8</v>
      </c>
      <c r="AL31" s="211" t="str">
        <f t="shared" si="2"/>
        <v>EURFUT3MU8_Quote</v>
      </c>
      <c r="AM31" s="212" t="str">
        <f t="shared" si="3"/>
        <v>EURFUT3MU8ConvAdj_Quote</v>
      </c>
      <c r="AN31" s="211" t="str">
        <f>_xll.qlFuturesConvAdjustmentQuote($AM31,IborIndex,$AK31,$AL31,Volatility,MeanReversion,Permanent,Trigger,ObjectOverwrite)</f>
        <v>EURFUT3MU8ConvAdj_Quote#0000</v>
      </c>
      <c r="AO31" s="51" t="str">
        <f>_xll.ohRangeRetrieveError(AN31)</f>
        <v/>
      </c>
      <c r="AP31" s="43"/>
    </row>
    <row r="32" spans="1:42" x14ac:dyDescent="0.2">
      <c r="A32" s="122"/>
      <c r="B32" s="83">
        <v>26</v>
      </c>
      <c r="C32" s="121" t="b">
        <v>1</v>
      </c>
      <c r="D32" s="120" t="str">
        <v>Z8</v>
      </c>
      <c r="E32" s="119" t="str">
        <f t="shared" si="0"/>
        <v>EURFUT3MZ8_Quote</v>
      </c>
      <c r="F32" s="118" t="str">
        <f>_xll.qlSimpleQuote(E32,,PriceTickValue,Permanent,Trigger,ObjectOverwrite)</f>
        <v>EURFUT3MZ8_Quote#0000</v>
      </c>
      <c r="G32" s="81" t="str">
        <f>_xll.ohRangeRetrieveError(F32)</f>
        <v/>
      </c>
      <c r="H32" s="117"/>
      <c r="J32" s="286"/>
      <c r="K32" s="292">
        <v>26</v>
      </c>
      <c r="L32" s="291" t="b">
        <v>1</v>
      </c>
      <c r="M32" s="222" t="str">
        <v>Z8</v>
      </c>
      <c r="N32" s="290">
        <v>43453</v>
      </c>
      <c r="O32" s="222" t="str">
        <v>FEIZ8</v>
      </c>
      <c r="P32" s="289">
        <v>43451</v>
      </c>
      <c r="Q32" s="222">
        <v>98.924999999999997</v>
      </c>
      <c r="R32" s="222">
        <v>98.94</v>
      </c>
      <c r="S32" s="222">
        <v>98.935000000000002</v>
      </c>
      <c r="T32" s="222">
        <v>98.915000000000006</v>
      </c>
      <c r="U32" s="225">
        <f>_xll.qlMidSafe($Q32,$R32)</f>
        <v>98.932500000000005</v>
      </c>
      <c r="V32" s="216"/>
      <c r="W32" s="288">
        <v>98.932500000000005</v>
      </c>
      <c r="X32" s="216"/>
      <c r="Y32" s="287">
        <v>98.932500000000005</v>
      </c>
      <c r="Z32" s="225">
        <f>_xll.qlSimpleQuoteSetValue(F32,Y32,Trigger)</f>
        <v>0</v>
      </c>
      <c r="AA32" s="43"/>
      <c r="AB32" s="17"/>
      <c r="AC32" s="17"/>
      <c r="AD32" s="17"/>
      <c r="AE32" s="17"/>
      <c r="AF32" s="253">
        <f t="shared" si="1"/>
        <v>1.4999999999986357E-4</v>
      </c>
      <c r="AH32" s="122"/>
      <c r="AI32" s="83">
        <v>26</v>
      </c>
      <c r="AJ32" s="120" t="b">
        <v>0</v>
      </c>
      <c r="AK32" s="120" t="str">
        <v>Z8</v>
      </c>
      <c r="AL32" s="211" t="str">
        <f t="shared" si="2"/>
        <v>EURFUT3MZ8_Quote</v>
      </c>
      <c r="AM32" s="212" t="str">
        <f t="shared" si="3"/>
        <v>EURFUT3MZ8ConvAdj_Quote</v>
      </c>
      <c r="AN32" s="211" t="str">
        <f>_xll.qlFuturesConvAdjustmentQuote($AM32,IborIndex,$AK32,$AL32,Volatility,MeanReversion,Permanent,Trigger,ObjectOverwrite)</f>
        <v>EURFUT3MZ8ConvAdj_Quote#0000</v>
      </c>
      <c r="AO32" s="51" t="str">
        <f>_xll.ohRangeRetrieveError(AN32)</f>
        <v/>
      </c>
      <c r="AP32" s="43"/>
    </row>
    <row r="33" spans="1:42" x14ac:dyDescent="0.2">
      <c r="A33" s="122"/>
      <c r="B33" s="83">
        <v>27</v>
      </c>
      <c r="C33" s="121" t="b">
        <v>1</v>
      </c>
      <c r="D33" s="120" t="str">
        <v>H9</v>
      </c>
      <c r="E33" s="119" t="str">
        <f t="shared" si="0"/>
        <v>EURFUT3MH9_Quote</v>
      </c>
      <c r="F33" s="118" t="str">
        <f>_xll.qlSimpleQuote(E33,,PriceTickValue,Permanent,Trigger,ObjectOverwrite)</f>
        <v>EURFUT3MH9_Quote#0000</v>
      </c>
      <c r="G33" s="81" t="str">
        <f>_xll.ohRangeRetrieveError(F33)</f>
        <v/>
      </c>
      <c r="H33" s="117"/>
      <c r="J33" s="286"/>
      <c r="K33" s="292">
        <v>27</v>
      </c>
      <c r="L33" s="291" t="b">
        <v>1</v>
      </c>
      <c r="M33" s="222" t="str">
        <v>H9</v>
      </c>
      <c r="N33" s="290">
        <v>43544</v>
      </c>
      <c r="O33" s="222" t="str">
        <v>FEIH9</v>
      </c>
      <c r="P33" s="289">
        <v>43542</v>
      </c>
      <c r="Q33" s="222">
        <v>98.835000000000008</v>
      </c>
      <c r="R33" s="222">
        <v>98.855000000000004</v>
      </c>
      <c r="S33" s="222">
        <v>98.83</v>
      </c>
      <c r="T33" s="222">
        <v>98.83</v>
      </c>
      <c r="U33" s="225">
        <f>_xll.qlMidSafe($Q33,$R33)</f>
        <v>98.844999999999999</v>
      </c>
      <c r="V33" s="216"/>
      <c r="W33" s="288">
        <v>98.844999999999999</v>
      </c>
      <c r="X33" s="216"/>
      <c r="Y33" s="287">
        <v>98.844999999999999</v>
      </c>
      <c r="Z33" s="225">
        <f>_xll.qlSimpleQuoteSetValue(F33,Y33,Trigger)</f>
        <v>0</v>
      </c>
      <c r="AA33" s="43"/>
      <c r="AB33" s="17"/>
      <c r="AC33" s="17"/>
      <c r="AD33" s="17"/>
      <c r="AE33" s="17"/>
      <c r="AF33" s="253">
        <f t="shared" si="1"/>
        <v>2.0000000000010233E-4</v>
      </c>
      <c r="AH33" s="122"/>
      <c r="AI33" s="83">
        <v>27</v>
      </c>
      <c r="AJ33" s="120" t="b">
        <v>0</v>
      </c>
      <c r="AK33" s="120" t="str">
        <v>H9</v>
      </c>
      <c r="AL33" s="211" t="str">
        <f t="shared" si="2"/>
        <v>EURFUT3MH9_Quote</v>
      </c>
      <c r="AM33" s="212" t="str">
        <f t="shared" si="3"/>
        <v>EURFUT3MH9ConvAdj_Quote</v>
      </c>
      <c r="AN33" s="211" t="str">
        <f>_xll.qlFuturesConvAdjustmentQuote($AM33,IborIndex,$AK33,$AL33,Volatility,MeanReversion,Permanent,Trigger,ObjectOverwrite)</f>
        <v>EURFUT3MH9ConvAdj_Quote#0000</v>
      </c>
      <c r="AO33" s="51" t="str">
        <f>_xll.ohRangeRetrieveError(AN33)</f>
        <v/>
      </c>
      <c r="AP33" s="43"/>
    </row>
    <row r="34" spans="1:42" x14ac:dyDescent="0.2">
      <c r="A34" s="122"/>
      <c r="B34" s="83">
        <v>28</v>
      </c>
      <c r="C34" s="121" t="b">
        <v>1</v>
      </c>
      <c r="D34" s="120" t="str">
        <v>M9</v>
      </c>
      <c r="E34" s="119" t="str">
        <f t="shared" si="0"/>
        <v>EURFUT3MM9_Quote</v>
      </c>
      <c r="F34" s="118" t="str">
        <f>_xll.qlSimpleQuote(E34,,PriceTickValue,Permanent,Trigger,ObjectOverwrite)</f>
        <v>EURFUT3MM9_Quote#0000</v>
      </c>
      <c r="G34" s="81" t="str">
        <f>_xll.ohRangeRetrieveError(F34)</f>
        <v/>
      </c>
      <c r="H34" s="117"/>
      <c r="J34" s="286"/>
      <c r="K34" s="292">
        <v>28</v>
      </c>
      <c r="L34" s="291" t="b">
        <v>1</v>
      </c>
      <c r="M34" s="222" t="str">
        <v>M9</v>
      </c>
      <c r="N34" s="290">
        <v>43635</v>
      </c>
      <c r="O34" s="222" t="str">
        <v>FEIM9</v>
      </c>
      <c r="P34" s="289">
        <v>43633</v>
      </c>
      <c r="Q34" s="222">
        <v>98.740000000000009</v>
      </c>
      <c r="R34" s="222">
        <v>98.765000000000001</v>
      </c>
      <c r="S34" s="222">
        <v>0</v>
      </c>
      <c r="T34" s="222">
        <v>98.740000000000009</v>
      </c>
      <c r="U34" s="225">
        <f>_xll.qlMidSafe($Q34,$R34)</f>
        <v>98.752499999999998</v>
      </c>
      <c r="V34" s="216"/>
      <c r="W34" s="288">
        <v>98.752499999999998</v>
      </c>
      <c r="X34" s="216"/>
      <c r="Y34" s="287">
        <v>98.752499999999998</v>
      </c>
      <c r="Z34" s="225">
        <f>_xll.qlSimpleQuoteSetValue(F34,Y34,Trigger)</f>
        <v>0</v>
      </c>
      <c r="AA34" s="43"/>
      <c r="AB34" s="17"/>
      <c r="AC34" s="17"/>
      <c r="AD34" s="17"/>
      <c r="AE34" s="17"/>
      <c r="AF34" s="253">
        <f t="shared" si="1"/>
        <v>2.5000000000005682E-4</v>
      </c>
      <c r="AH34" s="122"/>
      <c r="AI34" s="83">
        <v>28</v>
      </c>
      <c r="AJ34" s="120" t="b">
        <v>0</v>
      </c>
      <c r="AK34" s="120" t="str">
        <v>M9</v>
      </c>
      <c r="AL34" s="211" t="str">
        <f t="shared" si="2"/>
        <v>EURFUT3MM9_Quote</v>
      </c>
      <c r="AM34" s="212" t="str">
        <f t="shared" si="3"/>
        <v>EURFUT3MM9ConvAdj_Quote</v>
      </c>
      <c r="AN34" s="211" t="str">
        <f>_xll.qlFuturesConvAdjustmentQuote($AM34,IborIndex,$AK34,$AL34,Volatility,MeanReversion,Permanent,Trigger,ObjectOverwrite)</f>
        <v>EURFUT3MM9ConvAdj_Quote#0000</v>
      </c>
      <c r="AO34" s="51" t="str">
        <f>_xll.ohRangeRetrieveError(AN34)</f>
        <v/>
      </c>
      <c r="AP34" s="43"/>
    </row>
    <row r="35" spans="1:42" x14ac:dyDescent="0.2">
      <c r="A35" s="122"/>
      <c r="B35" s="83">
        <v>29</v>
      </c>
      <c r="C35" s="121" t="b">
        <v>1</v>
      </c>
      <c r="D35" s="120" t="str">
        <v>U9</v>
      </c>
      <c r="E35" s="119" t="str">
        <f t="shared" si="0"/>
        <v>EURFUT3MU9_Quote</v>
      </c>
      <c r="F35" s="118" t="str">
        <f>_xll.qlSimpleQuote(E35,,PriceTickValue,Permanent,Trigger,ObjectOverwrite)</f>
        <v>EURFUT3MU9_Quote#0000</v>
      </c>
      <c r="G35" s="81" t="str">
        <f>_xll.ohRangeRetrieveError(F35)</f>
        <v/>
      </c>
      <c r="H35" s="117"/>
      <c r="J35" s="286"/>
      <c r="K35" s="292">
        <v>29</v>
      </c>
      <c r="L35" s="291" t="b">
        <v>1</v>
      </c>
      <c r="M35" s="222" t="str">
        <v>U9</v>
      </c>
      <c r="N35" s="290">
        <v>43726</v>
      </c>
      <c r="O35" s="222" t="str">
        <v>FEIU9</v>
      </c>
      <c r="P35" s="289">
        <v>43724</v>
      </c>
      <c r="Q35" s="222">
        <v>98.64</v>
      </c>
      <c r="R35" s="222">
        <v>98.674999999999997</v>
      </c>
      <c r="S35" s="222">
        <v>0</v>
      </c>
      <c r="T35" s="222">
        <v>98.65</v>
      </c>
      <c r="U35" s="225">
        <f>_xll.qlMidSafe($Q35,$R35)</f>
        <v>98.657499999999999</v>
      </c>
      <c r="V35" s="216"/>
      <c r="W35" s="288">
        <v>98.657499999999999</v>
      </c>
      <c r="X35" s="216"/>
      <c r="Y35" s="287">
        <v>98.657499999999999</v>
      </c>
      <c r="Z35" s="225">
        <f>_xll.qlSimpleQuoteSetValue(F35,Y35,Trigger)</f>
        <v>0</v>
      </c>
      <c r="AA35" s="43"/>
      <c r="AB35" s="17"/>
      <c r="AC35" s="17"/>
      <c r="AD35" s="17"/>
      <c r="AE35" s="17"/>
      <c r="AF35" s="253">
        <f t="shared" si="1"/>
        <v>3.499999999999659E-4</v>
      </c>
      <c r="AH35" s="122"/>
      <c r="AI35" s="83">
        <v>29</v>
      </c>
      <c r="AJ35" s="120" t="b">
        <v>0</v>
      </c>
      <c r="AK35" s="120" t="str">
        <v>U9</v>
      </c>
      <c r="AL35" s="211" t="str">
        <f t="shared" si="2"/>
        <v>EURFUT3MU9_Quote</v>
      </c>
      <c r="AM35" s="212" t="str">
        <f t="shared" si="3"/>
        <v>EURFUT3MU9ConvAdj_Quote</v>
      </c>
      <c r="AN35" s="211" t="str">
        <f>_xll.qlFuturesConvAdjustmentQuote($AM35,IborIndex,$AK35,$AL35,Volatility,MeanReversion,Permanent,Trigger,ObjectOverwrite)</f>
        <v>EURFUT3MU9ConvAdj_Quote#0000</v>
      </c>
      <c r="AO35" s="51" t="str">
        <f>_xll.ohRangeRetrieveError(AN35)</f>
        <v/>
      </c>
      <c r="AP35" s="43"/>
    </row>
    <row r="36" spans="1:42" x14ac:dyDescent="0.2">
      <c r="A36" s="122"/>
      <c r="B36" s="83">
        <v>30</v>
      </c>
      <c r="C36" s="121" t="b">
        <v>1</v>
      </c>
      <c r="D36" s="120" t="str">
        <v>Z9</v>
      </c>
      <c r="E36" s="119" t="str">
        <f t="shared" si="0"/>
        <v>EURFUT3MZ9_Quote</v>
      </c>
      <c r="F36" s="118" t="str">
        <f>_xll.qlSimpleQuote(E36,,PriceTickValue,Permanent,Trigger,ObjectOverwrite)</f>
        <v>EURFUT3MZ9_Quote#0000</v>
      </c>
      <c r="G36" s="81" t="str">
        <f>_xll.ohRangeRetrieveError(F36)</f>
        <v/>
      </c>
      <c r="H36" s="117"/>
      <c r="J36" s="286"/>
      <c r="K36" s="292">
        <v>30</v>
      </c>
      <c r="L36" s="291" t="b">
        <v>1</v>
      </c>
      <c r="M36" s="222" t="str">
        <v>Z9</v>
      </c>
      <c r="N36" s="290">
        <v>43817</v>
      </c>
      <c r="O36" s="222" t="str">
        <v>FEIZ9</v>
      </c>
      <c r="P36" s="289">
        <v>43815</v>
      </c>
      <c r="Q36" s="222">
        <v>98.54</v>
      </c>
      <c r="R36" s="222">
        <v>98.575000000000003</v>
      </c>
      <c r="S36" s="222">
        <v>0</v>
      </c>
      <c r="T36" s="222">
        <v>98.55</v>
      </c>
      <c r="U36" s="225">
        <f>_xll.qlMidSafe($Q36,$R36)</f>
        <v>98.557500000000005</v>
      </c>
      <c r="V36" s="216"/>
      <c r="W36" s="288">
        <v>98.557500000000005</v>
      </c>
      <c r="X36" s="216"/>
      <c r="Y36" s="287">
        <v>98.557500000000005</v>
      </c>
      <c r="Z36" s="225">
        <f>_xll.qlSimpleQuoteSetValue(F36,Y36,Trigger)</f>
        <v>0</v>
      </c>
      <c r="AA36" s="43"/>
      <c r="AB36" s="17"/>
      <c r="AC36" s="17"/>
      <c r="AD36" s="17"/>
      <c r="AE36" s="17"/>
      <c r="AF36" s="253">
        <f t="shared" si="1"/>
        <v>3.499999999999659E-4</v>
      </c>
      <c r="AH36" s="122"/>
      <c r="AI36" s="83">
        <v>30</v>
      </c>
      <c r="AJ36" s="120" t="b">
        <v>0</v>
      </c>
      <c r="AK36" s="120" t="str">
        <v>Z9</v>
      </c>
      <c r="AL36" s="211" t="str">
        <f t="shared" si="2"/>
        <v>EURFUT3MZ9_Quote</v>
      </c>
      <c r="AM36" s="212" t="str">
        <f t="shared" si="3"/>
        <v>EURFUT3MZ9ConvAdj_Quote</v>
      </c>
      <c r="AN36" s="211" t="str">
        <f>_xll.qlFuturesConvAdjustmentQuote($AM36,IborIndex,$AK36,$AL36,Volatility,MeanReversion,Permanent,Trigger,ObjectOverwrite)</f>
        <v>EURFUT3MZ9ConvAdj_Quote#0000</v>
      </c>
      <c r="AO36" s="51" t="str">
        <f>_xll.ohRangeRetrieveError(AN36)</f>
        <v/>
      </c>
      <c r="AP36" s="43"/>
    </row>
    <row r="37" spans="1:42" x14ac:dyDescent="0.2">
      <c r="A37" s="122"/>
      <c r="B37" s="83">
        <v>31</v>
      </c>
      <c r="C37" s="121" t="b">
        <v>1</v>
      </c>
      <c r="D37" s="120" t="str">
        <v>H0</v>
      </c>
      <c r="E37" s="119" t="str">
        <f t="shared" si="0"/>
        <v>EURFUT3MH0_Quote</v>
      </c>
      <c r="F37" s="118" t="str">
        <f>_xll.qlSimpleQuote(E37,,PriceTickValue,Permanent,Trigger,ObjectOverwrite)</f>
        <v>EURFUT3MH0_Quote#0000</v>
      </c>
      <c r="G37" s="81" t="str">
        <f>_xll.ohRangeRetrieveError(F37)</f>
        <v/>
      </c>
      <c r="H37" s="117"/>
      <c r="J37" s="286"/>
      <c r="K37" s="292">
        <v>31</v>
      </c>
      <c r="L37" s="291" t="b">
        <v>1</v>
      </c>
      <c r="M37" s="222" t="str">
        <v>H0</v>
      </c>
      <c r="N37" s="290">
        <v>43908</v>
      </c>
      <c r="O37" s="222" t="str">
        <v>FEIH0</v>
      </c>
      <c r="P37" s="289">
        <v>43906</v>
      </c>
      <c r="Q37" s="222">
        <v>98.44</v>
      </c>
      <c r="R37" s="222">
        <v>98.48</v>
      </c>
      <c r="S37" s="222">
        <v>0</v>
      </c>
      <c r="T37" s="222">
        <v>98.460000000000008</v>
      </c>
      <c r="U37" s="225">
        <f>_xll.qlMidSafe($Q37,$R37)</f>
        <v>98.460000000000008</v>
      </c>
      <c r="V37" s="216"/>
      <c r="W37" s="288">
        <v>98.460000000000008</v>
      </c>
      <c r="X37" s="216"/>
      <c r="Y37" s="287">
        <v>98.460000000000008</v>
      </c>
      <c r="Z37" s="225">
        <f>_xll.qlSimpleQuoteSetValue(F37,Y37,Trigger)</f>
        <v>0</v>
      </c>
      <c r="AA37" s="43"/>
      <c r="AB37" s="17"/>
      <c r="AC37" s="17"/>
      <c r="AD37" s="17"/>
      <c r="AE37" s="17"/>
      <c r="AF37" s="253">
        <f t="shared" si="1"/>
        <v>3.9999999999992044E-4</v>
      </c>
      <c r="AH37" s="122"/>
      <c r="AI37" s="83">
        <v>31</v>
      </c>
      <c r="AJ37" s="120" t="b">
        <v>0</v>
      </c>
      <c r="AK37" s="120" t="str">
        <v>H0</v>
      </c>
      <c r="AL37" s="211" t="str">
        <f t="shared" si="2"/>
        <v>EURFUT3MH0_Quote</v>
      </c>
      <c r="AM37" s="212" t="str">
        <f t="shared" si="3"/>
        <v>EURFUT3MH0ConvAdj_Quote</v>
      </c>
      <c r="AN37" s="211" t="str">
        <f>_xll.qlFuturesConvAdjustmentQuote($AM37,IborIndex,$AK37,$AL37,Volatility,MeanReversion,Permanent,Trigger,ObjectOverwrite)</f>
        <v>EURFUT3MH0ConvAdj_Quote#0000</v>
      </c>
      <c r="AO37" s="51" t="str">
        <f>_xll.ohRangeRetrieveError(AN37)</f>
        <v/>
      </c>
      <c r="AP37" s="43"/>
    </row>
    <row r="38" spans="1:42" x14ac:dyDescent="0.2">
      <c r="A38" s="122"/>
      <c r="B38" s="83">
        <v>32</v>
      </c>
      <c r="C38" s="121" t="b">
        <v>1</v>
      </c>
      <c r="D38" s="120" t="str">
        <v>M0</v>
      </c>
      <c r="E38" s="119" t="str">
        <f t="shared" si="0"/>
        <v>EURFUT3MM0_Quote</v>
      </c>
      <c r="F38" s="118" t="str">
        <f>_xll.qlSimpleQuote(E38,,PriceTickValue,Permanent,Trigger,ObjectOverwrite)</f>
        <v>EURFUT3MM0_Quote#0000</v>
      </c>
      <c r="G38" s="81" t="str">
        <f>_xll.ohRangeRetrieveError(F38)</f>
        <v/>
      </c>
      <c r="H38" s="117"/>
      <c r="J38" s="286"/>
      <c r="K38" s="292">
        <v>32</v>
      </c>
      <c r="L38" s="291" t="b">
        <v>1</v>
      </c>
      <c r="M38" s="222" t="str">
        <v>M0</v>
      </c>
      <c r="N38" s="290">
        <v>43999</v>
      </c>
      <c r="O38" s="222" t="str">
        <v>FEIM0</v>
      </c>
      <c r="P38" s="289">
        <v>43997</v>
      </c>
      <c r="Q38" s="222">
        <v>98.355000000000004</v>
      </c>
      <c r="R38" s="222">
        <v>98.394999999999996</v>
      </c>
      <c r="S38" s="222">
        <v>0</v>
      </c>
      <c r="T38" s="222">
        <v>98.375</v>
      </c>
      <c r="U38" s="225">
        <f>_xll.qlMidSafe($Q38,$R38)</f>
        <v>98.375</v>
      </c>
      <c r="V38" s="216"/>
      <c r="W38" s="288">
        <v>98.375</v>
      </c>
      <c r="X38" s="216"/>
      <c r="Y38" s="287">
        <v>98.375</v>
      </c>
      <c r="Z38" s="225">
        <f>_xll.qlSimpleQuoteSetValue(F38,Y38,Trigger)</f>
        <v>0</v>
      </c>
      <c r="AA38" s="43"/>
      <c r="AB38" s="17"/>
      <c r="AC38" s="17"/>
      <c r="AD38" s="17"/>
      <c r="AE38" s="17"/>
      <c r="AF38" s="253">
        <f t="shared" si="1"/>
        <v>3.9999999999992044E-4</v>
      </c>
      <c r="AH38" s="122"/>
      <c r="AI38" s="83">
        <v>32</v>
      </c>
      <c r="AJ38" s="120" t="b">
        <v>0</v>
      </c>
      <c r="AK38" s="120" t="str">
        <v>M0</v>
      </c>
      <c r="AL38" s="211" t="str">
        <f t="shared" si="2"/>
        <v>EURFUT3MM0_Quote</v>
      </c>
      <c r="AM38" s="212" t="str">
        <f t="shared" si="3"/>
        <v>EURFUT3MM0ConvAdj_Quote</v>
      </c>
      <c r="AN38" s="211" t="str">
        <f>_xll.qlFuturesConvAdjustmentQuote($AM38,IborIndex,$AK38,$AL38,Volatility,MeanReversion,Permanent,Trigger,ObjectOverwrite)</f>
        <v>EURFUT3MM0ConvAdj_Quote#0000</v>
      </c>
      <c r="AO38" s="51" t="str">
        <f>_xll.ohRangeRetrieveError(AN38)</f>
        <v/>
      </c>
      <c r="AP38" s="43"/>
    </row>
    <row r="39" spans="1:42" x14ac:dyDescent="0.2">
      <c r="A39" s="122"/>
      <c r="B39" s="83">
        <v>33</v>
      </c>
      <c r="C39" s="121" t="b">
        <v>1</v>
      </c>
      <c r="D39" s="120" t="str">
        <v>U0</v>
      </c>
      <c r="E39" s="119" t="str">
        <f t="shared" ref="E39:E48" si="4">Currency&amp;$D$5&amp;$E$5&amp;$D39&amp;QuoteSuffix</f>
        <v>EURFUT3MU0_Quote</v>
      </c>
      <c r="F39" s="118" t="str">
        <f>_xll.qlSimpleQuote(E39,,PriceTickValue,Permanent,Trigger,ObjectOverwrite)</f>
        <v>EURFUT3MU0_Quote#0000</v>
      </c>
      <c r="G39" s="81" t="str">
        <f>_xll.ohRangeRetrieveError(F39)</f>
        <v/>
      </c>
      <c r="H39" s="117"/>
      <c r="J39" s="286"/>
      <c r="K39" s="292">
        <v>33</v>
      </c>
      <c r="L39" s="291" t="b">
        <v>1</v>
      </c>
      <c r="M39" s="222" t="str">
        <v>U0</v>
      </c>
      <c r="N39" s="290">
        <v>44090</v>
      </c>
      <c r="O39" s="222" t="str">
        <v>FEIU0</v>
      </c>
      <c r="P39" s="289" t="s">
        <v>252</v>
      </c>
      <c r="Q39" s="222" t="s">
        <v>252</v>
      </c>
      <c r="R39" s="222" t="s">
        <v>252</v>
      </c>
      <c r="S39" s="222" t="s">
        <v>252</v>
      </c>
      <c r="T39" s="222" t="s">
        <v>252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U0</v>
      </c>
      <c r="AL39" s="211" t="str">
        <f t="shared" si="2"/>
        <v>EURFUT3MU0_Quote</v>
      </c>
      <c r="AM39" s="212" t="str">
        <f t="shared" si="3"/>
        <v>EURFUT3MU0ConvAdj_Quote</v>
      </c>
      <c r="AN39" s="211" t="str">
        <f>_xll.qlFuturesConvAdjustmentQuote($AM39,IborIndex,$AK39,$AL39,Volatility,MeanReversion,Permanent,Trigger,ObjectOverwrite)</f>
        <v>EURFUT3MU0ConvAdj_Quote#0000</v>
      </c>
      <c r="AO39" s="51" t="str">
        <f>_xll.ohRangeRetrieveError(AN39)</f>
        <v/>
      </c>
      <c r="AP39" s="43"/>
    </row>
    <row r="40" spans="1:42" x14ac:dyDescent="0.2">
      <c r="A40" s="122"/>
      <c r="B40" s="83">
        <v>34</v>
      </c>
      <c r="C40" s="121" t="b">
        <v>1</v>
      </c>
      <c r="D40" s="120" t="str">
        <v>Z0</v>
      </c>
      <c r="E40" s="119" t="str">
        <f t="shared" si="4"/>
        <v>EURFUT3MZ0_Quote</v>
      </c>
      <c r="F40" s="118" t="str">
        <f>_xll.qlSimpleQuote(E40,,PriceTickValue,Permanent,Trigger,ObjectOverwrite)</f>
        <v>EURFUT3MZ0_Quote#0000</v>
      </c>
      <c r="G40" s="81" t="str">
        <f>_xll.ohRangeRetrieveError(F40)</f>
        <v/>
      </c>
      <c r="H40" s="117"/>
      <c r="J40" s="286"/>
      <c r="K40" s="292">
        <v>34</v>
      </c>
      <c r="L40" s="291" t="b">
        <v>1</v>
      </c>
      <c r="M40" s="222" t="str">
        <v>Z0</v>
      </c>
      <c r="N40" s="290">
        <v>44181</v>
      </c>
      <c r="O40" s="222" t="str">
        <v>FEIZ0</v>
      </c>
      <c r="P40" s="289" t="s">
        <v>252</v>
      </c>
      <c r="Q40" s="222" t="s">
        <v>252</v>
      </c>
      <c r="R40" s="222" t="s">
        <v>252</v>
      </c>
      <c r="S40" s="222" t="s">
        <v>252</v>
      </c>
      <c r="T40" s="222" t="s">
        <v>252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Z0</v>
      </c>
      <c r="AL40" s="211" t="str">
        <f t="shared" si="2"/>
        <v>EURFUT3MZ0_Quote</v>
      </c>
      <c r="AM40" s="212" t="str">
        <f t="shared" si="3"/>
        <v>EURFUT3MZ0ConvAdj_Quote</v>
      </c>
      <c r="AN40" s="211" t="str">
        <f>_xll.qlFuturesConvAdjustmentQuote($AM40,IborIndex,$AK40,$AL40,Volatility,MeanReversion,Permanent,Trigger,ObjectOverwrite)</f>
        <v>EURFUT3MZ0ConvAdj_Quote#0000</v>
      </c>
      <c r="AO40" s="51" t="str">
        <f>_xll.ohRangeRetrieveError(AN40)</f>
        <v/>
      </c>
      <c r="AP40" s="43"/>
    </row>
    <row r="41" spans="1:42" x14ac:dyDescent="0.2">
      <c r="A41" s="122"/>
      <c r="B41" s="83">
        <v>35</v>
      </c>
      <c r="C41" s="121" t="b">
        <v>1</v>
      </c>
      <c r="D41" s="120" t="str">
        <v>H1</v>
      </c>
      <c r="E41" s="119" t="str">
        <f t="shared" si="4"/>
        <v>EURFUT3MH1_Quote</v>
      </c>
      <c r="F41" s="118" t="str">
        <f>_xll.qlSimpleQuote(E41,,PriceTickValue,Permanent,Trigger,ObjectOverwrite)</f>
        <v>EURFUT3MH1_Quote#0000</v>
      </c>
      <c r="G41" s="81" t="str">
        <f>_xll.ohRangeRetrieveError(F41)</f>
        <v/>
      </c>
      <c r="H41" s="117"/>
      <c r="J41" s="286"/>
      <c r="K41" s="292">
        <v>35</v>
      </c>
      <c r="L41" s="291" t="b">
        <v>1</v>
      </c>
      <c r="M41" s="222" t="str">
        <v>H1</v>
      </c>
      <c r="N41" s="290">
        <v>44272</v>
      </c>
      <c r="O41" s="222" t="str">
        <v>FEIH1</v>
      </c>
      <c r="P41" s="289" t="s">
        <v>252</v>
      </c>
      <c r="Q41" s="222" t="s">
        <v>252</v>
      </c>
      <c r="R41" s="222" t="s">
        <v>252</v>
      </c>
      <c r="S41" s="222" t="s">
        <v>252</v>
      </c>
      <c r="T41" s="222" t="s">
        <v>252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H1</v>
      </c>
      <c r="AL41" s="211" t="str">
        <f t="shared" si="2"/>
        <v>EURFUT3MH1_Quote</v>
      </c>
      <c r="AM41" s="212" t="str">
        <f t="shared" si="3"/>
        <v>EURFUT3MH1ConvAdj_Quote</v>
      </c>
      <c r="AN41" s="211" t="str">
        <f>_xll.qlFuturesConvAdjustmentQuote($AM41,IborIndex,$AK41,$AL41,Volatility,MeanReversion,Permanent,Trigger,ObjectOverwrite)</f>
        <v>EURFUT3MH1ConvAdj_Quote#0000</v>
      </c>
      <c r="AO41" s="51" t="str">
        <f>_xll.ohRangeRetrieveError(AN41)</f>
        <v/>
      </c>
      <c r="AP41" s="43"/>
    </row>
    <row r="42" spans="1:42" x14ac:dyDescent="0.2">
      <c r="A42" s="122"/>
      <c r="B42" s="83">
        <v>36</v>
      </c>
      <c r="C42" s="121" t="b">
        <v>1</v>
      </c>
      <c r="D42" s="120" t="str">
        <v>M1</v>
      </c>
      <c r="E42" s="119" t="str">
        <f t="shared" si="4"/>
        <v>EURFUT3MM1_Quote</v>
      </c>
      <c r="F42" s="118" t="str">
        <f>_xll.qlSimpleQuote(E42,,PriceTickValue,Permanent,Trigger,ObjectOverwrite)</f>
        <v>EURFUT3MM1_Quote#0000</v>
      </c>
      <c r="G42" s="81" t="str">
        <f>_xll.ohRangeRetrieveError(F42)</f>
        <v/>
      </c>
      <c r="H42" s="117"/>
      <c r="J42" s="286"/>
      <c r="K42" s="292">
        <v>36</v>
      </c>
      <c r="L42" s="291" t="b">
        <v>1</v>
      </c>
      <c r="M42" s="222" t="str">
        <v>M1</v>
      </c>
      <c r="N42" s="290">
        <v>44363</v>
      </c>
      <c r="O42" s="222" t="str">
        <v>FEIM1</v>
      </c>
      <c r="P42" s="289" t="s">
        <v>252</v>
      </c>
      <c r="Q42" s="222" t="s">
        <v>252</v>
      </c>
      <c r="R42" s="222" t="s">
        <v>252</v>
      </c>
      <c r="S42" s="222" t="s">
        <v>252</v>
      </c>
      <c r="T42" s="222" t="s">
        <v>252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M1</v>
      </c>
      <c r="AL42" s="211" t="str">
        <f t="shared" si="2"/>
        <v>EURFUT3MM1_Quote</v>
      </c>
      <c r="AM42" s="212" t="str">
        <f t="shared" si="3"/>
        <v>EURFUT3MM1ConvAdj_Quote</v>
      </c>
      <c r="AN42" s="211" t="str">
        <f>_xll.qlFuturesConvAdjustmentQuote($AM42,IborIndex,$AK42,$AL42,Volatility,MeanReversion,Permanent,Trigger,ObjectOverwrite)</f>
        <v>EURFUT3MM1ConvAdj_Quote#0000</v>
      </c>
      <c r="AO42" s="51" t="str">
        <f>_xll.ohRangeRetrieveError(AN42)</f>
        <v/>
      </c>
      <c r="AP42" s="43"/>
    </row>
    <row r="43" spans="1:42" x14ac:dyDescent="0.2">
      <c r="A43" s="122"/>
      <c r="B43" s="83">
        <v>37</v>
      </c>
      <c r="C43" s="121" t="b">
        <v>1</v>
      </c>
      <c r="D43" s="120" t="str">
        <v>U1</v>
      </c>
      <c r="E43" s="119" t="str">
        <f t="shared" si="4"/>
        <v>EURFUT3MU1_Quote</v>
      </c>
      <c r="F43" s="118" t="str">
        <f>_xll.qlSimpleQuote(E43,,PriceTickValue,Permanent,Trigger,ObjectOverwrite)</f>
        <v>EURFUT3MU1_Quote#0000</v>
      </c>
      <c r="G43" s="81" t="str">
        <f>_xll.ohRangeRetrieveError(F43)</f>
        <v/>
      </c>
      <c r="H43" s="117"/>
      <c r="J43" s="286"/>
      <c r="K43" s="292">
        <v>37</v>
      </c>
      <c r="L43" s="291" t="b">
        <v>1</v>
      </c>
      <c r="M43" s="222" t="str">
        <v>U1</v>
      </c>
      <c r="N43" s="290">
        <v>44454</v>
      </c>
      <c r="O43" s="222" t="str">
        <v>FEIU1</v>
      </c>
      <c r="P43" s="289" t="s">
        <v>252</v>
      </c>
      <c r="Q43" s="222" t="s">
        <v>252</v>
      </c>
      <c r="R43" s="222" t="s">
        <v>252</v>
      </c>
      <c r="S43" s="222" t="s">
        <v>252</v>
      </c>
      <c r="T43" s="222" t="s">
        <v>252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U1</v>
      </c>
      <c r="AL43" s="211" t="str">
        <f t="shared" si="2"/>
        <v>EURFUT3MU1_Quote</v>
      </c>
      <c r="AM43" s="212" t="str">
        <f t="shared" si="3"/>
        <v>EURFUT3MU1ConvAdj_Quote</v>
      </c>
      <c r="AN43" s="211" t="str">
        <f>_xll.qlFuturesConvAdjustmentQuote($AM43,IborIndex,$AK43,$AL43,Volatility,MeanReversion,Permanent,Trigger,ObjectOverwrite)</f>
        <v>EURFUT3MU1ConvAdj_Quote#0000</v>
      </c>
      <c r="AO43" s="51" t="str">
        <f>_xll.ohRangeRetrieveError(AN43)</f>
        <v/>
      </c>
      <c r="AP43" s="43"/>
    </row>
    <row r="44" spans="1:42" x14ac:dyDescent="0.2">
      <c r="A44" s="122"/>
      <c r="B44" s="83">
        <v>38</v>
      </c>
      <c r="C44" s="121" t="b">
        <v>1</v>
      </c>
      <c r="D44" s="120" t="str">
        <v>Z1</v>
      </c>
      <c r="E44" s="119" t="str">
        <f t="shared" si="4"/>
        <v>EURFUT3MZ1_Quote</v>
      </c>
      <c r="F44" s="118" t="str">
        <f>_xll.qlSimpleQuote(E44,,PriceTickValue,Permanent,Trigger,ObjectOverwrite)</f>
        <v>EURFUT3MZ1_Quote#0000</v>
      </c>
      <c r="G44" s="81" t="str">
        <f>_xll.ohRangeRetrieveError(F44)</f>
        <v/>
      </c>
      <c r="H44" s="117"/>
      <c r="J44" s="286"/>
      <c r="K44" s="292">
        <v>38</v>
      </c>
      <c r="L44" s="291" t="b">
        <v>1</v>
      </c>
      <c r="M44" s="222" t="str">
        <v>Z1</v>
      </c>
      <c r="N44" s="290">
        <v>44545</v>
      </c>
      <c r="O44" s="222" t="str">
        <v>FEIZ1</v>
      </c>
      <c r="P44" s="289" t="s">
        <v>252</v>
      </c>
      <c r="Q44" s="222" t="s">
        <v>252</v>
      </c>
      <c r="R44" s="222" t="s">
        <v>252</v>
      </c>
      <c r="S44" s="222" t="s">
        <v>252</v>
      </c>
      <c r="T44" s="222" t="s">
        <v>252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Z1</v>
      </c>
      <c r="AL44" s="211" t="str">
        <f t="shared" si="2"/>
        <v>EURFUT3MZ1_Quote</v>
      </c>
      <c r="AM44" s="212" t="str">
        <f t="shared" si="3"/>
        <v>EURFUT3MZ1ConvAdj_Quote</v>
      </c>
      <c r="AN44" s="211" t="str">
        <f>_xll.qlFuturesConvAdjustmentQuote($AM44,IborIndex,$AK44,$AL44,Volatility,MeanReversion,Permanent,Trigger,ObjectOverwrite)</f>
        <v>EURFUT3MZ1ConvAdj_Quote#0000</v>
      </c>
      <c r="AO44" s="51" t="str">
        <f>_xll.ohRangeRetrieveError(AN44)</f>
        <v/>
      </c>
      <c r="AP44" s="43"/>
    </row>
    <row r="45" spans="1:42" x14ac:dyDescent="0.2">
      <c r="A45" s="122"/>
      <c r="B45" s="83">
        <v>39</v>
      </c>
      <c r="C45" s="121" t="b">
        <v>1</v>
      </c>
      <c r="D45" s="120" t="str">
        <v>H2</v>
      </c>
      <c r="E45" s="119" t="str">
        <f t="shared" si="4"/>
        <v>EURFUT3MH2_Quote</v>
      </c>
      <c r="F45" s="118" t="str">
        <f>_xll.qlSimpleQuote(E45,,PriceTickValue,Permanent,Trigger,ObjectOverwrite)</f>
        <v>EURFUT3MH2_Quote#0000</v>
      </c>
      <c r="G45" s="81" t="str">
        <f>_xll.ohRangeRetrieveError(F45)</f>
        <v/>
      </c>
      <c r="H45" s="117"/>
      <c r="J45" s="286"/>
      <c r="K45" s="292">
        <v>39</v>
      </c>
      <c r="L45" s="291" t="b">
        <v>1</v>
      </c>
      <c r="M45" s="222" t="str">
        <v>H2</v>
      </c>
      <c r="N45" s="290">
        <v>44636</v>
      </c>
      <c r="O45" s="222" t="str">
        <v>FEIH2</v>
      </c>
      <c r="P45" s="289" t="s">
        <v>252</v>
      </c>
      <c r="Q45" s="222" t="s">
        <v>252</v>
      </c>
      <c r="R45" s="222" t="s">
        <v>252</v>
      </c>
      <c r="S45" s="222" t="s">
        <v>252</v>
      </c>
      <c r="T45" s="222" t="s">
        <v>252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H2</v>
      </c>
      <c r="AL45" s="211" t="str">
        <f t="shared" si="2"/>
        <v>EURFUT3MH2_Quote</v>
      </c>
      <c r="AM45" s="212" t="str">
        <f t="shared" si="3"/>
        <v>EURFUT3MH2ConvAdj_Quote</v>
      </c>
      <c r="AN45" s="211" t="str">
        <f>_xll.qlFuturesConvAdjustmentQuote($AM45,IborIndex,$AK45,$AL45,Volatility,MeanReversion,Permanent,Trigger,ObjectOverwrite)</f>
        <v>EURFUT3MH2ConvAdj_Quote#0000</v>
      </c>
      <c r="AO45" s="51" t="str">
        <f>_xll.ohRangeRetrieveError(AN45)</f>
        <v/>
      </c>
      <c r="AP45" s="43"/>
    </row>
    <row r="46" spans="1:42" x14ac:dyDescent="0.2">
      <c r="A46" s="122"/>
      <c r="B46" s="83">
        <v>40</v>
      </c>
      <c r="C46" s="121" t="b">
        <v>1</v>
      </c>
      <c r="D46" s="120" t="str">
        <v>M2</v>
      </c>
      <c r="E46" s="119" t="str">
        <f t="shared" si="4"/>
        <v>EURFUT3MM2_Quote</v>
      </c>
      <c r="F46" s="118" t="str">
        <f>_xll.qlSimpleQuote(E46,,PriceTickValue,Permanent,Trigger,ObjectOverwrite)</f>
        <v>EURFUT3MM2_Quote#0000</v>
      </c>
      <c r="G46" s="81" t="str">
        <f>_xll.ohRangeRetrieveError(F46)</f>
        <v/>
      </c>
      <c r="H46" s="117"/>
      <c r="J46" s="286"/>
      <c r="K46" s="292">
        <v>40</v>
      </c>
      <c r="L46" s="291" t="b">
        <v>1</v>
      </c>
      <c r="M46" s="222" t="str">
        <v>M2</v>
      </c>
      <c r="N46" s="290">
        <v>44727</v>
      </c>
      <c r="O46" s="222" t="str">
        <v>FEIM2</v>
      </c>
      <c r="P46" s="289" t="s">
        <v>252</v>
      </c>
      <c r="Q46" s="222" t="s">
        <v>252</v>
      </c>
      <c r="R46" s="222" t="s">
        <v>252</v>
      </c>
      <c r="S46" s="222" t="s">
        <v>252</v>
      </c>
      <c r="T46" s="222" t="s">
        <v>252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M2</v>
      </c>
      <c r="AL46" s="211" t="str">
        <f t="shared" si="2"/>
        <v>EURFUT3MM2_Quote</v>
      </c>
      <c r="AM46" s="212" t="str">
        <f t="shared" si="3"/>
        <v>EURFUT3MM2ConvAdj_Quote</v>
      </c>
      <c r="AN46" s="211" t="str">
        <f>_xll.qlFuturesConvAdjustmentQuote($AM46,IborIndex,$AK46,$AL46,Volatility,MeanReversion,Permanent,Trigger,ObjectOverwrite)</f>
        <v>EURFUT3MM2ConvAdj_Quote#0000</v>
      </c>
      <c r="AO46" s="51" t="str">
        <f>_xll.ohRangeRetrieveError(AN46)</f>
        <v/>
      </c>
      <c r="AP46" s="43"/>
    </row>
    <row r="47" spans="1:42" x14ac:dyDescent="0.2">
      <c r="A47" s="122"/>
      <c r="B47" s="83">
        <v>41</v>
      </c>
      <c r="C47" s="121" t="b">
        <v>1</v>
      </c>
      <c r="D47" s="120" t="str">
        <v>U2</v>
      </c>
      <c r="E47" s="119" t="str">
        <f t="shared" si="4"/>
        <v>EURFUT3MU2_Quote</v>
      </c>
      <c r="F47" s="118" t="str">
        <f>_xll.qlSimpleQuote(E47,,PriceTickValue,Permanent,Trigger,ObjectOverwrite)</f>
        <v>EURFUT3MU2_Quote#0000</v>
      </c>
      <c r="G47" s="81" t="str">
        <f>_xll.ohRangeRetrieveError(F47)</f>
        <v/>
      </c>
      <c r="H47" s="117"/>
      <c r="J47" s="286"/>
      <c r="K47" s="292">
        <v>41</v>
      </c>
      <c r="L47" s="291" t="b">
        <v>1</v>
      </c>
      <c r="M47" s="222" t="str">
        <v>U2</v>
      </c>
      <c r="N47" s="290">
        <v>44825</v>
      </c>
      <c r="O47" s="222" t="str">
        <v>FEIU2</v>
      </c>
      <c r="P47" s="289" t="s">
        <v>252</v>
      </c>
      <c r="Q47" s="222" t="s">
        <v>252</v>
      </c>
      <c r="R47" s="222" t="s">
        <v>252</v>
      </c>
      <c r="S47" s="222" t="s">
        <v>252</v>
      </c>
      <c r="T47" s="222" t="s">
        <v>252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U2</v>
      </c>
      <c r="AL47" s="211" t="str">
        <f t="shared" si="2"/>
        <v>EURFUT3MU2_Quote</v>
      </c>
      <c r="AM47" s="212" t="str">
        <f t="shared" si="3"/>
        <v>EURFUT3MU2ConvAdj_Quote</v>
      </c>
      <c r="AN47" s="211" t="str">
        <f>_xll.qlFuturesConvAdjustmentQuote($AM47,IborIndex,$AK47,$AL47,Volatility,MeanReversion,Permanent,Trigger,ObjectOverwrite)</f>
        <v>EURFUT3MU2ConvAdj_Quote#0000</v>
      </c>
      <c r="AO47" s="51" t="str">
        <f>_xll.ohRangeRetrieveError(AN47)</f>
        <v/>
      </c>
      <c r="AP47" s="43"/>
    </row>
    <row r="48" spans="1:42" x14ac:dyDescent="0.2">
      <c r="A48" s="122"/>
      <c r="B48" s="83">
        <v>42</v>
      </c>
      <c r="C48" s="121" t="b">
        <v>1</v>
      </c>
      <c r="D48" s="120" t="str">
        <v>Z2</v>
      </c>
      <c r="E48" s="119" t="str">
        <f t="shared" si="4"/>
        <v>EURFUT3MZ2_Quote</v>
      </c>
      <c r="F48" s="118" t="str">
        <f>_xll.qlSimpleQuote(E48,,PriceTickValue,Permanent,Trigger,ObjectOverwrite)</f>
        <v>EURFUT3MZ2_Quote#0000</v>
      </c>
      <c r="G48" s="81" t="str">
        <f>_xll.ohRangeRetrieveError(F48)</f>
        <v/>
      </c>
      <c r="H48" s="117"/>
      <c r="J48" s="286"/>
      <c r="K48" s="285">
        <v>42</v>
      </c>
      <c r="L48" s="284" t="b">
        <v>1</v>
      </c>
      <c r="M48" s="214" t="str">
        <v>Z2</v>
      </c>
      <c r="N48" s="283">
        <v>44916</v>
      </c>
      <c r="O48" s="214" t="str">
        <v>FEIZ2</v>
      </c>
      <c r="P48" s="282" t="s">
        <v>252</v>
      </c>
      <c r="Q48" s="214" t="s">
        <v>252</v>
      </c>
      <c r="R48" s="214" t="s">
        <v>252</v>
      </c>
      <c r="S48" s="214" t="s">
        <v>252</v>
      </c>
      <c r="T48" s="214" t="s">
        <v>252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Z2</v>
      </c>
      <c r="AL48" s="211" t="str">
        <f t="shared" si="2"/>
        <v>EURFUT3MZ2_Quote</v>
      </c>
      <c r="AM48" s="212" t="str">
        <f t="shared" si="3"/>
        <v>EURFUT3MZ2ConvAdj_Quote</v>
      </c>
      <c r="AN48" s="211" t="str">
        <f>_xll.qlFuturesConvAdjustmentQuote($AM48,IborIndex,$AK48,$AL48,Volatility,MeanReversion,Permanent,Trigger,ObjectOverwrite)</f>
        <v>EURFUT3MZ2ConvAdj_Quote#0000</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232</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41880</v>
      </c>
      <c r="O4" s="113"/>
      <c r="P4" s="113"/>
      <c r="Q4" s="113"/>
      <c r="R4" s="113"/>
      <c r="S4" s="113"/>
      <c r="T4" s="113"/>
      <c r="U4" s="113"/>
      <c r="V4" s="216"/>
      <c r="W4" s="216"/>
      <c r="X4" s="113"/>
      <c r="Y4" s="113"/>
      <c r="Z4" s="247">
        <f>_xll.ohTrigger(Z6:Z9)</f>
        <v>2</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196</v>
      </c>
      <c r="O5" s="308" t="str">
        <f>_xll.RData(O6:O9,P5:T5,,ReutersRtMode,,P6)</f>
        <v>Updated at 11:40:47</v>
      </c>
      <c r="P5" s="305" t="s">
        <v>195</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Q4</v>
      </c>
      <c r="E6" s="119" t="str">
        <f t="shared" ref="E6:E37" si="0">Currency&amp;$D$4&amp;$E$4&amp;$D6&amp;QuoteSuffix</f>
        <v>EURIMMFRA6MQ4_Quote</v>
      </c>
      <c r="F6" s="124" t="str">
        <f>_xll.qlSimpleQuote(E6,,PriceTickValue,Permanent,Trigger,ObjectOverwrite)</f>
        <v>EURIMMFRA6MQ4_Quote#0000</v>
      </c>
      <c r="G6" s="123" t="str">
        <f>_xll.ohRangeRetrieveError(F6)</f>
        <v/>
      </c>
      <c r="H6" s="117"/>
      <c r="J6" s="286"/>
      <c r="K6" s="299">
        <v>1</v>
      </c>
      <c r="L6" s="298" t="b">
        <v>0</v>
      </c>
      <c r="M6" s="234" t="str">
        <f t="array" ref="M6:M9">_xll.qlIMMcode(FuturesDates)</f>
        <v>U4</v>
      </c>
      <c r="N6" s="297">
        <f t="array" ref="N6:N9">_xll.qlIMMNextDates(N4,$L6:$L9)</f>
        <v>41899</v>
      </c>
      <c r="O6" s="234" t="str">
        <f t="array" ref="O6:O9">Currency&amp;"6F"&amp;K6:K9&amp;"="&amp;VLOOKUP(Contributor,ContributorTable,2,FALSE)</f>
        <v>EUR6F1=ICAP</v>
      </c>
      <c r="P6" s="296" t="s">
        <v>215</v>
      </c>
      <c r="Q6" s="234">
        <v>0.28400000000000003</v>
      </c>
      <c r="R6" s="234">
        <v>0.33400000000000002</v>
      </c>
      <c r="S6" s="234">
        <v>0</v>
      </c>
      <c r="T6" s="234">
        <v>0</v>
      </c>
      <c r="U6" s="237">
        <f>100-_xll.qlMidSafe($Q6,$R6)</f>
        <v>99.691000000000003</v>
      </c>
      <c r="V6" s="216"/>
      <c r="W6" s="295">
        <v>99.691000000000003</v>
      </c>
      <c r="X6" s="216"/>
      <c r="Y6" s="294">
        <f t="array" ref="Y6:Y9">QuoteLive</f>
        <v>99.691000000000003</v>
      </c>
      <c r="Z6" s="237">
        <f>_xll.qlSimpleQuoteSetValue(F6,Y6,Trigger)</f>
        <v>-1.9999999999996021E-2</v>
      </c>
      <c r="AA6" s="43"/>
      <c r="AB6" s="17"/>
      <c r="AC6" s="253">
        <f>(R6-Q6)/100</f>
        <v>4.999999999999999E-4</v>
      </c>
    </row>
    <row r="7" spans="1:29" x14ac:dyDescent="0.2">
      <c r="A7" s="122"/>
      <c r="B7" s="83">
        <v>2</v>
      </c>
      <c r="C7" s="121" t="b">
        <v>0</v>
      </c>
      <c r="D7" s="120" t="str">
        <v>U4</v>
      </c>
      <c r="E7" s="119" t="str">
        <f t="shared" si="0"/>
        <v>EURIMMFRA6MU4_Quote</v>
      </c>
      <c r="F7" s="118" t="str">
        <f>_xll.qlSimpleQuote(E7,,PriceTickValue,Permanent,Trigger,ObjectOverwrite)</f>
        <v>EURIMMFRA6MU4_Quote#0000</v>
      </c>
      <c r="G7" s="81" t="str">
        <f>_xll.ohRangeRetrieveError(F7)</f>
        <v/>
      </c>
      <c r="H7" s="117"/>
      <c r="J7" s="286"/>
      <c r="K7" s="292">
        <v>2</v>
      </c>
      <c r="L7" s="291" t="b">
        <v>0</v>
      </c>
      <c r="M7" s="222" t="str">
        <v>V4</v>
      </c>
      <c r="N7" s="290">
        <v>41927</v>
      </c>
      <c r="O7" s="222" t="str">
        <v>EUR6F2=ICAP</v>
      </c>
      <c r="P7" s="289" t="s">
        <v>215</v>
      </c>
      <c r="Q7" s="222">
        <v>0.28000000000000003</v>
      </c>
      <c r="R7" s="222">
        <v>0.33</v>
      </c>
      <c r="S7" s="222">
        <v>0</v>
      </c>
      <c r="T7" s="222">
        <v>0</v>
      </c>
      <c r="U7" s="225">
        <f>100-_xll.qlMidSafe($Q7,$R7)</f>
        <v>99.694999999999993</v>
      </c>
      <c r="V7" s="216"/>
      <c r="W7" s="293">
        <v>99.694999999999993</v>
      </c>
      <c r="X7" s="216"/>
      <c r="Y7" s="287">
        <v>99.694999999999993</v>
      </c>
      <c r="Z7" s="225">
        <f>_xll.qlSimpleQuoteSetValue(F7,Y7,Trigger)</f>
        <v>-2.1000000000000796E-2</v>
      </c>
      <c r="AA7" s="43"/>
      <c r="AB7" s="17"/>
      <c r="AC7" s="253">
        <f>(R7-Q7)/100</f>
        <v>4.999999999999999E-4</v>
      </c>
    </row>
    <row r="8" spans="1:29" x14ac:dyDescent="0.2">
      <c r="A8" s="122"/>
      <c r="B8" s="83">
        <v>3</v>
      </c>
      <c r="C8" s="121" t="b">
        <v>0</v>
      </c>
      <c r="D8" s="120" t="str">
        <v>V4</v>
      </c>
      <c r="E8" s="119" t="str">
        <f t="shared" si="0"/>
        <v>EURIMMFRA6MV4_Quote</v>
      </c>
      <c r="F8" s="118" t="str">
        <f>_xll.qlSimpleQuote(E8,,PriceTickValue,Permanent,Trigger,ObjectOverwrite)</f>
        <v>EURIMMFRA6MV4_Quote#0000</v>
      </c>
      <c r="G8" s="81" t="str">
        <f>_xll.ohRangeRetrieveError(F8)</f>
        <v/>
      </c>
      <c r="H8" s="117"/>
      <c r="J8" s="286"/>
      <c r="K8" s="292">
        <v>3</v>
      </c>
      <c r="L8" s="291" t="b">
        <v>0</v>
      </c>
      <c r="M8" s="222" t="str">
        <v>X4</v>
      </c>
      <c r="N8" s="290">
        <v>41962</v>
      </c>
      <c r="O8" s="222" t="str">
        <v>EUR6F3=ICAP</v>
      </c>
      <c r="P8" s="289" t="s">
        <v>215</v>
      </c>
      <c r="Q8" s="222">
        <v>0.27800000000000002</v>
      </c>
      <c r="R8" s="222">
        <v>0.32800000000000001</v>
      </c>
      <c r="S8" s="222">
        <v>0</v>
      </c>
      <c r="T8" s="222">
        <v>0</v>
      </c>
      <c r="U8" s="225">
        <f>100-_xll.qlMidSafe($Q8,$R8)</f>
        <v>99.697000000000003</v>
      </c>
      <c r="V8" s="216"/>
      <c r="W8" s="293">
        <v>99.697000000000003</v>
      </c>
      <c r="X8" s="216"/>
      <c r="Y8" s="287">
        <v>99.697000000000003</v>
      </c>
      <c r="Z8" s="225">
        <f>_xll.qlSimpleQuoteSetValue(F8,Y8,Trigger)</f>
        <v>-2.199999999999136E-2</v>
      </c>
      <c r="AA8" s="43"/>
      <c r="AB8" s="17"/>
      <c r="AC8" s="253">
        <f>(R8-Q8)/100</f>
        <v>4.999999999999999E-4</v>
      </c>
    </row>
    <row r="9" spans="1:29" x14ac:dyDescent="0.2">
      <c r="A9" s="122"/>
      <c r="B9" s="83">
        <v>4</v>
      </c>
      <c r="C9" s="121" t="b">
        <v>0</v>
      </c>
      <c r="D9" s="120" t="str">
        <v>X4</v>
      </c>
      <c r="E9" s="119" t="str">
        <f t="shared" si="0"/>
        <v>EURIMMFRA6MX4_Quote</v>
      </c>
      <c r="F9" s="118" t="str">
        <f>_xll.qlSimpleQuote(E9,,PriceTickValue,Permanent,Trigger,ObjectOverwrite)</f>
        <v>EURIMMFRA6MX4_Quote#0000</v>
      </c>
      <c r="G9" s="81" t="str">
        <f>_xll.ohRangeRetrieveError(F9)</f>
        <v/>
      </c>
      <c r="H9" s="117"/>
      <c r="J9" s="286"/>
      <c r="K9" s="285">
        <v>4</v>
      </c>
      <c r="L9" s="284" t="b">
        <v>0</v>
      </c>
      <c r="M9" s="214" t="str">
        <v>Z4</v>
      </c>
      <c r="N9" s="283">
        <v>41990</v>
      </c>
      <c r="O9" s="214" t="str">
        <v>EUR6F4=ICAP</v>
      </c>
      <c r="P9" s="282" t="s">
        <v>215</v>
      </c>
      <c r="Q9" s="214">
        <v>0.27500000000000002</v>
      </c>
      <c r="R9" s="214">
        <v>0.32500000000000001</v>
      </c>
      <c r="S9" s="214">
        <v>0</v>
      </c>
      <c r="T9" s="214">
        <v>0</v>
      </c>
      <c r="U9" s="218">
        <f>100-_xll.qlMidSafe($Q9,$R9)</f>
        <v>99.7</v>
      </c>
      <c r="V9" s="216"/>
      <c r="W9" s="310">
        <v>99.7</v>
      </c>
      <c r="X9" s="216"/>
      <c r="Y9" s="280">
        <v>99.7</v>
      </c>
      <c r="Z9" s="218">
        <f>_xll.qlSimpleQuoteSetValue(F9,Y9,Trigger)</f>
        <v>-2.1000000000000796E-2</v>
      </c>
      <c r="AA9" s="43"/>
      <c r="AB9" s="17"/>
      <c r="AC9" s="253">
        <f>(R9-Q9)/100</f>
        <v>4.999999999999999E-4</v>
      </c>
    </row>
    <row r="10" spans="1:29" ht="12" thickBot="1" x14ac:dyDescent="0.25">
      <c r="A10" s="122"/>
      <c r="B10" s="83">
        <v>5</v>
      </c>
      <c r="C10" s="121" t="b">
        <v>0</v>
      </c>
      <c r="D10" s="120" t="str">
        <v>Z4</v>
      </c>
      <c r="E10" s="119" t="str">
        <f t="shared" si="0"/>
        <v>EURIMMFRA6MZ4_Quote</v>
      </c>
      <c r="F10" s="118" t="str">
        <f>_xll.qlSimpleQuote(E10,,PriceTickValue,Permanent,Trigger,ObjectOverwrite)</f>
        <v>EURIMMFRA6MZ4_Quote#0000</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F5</v>
      </c>
      <c r="E11" s="119" t="str">
        <f t="shared" si="0"/>
        <v>EURIMMFRA6MF5_Quote</v>
      </c>
      <c r="F11" s="118" t="str">
        <f>_xll.qlSimpleQuote(E11,,PriceTickValue,Permanent,Trigger,ObjectOverwrite)</f>
        <v>EURIMMFRA6MF5_Quote#0000</v>
      </c>
      <c r="G11" s="81" t="str">
        <f>_xll.ohRangeRetrieveError(F11)</f>
        <v/>
      </c>
      <c r="H11" s="117"/>
    </row>
    <row r="12" spans="1:29" x14ac:dyDescent="0.2">
      <c r="A12" s="122"/>
      <c r="B12" s="83">
        <v>7</v>
      </c>
      <c r="C12" s="121" t="b">
        <v>0</v>
      </c>
      <c r="D12" s="120" t="str">
        <v>G5</v>
      </c>
      <c r="E12" s="119" t="str">
        <f t="shared" si="0"/>
        <v>EURIMMFRA6MG5_Quote</v>
      </c>
      <c r="F12" s="118" t="str">
        <f>_xll.qlSimpleQuote(E12,,PriceTickValue,Permanent,Trigger,ObjectOverwrite)</f>
        <v>EURIMMFRA6MG5_Quote#0000</v>
      </c>
      <c r="G12" s="81" t="str">
        <f>_xll.ohRangeRetrieveError(F12)</f>
        <v/>
      </c>
      <c r="H12" s="117"/>
    </row>
    <row r="13" spans="1:29" x14ac:dyDescent="0.2">
      <c r="A13" s="122"/>
      <c r="B13" s="83">
        <v>8</v>
      </c>
      <c r="C13" s="121" t="b">
        <v>0</v>
      </c>
      <c r="D13" s="120" t="str">
        <v>H5</v>
      </c>
      <c r="E13" s="119" t="str">
        <f t="shared" si="0"/>
        <v>EURIMMFRA6MH5_Quote</v>
      </c>
      <c r="F13" s="118" t="str">
        <f>_xll.qlSimpleQuote(E13,,PriceTickValue,Permanent,Trigger,ObjectOverwrite)</f>
        <v>EURIMMFRA6MH5_Quote#0000</v>
      </c>
      <c r="G13" s="81" t="str">
        <f>_xll.ohRangeRetrieveError(F13)</f>
        <v/>
      </c>
      <c r="H13" s="117"/>
    </row>
    <row r="14" spans="1:29" x14ac:dyDescent="0.2">
      <c r="A14" s="122"/>
      <c r="B14" s="83">
        <v>9</v>
      </c>
      <c r="C14" s="121" t="b">
        <v>0</v>
      </c>
      <c r="D14" s="120" t="str">
        <v>J5</v>
      </c>
      <c r="E14" s="119" t="str">
        <f t="shared" si="0"/>
        <v>EURIMMFRA6MJ5_Quote</v>
      </c>
      <c r="F14" s="118" t="str">
        <f>_xll.qlSimpleQuote(E14,,PriceTickValue,Permanent,Trigger,ObjectOverwrite)</f>
        <v>EURIMMFRA6MJ5_Quote#0000</v>
      </c>
      <c r="G14" s="81" t="str">
        <f>_xll.ohRangeRetrieveError(F14)</f>
        <v/>
      </c>
      <c r="H14" s="117"/>
    </row>
    <row r="15" spans="1:29" x14ac:dyDescent="0.2">
      <c r="A15" s="122"/>
      <c r="B15" s="83">
        <v>10</v>
      </c>
      <c r="C15" s="121" t="b">
        <v>0</v>
      </c>
      <c r="D15" s="120" t="str">
        <v>K5</v>
      </c>
      <c r="E15" s="119" t="str">
        <f t="shared" si="0"/>
        <v>EURIMMFRA6MK5_Quote</v>
      </c>
      <c r="F15" s="118" t="str">
        <f>_xll.qlSimpleQuote(E15,,PriceTickValue,Permanent,Trigger,ObjectOverwrite)</f>
        <v>EURIMMFRA6MK5_Quote#0000</v>
      </c>
      <c r="G15" s="81" t="str">
        <f>_xll.ohRangeRetrieveError(F15)</f>
        <v/>
      </c>
      <c r="H15" s="117"/>
    </row>
    <row r="16" spans="1:29" x14ac:dyDescent="0.2">
      <c r="A16" s="122"/>
      <c r="B16" s="83">
        <v>11</v>
      </c>
      <c r="C16" s="121" t="b">
        <v>0</v>
      </c>
      <c r="D16" s="120" t="str">
        <v>M5</v>
      </c>
      <c r="E16" s="119" t="str">
        <f t="shared" si="0"/>
        <v>EURIMMFRA6MM5_Quote</v>
      </c>
      <c r="F16" s="118" t="str">
        <f>_xll.qlSimpleQuote(E16,,PriceTickValue,Permanent,Trigger,ObjectOverwrite)</f>
        <v>EURIMMFRA6MM5_Quote#0000</v>
      </c>
      <c r="G16" s="81" t="str">
        <f>_xll.ohRangeRetrieveError(F16)</f>
        <v/>
      </c>
      <c r="H16" s="117"/>
    </row>
    <row r="17" spans="1:8" x14ac:dyDescent="0.2">
      <c r="A17" s="122"/>
      <c r="B17" s="83">
        <v>12</v>
      </c>
      <c r="C17" s="121" t="b">
        <v>0</v>
      </c>
      <c r="D17" s="120" t="str">
        <v>N5</v>
      </c>
      <c r="E17" s="119" t="str">
        <f t="shared" si="0"/>
        <v>EURIMMFRA6MN5_Quote</v>
      </c>
      <c r="F17" s="118" t="str">
        <f>_xll.qlSimpleQuote(E17,,PriceTickValue,Permanent,Trigger,ObjectOverwrite)</f>
        <v>EURIMMFRA6MN5_Quote#0000</v>
      </c>
      <c r="G17" s="81" t="str">
        <f>_xll.ohRangeRetrieveError(F17)</f>
        <v/>
      </c>
      <c r="H17" s="117"/>
    </row>
    <row r="18" spans="1:8" x14ac:dyDescent="0.2">
      <c r="A18" s="122"/>
      <c r="B18" s="83">
        <v>13</v>
      </c>
      <c r="C18" s="121" t="b">
        <v>0</v>
      </c>
      <c r="D18" s="120" t="str">
        <v>Q5</v>
      </c>
      <c r="E18" s="119" t="str">
        <f t="shared" si="0"/>
        <v>EURIMMFRA6MQ5_Quote</v>
      </c>
      <c r="F18" s="118" t="str">
        <f>_xll.qlSimpleQuote(E18,,PriceTickValue,Permanent,Trigger,ObjectOverwrite)</f>
        <v>EURIMMFRA6MQ5_Quote#0000</v>
      </c>
      <c r="G18" s="81" t="str">
        <f>_xll.ohRangeRetrieveError(F18)</f>
        <v/>
      </c>
      <c r="H18" s="117"/>
    </row>
    <row r="19" spans="1:8" x14ac:dyDescent="0.2">
      <c r="A19" s="122"/>
      <c r="B19" s="83">
        <v>14</v>
      </c>
      <c r="C19" s="121" t="b">
        <v>0</v>
      </c>
      <c r="D19" s="120" t="str">
        <v>U5</v>
      </c>
      <c r="E19" s="119" t="str">
        <f t="shared" si="0"/>
        <v>EURIMMFRA6MU5_Quote</v>
      </c>
      <c r="F19" s="118" t="str">
        <f>_xll.qlSimpleQuote(E19,,PriceTickValue,Permanent,Trigger,ObjectOverwrite)</f>
        <v>EURIMMFRA6MU5_Quote#0000</v>
      </c>
      <c r="G19" s="81" t="str">
        <f>_xll.ohRangeRetrieveError(F19)</f>
        <v/>
      </c>
      <c r="H19" s="117"/>
    </row>
    <row r="20" spans="1:8" x14ac:dyDescent="0.2">
      <c r="A20" s="122"/>
      <c r="B20" s="83">
        <v>15</v>
      </c>
      <c r="C20" s="121" t="b">
        <v>0</v>
      </c>
      <c r="D20" s="120" t="str">
        <v>V5</v>
      </c>
      <c r="E20" s="119" t="str">
        <f t="shared" si="0"/>
        <v>EURIMMFRA6MV5_Quote</v>
      </c>
      <c r="F20" s="118" t="str">
        <f>_xll.qlSimpleQuote(E20,,PriceTickValue,Permanent,Trigger,ObjectOverwrite)</f>
        <v>EURIMMFRA6MV5_Quote#0000</v>
      </c>
      <c r="G20" s="81" t="str">
        <f>_xll.ohRangeRetrieveError(F20)</f>
        <v/>
      </c>
      <c r="H20" s="117"/>
    </row>
    <row r="21" spans="1:8" x14ac:dyDescent="0.2">
      <c r="A21" s="122"/>
      <c r="B21" s="83">
        <v>16</v>
      </c>
      <c r="C21" s="121" t="b">
        <v>0</v>
      </c>
      <c r="D21" s="120" t="str">
        <v>X5</v>
      </c>
      <c r="E21" s="119" t="str">
        <f t="shared" si="0"/>
        <v>EURIMMFRA6MX5_Quote</v>
      </c>
      <c r="F21" s="118" t="str">
        <f>_xll.qlSimpleQuote(E21,,PriceTickValue,Permanent,Trigger,ObjectOverwrite)</f>
        <v>EURIMMFRA6MX5_Quote#0000</v>
      </c>
      <c r="G21" s="81" t="str">
        <f>_xll.ohRangeRetrieveError(F21)</f>
        <v/>
      </c>
      <c r="H21" s="117"/>
    </row>
    <row r="22" spans="1:8" x14ac:dyDescent="0.2">
      <c r="A22" s="122"/>
      <c r="B22" s="83">
        <v>17</v>
      </c>
      <c r="C22" s="121" t="b">
        <v>0</v>
      </c>
      <c r="D22" s="120" t="str">
        <v>Z5</v>
      </c>
      <c r="E22" s="119" t="str">
        <f t="shared" si="0"/>
        <v>EURIMMFRA6MZ5_Quote</v>
      </c>
      <c r="F22" s="118" t="str">
        <f>_xll.qlSimpleQuote(E22,,PriceTickValue,Permanent,Trigger,ObjectOverwrite)</f>
        <v>EURIMMFRA6MZ5_Quote#0000</v>
      </c>
      <c r="G22" s="81" t="str">
        <f>_xll.ohRangeRetrieveError(F22)</f>
        <v/>
      </c>
      <c r="H22" s="117"/>
    </row>
    <row r="23" spans="1:8" x14ac:dyDescent="0.2">
      <c r="A23" s="122"/>
      <c r="B23" s="83">
        <v>18</v>
      </c>
      <c r="C23" s="121" t="b">
        <v>0</v>
      </c>
      <c r="D23" s="120" t="str">
        <v>F6</v>
      </c>
      <c r="E23" s="119" t="str">
        <f t="shared" si="0"/>
        <v>EURIMMFRA6MF6_Quote</v>
      </c>
      <c r="F23" s="118" t="str">
        <f>_xll.qlSimpleQuote(E23,,PriceTickValue,Permanent,Trigger,ObjectOverwrite)</f>
        <v>EURIMMFRA6MF6_Quote#0000</v>
      </c>
      <c r="G23" s="81" t="str">
        <f>_xll.ohRangeRetrieveError(F23)</f>
        <v/>
      </c>
      <c r="H23" s="117"/>
    </row>
    <row r="24" spans="1:8" x14ac:dyDescent="0.2">
      <c r="A24" s="122"/>
      <c r="B24" s="83">
        <v>19</v>
      </c>
      <c r="C24" s="121" t="b">
        <v>0</v>
      </c>
      <c r="D24" s="120" t="str">
        <v>G6</v>
      </c>
      <c r="E24" s="119" t="str">
        <f t="shared" si="0"/>
        <v>EURIMMFRA6MG6_Quote</v>
      </c>
      <c r="F24" s="118" t="str">
        <f>_xll.qlSimpleQuote(E24,,PriceTickValue,Permanent,Trigger,ObjectOverwrite)</f>
        <v>EURIMMFRA6MG6_Quote#0000</v>
      </c>
      <c r="G24" s="81" t="str">
        <f>_xll.ohRangeRetrieveError(F24)</f>
        <v/>
      </c>
      <c r="H24" s="117"/>
    </row>
    <row r="25" spans="1:8" x14ac:dyDescent="0.2">
      <c r="A25" s="122"/>
      <c r="B25" s="83">
        <v>20</v>
      </c>
      <c r="C25" s="121" t="b">
        <v>0</v>
      </c>
      <c r="D25" s="120" t="str">
        <v>H6</v>
      </c>
      <c r="E25" s="119" t="str">
        <f t="shared" si="0"/>
        <v>EURIMMFRA6MH6_Quote</v>
      </c>
      <c r="F25" s="118" t="str">
        <f>_xll.qlSimpleQuote(E25,,PriceTickValue,Permanent,Trigger,ObjectOverwrite)</f>
        <v>EURIMMFRA6MH6_Quote#0000</v>
      </c>
      <c r="G25" s="81" t="str">
        <f>_xll.ohRangeRetrieveError(F25)</f>
        <v/>
      </c>
      <c r="H25" s="117"/>
    </row>
    <row r="26" spans="1:8" x14ac:dyDescent="0.2">
      <c r="A26" s="122"/>
      <c r="B26" s="83">
        <v>21</v>
      </c>
      <c r="C26" s="121" t="b">
        <v>0</v>
      </c>
      <c r="D26" s="120" t="str">
        <v>J6</v>
      </c>
      <c r="E26" s="119" t="str">
        <f t="shared" si="0"/>
        <v>EURIMMFRA6MJ6_Quote</v>
      </c>
      <c r="F26" s="118" t="str">
        <f>_xll.qlSimpleQuote(E26,,PriceTickValue,Permanent,Trigger,ObjectOverwrite)</f>
        <v>EURIMMFRA6MJ6_Quote#0000</v>
      </c>
      <c r="G26" s="81" t="str">
        <f>_xll.ohRangeRetrieveError(F26)</f>
        <v/>
      </c>
      <c r="H26" s="117"/>
    </row>
    <row r="27" spans="1:8" x14ac:dyDescent="0.2">
      <c r="A27" s="122"/>
      <c r="B27" s="83">
        <v>22</v>
      </c>
      <c r="C27" s="121" t="b">
        <v>0</v>
      </c>
      <c r="D27" s="120" t="str">
        <v>K6</v>
      </c>
      <c r="E27" s="119" t="str">
        <f t="shared" si="0"/>
        <v>EURIMMFRA6MK6_Quote</v>
      </c>
      <c r="F27" s="118" t="str">
        <f>_xll.qlSimpleQuote(E27,,PriceTickValue,Permanent,Trigger,ObjectOverwrite)</f>
        <v>EURIMMFRA6MK6_Quote#0000</v>
      </c>
      <c r="G27" s="81" t="str">
        <f>_xll.ohRangeRetrieveError(F27)</f>
        <v/>
      </c>
      <c r="H27" s="117"/>
    </row>
    <row r="28" spans="1:8" x14ac:dyDescent="0.2">
      <c r="A28" s="122"/>
      <c r="B28" s="83">
        <v>23</v>
      </c>
      <c r="C28" s="121" t="b">
        <v>0</v>
      </c>
      <c r="D28" s="120" t="str">
        <v>M6</v>
      </c>
      <c r="E28" s="119" t="str">
        <f t="shared" si="0"/>
        <v>EURIMMFRA6MM6_Quote</v>
      </c>
      <c r="F28" s="118" t="str">
        <f>_xll.qlSimpleQuote(E28,,PriceTickValue,Permanent,Trigger,ObjectOverwrite)</f>
        <v>EURIMMFRA6MM6_Quote#0000</v>
      </c>
      <c r="G28" s="81" t="str">
        <f>_xll.ohRangeRetrieveError(F28)</f>
        <v/>
      </c>
      <c r="H28" s="117"/>
    </row>
    <row r="29" spans="1:8" x14ac:dyDescent="0.2">
      <c r="A29" s="122"/>
      <c r="B29" s="83">
        <v>24</v>
      </c>
      <c r="C29" s="121" t="b">
        <v>0</v>
      </c>
      <c r="D29" s="120" t="str">
        <v>N6</v>
      </c>
      <c r="E29" s="119" t="str">
        <f t="shared" si="0"/>
        <v>EURIMMFRA6MN6_Quote</v>
      </c>
      <c r="F29" s="118" t="str">
        <f>_xll.qlSimpleQuote(E29,,PriceTickValue,Permanent,Trigger,ObjectOverwrite)</f>
        <v>EURIMMFRA6MN6_Quote#0000</v>
      </c>
      <c r="G29" s="81" t="str">
        <f>_xll.ohRangeRetrieveError(F29)</f>
        <v/>
      </c>
      <c r="H29" s="117"/>
    </row>
    <row r="30" spans="1:8" x14ac:dyDescent="0.2">
      <c r="A30" s="122"/>
      <c r="B30" s="83">
        <v>25</v>
      </c>
      <c r="C30" s="121" t="b">
        <v>0</v>
      </c>
      <c r="D30" s="120" t="str">
        <v>Q6</v>
      </c>
      <c r="E30" s="119" t="str">
        <f t="shared" si="0"/>
        <v>EURIMMFRA6MQ6_Quote</v>
      </c>
      <c r="F30" s="118" t="str">
        <f>_xll.qlSimpleQuote(E30,,PriceTickValue,Permanent,Trigger,ObjectOverwrite)</f>
        <v>EURIMMFRA6MQ6_Quote#0000</v>
      </c>
      <c r="G30" s="81" t="str">
        <f>_xll.ohRangeRetrieveError(F30)</f>
        <v/>
      </c>
      <c r="H30" s="117"/>
    </row>
    <row r="31" spans="1:8" x14ac:dyDescent="0.2">
      <c r="A31" s="122"/>
      <c r="B31" s="83">
        <v>26</v>
      </c>
      <c r="C31" s="121" t="b">
        <v>0</v>
      </c>
      <c r="D31" s="120" t="str">
        <v>U6</v>
      </c>
      <c r="E31" s="119" t="str">
        <f t="shared" si="0"/>
        <v>EURIMMFRA6MU6_Quote</v>
      </c>
      <c r="F31" s="118" t="str">
        <f>_xll.qlSimpleQuote(E31,,PriceTickValue,Permanent,Trigger,ObjectOverwrite)</f>
        <v>EURIMMFRA6MU6_Quote#0000</v>
      </c>
      <c r="G31" s="81" t="str">
        <f>_xll.ohRangeRetrieveError(F31)</f>
        <v/>
      </c>
      <c r="H31" s="117"/>
    </row>
    <row r="32" spans="1:8" x14ac:dyDescent="0.2">
      <c r="A32" s="122"/>
      <c r="B32" s="83">
        <v>27</v>
      </c>
      <c r="C32" s="121" t="b">
        <v>0</v>
      </c>
      <c r="D32" s="120" t="str">
        <v>V6</v>
      </c>
      <c r="E32" s="119" t="str">
        <f t="shared" si="0"/>
        <v>EURIMMFRA6MV6_Quote</v>
      </c>
      <c r="F32" s="118" t="str">
        <f>_xll.qlSimpleQuote(E32,,PriceTickValue,Permanent,Trigger,ObjectOverwrite)</f>
        <v>EURIMMFRA6MV6_Quote#0000</v>
      </c>
      <c r="G32" s="81" t="str">
        <f>_xll.ohRangeRetrieveError(F32)</f>
        <v/>
      </c>
      <c r="H32" s="117"/>
    </row>
    <row r="33" spans="1:8" x14ac:dyDescent="0.2">
      <c r="A33" s="122"/>
      <c r="B33" s="83">
        <v>28</v>
      </c>
      <c r="C33" s="121" t="b">
        <v>0</v>
      </c>
      <c r="D33" s="120" t="str">
        <v>X6</v>
      </c>
      <c r="E33" s="119" t="str">
        <f t="shared" si="0"/>
        <v>EURIMMFRA6MX6_Quote</v>
      </c>
      <c r="F33" s="118" t="str">
        <f>_xll.qlSimpleQuote(E33,,PriceTickValue,Permanent,Trigger,ObjectOverwrite)</f>
        <v>EURIMMFRA6MX6_Quote#0000</v>
      </c>
      <c r="G33" s="81" t="str">
        <f>_xll.ohRangeRetrieveError(F33)</f>
        <v/>
      </c>
      <c r="H33" s="117"/>
    </row>
    <row r="34" spans="1:8" x14ac:dyDescent="0.2">
      <c r="A34" s="122"/>
      <c r="B34" s="83">
        <v>29</v>
      </c>
      <c r="C34" s="121" t="b">
        <v>0</v>
      </c>
      <c r="D34" s="120" t="str">
        <v>Z6</v>
      </c>
      <c r="E34" s="119" t="str">
        <f t="shared" si="0"/>
        <v>EURIMMFRA6MZ6_Quote</v>
      </c>
      <c r="F34" s="118" t="str">
        <f>_xll.qlSimpleQuote(E34,,PriceTickValue,Permanent,Trigger,ObjectOverwrite)</f>
        <v>EURIMMFRA6MZ6_Quote#0000</v>
      </c>
      <c r="G34" s="81" t="str">
        <f>_xll.ohRangeRetrieveError(F34)</f>
        <v/>
      </c>
      <c r="H34" s="117"/>
    </row>
    <row r="35" spans="1:8" x14ac:dyDescent="0.2">
      <c r="A35" s="122"/>
      <c r="B35" s="83">
        <v>30</v>
      </c>
      <c r="C35" s="121" t="b">
        <v>0</v>
      </c>
      <c r="D35" s="120" t="str">
        <v>F7</v>
      </c>
      <c r="E35" s="119" t="str">
        <f t="shared" si="0"/>
        <v>EURIMMFRA6MF7_Quote</v>
      </c>
      <c r="F35" s="118" t="str">
        <f>_xll.qlSimpleQuote(E35,,PriceTickValue,Permanent,Trigger,ObjectOverwrite)</f>
        <v>EURIMMFRA6MF7_Quote#0000</v>
      </c>
      <c r="G35" s="81" t="str">
        <f>_xll.ohRangeRetrieveError(F35)</f>
        <v/>
      </c>
      <c r="H35" s="117"/>
    </row>
    <row r="36" spans="1:8" x14ac:dyDescent="0.2">
      <c r="A36" s="122"/>
      <c r="B36" s="83">
        <v>31</v>
      </c>
      <c r="C36" s="121" t="b">
        <v>0</v>
      </c>
      <c r="D36" s="120" t="str">
        <v>G7</v>
      </c>
      <c r="E36" s="119" t="str">
        <f t="shared" si="0"/>
        <v>EURIMMFRA6MG7_Quote</v>
      </c>
      <c r="F36" s="118" t="str">
        <f>_xll.qlSimpleQuote(E36,,PriceTickValue,Permanent,Trigger,ObjectOverwrite)</f>
        <v>EURIMMFRA6MG7_Quote#0000</v>
      </c>
      <c r="G36" s="81" t="str">
        <f>_xll.ohRangeRetrieveError(F36)</f>
        <v/>
      </c>
      <c r="H36" s="117"/>
    </row>
    <row r="37" spans="1:8" x14ac:dyDescent="0.2">
      <c r="A37" s="122"/>
      <c r="B37" s="83">
        <v>32</v>
      </c>
      <c r="C37" s="121" t="b">
        <v>0</v>
      </c>
      <c r="D37" s="120" t="str">
        <v>H7</v>
      </c>
      <c r="E37" s="119" t="str">
        <f t="shared" si="0"/>
        <v>EURIMMFRA6MH7_Quote</v>
      </c>
      <c r="F37" s="118" t="str">
        <f>_xll.qlSimpleQuote(E37,,PriceTickValue,Permanent,Trigger,ObjectOverwrite)</f>
        <v>EURIMMFRA6MH7_Quote#0000</v>
      </c>
      <c r="G37" s="81" t="str">
        <f>_xll.ohRangeRetrieveError(F37)</f>
        <v/>
      </c>
      <c r="H37" s="117"/>
    </row>
    <row r="38" spans="1:8" x14ac:dyDescent="0.2">
      <c r="A38" s="122"/>
      <c r="B38" s="83">
        <v>33</v>
      </c>
      <c r="C38" s="121" t="b">
        <v>0</v>
      </c>
      <c r="D38" s="120" t="str">
        <v>J7</v>
      </c>
      <c r="E38" s="119" t="str">
        <f t="shared" ref="E38:E69" si="1">Currency&amp;$D$4&amp;$E$4&amp;$D38&amp;QuoteSuffix</f>
        <v>EURIMMFRA6MJ7_Quote</v>
      </c>
      <c r="F38" s="118" t="str">
        <f>_xll.qlSimpleQuote(E38,,PriceTickValue,Permanent,Trigger,ObjectOverwrite)</f>
        <v>EURIMMFRA6MJ7_Quote#0000</v>
      </c>
      <c r="G38" s="81" t="str">
        <f>_xll.ohRangeRetrieveError(F38)</f>
        <v/>
      </c>
      <c r="H38" s="117"/>
    </row>
    <row r="39" spans="1:8" x14ac:dyDescent="0.2">
      <c r="A39" s="122"/>
      <c r="B39" s="83">
        <v>34</v>
      </c>
      <c r="C39" s="121" t="b">
        <v>0</v>
      </c>
      <c r="D39" s="120" t="str">
        <v>K7</v>
      </c>
      <c r="E39" s="119" t="str">
        <f t="shared" si="1"/>
        <v>EURIMMFRA6MK7_Quote</v>
      </c>
      <c r="F39" s="118" t="str">
        <f>_xll.qlSimpleQuote(E39,,PriceTickValue,Permanent,Trigger,ObjectOverwrite)</f>
        <v>EURIMMFRA6MK7_Quote#0000</v>
      </c>
      <c r="G39" s="81" t="str">
        <f>_xll.ohRangeRetrieveError(F39)</f>
        <v/>
      </c>
      <c r="H39" s="117"/>
    </row>
    <row r="40" spans="1:8" x14ac:dyDescent="0.2">
      <c r="A40" s="122"/>
      <c r="B40" s="83">
        <v>35</v>
      </c>
      <c r="C40" s="121" t="b">
        <v>0</v>
      </c>
      <c r="D40" s="120" t="str">
        <v>M7</v>
      </c>
      <c r="E40" s="119" t="str">
        <f t="shared" si="1"/>
        <v>EURIMMFRA6MM7_Quote</v>
      </c>
      <c r="F40" s="118" t="str">
        <f>_xll.qlSimpleQuote(E40,,PriceTickValue,Permanent,Trigger,ObjectOverwrite)</f>
        <v>EURIMMFRA6MM7_Quote#0000</v>
      </c>
      <c r="G40" s="81" t="str">
        <f>_xll.ohRangeRetrieveError(F40)</f>
        <v/>
      </c>
      <c r="H40" s="117"/>
    </row>
    <row r="41" spans="1:8" x14ac:dyDescent="0.2">
      <c r="A41" s="122"/>
      <c r="B41" s="83">
        <v>36</v>
      </c>
      <c r="C41" s="121" t="b">
        <v>0</v>
      </c>
      <c r="D41" s="120" t="str">
        <v>N7</v>
      </c>
      <c r="E41" s="119" t="str">
        <f t="shared" si="1"/>
        <v>EURIMMFRA6MN7_Quote</v>
      </c>
      <c r="F41" s="118" t="str">
        <f>_xll.qlSimpleQuote(E41,,PriceTickValue,Permanent,Trigger,ObjectOverwrite)</f>
        <v>EURIMMFRA6MN7_Quote#0000</v>
      </c>
      <c r="G41" s="81" t="str">
        <f>_xll.ohRangeRetrieveError(F41)</f>
        <v/>
      </c>
      <c r="H41" s="117"/>
    </row>
    <row r="42" spans="1:8" x14ac:dyDescent="0.2">
      <c r="A42" s="122"/>
      <c r="B42" s="83">
        <v>37</v>
      </c>
      <c r="C42" s="121" t="b">
        <v>0</v>
      </c>
      <c r="D42" s="120" t="str">
        <v>Q7</v>
      </c>
      <c r="E42" s="119" t="str">
        <f t="shared" si="1"/>
        <v>EURIMMFRA6MQ7_Quote</v>
      </c>
      <c r="F42" s="118" t="str">
        <f>_xll.qlSimpleQuote(E42,,PriceTickValue,Permanent,Trigger,ObjectOverwrite)</f>
        <v>EURIMMFRA6MQ7_Quote#0000</v>
      </c>
      <c r="G42" s="81" t="str">
        <f>_xll.ohRangeRetrieveError(F42)</f>
        <v/>
      </c>
      <c r="H42" s="117"/>
    </row>
    <row r="43" spans="1:8" x14ac:dyDescent="0.2">
      <c r="A43" s="122"/>
      <c r="B43" s="83">
        <v>38</v>
      </c>
      <c r="C43" s="121" t="b">
        <v>0</v>
      </c>
      <c r="D43" s="120" t="str">
        <v>U7</v>
      </c>
      <c r="E43" s="119" t="str">
        <f t="shared" si="1"/>
        <v>EURIMMFRA6MU7_Quote</v>
      </c>
      <c r="F43" s="118" t="str">
        <f>_xll.qlSimpleQuote(E43,,PriceTickValue,Permanent,Trigger,ObjectOverwrite)</f>
        <v>EURIMMFRA6MU7_Quote#0000</v>
      </c>
      <c r="G43" s="81" t="str">
        <f>_xll.ohRangeRetrieveError(F43)</f>
        <v/>
      </c>
      <c r="H43" s="117"/>
    </row>
    <row r="44" spans="1:8" x14ac:dyDescent="0.2">
      <c r="A44" s="122"/>
      <c r="B44" s="83">
        <v>39</v>
      </c>
      <c r="C44" s="121" t="b">
        <v>0</v>
      </c>
      <c r="D44" s="120" t="str">
        <v>V7</v>
      </c>
      <c r="E44" s="119" t="str">
        <f t="shared" si="1"/>
        <v>EURIMMFRA6MV7_Quote</v>
      </c>
      <c r="F44" s="118" t="str">
        <f>_xll.qlSimpleQuote(E44,,PriceTickValue,Permanent,Trigger,ObjectOverwrite)</f>
        <v>EURIMMFRA6MV7_Quote#0000</v>
      </c>
      <c r="G44" s="81" t="str">
        <f>_xll.ohRangeRetrieveError(F44)</f>
        <v/>
      </c>
      <c r="H44" s="117"/>
    </row>
    <row r="45" spans="1:8" x14ac:dyDescent="0.2">
      <c r="A45" s="122"/>
      <c r="B45" s="83">
        <v>40</v>
      </c>
      <c r="C45" s="121" t="b">
        <v>0</v>
      </c>
      <c r="D45" s="120" t="str">
        <v>X7</v>
      </c>
      <c r="E45" s="119" t="str">
        <f t="shared" si="1"/>
        <v>EURIMMFRA6MX7_Quote</v>
      </c>
      <c r="F45" s="118" t="str">
        <f>_xll.qlSimpleQuote(E45,,PriceTickValue,Permanent,Trigger,ObjectOverwrite)</f>
        <v>EURIMMFRA6MX7_Quote#0000</v>
      </c>
      <c r="G45" s="81" t="str">
        <f>_xll.ohRangeRetrieveError(F45)</f>
        <v/>
      </c>
      <c r="H45" s="117"/>
    </row>
    <row r="46" spans="1:8" x14ac:dyDescent="0.2">
      <c r="A46" s="122"/>
      <c r="B46" s="83">
        <v>41</v>
      </c>
      <c r="C46" s="121" t="b">
        <v>0</v>
      </c>
      <c r="D46" s="120" t="str">
        <v>Z7</v>
      </c>
      <c r="E46" s="119" t="str">
        <f t="shared" si="1"/>
        <v>EURIMMFRA6MZ7_Quote</v>
      </c>
      <c r="F46" s="118" t="str">
        <f>_xll.qlSimpleQuote(E46,,PriceTickValue,Permanent,Trigger,ObjectOverwrite)</f>
        <v>EURIMMFRA6MZ7_Quote#0000</v>
      </c>
      <c r="G46" s="81" t="str">
        <f>_xll.ohRangeRetrieveError(F46)</f>
        <v/>
      </c>
      <c r="H46" s="117"/>
    </row>
    <row r="47" spans="1:8" x14ac:dyDescent="0.2">
      <c r="A47" s="122"/>
      <c r="B47" s="83">
        <v>42</v>
      </c>
      <c r="C47" s="121" t="b">
        <v>0</v>
      </c>
      <c r="D47" s="120" t="str">
        <v>F8</v>
      </c>
      <c r="E47" s="119" t="str">
        <f t="shared" si="1"/>
        <v>EURIMMFRA6MF8_Quote</v>
      </c>
      <c r="F47" s="118" t="str">
        <f>_xll.qlSimpleQuote(E47,,PriceTickValue,Permanent,Trigger,ObjectOverwrite)</f>
        <v>EURIMMFRA6MF8_Quote#0000</v>
      </c>
      <c r="G47" s="81" t="str">
        <f>_xll.ohRangeRetrieveError(F47)</f>
        <v/>
      </c>
      <c r="H47" s="117"/>
    </row>
    <row r="48" spans="1:8" x14ac:dyDescent="0.2">
      <c r="A48" s="122"/>
      <c r="B48" s="83">
        <v>43</v>
      </c>
      <c r="C48" s="121" t="b">
        <v>0</v>
      </c>
      <c r="D48" s="120" t="str">
        <v>G8</v>
      </c>
      <c r="E48" s="119" t="str">
        <f t="shared" si="1"/>
        <v>EURIMMFRA6MG8_Quote</v>
      </c>
      <c r="F48" s="118" t="str">
        <f>_xll.qlSimpleQuote(E48,,PriceTickValue,Permanent,Trigger,ObjectOverwrite)</f>
        <v>EURIMMFRA6MG8_Quote#0000</v>
      </c>
      <c r="G48" s="81" t="str">
        <f>_xll.ohRangeRetrieveError(F48)</f>
        <v/>
      </c>
      <c r="H48" s="117"/>
    </row>
    <row r="49" spans="1:8" x14ac:dyDescent="0.2">
      <c r="A49" s="122"/>
      <c r="B49" s="83">
        <v>44</v>
      </c>
      <c r="C49" s="121" t="b">
        <v>0</v>
      </c>
      <c r="D49" s="120" t="str">
        <v>H8</v>
      </c>
      <c r="E49" s="119" t="str">
        <f t="shared" si="1"/>
        <v>EURIMMFRA6MH8_Quote</v>
      </c>
      <c r="F49" s="118" t="str">
        <f>_xll.qlSimpleQuote(E49,,PriceTickValue,Permanent,Trigger,ObjectOverwrite)</f>
        <v>EURIMMFRA6MH8_Quote#0000</v>
      </c>
      <c r="G49" s="81" t="str">
        <f>_xll.ohRangeRetrieveError(F49)</f>
        <v/>
      </c>
      <c r="H49" s="117"/>
    </row>
    <row r="50" spans="1:8" x14ac:dyDescent="0.2">
      <c r="A50" s="122"/>
      <c r="B50" s="83">
        <v>45</v>
      </c>
      <c r="C50" s="121" t="b">
        <v>0</v>
      </c>
      <c r="D50" s="120" t="str">
        <v>J8</v>
      </c>
      <c r="E50" s="119" t="str">
        <f t="shared" si="1"/>
        <v>EURIMMFRA6MJ8_Quote</v>
      </c>
      <c r="F50" s="118" t="str">
        <f>_xll.qlSimpleQuote(E50,,PriceTickValue,Permanent,Trigger,ObjectOverwrite)</f>
        <v>EURIMMFRA6MJ8_Quote#0000</v>
      </c>
      <c r="G50" s="81" t="str">
        <f>_xll.ohRangeRetrieveError(F50)</f>
        <v/>
      </c>
      <c r="H50" s="117"/>
    </row>
    <row r="51" spans="1:8" x14ac:dyDescent="0.2">
      <c r="A51" s="122"/>
      <c r="B51" s="83">
        <v>46</v>
      </c>
      <c r="C51" s="121" t="b">
        <v>0</v>
      </c>
      <c r="D51" s="120" t="str">
        <v>K8</v>
      </c>
      <c r="E51" s="119" t="str">
        <f t="shared" si="1"/>
        <v>EURIMMFRA6MK8_Quote</v>
      </c>
      <c r="F51" s="118" t="str">
        <f>_xll.qlSimpleQuote(E51,,PriceTickValue,Permanent,Trigger,ObjectOverwrite)</f>
        <v>EURIMMFRA6MK8_Quote#0000</v>
      </c>
      <c r="G51" s="81" t="str">
        <f>_xll.ohRangeRetrieveError(F51)</f>
        <v/>
      </c>
      <c r="H51" s="117"/>
    </row>
    <row r="52" spans="1:8" x14ac:dyDescent="0.2">
      <c r="A52" s="122"/>
      <c r="B52" s="83">
        <v>47</v>
      </c>
      <c r="C52" s="121" t="b">
        <v>0</v>
      </c>
      <c r="D52" s="120" t="str">
        <v>M8</v>
      </c>
      <c r="E52" s="119" t="str">
        <f t="shared" si="1"/>
        <v>EURIMMFRA6MM8_Quote</v>
      </c>
      <c r="F52" s="118" t="str">
        <f>_xll.qlSimpleQuote(E52,,PriceTickValue,Permanent,Trigger,ObjectOverwrite)</f>
        <v>EURIMMFRA6MM8_Quote#0000</v>
      </c>
      <c r="G52" s="81" t="str">
        <f>_xll.ohRangeRetrieveError(F52)</f>
        <v/>
      </c>
      <c r="H52" s="117"/>
    </row>
    <row r="53" spans="1:8" x14ac:dyDescent="0.2">
      <c r="A53" s="122"/>
      <c r="B53" s="83">
        <v>48</v>
      </c>
      <c r="C53" s="121" t="b">
        <v>0</v>
      </c>
      <c r="D53" s="120" t="str">
        <v>N8</v>
      </c>
      <c r="E53" s="119" t="str">
        <f t="shared" si="1"/>
        <v>EURIMMFRA6MN8_Quote</v>
      </c>
      <c r="F53" s="118" t="str">
        <f>_xll.qlSimpleQuote(E53,,PriceTickValue,Permanent,Trigger,ObjectOverwrite)</f>
        <v>EURIMMFRA6MN8_Quote#0000</v>
      </c>
      <c r="G53" s="81" t="str">
        <f>_xll.ohRangeRetrieveError(F53)</f>
        <v/>
      </c>
      <c r="H53" s="117"/>
    </row>
    <row r="54" spans="1:8" x14ac:dyDescent="0.2">
      <c r="A54" s="122"/>
      <c r="B54" s="83">
        <v>49</v>
      </c>
      <c r="C54" s="121" t="b">
        <v>0</v>
      </c>
      <c r="D54" s="120" t="str">
        <v>Q8</v>
      </c>
      <c r="E54" s="119" t="str">
        <f t="shared" si="1"/>
        <v>EURIMMFRA6MQ8_Quote</v>
      </c>
      <c r="F54" s="118" t="str">
        <f>_xll.qlSimpleQuote(E54,,PriceTickValue,Permanent,Trigger,ObjectOverwrite)</f>
        <v>EURIMMFRA6MQ8_Quote#0000</v>
      </c>
      <c r="G54" s="81" t="str">
        <f>_xll.ohRangeRetrieveError(F54)</f>
        <v/>
      </c>
      <c r="H54" s="117"/>
    </row>
    <row r="55" spans="1:8" x14ac:dyDescent="0.2">
      <c r="A55" s="122"/>
      <c r="B55" s="83">
        <v>50</v>
      </c>
      <c r="C55" s="121" t="b">
        <v>0</v>
      </c>
      <c r="D55" s="120" t="str">
        <v>U8</v>
      </c>
      <c r="E55" s="119" t="str">
        <f t="shared" si="1"/>
        <v>EURIMMFRA6MU8_Quote</v>
      </c>
      <c r="F55" s="118" t="str">
        <f>_xll.qlSimpleQuote(E55,,PriceTickValue,Permanent,Trigger,ObjectOverwrite)</f>
        <v>EURIMMFRA6MU8_Quote#0000</v>
      </c>
      <c r="G55" s="81" t="str">
        <f>_xll.ohRangeRetrieveError(F55)</f>
        <v/>
      </c>
      <c r="H55" s="117"/>
    </row>
    <row r="56" spans="1:8" x14ac:dyDescent="0.2">
      <c r="A56" s="122"/>
      <c r="B56" s="83">
        <v>51</v>
      </c>
      <c r="C56" s="121" t="b">
        <v>0</v>
      </c>
      <c r="D56" s="120" t="str">
        <v>V8</v>
      </c>
      <c r="E56" s="119" t="str">
        <f t="shared" si="1"/>
        <v>EURIMMFRA6MV8_Quote</v>
      </c>
      <c r="F56" s="118" t="str">
        <f>_xll.qlSimpleQuote(E56,,PriceTickValue,Permanent,Trigger,ObjectOverwrite)</f>
        <v>EURIMMFRA6MV8_Quote#0000</v>
      </c>
      <c r="G56" s="81" t="str">
        <f>_xll.ohRangeRetrieveError(F56)</f>
        <v/>
      </c>
      <c r="H56" s="117"/>
    </row>
    <row r="57" spans="1:8" x14ac:dyDescent="0.2">
      <c r="A57" s="122"/>
      <c r="B57" s="83">
        <v>52</v>
      </c>
      <c r="C57" s="121" t="b">
        <v>0</v>
      </c>
      <c r="D57" s="120" t="str">
        <v>X8</v>
      </c>
      <c r="E57" s="119" t="str">
        <f t="shared" si="1"/>
        <v>EURIMMFRA6MX8_Quote</v>
      </c>
      <c r="F57" s="118" t="str">
        <f>_xll.qlSimpleQuote(E57,,PriceTickValue,Permanent,Trigger,ObjectOverwrite)</f>
        <v>EURIMMFRA6MX8_Quote#0000</v>
      </c>
      <c r="G57" s="81" t="str">
        <f>_xll.ohRangeRetrieveError(F57)</f>
        <v/>
      </c>
      <c r="H57" s="117"/>
    </row>
    <row r="58" spans="1:8" x14ac:dyDescent="0.2">
      <c r="A58" s="122"/>
      <c r="B58" s="83">
        <v>53</v>
      </c>
      <c r="C58" s="121" t="b">
        <v>0</v>
      </c>
      <c r="D58" s="120" t="str">
        <v>Z8</v>
      </c>
      <c r="E58" s="119" t="str">
        <f t="shared" si="1"/>
        <v>EURIMMFRA6MZ8_Quote</v>
      </c>
      <c r="F58" s="118" t="str">
        <f>_xll.qlSimpleQuote(E58,,PriceTickValue,Permanent,Trigger,ObjectOverwrite)</f>
        <v>EURIMMFRA6MZ8_Quote#0000</v>
      </c>
      <c r="G58" s="81" t="str">
        <f>_xll.ohRangeRetrieveError(F58)</f>
        <v/>
      </c>
      <c r="H58" s="117"/>
    </row>
    <row r="59" spans="1:8" x14ac:dyDescent="0.2">
      <c r="A59" s="122"/>
      <c r="B59" s="83">
        <v>54</v>
      </c>
      <c r="C59" s="121" t="b">
        <v>0</v>
      </c>
      <c r="D59" s="120" t="str">
        <v>F9</v>
      </c>
      <c r="E59" s="119" t="str">
        <f t="shared" si="1"/>
        <v>EURIMMFRA6MF9_Quote</v>
      </c>
      <c r="F59" s="118" t="str">
        <f>_xll.qlSimpleQuote(E59,,PriceTickValue,Permanent,Trigger,ObjectOverwrite)</f>
        <v>EURIMMFRA6MF9_Quote#0000</v>
      </c>
      <c r="G59" s="81" t="str">
        <f>_xll.ohRangeRetrieveError(F59)</f>
        <v/>
      </c>
      <c r="H59" s="117"/>
    </row>
    <row r="60" spans="1:8" x14ac:dyDescent="0.2">
      <c r="A60" s="122"/>
      <c r="B60" s="83">
        <v>55</v>
      </c>
      <c r="C60" s="121" t="b">
        <v>0</v>
      </c>
      <c r="D60" s="120" t="str">
        <v>G9</v>
      </c>
      <c r="E60" s="119" t="str">
        <f t="shared" si="1"/>
        <v>EURIMMFRA6MG9_Quote</v>
      </c>
      <c r="F60" s="118" t="str">
        <f>_xll.qlSimpleQuote(E60,,PriceTickValue,Permanent,Trigger,ObjectOverwrite)</f>
        <v>EURIMMFRA6MG9_Quote#0000</v>
      </c>
      <c r="G60" s="81" t="str">
        <f>_xll.ohRangeRetrieveError(F60)</f>
        <v/>
      </c>
      <c r="H60" s="117"/>
    </row>
    <row r="61" spans="1:8" x14ac:dyDescent="0.2">
      <c r="A61" s="122"/>
      <c r="B61" s="83">
        <v>56</v>
      </c>
      <c r="C61" s="121" t="b">
        <v>0</v>
      </c>
      <c r="D61" s="120" t="str">
        <v>H9</v>
      </c>
      <c r="E61" s="119" t="str">
        <f t="shared" si="1"/>
        <v>EURIMMFRA6MH9_Quote</v>
      </c>
      <c r="F61" s="118" t="str">
        <f>_xll.qlSimpleQuote(E61,,PriceTickValue,Permanent,Trigger,ObjectOverwrite)</f>
        <v>EURIMMFRA6MH9_Quote#0000</v>
      </c>
      <c r="G61" s="81" t="str">
        <f>_xll.ohRangeRetrieveError(F61)</f>
        <v/>
      </c>
      <c r="H61" s="117"/>
    </row>
    <row r="62" spans="1:8" x14ac:dyDescent="0.2">
      <c r="A62" s="122"/>
      <c r="B62" s="83">
        <v>57</v>
      </c>
      <c r="C62" s="121" t="b">
        <v>0</v>
      </c>
      <c r="D62" s="120" t="str">
        <v>J9</v>
      </c>
      <c r="E62" s="119" t="str">
        <f t="shared" si="1"/>
        <v>EURIMMFRA6MJ9_Quote</v>
      </c>
      <c r="F62" s="118" t="str">
        <f>_xll.qlSimpleQuote(E62,,PriceTickValue,Permanent,Trigger,ObjectOverwrite)</f>
        <v>EURIMMFRA6MJ9_Quote#0000</v>
      </c>
      <c r="G62" s="81" t="str">
        <f>_xll.ohRangeRetrieveError(F62)</f>
        <v/>
      </c>
      <c r="H62" s="117"/>
    </row>
    <row r="63" spans="1:8" x14ac:dyDescent="0.2">
      <c r="A63" s="122"/>
      <c r="B63" s="83">
        <v>58</v>
      </c>
      <c r="C63" s="121" t="b">
        <v>0</v>
      </c>
      <c r="D63" s="120" t="str">
        <v>K9</v>
      </c>
      <c r="E63" s="119" t="str">
        <f t="shared" si="1"/>
        <v>EURIMMFRA6MK9_Quote</v>
      </c>
      <c r="F63" s="118" t="str">
        <f>_xll.qlSimpleQuote(E63,,PriceTickValue,Permanent,Trigger,ObjectOverwrite)</f>
        <v>EURIMMFRA6MK9_Quote#0000</v>
      </c>
      <c r="G63" s="81" t="str">
        <f>_xll.ohRangeRetrieveError(F63)</f>
        <v/>
      </c>
      <c r="H63" s="117"/>
    </row>
    <row r="64" spans="1:8" x14ac:dyDescent="0.2">
      <c r="A64" s="122"/>
      <c r="B64" s="83">
        <v>59</v>
      </c>
      <c r="C64" s="121" t="b">
        <v>0</v>
      </c>
      <c r="D64" s="120" t="str">
        <v>M9</v>
      </c>
      <c r="E64" s="119" t="str">
        <f t="shared" si="1"/>
        <v>EURIMMFRA6MM9_Quote</v>
      </c>
      <c r="F64" s="118" t="str">
        <f>_xll.qlSimpleQuote(E64,,PriceTickValue,Permanent,Trigger,ObjectOverwrite)</f>
        <v>EURIMMFRA6MM9_Quote#0000</v>
      </c>
      <c r="G64" s="81" t="str">
        <f>_xll.ohRangeRetrieveError(F64)</f>
        <v/>
      </c>
      <c r="H64" s="117"/>
    </row>
    <row r="65" spans="1:8" x14ac:dyDescent="0.2">
      <c r="A65" s="122"/>
      <c r="B65" s="83">
        <v>60</v>
      </c>
      <c r="C65" s="121" t="b">
        <v>0</v>
      </c>
      <c r="D65" s="120" t="str">
        <v>N9</v>
      </c>
      <c r="E65" s="119" t="str">
        <f t="shared" si="1"/>
        <v>EURIMMFRA6MN9_Quote</v>
      </c>
      <c r="F65" s="118" t="str">
        <f>_xll.qlSimpleQuote(E65,,PriceTickValue,Permanent,Trigger,ObjectOverwrite)</f>
        <v>EURIMMFRA6MN9_Quote#0000</v>
      </c>
      <c r="G65" s="81" t="str">
        <f>_xll.ohRangeRetrieveError(F65)</f>
        <v/>
      </c>
      <c r="H65" s="117"/>
    </row>
    <row r="66" spans="1:8" x14ac:dyDescent="0.2">
      <c r="A66" s="122"/>
      <c r="B66" s="83">
        <v>61</v>
      </c>
      <c r="C66" s="121" t="b">
        <v>0</v>
      </c>
      <c r="D66" s="120" t="str">
        <v>Q9</v>
      </c>
      <c r="E66" s="119" t="str">
        <f t="shared" si="1"/>
        <v>EURIMMFRA6MQ9_Quote</v>
      </c>
      <c r="F66" s="118" t="str">
        <f>_xll.qlSimpleQuote(E66,,PriceTickValue,Permanent,Trigger,ObjectOverwrite)</f>
        <v>EURIMMFRA6MQ9_Quote#0000</v>
      </c>
      <c r="G66" s="81" t="str">
        <f>_xll.ohRangeRetrieveError(F66)</f>
        <v/>
      </c>
      <c r="H66" s="117"/>
    </row>
    <row r="67" spans="1:8" x14ac:dyDescent="0.2">
      <c r="A67" s="122"/>
      <c r="B67" s="83">
        <v>62</v>
      </c>
      <c r="C67" s="121" t="b">
        <v>0</v>
      </c>
      <c r="D67" s="120" t="str">
        <v>U9</v>
      </c>
      <c r="E67" s="119" t="str">
        <f t="shared" si="1"/>
        <v>EURIMMFRA6MU9_Quote</v>
      </c>
      <c r="F67" s="118" t="str">
        <f>_xll.qlSimpleQuote(E67,,PriceTickValue,Permanent,Trigger,ObjectOverwrite)</f>
        <v>EURIMMFRA6MU9_Quote#0000</v>
      </c>
      <c r="G67" s="81" t="str">
        <f>_xll.ohRangeRetrieveError(F67)</f>
        <v/>
      </c>
      <c r="H67" s="117"/>
    </row>
    <row r="68" spans="1:8" x14ac:dyDescent="0.2">
      <c r="A68" s="122"/>
      <c r="B68" s="83">
        <v>63</v>
      </c>
      <c r="C68" s="121" t="b">
        <v>0</v>
      </c>
      <c r="D68" s="120" t="str">
        <v>V9</v>
      </c>
      <c r="E68" s="119" t="str">
        <f t="shared" si="1"/>
        <v>EURIMMFRA6MV9_Quote</v>
      </c>
      <c r="F68" s="118" t="str">
        <f>_xll.qlSimpleQuote(E68,,PriceTickValue,Permanent,Trigger,ObjectOverwrite)</f>
        <v>EURIMMFRA6MV9_Quote#0000</v>
      </c>
      <c r="G68" s="81" t="str">
        <f>_xll.ohRangeRetrieveError(F68)</f>
        <v/>
      </c>
      <c r="H68" s="117"/>
    </row>
    <row r="69" spans="1:8" x14ac:dyDescent="0.2">
      <c r="A69" s="122"/>
      <c r="B69" s="83">
        <v>64</v>
      </c>
      <c r="C69" s="121" t="b">
        <v>0</v>
      </c>
      <c r="D69" s="120" t="str">
        <v>X9</v>
      </c>
      <c r="E69" s="119" t="str">
        <f t="shared" si="1"/>
        <v>EURIMMFRA6MX9_Quote</v>
      </c>
      <c r="F69" s="118" t="str">
        <f>_xll.qlSimpleQuote(E69,,PriceTickValue,Permanent,Trigger,ObjectOverwrite)</f>
        <v>EURIMMFRA6MX9_Quote#0000</v>
      </c>
      <c r="G69" s="81" t="str">
        <f>_xll.ohRangeRetrieveError(F69)</f>
        <v/>
      </c>
      <c r="H69" s="117"/>
    </row>
    <row r="70" spans="1:8" x14ac:dyDescent="0.2">
      <c r="A70" s="122"/>
      <c r="B70" s="83">
        <v>65</v>
      </c>
      <c r="C70" s="121" t="b">
        <v>0</v>
      </c>
      <c r="D70" s="120" t="str">
        <v>Z9</v>
      </c>
      <c r="E70" s="119" t="str">
        <f t="shared" ref="E70:E101" si="2">Currency&amp;$D$4&amp;$E$4&amp;$D70&amp;QuoteSuffix</f>
        <v>EURIMMFRA6MZ9_Quote</v>
      </c>
      <c r="F70" s="118" t="str">
        <f>_xll.qlSimpleQuote(E70,,PriceTickValue,Permanent,Trigger,ObjectOverwrite)</f>
        <v>EURIMMFRA6MZ9_Quote#0000</v>
      </c>
      <c r="G70" s="81" t="str">
        <f>_xll.ohRangeRetrieveError(F70)</f>
        <v/>
      </c>
      <c r="H70" s="117"/>
    </row>
    <row r="71" spans="1:8" x14ac:dyDescent="0.2">
      <c r="A71" s="122"/>
      <c r="B71" s="83">
        <v>66</v>
      </c>
      <c r="C71" s="121" t="b">
        <v>0</v>
      </c>
      <c r="D71" s="120" t="str">
        <v>F0</v>
      </c>
      <c r="E71" s="119" t="str">
        <f t="shared" si="2"/>
        <v>EURIMMFRA6MF0_Quote</v>
      </c>
      <c r="F71" s="118" t="str">
        <f>_xll.qlSimpleQuote(E71,,PriceTickValue,Permanent,Trigger,ObjectOverwrite)</f>
        <v>EURIMMFRA6MF0_Quote#0000</v>
      </c>
      <c r="G71" s="81" t="str">
        <f>_xll.ohRangeRetrieveError(F71)</f>
        <v/>
      </c>
      <c r="H71" s="117"/>
    </row>
    <row r="72" spans="1:8" x14ac:dyDescent="0.2">
      <c r="A72" s="122"/>
      <c r="B72" s="83">
        <v>67</v>
      </c>
      <c r="C72" s="121" t="b">
        <v>0</v>
      </c>
      <c r="D72" s="120" t="str">
        <v>G0</v>
      </c>
      <c r="E72" s="119" t="str">
        <f t="shared" si="2"/>
        <v>EURIMMFRA6MG0_Quote</v>
      </c>
      <c r="F72" s="118" t="str">
        <f>_xll.qlSimpleQuote(E72,,PriceTickValue,Permanent,Trigger,ObjectOverwrite)</f>
        <v>EURIMMFRA6MG0_Quote#0000</v>
      </c>
      <c r="G72" s="81" t="str">
        <f>_xll.ohRangeRetrieveError(F72)</f>
        <v/>
      </c>
      <c r="H72" s="117"/>
    </row>
    <row r="73" spans="1:8" x14ac:dyDescent="0.2">
      <c r="A73" s="122"/>
      <c r="B73" s="83">
        <v>68</v>
      </c>
      <c r="C73" s="121" t="b">
        <v>0</v>
      </c>
      <c r="D73" s="120" t="str">
        <v>H0</v>
      </c>
      <c r="E73" s="119" t="str">
        <f t="shared" si="2"/>
        <v>EURIMMFRA6MH0_Quote</v>
      </c>
      <c r="F73" s="118" t="str">
        <f>_xll.qlSimpleQuote(E73,,PriceTickValue,Permanent,Trigger,ObjectOverwrite)</f>
        <v>EURIMMFRA6MH0_Quote#0000</v>
      </c>
      <c r="G73" s="81" t="str">
        <f>_xll.ohRangeRetrieveError(F73)</f>
        <v/>
      </c>
      <c r="H73" s="117"/>
    </row>
    <row r="74" spans="1:8" x14ac:dyDescent="0.2">
      <c r="A74" s="122"/>
      <c r="B74" s="83">
        <v>69</v>
      </c>
      <c r="C74" s="121" t="b">
        <v>0</v>
      </c>
      <c r="D74" s="120" t="str">
        <v>J0</v>
      </c>
      <c r="E74" s="119" t="str">
        <f t="shared" si="2"/>
        <v>EURIMMFRA6MJ0_Quote</v>
      </c>
      <c r="F74" s="118" t="str">
        <f>_xll.qlSimpleQuote(E74,,PriceTickValue,Permanent,Trigger,ObjectOverwrite)</f>
        <v>EURIMMFRA6MJ0_Quote#0000</v>
      </c>
      <c r="G74" s="81" t="str">
        <f>_xll.ohRangeRetrieveError(F74)</f>
        <v/>
      </c>
      <c r="H74" s="117"/>
    </row>
    <row r="75" spans="1:8" x14ac:dyDescent="0.2">
      <c r="A75" s="122"/>
      <c r="B75" s="83">
        <v>70</v>
      </c>
      <c r="C75" s="121" t="b">
        <v>0</v>
      </c>
      <c r="D75" s="120" t="str">
        <v>K0</v>
      </c>
      <c r="E75" s="119" t="str">
        <f t="shared" si="2"/>
        <v>EURIMMFRA6MK0_Quote</v>
      </c>
      <c r="F75" s="118" t="str">
        <f>_xll.qlSimpleQuote(E75,,PriceTickValue,Permanent,Trigger,ObjectOverwrite)</f>
        <v>EURIMMFRA6MK0_Quote#0000</v>
      </c>
      <c r="G75" s="81" t="str">
        <f>_xll.ohRangeRetrieveError(F75)</f>
        <v/>
      </c>
      <c r="H75" s="117"/>
    </row>
    <row r="76" spans="1:8" x14ac:dyDescent="0.2">
      <c r="A76" s="122"/>
      <c r="B76" s="83">
        <v>71</v>
      </c>
      <c r="C76" s="121" t="b">
        <v>0</v>
      </c>
      <c r="D76" s="120" t="str">
        <v>M0</v>
      </c>
      <c r="E76" s="119" t="str">
        <f t="shared" si="2"/>
        <v>EURIMMFRA6MM0_Quote</v>
      </c>
      <c r="F76" s="118" t="str">
        <f>_xll.qlSimpleQuote(E76,,PriceTickValue,Permanent,Trigger,ObjectOverwrite)</f>
        <v>EURIMMFRA6MM0_Quote#0000</v>
      </c>
      <c r="G76" s="81" t="str">
        <f>_xll.ohRangeRetrieveError(F76)</f>
        <v/>
      </c>
      <c r="H76" s="117"/>
    </row>
    <row r="77" spans="1:8" x14ac:dyDescent="0.2">
      <c r="A77" s="122"/>
      <c r="B77" s="83">
        <v>72</v>
      </c>
      <c r="C77" s="121" t="b">
        <v>0</v>
      </c>
      <c r="D77" s="120" t="str">
        <v>N0</v>
      </c>
      <c r="E77" s="119" t="str">
        <f t="shared" si="2"/>
        <v>EURIMMFRA6MN0_Quote</v>
      </c>
      <c r="F77" s="118" t="str">
        <f>_xll.qlSimpleQuote(E77,,PriceTickValue,Permanent,Trigger,ObjectOverwrite)</f>
        <v>EURIMMFRA6MN0_Quote#0000</v>
      </c>
      <c r="G77" s="81" t="str">
        <f>_xll.ohRangeRetrieveError(F77)</f>
        <v/>
      </c>
      <c r="H77" s="117"/>
    </row>
    <row r="78" spans="1:8" x14ac:dyDescent="0.2">
      <c r="A78" s="122"/>
      <c r="B78" s="83">
        <v>73</v>
      </c>
      <c r="C78" s="121" t="b">
        <v>0</v>
      </c>
      <c r="D78" s="120" t="str">
        <v>Q0</v>
      </c>
      <c r="E78" s="119" t="str">
        <f t="shared" si="2"/>
        <v>EURIMMFRA6MQ0_Quote</v>
      </c>
      <c r="F78" s="118" t="str">
        <f>_xll.qlSimpleQuote(E78,,PriceTickValue,Permanent,Trigger,ObjectOverwrite)</f>
        <v>EURIMMFRA6MQ0_Quote#0000</v>
      </c>
      <c r="G78" s="81" t="str">
        <f>_xll.ohRangeRetrieveError(F78)</f>
        <v/>
      </c>
      <c r="H78" s="117"/>
    </row>
    <row r="79" spans="1:8" x14ac:dyDescent="0.2">
      <c r="A79" s="122"/>
      <c r="B79" s="83">
        <v>74</v>
      </c>
      <c r="C79" s="121" t="b">
        <v>0</v>
      </c>
      <c r="D79" s="120" t="str">
        <v>U0</v>
      </c>
      <c r="E79" s="119" t="str">
        <f t="shared" si="2"/>
        <v>EURIMMFRA6MU0_Quote</v>
      </c>
      <c r="F79" s="118" t="str">
        <f>_xll.qlSimpleQuote(E79,,PriceTickValue,Permanent,Trigger,ObjectOverwrite)</f>
        <v>EURIMMFRA6MU0_Quote#0000</v>
      </c>
      <c r="G79" s="81" t="str">
        <f>_xll.ohRangeRetrieveError(F79)</f>
        <v/>
      </c>
      <c r="H79" s="117"/>
    </row>
    <row r="80" spans="1:8" x14ac:dyDescent="0.2">
      <c r="A80" s="122"/>
      <c r="B80" s="83">
        <v>75</v>
      </c>
      <c r="C80" s="121" t="b">
        <v>0</v>
      </c>
      <c r="D80" s="120" t="str">
        <v>V0</v>
      </c>
      <c r="E80" s="119" t="str">
        <f t="shared" si="2"/>
        <v>EURIMMFRA6MV0_Quote</v>
      </c>
      <c r="F80" s="118" t="str">
        <f>_xll.qlSimpleQuote(E80,,PriceTickValue,Permanent,Trigger,ObjectOverwrite)</f>
        <v>EURIMMFRA6MV0_Quote#0000</v>
      </c>
      <c r="G80" s="81" t="str">
        <f>_xll.ohRangeRetrieveError(F80)</f>
        <v/>
      </c>
      <c r="H80" s="117"/>
    </row>
    <row r="81" spans="1:8" x14ac:dyDescent="0.2">
      <c r="A81" s="122"/>
      <c r="B81" s="83">
        <v>76</v>
      </c>
      <c r="C81" s="121" t="b">
        <v>0</v>
      </c>
      <c r="D81" s="120" t="str">
        <v>X0</v>
      </c>
      <c r="E81" s="119" t="str">
        <f t="shared" si="2"/>
        <v>EURIMMFRA6MX0_Quote</v>
      </c>
      <c r="F81" s="118" t="str">
        <f>_xll.qlSimpleQuote(E81,,PriceTickValue,Permanent,Trigger,ObjectOverwrite)</f>
        <v>EURIMMFRA6MX0_Quote#0000</v>
      </c>
      <c r="G81" s="81" t="str">
        <f>_xll.ohRangeRetrieveError(F81)</f>
        <v/>
      </c>
      <c r="H81" s="117"/>
    </row>
    <row r="82" spans="1:8" x14ac:dyDescent="0.2">
      <c r="A82" s="122"/>
      <c r="B82" s="83">
        <v>77</v>
      </c>
      <c r="C82" s="121" t="b">
        <v>0</v>
      </c>
      <c r="D82" s="120" t="str">
        <v>Z0</v>
      </c>
      <c r="E82" s="119" t="str">
        <f t="shared" si="2"/>
        <v>EURIMMFRA6MZ0_Quote</v>
      </c>
      <c r="F82" s="118" t="str">
        <f>_xll.qlSimpleQuote(E82,,PriceTickValue,Permanent,Trigger,ObjectOverwrite)</f>
        <v>EURIMMFRA6MZ0_Quote#0000</v>
      </c>
      <c r="G82" s="81" t="str">
        <f>_xll.ohRangeRetrieveError(F82)</f>
        <v/>
      </c>
      <c r="H82" s="117"/>
    </row>
    <row r="83" spans="1:8" x14ac:dyDescent="0.2">
      <c r="A83" s="122"/>
      <c r="B83" s="83">
        <v>78</v>
      </c>
      <c r="C83" s="121" t="b">
        <v>0</v>
      </c>
      <c r="D83" s="120" t="str">
        <v>F1</v>
      </c>
      <c r="E83" s="119" t="str">
        <f t="shared" si="2"/>
        <v>EURIMMFRA6MF1_Quote</v>
      </c>
      <c r="F83" s="118" t="str">
        <f>_xll.qlSimpleQuote(E83,,PriceTickValue,Permanent,Trigger,ObjectOverwrite)</f>
        <v>EURIMMFRA6MF1_Quote#0000</v>
      </c>
      <c r="G83" s="81" t="str">
        <f>_xll.ohRangeRetrieveError(F83)</f>
        <v/>
      </c>
      <c r="H83" s="117"/>
    </row>
    <row r="84" spans="1:8" x14ac:dyDescent="0.2">
      <c r="A84" s="122"/>
      <c r="B84" s="83">
        <v>79</v>
      </c>
      <c r="C84" s="121" t="b">
        <v>0</v>
      </c>
      <c r="D84" s="120" t="str">
        <v>G1</v>
      </c>
      <c r="E84" s="119" t="str">
        <f t="shared" si="2"/>
        <v>EURIMMFRA6MG1_Quote</v>
      </c>
      <c r="F84" s="118" t="str">
        <f>_xll.qlSimpleQuote(E84,,PriceTickValue,Permanent,Trigger,ObjectOverwrite)</f>
        <v>EURIMMFRA6MG1_Quote#0000</v>
      </c>
      <c r="G84" s="81" t="str">
        <f>_xll.ohRangeRetrieveError(F84)</f>
        <v/>
      </c>
      <c r="H84" s="117"/>
    </row>
    <row r="85" spans="1:8" x14ac:dyDescent="0.2">
      <c r="A85" s="122"/>
      <c r="B85" s="83">
        <v>80</v>
      </c>
      <c r="C85" s="121" t="b">
        <v>0</v>
      </c>
      <c r="D85" s="120" t="str">
        <v>H1</v>
      </c>
      <c r="E85" s="119" t="str">
        <f t="shared" si="2"/>
        <v>EURIMMFRA6MH1_Quote</v>
      </c>
      <c r="F85" s="118" t="str">
        <f>_xll.qlSimpleQuote(E85,,PriceTickValue,Permanent,Trigger,ObjectOverwrite)</f>
        <v>EURIMMFRA6MH1_Quote#0000</v>
      </c>
      <c r="G85" s="81" t="str">
        <f>_xll.ohRangeRetrieveError(F85)</f>
        <v/>
      </c>
      <c r="H85" s="117"/>
    </row>
    <row r="86" spans="1:8" x14ac:dyDescent="0.2">
      <c r="A86" s="122"/>
      <c r="B86" s="83">
        <v>81</v>
      </c>
      <c r="C86" s="121" t="b">
        <v>0</v>
      </c>
      <c r="D86" s="120" t="str">
        <v>J1</v>
      </c>
      <c r="E86" s="119" t="str">
        <f t="shared" si="2"/>
        <v>EURIMMFRA6MJ1_Quote</v>
      </c>
      <c r="F86" s="118" t="str">
        <f>_xll.qlSimpleQuote(E86,,PriceTickValue,Permanent,Trigger,ObjectOverwrite)</f>
        <v>EURIMMFRA6MJ1_Quote#0000</v>
      </c>
      <c r="G86" s="81" t="str">
        <f>_xll.ohRangeRetrieveError(F86)</f>
        <v/>
      </c>
      <c r="H86" s="117"/>
    </row>
    <row r="87" spans="1:8" x14ac:dyDescent="0.2">
      <c r="A87" s="122"/>
      <c r="B87" s="83">
        <v>82</v>
      </c>
      <c r="C87" s="121" t="b">
        <v>0</v>
      </c>
      <c r="D87" s="120" t="str">
        <v>K1</v>
      </c>
      <c r="E87" s="119" t="str">
        <f t="shared" si="2"/>
        <v>EURIMMFRA6MK1_Quote</v>
      </c>
      <c r="F87" s="118" t="str">
        <f>_xll.qlSimpleQuote(E87,,PriceTickValue,Permanent,Trigger,ObjectOverwrite)</f>
        <v>EURIMMFRA6MK1_Quote#0000</v>
      </c>
      <c r="G87" s="81" t="str">
        <f>_xll.ohRangeRetrieveError(F87)</f>
        <v/>
      </c>
      <c r="H87" s="117"/>
    </row>
    <row r="88" spans="1:8" x14ac:dyDescent="0.2">
      <c r="A88" s="122"/>
      <c r="B88" s="83">
        <v>83</v>
      </c>
      <c r="C88" s="121" t="b">
        <v>0</v>
      </c>
      <c r="D88" s="120" t="str">
        <v>M1</v>
      </c>
      <c r="E88" s="119" t="str">
        <f t="shared" si="2"/>
        <v>EURIMMFRA6MM1_Quote</v>
      </c>
      <c r="F88" s="118" t="str">
        <f>_xll.qlSimpleQuote(E88,,PriceTickValue,Permanent,Trigger,ObjectOverwrite)</f>
        <v>EURIMMFRA6MM1_Quote#0000</v>
      </c>
      <c r="G88" s="81" t="str">
        <f>_xll.ohRangeRetrieveError(F88)</f>
        <v/>
      </c>
      <c r="H88" s="117"/>
    </row>
    <row r="89" spans="1:8" x14ac:dyDescent="0.2">
      <c r="A89" s="122"/>
      <c r="B89" s="83">
        <v>84</v>
      </c>
      <c r="C89" s="121" t="b">
        <v>0</v>
      </c>
      <c r="D89" s="120" t="str">
        <v>N1</v>
      </c>
      <c r="E89" s="119" t="str">
        <f t="shared" si="2"/>
        <v>EURIMMFRA6MN1_Quote</v>
      </c>
      <c r="F89" s="118" t="str">
        <f>_xll.qlSimpleQuote(E89,,PriceTickValue,Permanent,Trigger,ObjectOverwrite)</f>
        <v>EURIMMFRA6MN1_Quote#0000</v>
      </c>
      <c r="G89" s="81" t="str">
        <f>_xll.ohRangeRetrieveError(F89)</f>
        <v/>
      </c>
      <c r="H89" s="117"/>
    </row>
    <row r="90" spans="1:8" x14ac:dyDescent="0.2">
      <c r="A90" s="122"/>
      <c r="B90" s="83">
        <v>85</v>
      </c>
      <c r="C90" s="121" t="b">
        <v>0</v>
      </c>
      <c r="D90" s="120" t="str">
        <v>Q1</v>
      </c>
      <c r="E90" s="119" t="str">
        <f t="shared" si="2"/>
        <v>EURIMMFRA6MQ1_Quote</v>
      </c>
      <c r="F90" s="118" t="str">
        <f>_xll.qlSimpleQuote(E90,,PriceTickValue,Permanent,Trigger,ObjectOverwrite)</f>
        <v>EURIMMFRA6MQ1_Quote#0000</v>
      </c>
      <c r="G90" s="81" t="str">
        <f>_xll.ohRangeRetrieveError(F90)</f>
        <v/>
      </c>
      <c r="H90" s="117"/>
    </row>
    <row r="91" spans="1:8" x14ac:dyDescent="0.2">
      <c r="A91" s="122"/>
      <c r="B91" s="83">
        <v>86</v>
      </c>
      <c r="C91" s="121" t="b">
        <v>0</v>
      </c>
      <c r="D91" s="120" t="str">
        <v>U1</v>
      </c>
      <c r="E91" s="119" t="str">
        <f t="shared" si="2"/>
        <v>EURIMMFRA6MU1_Quote</v>
      </c>
      <c r="F91" s="118" t="str">
        <f>_xll.qlSimpleQuote(E91,,PriceTickValue,Permanent,Trigger,ObjectOverwrite)</f>
        <v>EURIMMFRA6MU1_Quote#0000</v>
      </c>
      <c r="G91" s="81" t="str">
        <f>_xll.ohRangeRetrieveError(F91)</f>
        <v/>
      </c>
      <c r="H91" s="117"/>
    </row>
    <row r="92" spans="1:8" x14ac:dyDescent="0.2">
      <c r="A92" s="122"/>
      <c r="B92" s="83">
        <v>87</v>
      </c>
      <c r="C92" s="121" t="b">
        <v>0</v>
      </c>
      <c r="D92" s="120" t="str">
        <v>V1</v>
      </c>
      <c r="E92" s="119" t="str">
        <f t="shared" si="2"/>
        <v>EURIMMFRA6MV1_Quote</v>
      </c>
      <c r="F92" s="118" t="str">
        <f>_xll.qlSimpleQuote(E92,,PriceTickValue,Permanent,Trigger,ObjectOverwrite)</f>
        <v>EURIMMFRA6MV1_Quote#0000</v>
      </c>
      <c r="G92" s="81" t="str">
        <f>_xll.ohRangeRetrieveError(F92)</f>
        <v/>
      </c>
      <c r="H92" s="117"/>
    </row>
    <row r="93" spans="1:8" x14ac:dyDescent="0.2">
      <c r="A93" s="122"/>
      <c r="B93" s="83">
        <v>88</v>
      </c>
      <c r="C93" s="121" t="b">
        <v>0</v>
      </c>
      <c r="D93" s="120" t="str">
        <v>X1</v>
      </c>
      <c r="E93" s="119" t="str">
        <f t="shared" si="2"/>
        <v>EURIMMFRA6MX1_Quote</v>
      </c>
      <c r="F93" s="118" t="str">
        <f>_xll.qlSimpleQuote(E93,,PriceTickValue,Permanent,Trigger,ObjectOverwrite)</f>
        <v>EURIMMFRA6MX1_Quote#0000</v>
      </c>
      <c r="G93" s="81" t="str">
        <f>_xll.ohRangeRetrieveError(F93)</f>
        <v/>
      </c>
      <c r="H93" s="117"/>
    </row>
    <row r="94" spans="1:8" x14ac:dyDescent="0.2">
      <c r="A94" s="122"/>
      <c r="B94" s="83">
        <v>89</v>
      </c>
      <c r="C94" s="121" t="b">
        <v>0</v>
      </c>
      <c r="D94" s="120" t="str">
        <v>Z1</v>
      </c>
      <c r="E94" s="119" t="str">
        <f t="shared" si="2"/>
        <v>EURIMMFRA6MZ1_Quote</v>
      </c>
      <c r="F94" s="118" t="str">
        <f>_xll.qlSimpleQuote(E94,,PriceTickValue,Permanent,Trigger,ObjectOverwrite)</f>
        <v>EURIMMFRA6MZ1_Quote#0000</v>
      </c>
      <c r="G94" s="81" t="str">
        <f>_xll.ohRangeRetrieveError(F94)</f>
        <v/>
      </c>
      <c r="H94" s="117"/>
    </row>
    <row r="95" spans="1:8" x14ac:dyDescent="0.2">
      <c r="A95" s="122"/>
      <c r="B95" s="83">
        <v>90</v>
      </c>
      <c r="C95" s="121" t="b">
        <v>0</v>
      </c>
      <c r="D95" s="120" t="str">
        <v>F2</v>
      </c>
      <c r="E95" s="119" t="str">
        <f t="shared" si="2"/>
        <v>EURIMMFRA6MF2_Quote</v>
      </c>
      <c r="F95" s="118" t="str">
        <f>_xll.qlSimpleQuote(E95,,PriceTickValue,Permanent,Trigger,ObjectOverwrite)</f>
        <v>EURIMMFRA6MF2_Quote#0000</v>
      </c>
      <c r="G95" s="81" t="str">
        <f>_xll.ohRangeRetrieveError(F95)</f>
        <v/>
      </c>
      <c r="H95" s="117"/>
    </row>
    <row r="96" spans="1:8" x14ac:dyDescent="0.2">
      <c r="A96" s="122"/>
      <c r="B96" s="83">
        <v>91</v>
      </c>
      <c r="C96" s="121" t="b">
        <v>0</v>
      </c>
      <c r="D96" s="120" t="str">
        <v>G2</v>
      </c>
      <c r="E96" s="119" t="str">
        <f t="shared" si="2"/>
        <v>EURIMMFRA6MG2_Quote</v>
      </c>
      <c r="F96" s="118" t="str">
        <f>_xll.qlSimpleQuote(E96,,PriceTickValue,Permanent,Trigger,ObjectOverwrite)</f>
        <v>EURIMMFRA6MG2_Quote#0000</v>
      </c>
      <c r="G96" s="81" t="str">
        <f>_xll.ohRangeRetrieveError(F96)</f>
        <v/>
      </c>
      <c r="H96" s="117"/>
    </row>
    <row r="97" spans="1:8" x14ac:dyDescent="0.2">
      <c r="A97" s="122"/>
      <c r="B97" s="83">
        <v>92</v>
      </c>
      <c r="C97" s="121" t="b">
        <v>0</v>
      </c>
      <c r="D97" s="120" t="str">
        <v>H2</v>
      </c>
      <c r="E97" s="119" t="str">
        <f t="shared" si="2"/>
        <v>EURIMMFRA6MH2_Quote</v>
      </c>
      <c r="F97" s="118" t="str">
        <f>_xll.qlSimpleQuote(E97,,PriceTickValue,Permanent,Trigger,ObjectOverwrite)</f>
        <v>EURIMMFRA6MH2_Quote#0000</v>
      </c>
      <c r="G97" s="81" t="str">
        <f>_xll.ohRangeRetrieveError(F97)</f>
        <v/>
      </c>
      <c r="H97" s="117"/>
    </row>
    <row r="98" spans="1:8" x14ac:dyDescent="0.2">
      <c r="A98" s="122"/>
      <c r="B98" s="83">
        <v>93</v>
      </c>
      <c r="C98" s="121" t="b">
        <v>0</v>
      </c>
      <c r="D98" s="120" t="str">
        <v>J2</v>
      </c>
      <c r="E98" s="119" t="str">
        <f t="shared" si="2"/>
        <v>EURIMMFRA6MJ2_Quote</v>
      </c>
      <c r="F98" s="118" t="str">
        <f>_xll.qlSimpleQuote(E98,,PriceTickValue,Permanent,Trigger,ObjectOverwrite)</f>
        <v>EURIMMFRA6MJ2_Quote#0000</v>
      </c>
      <c r="G98" s="81" t="str">
        <f>_xll.ohRangeRetrieveError(F98)</f>
        <v/>
      </c>
      <c r="H98" s="117"/>
    </row>
    <row r="99" spans="1:8" x14ac:dyDescent="0.2">
      <c r="A99" s="122"/>
      <c r="B99" s="83">
        <v>94</v>
      </c>
      <c r="C99" s="121" t="b">
        <v>0</v>
      </c>
      <c r="D99" s="120" t="str">
        <v>K2</v>
      </c>
      <c r="E99" s="119" t="str">
        <f t="shared" si="2"/>
        <v>EURIMMFRA6MK2_Quote</v>
      </c>
      <c r="F99" s="118" t="str">
        <f>_xll.qlSimpleQuote(E99,,PriceTickValue,Permanent,Trigger,ObjectOverwrite)</f>
        <v>EURIMMFRA6MK2_Quote#0000</v>
      </c>
      <c r="G99" s="81" t="str">
        <f>_xll.ohRangeRetrieveError(F99)</f>
        <v/>
      </c>
      <c r="H99" s="117"/>
    </row>
    <row r="100" spans="1:8" x14ac:dyDescent="0.2">
      <c r="A100" s="122"/>
      <c r="B100" s="83">
        <v>95</v>
      </c>
      <c r="C100" s="121" t="b">
        <v>0</v>
      </c>
      <c r="D100" s="120" t="str">
        <v>M2</v>
      </c>
      <c r="E100" s="119" t="str">
        <f t="shared" si="2"/>
        <v>EURIMMFRA6MM2_Quote</v>
      </c>
      <c r="F100" s="118" t="str">
        <f>_xll.qlSimpleQuote(E100,,PriceTickValue,Permanent,Trigger,ObjectOverwrite)</f>
        <v>EURIMMFRA6MM2_Quote#0000</v>
      </c>
      <c r="G100" s="81" t="str">
        <f>_xll.ohRangeRetrieveError(F100)</f>
        <v/>
      </c>
      <c r="H100" s="117"/>
    </row>
    <row r="101" spans="1:8" x14ac:dyDescent="0.2">
      <c r="A101" s="122"/>
      <c r="B101" s="83">
        <v>96</v>
      </c>
      <c r="C101" s="121" t="b">
        <v>0</v>
      </c>
      <c r="D101" s="120" t="str">
        <v>N2</v>
      </c>
      <c r="E101" s="119" t="str">
        <f t="shared" si="2"/>
        <v>EURIMMFRA6MN2_Quote</v>
      </c>
      <c r="F101" s="118" t="str">
        <f>_xll.qlSimpleQuote(E101,,PriceTickValue,Permanent,Trigger,ObjectOverwrite)</f>
        <v>EURIMMFRA6MN2_Quote#0000</v>
      </c>
      <c r="G101" s="81" t="str">
        <f>_xll.ohRangeRetrieveError(F101)</f>
        <v/>
      </c>
      <c r="H101" s="117"/>
    </row>
    <row r="102" spans="1:8" x14ac:dyDescent="0.2">
      <c r="A102" s="122"/>
      <c r="B102" s="83">
        <v>97</v>
      </c>
      <c r="C102" s="121" t="b">
        <v>0</v>
      </c>
      <c r="D102" s="120" t="str">
        <v>Q2</v>
      </c>
      <c r="E102" s="119" t="str">
        <f t="shared" ref="E102:E125" si="3">Currency&amp;$D$4&amp;$E$4&amp;$D102&amp;QuoteSuffix</f>
        <v>EURIMMFRA6MQ2_Quote</v>
      </c>
      <c r="F102" s="118" t="str">
        <f>_xll.qlSimpleQuote(E102,,PriceTickValue,Permanent,Trigger,ObjectOverwrite)</f>
        <v>EURIMMFRA6MQ2_Quote#0000</v>
      </c>
      <c r="G102" s="81" t="str">
        <f>_xll.ohRangeRetrieveError(F102)</f>
        <v/>
      </c>
      <c r="H102" s="117"/>
    </row>
    <row r="103" spans="1:8" x14ac:dyDescent="0.2">
      <c r="A103" s="122"/>
      <c r="B103" s="83">
        <v>98</v>
      </c>
      <c r="C103" s="121" t="b">
        <v>0</v>
      </c>
      <c r="D103" s="120" t="str">
        <v>U2</v>
      </c>
      <c r="E103" s="119" t="str">
        <f t="shared" si="3"/>
        <v>EURIMMFRA6MU2_Quote</v>
      </c>
      <c r="F103" s="118" t="str">
        <f>_xll.qlSimpleQuote(E103,,PriceTickValue,Permanent,Trigger,ObjectOverwrite)</f>
        <v>EURIMMFRA6MU2_Quote#0000</v>
      </c>
      <c r="G103" s="81" t="str">
        <f>_xll.ohRangeRetrieveError(F103)</f>
        <v/>
      </c>
      <c r="H103" s="117"/>
    </row>
    <row r="104" spans="1:8" x14ac:dyDescent="0.2">
      <c r="A104" s="122"/>
      <c r="B104" s="83">
        <v>99</v>
      </c>
      <c r="C104" s="121" t="b">
        <v>0</v>
      </c>
      <c r="D104" s="120" t="str">
        <v>V2</v>
      </c>
      <c r="E104" s="119" t="str">
        <f t="shared" si="3"/>
        <v>EURIMMFRA6MV2_Quote</v>
      </c>
      <c r="F104" s="118" t="str">
        <f>_xll.qlSimpleQuote(E104,,PriceTickValue,Permanent,Trigger,ObjectOverwrite)</f>
        <v>EURIMMFRA6MV2_Quote#0000</v>
      </c>
      <c r="G104" s="81" t="str">
        <f>_xll.ohRangeRetrieveError(F104)</f>
        <v/>
      </c>
      <c r="H104" s="117"/>
    </row>
    <row r="105" spans="1:8" x14ac:dyDescent="0.2">
      <c r="A105" s="122"/>
      <c r="B105" s="83">
        <v>100</v>
      </c>
      <c r="C105" s="121" t="b">
        <v>0</v>
      </c>
      <c r="D105" s="120" t="str">
        <v>X2</v>
      </c>
      <c r="E105" s="119" t="str">
        <f t="shared" si="3"/>
        <v>EURIMMFRA6MX2_Quote</v>
      </c>
      <c r="F105" s="118" t="str">
        <f>_xll.qlSimpleQuote(E105,,PriceTickValue,Permanent,Trigger,ObjectOverwrite)</f>
        <v>EURIMMFRA6MX2_Quote#0000</v>
      </c>
      <c r="G105" s="81" t="str">
        <f>_xll.ohRangeRetrieveError(F105)</f>
        <v/>
      </c>
      <c r="H105" s="117"/>
    </row>
    <row r="106" spans="1:8" x14ac:dyDescent="0.2">
      <c r="A106" s="122"/>
      <c r="B106" s="83">
        <v>101</v>
      </c>
      <c r="C106" s="121" t="b">
        <v>0</v>
      </c>
      <c r="D106" s="120" t="str">
        <v>Z2</v>
      </c>
      <c r="E106" s="119" t="str">
        <f t="shared" si="3"/>
        <v>EURIMMFRA6MZ2_Quote</v>
      </c>
      <c r="F106" s="118" t="str">
        <f>_xll.qlSimpleQuote(E106,,PriceTickValue,Permanent,Trigger,ObjectOverwrite)</f>
        <v>EURIMMFRA6MZ2_Quote#0000</v>
      </c>
      <c r="G106" s="81" t="str">
        <f>_xll.ohRangeRetrieveError(F106)</f>
        <v/>
      </c>
      <c r="H106" s="117"/>
    </row>
    <row r="107" spans="1:8" x14ac:dyDescent="0.2">
      <c r="A107" s="122"/>
      <c r="B107" s="83">
        <v>102</v>
      </c>
      <c r="C107" s="121" t="b">
        <v>0</v>
      </c>
      <c r="D107" s="120" t="str">
        <v>F3</v>
      </c>
      <c r="E107" s="119" t="str">
        <f t="shared" si="3"/>
        <v>EURIMMFRA6MF3_Quote</v>
      </c>
      <c r="F107" s="118" t="str">
        <f>_xll.qlSimpleQuote(E107,,PriceTickValue,Permanent,Trigger,ObjectOverwrite)</f>
        <v>EURIMMFRA6MF3_Quote#0000</v>
      </c>
      <c r="G107" s="81" t="str">
        <f>_xll.ohRangeRetrieveError(F107)</f>
        <v/>
      </c>
      <c r="H107" s="117"/>
    </row>
    <row r="108" spans="1:8" x14ac:dyDescent="0.2">
      <c r="A108" s="122"/>
      <c r="B108" s="83">
        <v>103</v>
      </c>
      <c r="C108" s="121" t="b">
        <v>0</v>
      </c>
      <c r="D108" s="120" t="str">
        <v>G3</v>
      </c>
      <c r="E108" s="119" t="str">
        <f t="shared" si="3"/>
        <v>EURIMMFRA6MG3_Quote</v>
      </c>
      <c r="F108" s="118" t="str">
        <f>_xll.qlSimpleQuote(E108,,PriceTickValue,Permanent,Trigger,ObjectOverwrite)</f>
        <v>EURIMMFRA6MG3_Quote#0000</v>
      </c>
      <c r="G108" s="81" t="str">
        <f>_xll.ohRangeRetrieveError(F108)</f>
        <v/>
      </c>
      <c r="H108" s="117"/>
    </row>
    <row r="109" spans="1:8" x14ac:dyDescent="0.2">
      <c r="A109" s="122"/>
      <c r="B109" s="83">
        <v>104</v>
      </c>
      <c r="C109" s="121" t="b">
        <v>0</v>
      </c>
      <c r="D109" s="120" t="str">
        <v>H3</v>
      </c>
      <c r="E109" s="119" t="str">
        <f t="shared" si="3"/>
        <v>EURIMMFRA6MH3_Quote</v>
      </c>
      <c r="F109" s="118" t="str">
        <f>_xll.qlSimpleQuote(E109,,PriceTickValue,Permanent,Trigger,ObjectOverwrite)</f>
        <v>EURIMMFRA6MH3_Quote#0000</v>
      </c>
      <c r="G109" s="81" t="str">
        <f>_xll.ohRangeRetrieveError(F109)</f>
        <v/>
      </c>
      <c r="H109" s="117"/>
    </row>
    <row r="110" spans="1:8" x14ac:dyDescent="0.2">
      <c r="A110" s="122"/>
      <c r="B110" s="83">
        <v>105</v>
      </c>
      <c r="C110" s="121" t="b">
        <v>0</v>
      </c>
      <c r="D110" s="120" t="str">
        <v>J3</v>
      </c>
      <c r="E110" s="119" t="str">
        <f t="shared" si="3"/>
        <v>EURIMMFRA6MJ3_Quote</v>
      </c>
      <c r="F110" s="118" t="str">
        <f>_xll.qlSimpleQuote(E110,,PriceTickValue,Permanent,Trigger,ObjectOverwrite)</f>
        <v>EURIMMFRA6MJ3_Quote#0000</v>
      </c>
      <c r="G110" s="81" t="str">
        <f>_xll.ohRangeRetrieveError(F110)</f>
        <v/>
      </c>
      <c r="H110" s="117"/>
    </row>
    <row r="111" spans="1:8" x14ac:dyDescent="0.2">
      <c r="A111" s="122"/>
      <c r="B111" s="83">
        <v>106</v>
      </c>
      <c r="C111" s="121" t="b">
        <v>0</v>
      </c>
      <c r="D111" s="120" t="str">
        <v>K3</v>
      </c>
      <c r="E111" s="119" t="str">
        <f t="shared" si="3"/>
        <v>EURIMMFRA6MK3_Quote</v>
      </c>
      <c r="F111" s="118" t="str">
        <f>_xll.qlSimpleQuote(E111,,PriceTickValue,Permanent,Trigger,ObjectOverwrite)</f>
        <v>EURIMMFRA6MK3_Quote#0000</v>
      </c>
      <c r="G111" s="81" t="str">
        <f>_xll.ohRangeRetrieveError(F111)</f>
        <v/>
      </c>
      <c r="H111" s="117"/>
    </row>
    <row r="112" spans="1:8" x14ac:dyDescent="0.2">
      <c r="A112" s="122"/>
      <c r="B112" s="83">
        <v>107</v>
      </c>
      <c r="C112" s="121" t="b">
        <v>0</v>
      </c>
      <c r="D112" s="120" t="str">
        <v>M3</v>
      </c>
      <c r="E112" s="119" t="str">
        <f t="shared" si="3"/>
        <v>EURIMMFRA6MM3_Quote</v>
      </c>
      <c r="F112" s="118" t="str">
        <f>_xll.qlSimpleQuote(E112,,PriceTickValue,Permanent,Trigger,ObjectOverwrite)</f>
        <v>EURIMMFRA6MM3_Quote#0000</v>
      </c>
      <c r="G112" s="81" t="str">
        <f>_xll.ohRangeRetrieveError(F112)</f>
        <v/>
      </c>
      <c r="H112" s="117"/>
    </row>
    <row r="113" spans="1:8" x14ac:dyDescent="0.2">
      <c r="A113" s="122"/>
      <c r="B113" s="83">
        <v>108</v>
      </c>
      <c r="C113" s="121" t="b">
        <v>0</v>
      </c>
      <c r="D113" s="120" t="str">
        <v>N3</v>
      </c>
      <c r="E113" s="119" t="str">
        <f t="shared" si="3"/>
        <v>EURIMMFRA6MN3_Quote</v>
      </c>
      <c r="F113" s="118" t="str">
        <f>_xll.qlSimpleQuote(E113,,PriceTickValue,Permanent,Trigger,ObjectOverwrite)</f>
        <v>EURIMMFRA6MN3_Quote#0000</v>
      </c>
      <c r="G113" s="81" t="str">
        <f>_xll.ohRangeRetrieveError(F113)</f>
        <v/>
      </c>
      <c r="H113" s="117"/>
    </row>
    <row r="114" spans="1:8" x14ac:dyDescent="0.2">
      <c r="A114" s="122"/>
      <c r="B114" s="83">
        <v>109</v>
      </c>
      <c r="C114" s="121" t="b">
        <v>0</v>
      </c>
      <c r="D114" s="120" t="str">
        <v>Q3</v>
      </c>
      <c r="E114" s="119" t="str">
        <f t="shared" si="3"/>
        <v>EURIMMFRA6MQ3_Quote</v>
      </c>
      <c r="F114" s="118" t="str">
        <f>_xll.qlSimpleQuote(E114,,PriceTickValue,Permanent,Trigger,ObjectOverwrite)</f>
        <v>EURIMMFRA6MQ3_Quote#0000</v>
      </c>
      <c r="G114" s="81" t="str">
        <f>_xll.ohRangeRetrieveError(F114)</f>
        <v/>
      </c>
      <c r="H114" s="117"/>
    </row>
    <row r="115" spans="1:8" x14ac:dyDescent="0.2">
      <c r="A115" s="122"/>
      <c r="B115" s="83">
        <v>110</v>
      </c>
      <c r="C115" s="121" t="b">
        <v>0</v>
      </c>
      <c r="D115" s="120" t="str">
        <v>U3</v>
      </c>
      <c r="E115" s="119" t="str">
        <f t="shared" si="3"/>
        <v>EURIMMFRA6MU3_Quote</v>
      </c>
      <c r="F115" s="118" t="str">
        <f>_xll.qlSimpleQuote(E115,,PriceTickValue,Permanent,Trigger,ObjectOverwrite)</f>
        <v>EURIMMFRA6MU3_Quote#0000</v>
      </c>
      <c r="G115" s="81" t="str">
        <f>_xll.ohRangeRetrieveError(F115)</f>
        <v/>
      </c>
      <c r="H115" s="117"/>
    </row>
    <row r="116" spans="1:8" x14ac:dyDescent="0.2">
      <c r="A116" s="122"/>
      <c r="B116" s="83">
        <v>111</v>
      </c>
      <c r="C116" s="121" t="b">
        <v>0</v>
      </c>
      <c r="D116" s="120" t="str">
        <v>V3</v>
      </c>
      <c r="E116" s="119" t="str">
        <f t="shared" si="3"/>
        <v>EURIMMFRA6MV3_Quote</v>
      </c>
      <c r="F116" s="118" t="str">
        <f>_xll.qlSimpleQuote(E116,,PriceTickValue,Permanent,Trigger,ObjectOverwrite)</f>
        <v>EURIMMFRA6MV3_Quote#0000</v>
      </c>
      <c r="G116" s="81" t="str">
        <f>_xll.ohRangeRetrieveError(F116)</f>
        <v/>
      </c>
      <c r="H116" s="117"/>
    </row>
    <row r="117" spans="1:8" x14ac:dyDescent="0.2">
      <c r="A117" s="122"/>
      <c r="B117" s="83">
        <v>112</v>
      </c>
      <c r="C117" s="121" t="b">
        <v>0</v>
      </c>
      <c r="D117" s="120" t="str">
        <v>X3</v>
      </c>
      <c r="E117" s="119" t="str">
        <f t="shared" si="3"/>
        <v>EURIMMFRA6MX3_Quote</v>
      </c>
      <c r="F117" s="118" t="str">
        <f>_xll.qlSimpleQuote(E117,,PriceTickValue,Permanent,Trigger,ObjectOverwrite)</f>
        <v>EURIMMFRA6MX3_Quote#0000</v>
      </c>
      <c r="G117" s="81" t="str">
        <f>_xll.ohRangeRetrieveError(F117)</f>
        <v/>
      </c>
      <c r="H117" s="117"/>
    </row>
    <row r="118" spans="1:8" x14ac:dyDescent="0.2">
      <c r="A118" s="122"/>
      <c r="B118" s="83">
        <v>113</v>
      </c>
      <c r="C118" s="121" t="b">
        <v>0</v>
      </c>
      <c r="D118" s="120" t="str">
        <v>Z3</v>
      </c>
      <c r="E118" s="119" t="str">
        <f t="shared" si="3"/>
        <v>EURIMMFRA6MZ3_Quote</v>
      </c>
      <c r="F118" s="118" t="str">
        <f>_xll.qlSimpleQuote(E118,,PriceTickValue,Permanent,Trigger,ObjectOverwrite)</f>
        <v>EURIMMFRA6MZ3_Quote#0000</v>
      </c>
      <c r="G118" s="81" t="str">
        <f>_xll.ohRangeRetrieveError(F118)</f>
        <v/>
      </c>
      <c r="H118" s="117"/>
    </row>
    <row r="119" spans="1:8" x14ac:dyDescent="0.2">
      <c r="A119" s="122"/>
      <c r="B119" s="83">
        <v>114</v>
      </c>
      <c r="C119" s="121" t="b">
        <v>0</v>
      </c>
      <c r="D119" s="120" t="str">
        <v>F4</v>
      </c>
      <c r="E119" s="119" t="str">
        <f t="shared" si="3"/>
        <v>EURIMMFRA6MF4_Quote</v>
      </c>
      <c r="F119" s="118" t="str">
        <f>_xll.qlSimpleQuote(E119,,PriceTickValue,Permanent,Trigger,ObjectOverwrite)</f>
        <v>EURIMMFRA6MF4_Quote#0000</v>
      </c>
      <c r="G119" s="81" t="str">
        <f>_xll.ohRangeRetrieveError(F119)</f>
        <v/>
      </c>
      <c r="H119" s="117"/>
    </row>
    <row r="120" spans="1:8" x14ac:dyDescent="0.2">
      <c r="A120" s="122"/>
      <c r="B120" s="83">
        <v>115</v>
      </c>
      <c r="C120" s="121" t="b">
        <v>0</v>
      </c>
      <c r="D120" s="120" t="str">
        <v>G4</v>
      </c>
      <c r="E120" s="119" t="str">
        <f t="shared" si="3"/>
        <v>EURIMMFRA6MG4_Quote</v>
      </c>
      <c r="F120" s="118" t="str">
        <f>_xll.qlSimpleQuote(E120,,PriceTickValue,Permanent,Trigger,ObjectOverwrite)</f>
        <v>EURIMMFRA6MG4_Quote#0000</v>
      </c>
      <c r="G120" s="81" t="str">
        <f>_xll.ohRangeRetrieveError(F120)</f>
        <v/>
      </c>
      <c r="H120" s="117"/>
    </row>
    <row r="121" spans="1:8" x14ac:dyDescent="0.2">
      <c r="A121" s="122"/>
      <c r="B121" s="83">
        <v>116</v>
      </c>
      <c r="C121" s="121" t="b">
        <v>0</v>
      </c>
      <c r="D121" s="120" t="str">
        <v>H4</v>
      </c>
      <c r="E121" s="119" t="str">
        <f t="shared" si="3"/>
        <v>EURIMMFRA6MH4_Quote</v>
      </c>
      <c r="F121" s="118" t="str">
        <f>_xll.qlSimpleQuote(E121,,PriceTickValue,Permanent,Trigger,ObjectOverwrite)</f>
        <v>EURIMMFRA6MH4_Quote#0000</v>
      </c>
      <c r="G121" s="81" t="str">
        <f>_xll.ohRangeRetrieveError(F121)</f>
        <v/>
      </c>
      <c r="H121" s="117"/>
    </row>
    <row r="122" spans="1:8" x14ac:dyDescent="0.2">
      <c r="A122" s="122"/>
      <c r="B122" s="83">
        <v>117</v>
      </c>
      <c r="C122" s="121" t="b">
        <v>0</v>
      </c>
      <c r="D122" s="120" t="str">
        <v>J4</v>
      </c>
      <c r="E122" s="119" t="str">
        <f t="shared" si="3"/>
        <v>EURIMMFRA6MJ4_Quote</v>
      </c>
      <c r="F122" s="118" t="str">
        <f>_xll.qlSimpleQuote(E122,,PriceTickValue,Permanent,Trigger,ObjectOverwrite)</f>
        <v>EURIMMFRA6MJ4_Quote#0000</v>
      </c>
      <c r="G122" s="81" t="str">
        <f>_xll.ohRangeRetrieveError(F122)</f>
        <v/>
      </c>
      <c r="H122" s="117"/>
    </row>
    <row r="123" spans="1:8" x14ac:dyDescent="0.2">
      <c r="A123" s="122"/>
      <c r="B123" s="83">
        <v>118</v>
      </c>
      <c r="C123" s="121" t="b">
        <v>0</v>
      </c>
      <c r="D123" s="120" t="str">
        <v>K4</v>
      </c>
      <c r="E123" s="119" t="str">
        <f t="shared" si="3"/>
        <v>EURIMMFRA6MK4_Quote</v>
      </c>
      <c r="F123" s="118" t="str">
        <f>_xll.qlSimpleQuote(E123,,PriceTickValue,Permanent,Trigger,ObjectOverwrite)</f>
        <v>EURIMMFRA6MK4_Quote#0000</v>
      </c>
      <c r="G123" s="81" t="str">
        <f>_xll.ohRangeRetrieveError(F123)</f>
        <v/>
      </c>
      <c r="H123" s="117"/>
    </row>
    <row r="124" spans="1:8" x14ac:dyDescent="0.2">
      <c r="A124" s="122"/>
      <c r="B124" s="83">
        <v>119</v>
      </c>
      <c r="C124" s="121" t="b">
        <v>0</v>
      </c>
      <c r="D124" s="120" t="str">
        <v>M4</v>
      </c>
      <c r="E124" s="119" t="str">
        <f t="shared" si="3"/>
        <v>EURIMMFRA6MM4_Quote</v>
      </c>
      <c r="F124" s="118" t="str">
        <f>_xll.qlSimpleQuote(E124,,PriceTickValue,Permanent,Trigger,ObjectOverwrite)</f>
        <v>EURIMMFRA6MM4_Quote#0000</v>
      </c>
      <c r="G124" s="81" t="str">
        <f>_xll.ohRangeRetrieveError(F124)</f>
        <v/>
      </c>
      <c r="H124" s="117"/>
    </row>
    <row r="125" spans="1:8" x14ac:dyDescent="0.2">
      <c r="A125" s="122"/>
      <c r="B125" s="83">
        <v>120</v>
      </c>
      <c r="C125" s="121" t="b">
        <v>0</v>
      </c>
      <c r="D125" s="120" t="str">
        <v>N4</v>
      </c>
      <c r="E125" s="119" t="str">
        <f t="shared" si="3"/>
        <v>EURIMMFRA6MN4_Quote</v>
      </c>
      <c r="F125" s="118" t="str">
        <f>_xll.qlSimpleQuote(E125,,PriceTickValue,Permanent,Trigger,ObjectOverwrite)</f>
        <v>EURIMMFRA6MN4_Quote#0000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232</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0</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11:40:47</v>
      </c>
      <c r="I4" s="328" t="s">
        <v>191</v>
      </c>
      <c r="J4" s="319"/>
      <c r="K4" s="445" t="s">
        <v>209</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50"/>
      <c r="H5" s="327" t="str">
        <f>VLOOKUP(Currency,$T$5:$V$9,2)&amp;U3&amp;VLOOKUP(Currency,$T$5:$V$9,3)&amp;"ATM="&amp;VLOOKUP(Contributor,ContributorTable,2,FALSE)</f>
        <v>EU4Y6LATM=ICAP</v>
      </c>
      <c r="I5" s="326">
        <v>66.44</v>
      </c>
      <c r="J5" s="319"/>
      <c r="K5" s="238" t="s">
        <v>208</v>
      </c>
      <c r="L5" s="324">
        <f>I5/100*IF(ISNUMBER(Swap3M4Y),Swap3M4Y/100,Swap6M4Y/100)*0</f>
        <v>0</v>
      </c>
      <c r="M5" s="319"/>
      <c r="N5" s="325">
        <v>0</v>
      </c>
      <c r="O5" s="317"/>
      <c r="P5" s="235">
        <f t="array" ref="P5:P6">QuoteLive</f>
        <v>0</v>
      </c>
      <c r="Q5" s="324">
        <f>_xll.qlSimpleQuoteSetValue(C5,ROUND(P5,6),Trigger)</f>
        <v>0</v>
      </c>
      <c r="R5" s="43"/>
      <c r="S5" s="17"/>
      <c r="T5" s="65" t="s">
        <v>76</v>
      </c>
      <c r="U5" s="323" t="s">
        <v>207</v>
      </c>
      <c r="V5" s="322"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50"/>
      <c r="H6" s="316"/>
      <c r="I6" s="321"/>
      <c r="J6" s="319"/>
      <c r="K6" s="320" t="s">
        <v>206</v>
      </c>
      <c r="L6" s="315">
        <v>0.03</v>
      </c>
      <c r="M6" s="319"/>
      <c r="N6" s="318">
        <v>0.03</v>
      </c>
      <c r="O6" s="317"/>
      <c r="P6" s="365">
        <v>0.03</v>
      </c>
      <c r="Q6" s="315">
        <f>_xll.qlSimpleQuoteSetValue(C6,ROUND(P6,6),Trigger)</f>
        <v>0</v>
      </c>
      <c r="R6" s="43"/>
      <c r="S6" s="17"/>
      <c r="T6" s="62" t="s">
        <v>64</v>
      </c>
      <c r="U6" s="277" t="s">
        <v>205</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204</v>
      </c>
      <c r="V7" s="314" t="s">
        <v>69</v>
      </c>
    </row>
    <row r="8" spans="1:22" x14ac:dyDescent="0.2">
      <c r="G8" s="17"/>
      <c r="H8" s="17"/>
      <c r="I8" s="17"/>
      <c r="J8" s="17"/>
      <c r="K8" s="17"/>
      <c r="L8" s="17"/>
      <c r="M8" s="17"/>
      <c r="N8" s="17"/>
      <c r="O8" s="17"/>
      <c r="P8" s="17"/>
      <c r="Q8" s="17"/>
      <c r="R8" s="17"/>
      <c r="S8" s="17"/>
      <c r="T8" s="62" t="s">
        <v>72</v>
      </c>
      <c r="U8" s="277" t="s">
        <v>203</v>
      </c>
      <c r="V8" s="314" t="s">
        <v>71</v>
      </c>
    </row>
    <row r="9" spans="1:22" ht="12" thickBot="1" x14ac:dyDescent="0.25">
      <c r="G9" s="17"/>
      <c r="H9" s="17"/>
      <c r="I9" s="17"/>
      <c r="J9" s="17"/>
      <c r="K9" s="17"/>
      <c r="L9" s="17"/>
      <c r="M9" s="17"/>
      <c r="N9" s="17"/>
      <c r="O9" s="17"/>
      <c r="P9" s="17"/>
      <c r="Q9" s="17"/>
      <c r="R9" s="17"/>
      <c r="S9" s="17"/>
      <c r="T9" s="59" t="s">
        <v>70</v>
      </c>
      <c r="U9" s="313" t="s">
        <v>202</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J1" sqref="J1"/>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6" width="6.28515625" style="141" bestFit="1" customWidth="1"/>
    <col min="17"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241</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3</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11:40:47</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EUREONSW_Quote#0000</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-1.2E-2</v>
      </c>
      <c r="Q5" s="222">
        <v>8.7999999999999995E-2</v>
      </c>
      <c r="R5" s="222">
        <v>0</v>
      </c>
      <c r="S5" s="222">
        <v>0</v>
      </c>
      <c r="T5" s="225">
        <f>AVERAGE(P5,Q5)</f>
        <v>3.7999999999999999E-2</v>
      </c>
      <c r="U5" s="216"/>
      <c r="V5" s="236">
        <v>3.7999999999999999E-2</v>
      </c>
      <c r="W5" s="216"/>
      <c r="X5" s="294">
        <f t="array" ref="X5:X40">QuoteLive</f>
        <v>3.7999999999999999E-2</v>
      </c>
      <c r="Y5" s="233">
        <f>_xll.qlSimpleQuoteSetValue(F5,X5/100,Trigger)</f>
        <v>0</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EUREON2W_Quote#0000</v>
      </c>
      <c r="G6" s="148" t="str">
        <f>_xll.ohRangeRetrieveError(F6)</f>
        <v/>
      </c>
      <c r="H6" s="147"/>
      <c r="J6" s="98"/>
      <c r="K6" s="342" t="s">
        <v>22</v>
      </c>
      <c r="L6" s="263" t="s">
        <v>132</v>
      </c>
      <c r="M6" s="263"/>
      <c r="N6" s="261" t="str">
        <f t="shared" ref="N6:N40" si="2">Currency&amp;$L6&amp;$M6&amp;$K6</f>
        <v>EUREON2W</v>
      </c>
      <c r="O6" s="261" t="str">
        <f t="shared" si="1"/>
        <v>EUREON2W=ICAP</v>
      </c>
      <c r="P6" s="222">
        <v>-4.0000000000000001E-3</v>
      </c>
      <c r="Q6" s="222">
        <v>9.6000000000000002E-2</v>
      </c>
      <c r="R6" s="222">
        <v>0</v>
      </c>
      <c r="S6" s="222">
        <v>0</v>
      </c>
      <c r="T6" s="225">
        <f t="shared" ref="T6:T40" si="3">AVERAGE(P6,Q6)</f>
        <v>4.5999999999999999E-2</v>
      </c>
      <c r="U6" s="216"/>
      <c r="V6" s="224">
        <v>4.5999999999999999E-2</v>
      </c>
      <c r="W6" s="216"/>
      <c r="X6" s="287">
        <v>4.5999999999999999E-2</v>
      </c>
      <c r="Y6" s="221">
        <f>_xll.qlSimpleQuoteSetValue(F6,X6/100,Trigger)</f>
        <v>0</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EUREON3W_Quote#0000</v>
      </c>
      <c r="G7" s="148" t="str">
        <f>_xll.ohRangeRetrieveError(F7)</f>
        <v/>
      </c>
      <c r="H7" s="147"/>
      <c r="J7" s="98"/>
      <c r="K7" s="342" t="s">
        <v>21</v>
      </c>
      <c r="L7" s="263" t="s">
        <v>132</v>
      </c>
      <c r="M7" s="263"/>
      <c r="N7" s="261" t="str">
        <f t="shared" si="2"/>
        <v>EUREON3W</v>
      </c>
      <c r="O7" s="261" t="str">
        <f t="shared" si="1"/>
        <v>EUREON3W=ICAP</v>
      </c>
      <c r="P7" s="222">
        <v>0</v>
      </c>
      <c r="Q7" s="222">
        <v>0.1</v>
      </c>
      <c r="R7" s="222">
        <v>0</v>
      </c>
      <c r="S7" s="222">
        <v>0</v>
      </c>
      <c r="T7" s="225">
        <f t="shared" si="3"/>
        <v>0.05</v>
      </c>
      <c r="U7" s="216"/>
      <c r="V7" s="224">
        <v>0.05</v>
      </c>
      <c r="W7" s="216"/>
      <c r="X7" s="287">
        <v>0.05</v>
      </c>
      <c r="Y7" s="221">
        <f>_xll.qlSimpleQuoteSetValue(F7,X7/100,Trigger)</f>
        <v>0</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EUREON1M_Quote#0000</v>
      </c>
      <c r="G8" s="148" t="str">
        <f>_xll.ohRangeRetrieveError(F8)</f>
        <v/>
      </c>
      <c r="H8" s="147"/>
      <c r="J8" s="98"/>
      <c r="K8" s="342" t="s">
        <v>20</v>
      </c>
      <c r="L8" s="263" t="s">
        <v>132</v>
      </c>
      <c r="M8" s="263"/>
      <c r="N8" s="261" t="str">
        <f t="shared" si="2"/>
        <v>EUREON1M</v>
      </c>
      <c r="O8" s="261" t="str">
        <f t="shared" si="1"/>
        <v>EUREON1M=ICAP</v>
      </c>
      <c r="P8" s="222">
        <v>4.3000000000000003E-2</v>
      </c>
      <c r="Q8" s="222">
        <v>9.2999999999999999E-2</v>
      </c>
      <c r="R8" s="222">
        <v>0</v>
      </c>
      <c r="S8" s="222">
        <v>0</v>
      </c>
      <c r="T8" s="225">
        <f t="shared" si="3"/>
        <v>6.8000000000000005E-2</v>
      </c>
      <c r="U8" s="216"/>
      <c r="V8" s="224">
        <v>6.8000000000000005E-2</v>
      </c>
      <c r="W8" s="216"/>
      <c r="X8" s="287">
        <v>6.8000000000000005E-2</v>
      </c>
      <c r="Y8" s="221">
        <f>_xll.qlSimpleQuoteSetValue(F8,X8/100,Trigger)</f>
        <v>0</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EUREON2M_Quote#0000</v>
      </c>
      <c r="G9" s="148" t="str">
        <f>_xll.ohRangeRetrieveError(F9)</f>
        <v/>
      </c>
      <c r="H9" s="147"/>
      <c r="J9" s="98"/>
      <c r="K9" s="342" t="s">
        <v>19</v>
      </c>
      <c r="L9" s="263" t="s">
        <v>132</v>
      </c>
      <c r="M9" s="263"/>
      <c r="N9" s="261" t="str">
        <f t="shared" si="2"/>
        <v>EUREON2M</v>
      </c>
      <c r="O9" s="261" t="str">
        <f t="shared" si="1"/>
        <v>EUREON2M=ICAP</v>
      </c>
      <c r="P9" s="222">
        <v>4.5999999999999999E-2</v>
      </c>
      <c r="Q9" s="222">
        <v>9.6000000000000002E-2</v>
      </c>
      <c r="R9" s="222">
        <v>0</v>
      </c>
      <c r="S9" s="222">
        <v>0</v>
      </c>
      <c r="T9" s="225">
        <f t="shared" si="3"/>
        <v>7.1000000000000008E-2</v>
      </c>
      <c r="U9" s="216"/>
      <c r="V9" s="224">
        <v>7.1000000000000008E-2</v>
      </c>
      <c r="W9" s="216"/>
      <c r="X9" s="287">
        <v>7.1000000000000008E-2</v>
      </c>
      <c r="Y9" s="221">
        <f>_xll.qlSimpleQuoteSetValue(F9,X9/100,Trigger)</f>
        <v>0</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EUREON3M_Quote#0000</v>
      </c>
      <c r="G10" s="148" t="str">
        <f>_xll.ohRangeRetrieveError(F10)</f>
        <v/>
      </c>
      <c r="H10" s="147"/>
      <c r="J10" s="98"/>
      <c r="K10" s="342" t="s">
        <v>18</v>
      </c>
      <c r="L10" s="263" t="s">
        <v>132</v>
      </c>
      <c r="M10" s="263"/>
      <c r="N10" s="261" t="str">
        <f t="shared" si="2"/>
        <v>EUREON3M</v>
      </c>
      <c r="O10" s="261" t="str">
        <f t="shared" si="1"/>
        <v>EUREON3M=ICAP</v>
      </c>
      <c r="P10" s="222">
        <v>4.3000000000000003E-2</v>
      </c>
      <c r="Q10" s="222">
        <v>9.2999999999999999E-2</v>
      </c>
      <c r="R10" s="222">
        <v>0</v>
      </c>
      <c r="S10" s="222">
        <v>0</v>
      </c>
      <c r="T10" s="225">
        <f t="shared" si="3"/>
        <v>6.8000000000000005E-2</v>
      </c>
      <c r="U10" s="216"/>
      <c r="V10" s="224">
        <v>6.8000000000000005E-2</v>
      </c>
      <c r="W10" s="216"/>
      <c r="X10" s="287">
        <v>6.8000000000000005E-2</v>
      </c>
      <c r="Y10" s="221">
        <f>_xll.qlSimpleQuoteSetValue(F10,X10/100,Trigger)</f>
        <v>0</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EUREON4M_Quote#0000</v>
      </c>
      <c r="G11" s="148" t="str">
        <f>_xll.ohRangeRetrieveError(F11)</f>
        <v/>
      </c>
      <c r="H11" s="147"/>
      <c r="J11" s="98"/>
      <c r="K11" s="342" t="s">
        <v>17</v>
      </c>
      <c r="L11" s="263" t="s">
        <v>132</v>
      </c>
      <c r="M11" s="263"/>
      <c r="N11" s="261" t="str">
        <f t="shared" si="2"/>
        <v>EUREON4M</v>
      </c>
      <c r="O11" s="261" t="str">
        <f t="shared" si="1"/>
        <v>EUREON4M=ICAP</v>
      </c>
      <c r="P11" s="222">
        <v>4.3999999999999997E-2</v>
      </c>
      <c r="Q11" s="222">
        <v>9.4E-2</v>
      </c>
      <c r="R11" s="222">
        <v>0</v>
      </c>
      <c r="S11" s="222">
        <v>0</v>
      </c>
      <c r="T11" s="225">
        <f t="shared" si="3"/>
        <v>6.9000000000000006E-2</v>
      </c>
      <c r="U11" s="216"/>
      <c r="V11" s="224">
        <v>6.9000000000000006E-2</v>
      </c>
      <c r="W11" s="216"/>
      <c r="X11" s="287">
        <v>6.9000000000000006E-2</v>
      </c>
      <c r="Y11" s="221">
        <f>_xll.qlSimpleQuoteSetValue(F11,X11/100,Trigger)</f>
        <v>0</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EUREON5M_Quote#0000</v>
      </c>
      <c r="G12" s="148" t="str">
        <f>_xll.ohRangeRetrieveError(F12)</f>
        <v/>
      </c>
      <c r="H12" s="147"/>
      <c r="J12" s="98"/>
      <c r="K12" s="342" t="s">
        <v>16</v>
      </c>
      <c r="L12" s="263" t="s">
        <v>132</v>
      </c>
      <c r="M12" s="263"/>
      <c r="N12" s="261" t="str">
        <f t="shared" si="2"/>
        <v>EUREON5M</v>
      </c>
      <c r="O12" s="261" t="str">
        <f t="shared" si="1"/>
        <v>EUREON5M=ICAP</v>
      </c>
      <c r="P12" s="222">
        <v>4.3999999999999997E-2</v>
      </c>
      <c r="Q12" s="222">
        <v>9.4E-2</v>
      </c>
      <c r="R12" s="222">
        <v>0</v>
      </c>
      <c r="S12" s="222">
        <v>0</v>
      </c>
      <c r="T12" s="225">
        <f t="shared" si="3"/>
        <v>6.9000000000000006E-2</v>
      </c>
      <c r="U12" s="216"/>
      <c r="V12" s="224">
        <v>6.9000000000000006E-2</v>
      </c>
      <c r="W12" s="216"/>
      <c r="X12" s="287">
        <v>6.9000000000000006E-2</v>
      </c>
      <c r="Y12" s="221">
        <f>_xll.qlSimpleQuoteSetValue(F12,X12/100,Trigger)</f>
        <v>0</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EUREON6M_Quote#0000</v>
      </c>
      <c r="G13" s="148" t="str">
        <f>_xll.ohRangeRetrieveError(F13)</f>
        <v/>
      </c>
      <c r="H13" s="147"/>
      <c r="J13" s="98"/>
      <c r="K13" s="342" t="s">
        <v>15</v>
      </c>
      <c r="L13" s="263" t="s">
        <v>132</v>
      </c>
      <c r="M13" s="263"/>
      <c r="N13" s="261" t="str">
        <f t="shared" si="2"/>
        <v>EUREON6M</v>
      </c>
      <c r="O13" s="261" t="str">
        <f t="shared" si="1"/>
        <v>EUREON6M=ICAP</v>
      </c>
      <c r="P13" s="222">
        <v>4.2000000000000003E-2</v>
      </c>
      <c r="Q13" s="222">
        <v>9.1999999999999998E-2</v>
      </c>
      <c r="R13" s="222">
        <v>0</v>
      </c>
      <c r="S13" s="222">
        <v>0</v>
      </c>
      <c r="T13" s="225">
        <f t="shared" si="3"/>
        <v>6.7000000000000004E-2</v>
      </c>
      <c r="U13" s="216"/>
      <c r="V13" s="224">
        <v>6.7000000000000004E-2</v>
      </c>
      <c r="W13" s="216"/>
      <c r="X13" s="287">
        <v>6.7000000000000004E-2</v>
      </c>
      <c r="Y13" s="221">
        <f>_xll.qlSimpleQuoteSetValue(F13,X13/100,Trigger)</f>
        <v>0</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EUREON7M_Quote#0000</v>
      </c>
      <c r="G14" s="148" t="str">
        <f>_xll.ohRangeRetrieveError(F14)</f>
        <v/>
      </c>
      <c r="H14" s="147"/>
      <c r="J14" s="98"/>
      <c r="K14" s="342" t="s">
        <v>14</v>
      </c>
      <c r="L14" s="263" t="s">
        <v>132</v>
      </c>
      <c r="M14" s="263"/>
      <c r="N14" s="261" t="str">
        <f t="shared" si="2"/>
        <v>EUREON7M</v>
      </c>
      <c r="O14" s="261" t="str">
        <f t="shared" si="1"/>
        <v>EUREON7M=ICAP</v>
      </c>
      <c r="P14" s="222">
        <v>4.4999999999999998E-2</v>
      </c>
      <c r="Q14" s="222">
        <v>9.5000000000000001E-2</v>
      </c>
      <c r="R14" s="222">
        <v>0</v>
      </c>
      <c r="S14" s="222">
        <v>0</v>
      </c>
      <c r="T14" s="225">
        <f t="shared" si="3"/>
        <v>7.0000000000000007E-2</v>
      </c>
      <c r="U14" s="216"/>
      <c r="V14" s="224">
        <v>7.0000000000000007E-2</v>
      </c>
      <c r="W14" s="216"/>
      <c r="X14" s="287">
        <v>7.0000000000000007E-2</v>
      </c>
      <c r="Y14" s="221">
        <f>_xll.qlSimpleQuoteSetValue(F14,X14/100,Trigger)</f>
        <v>0</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EUREON8M_Quote#0000</v>
      </c>
      <c r="G15" s="148" t="str">
        <f>_xll.ohRangeRetrieveError(F15)</f>
        <v/>
      </c>
      <c r="H15" s="147"/>
      <c r="J15" s="98"/>
      <c r="K15" s="342" t="s">
        <v>13</v>
      </c>
      <c r="L15" s="263" t="s">
        <v>132</v>
      </c>
      <c r="M15" s="263"/>
      <c r="N15" s="261" t="str">
        <f t="shared" si="2"/>
        <v>EUREON8M</v>
      </c>
      <c r="O15" s="261" t="str">
        <f t="shared" si="1"/>
        <v>EUREON8M=ICAP</v>
      </c>
      <c r="P15" s="222">
        <v>4.3999999999999997E-2</v>
      </c>
      <c r="Q15" s="222">
        <v>9.4E-2</v>
      </c>
      <c r="R15" s="222">
        <v>0</v>
      </c>
      <c r="S15" s="222">
        <v>0</v>
      </c>
      <c r="T15" s="225">
        <f t="shared" si="3"/>
        <v>6.9000000000000006E-2</v>
      </c>
      <c r="U15" s="216"/>
      <c r="V15" s="224">
        <v>6.9000000000000006E-2</v>
      </c>
      <c r="W15" s="216"/>
      <c r="X15" s="287">
        <v>6.9000000000000006E-2</v>
      </c>
      <c r="Y15" s="221">
        <f>_xll.qlSimpleQuoteSetValue(F15,X15/100,Trigger)</f>
        <v>0</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EUREON9M_Quote#0000</v>
      </c>
      <c r="G16" s="148" t="str">
        <f>_xll.ohRangeRetrieveError(F16)</f>
        <v/>
      </c>
      <c r="H16" s="147"/>
      <c r="J16" s="98"/>
      <c r="K16" s="342" t="s">
        <v>12</v>
      </c>
      <c r="L16" s="263" t="s">
        <v>132</v>
      </c>
      <c r="M16" s="263"/>
      <c r="N16" s="261" t="str">
        <f t="shared" si="2"/>
        <v>EUREON9M</v>
      </c>
      <c r="O16" s="261" t="str">
        <f t="shared" si="1"/>
        <v>EUREON9M=ICAP</v>
      </c>
      <c r="P16" s="222">
        <v>4.1000000000000002E-2</v>
      </c>
      <c r="Q16" s="222">
        <v>9.0999999999999998E-2</v>
      </c>
      <c r="R16" s="222">
        <v>0</v>
      </c>
      <c r="S16" s="222">
        <v>0</v>
      </c>
      <c r="T16" s="225">
        <f t="shared" si="3"/>
        <v>6.6000000000000003E-2</v>
      </c>
      <c r="U16" s="216"/>
      <c r="V16" s="224">
        <v>6.6000000000000003E-2</v>
      </c>
      <c r="W16" s="216"/>
      <c r="X16" s="287">
        <v>6.6000000000000003E-2</v>
      </c>
      <c r="Y16" s="221">
        <f>_xll.qlSimpleQuoteSetValue(F16,X16/100,Trigger)</f>
        <v>0</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EUREON10M_Quote#0000</v>
      </c>
      <c r="G17" s="148" t="str">
        <f>_xll.ohRangeRetrieveError(F17)</f>
        <v/>
      </c>
      <c r="H17" s="147"/>
      <c r="J17" s="98"/>
      <c r="K17" s="342" t="s">
        <v>11</v>
      </c>
      <c r="L17" s="263" t="s">
        <v>132</v>
      </c>
      <c r="M17" s="263"/>
      <c r="N17" s="261" t="str">
        <f t="shared" si="2"/>
        <v>EUREON10M</v>
      </c>
      <c r="O17" s="261" t="str">
        <f t="shared" si="1"/>
        <v>EUREON10M=ICAP</v>
      </c>
      <c r="P17" s="222">
        <v>3.7999999999999999E-2</v>
      </c>
      <c r="Q17" s="222">
        <v>8.7999999999999995E-2</v>
      </c>
      <c r="R17" s="222">
        <v>0</v>
      </c>
      <c r="S17" s="222">
        <v>0</v>
      </c>
      <c r="T17" s="225">
        <f t="shared" si="3"/>
        <v>6.3E-2</v>
      </c>
      <c r="U17" s="216"/>
      <c r="V17" s="224">
        <v>6.3E-2</v>
      </c>
      <c r="W17" s="216"/>
      <c r="X17" s="287">
        <v>6.3E-2</v>
      </c>
      <c r="Y17" s="221">
        <f>_xll.qlSimpleQuoteSetValue(F17,X17/100,Trigger)</f>
        <v>0</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EUREON11M_Quote#0000</v>
      </c>
      <c r="G18" s="148" t="str">
        <f>_xll.ohRangeRetrieveError(F18)</f>
        <v/>
      </c>
      <c r="H18" s="147"/>
      <c r="J18" s="98"/>
      <c r="K18" s="342" t="s">
        <v>10</v>
      </c>
      <c r="L18" s="263" t="s">
        <v>132</v>
      </c>
      <c r="M18" s="263"/>
      <c r="N18" s="261" t="str">
        <f t="shared" si="2"/>
        <v>EUREON11M</v>
      </c>
      <c r="O18" s="261" t="str">
        <f t="shared" si="1"/>
        <v>EUREON11M=ICAP</v>
      </c>
      <c r="P18" s="222">
        <v>3.6000000000000004E-2</v>
      </c>
      <c r="Q18" s="222">
        <v>8.6000000000000007E-2</v>
      </c>
      <c r="R18" s="222">
        <v>0</v>
      </c>
      <c r="S18" s="222">
        <v>0</v>
      </c>
      <c r="T18" s="225">
        <f t="shared" si="3"/>
        <v>6.1000000000000006E-2</v>
      </c>
      <c r="U18" s="216"/>
      <c r="V18" s="224">
        <v>6.1000000000000006E-2</v>
      </c>
      <c r="W18" s="216"/>
      <c r="X18" s="287">
        <v>6.1000000000000006E-2</v>
      </c>
      <c r="Y18" s="221">
        <f>_xll.qlSimpleQuoteSetValue(F18,X18/100,Trigger)</f>
        <v>0</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EUREON1Y_Quote#0000</v>
      </c>
      <c r="G19" s="148" t="str">
        <f>_xll.ohRangeRetrieveError(F19)</f>
        <v/>
      </c>
      <c r="H19" s="147"/>
      <c r="J19" s="98"/>
      <c r="K19" s="342" t="s">
        <v>9</v>
      </c>
      <c r="L19" s="263" t="s">
        <v>132</v>
      </c>
      <c r="M19" s="263"/>
      <c r="N19" s="261" t="str">
        <f t="shared" si="2"/>
        <v>EUREON1Y</v>
      </c>
      <c r="O19" s="261" t="str">
        <f t="shared" si="1"/>
        <v>EUREON1Y=ICAP</v>
      </c>
      <c r="P19" s="222">
        <v>2.5000000000000001E-2</v>
      </c>
      <c r="Q19" s="222">
        <v>9.5000000000000001E-2</v>
      </c>
      <c r="R19" s="222">
        <v>0</v>
      </c>
      <c r="S19" s="222">
        <v>0</v>
      </c>
      <c r="T19" s="225">
        <f t="shared" si="3"/>
        <v>0.06</v>
      </c>
      <c r="U19" s="216"/>
      <c r="V19" s="224">
        <v>0.06</v>
      </c>
      <c r="W19" s="216"/>
      <c r="X19" s="287">
        <v>0.06</v>
      </c>
      <c r="Y19" s="221">
        <f>_xll.qlSimpleQuoteSetValue(F19,X19/100,Trigger)</f>
        <v>0</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EUREON15M_Quote#0000</v>
      </c>
      <c r="G20" s="148" t="str">
        <f>_xll.ohRangeRetrieveError(F20)</f>
        <v/>
      </c>
      <c r="H20" s="147"/>
      <c r="J20" s="98"/>
      <c r="K20" s="342" t="s">
        <v>79</v>
      </c>
      <c r="L20" s="263" t="s">
        <v>132</v>
      </c>
      <c r="M20" s="263"/>
      <c r="N20" s="261" t="str">
        <f t="shared" si="2"/>
        <v>EUREON15M</v>
      </c>
      <c r="O20" s="261" t="str">
        <f t="shared" si="1"/>
        <v>EUREON15M=ICAP</v>
      </c>
      <c r="P20" s="222">
        <v>3.2000000000000001E-2</v>
      </c>
      <c r="Q20" s="222">
        <v>8.2000000000000003E-2</v>
      </c>
      <c r="R20" s="222">
        <v>0</v>
      </c>
      <c r="S20" s="222">
        <v>0</v>
      </c>
      <c r="T20" s="225">
        <f t="shared" si="3"/>
        <v>5.7000000000000002E-2</v>
      </c>
      <c r="U20" s="216"/>
      <c r="V20" s="224">
        <v>5.7000000000000002E-2</v>
      </c>
      <c r="W20" s="216"/>
      <c r="X20" s="287">
        <v>5.7000000000000002E-2</v>
      </c>
      <c r="Y20" s="221">
        <f>_xll.qlSimpleQuoteSetValue(F20,X20/100,Trigger)</f>
        <v>-1.0000000000000026E-5</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EUREON18M_Quote#0000</v>
      </c>
      <c r="G21" s="148" t="str">
        <f>_xll.ohRangeRetrieveError(F21)</f>
        <v/>
      </c>
      <c r="H21" s="147"/>
      <c r="J21" s="98"/>
      <c r="K21" s="342" t="s">
        <v>78</v>
      </c>
      <c r="L21" s="263" t="s">
        <v>132</v>
      </c>
      <c r="M21" s="263"/>
      <c r="N21" s="261" t="str">
        <f t="shared" si="2"/>
        <v>EUREON18M</v>
      </c>
      <c r="O21" s="261" t="str">
        <f t="shared" si="1"/>
        <v>EUREON18M=ICAP</v>
      </c>
      <c r="P21" s="222">
        <v>3.5000000000000003E-2</v>
      </c>
      <c r="Q21" s="222">
        <v>8.5000000000000006E-2</v>
      </c>
      <c r="R21" s="222">
        <v>0</v>
      </c>
      <c r="S21" s="222">
        <v>0</v>
      </c>
      <c r="T21" s="225">
        <f t="shared" si="3"/>
        <v>6.0000000000000005E-2</v>
      </c>
      <c r="U21" s="216"/>
      <c r="V21" s="224">
        <v>6.0000000000000005E-2</v>
      </c>
      <c r="W21" s="216"/>
      <c r="X21" s="287">
        <v>6.0000000000000005E-2</v>
      </c>
      <c r="Y21" s="221">
        <f>_xll.qlSimpleQuoteSetValue(F21,X21/100,Trigger)</f>
        <v>0</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EUREON21M_Quote#0000</v>
      </c>
      <c r="G22" s="148" t="str">
        <f>_xll.ohRangeRetrieveError(F22)</f>
        <v/>
      </c>
      <c r="H22" s="147"/>
      <c r="J22" s="98"/>
      <c r="K22" s="342" t="s">
        <v>77</v>
      </c>
      <c r="L22" s="263" t="s">
        <v>132</v>
      </c>
      <c r="M22" s="263"/>
      <c r="N22" s="261" t="str">
        <f t="shared" si="2"/>
        <v>EUREON21M</v>
      </c>
      <c r="O22" s="261" t="str">
        <f t="shared" si="1"/>
        <v>EUREON21M=ICAP</v>
      </c>
      <c r="P22" s="222">
        <v>0.04</v>
      </c>
      <c r="Q22" s="222">
        <v>0.09</v>
      </c>
      <c r="R22" s="222">
        <v>0</v>
      </c>
      <c r="S22" s="222">
        <v>0</v>
      </c>
      <c r="T22" s="225">
        <f t="shared" si="3"/>
        <v>6.5000000000000002E-2</v>
      </c>
      <c r="U22" s="216"/>
      <c r="V22" s="224">
        <v>6.5000000000000002E-2</v>
      </c>
      <c r="W22" s="216"/>
      <c r="X22" s="287">
        <v>6.5000000000000002E-2</v>
      </c>
      <c r="Y22" s="221">
        <f>_xll.qlSimpleQuoteSetValue(F22,X22/100,Trigger)</f>
        <v>0</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EUREON2Y_Quote#0000</v>
      </c>
      <c r="G23" s="148" t="str">
        <f>_xll.ohRangeRetrieveError(F23)</f>
        <v/>
      </c>
      <c r="H23" s="147"/>
      <c r="J23" s="98"/>
      <c r="K23" s="342" t="s">
        <v>61</v>
      </c>
      <c r="L23" s="263" t="s">
        <v>132</v>
      </c>
      <c r="M23" s="263"/>
      <c r="N23" s="261" t="str">
        <f t="shared" si="2"/>
        <v>EUREON2Y</v>
      </c>
      <c r="O23" s="261" t="str">
        <f t="shared" si="1"/>
        <v>EUREON2Y=ICAP</v>
      </c>
      <c r="P23" s="222">
        <v>3.7999999999999999E-2</v>
      </c>
      <c r="Q23" s="222">
        <v>0.108</v>
      </c>
      <c r="R23" s="222">
        <v>0</v>
      </c>
      <c r="S23" s="222">
        <v>0</v>
      </c>
      <c r="T23" s="225">
        <f t="shared" si="3"/>
        <v>7.2999999999999995E-2</v>
      </c>
      <c r="U23" s="216"/>
      <c r="V23" s="224">
        <v>7.2999999999999995E-2</v>
      </c>
      <c r="W23" s="216"/>
      <c r="X23" s="287">
        <v>7.2999999999999995E-2</v>
      </c>
      <c r="Y23" s="221">
        <f>_xll.qlSimpleQuoteSetValue(F23,X23/100,Trigger)</f>
        <v>0</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EUREON3Y_Quote#0000</v>
      </c>
      <c r="G24" s="148" t="str">
        <f>_xll.ohRangeRetrieveError(F24)</f>
        <v/>
      </c>
      <c r="H24" s="147"/>
      <c r="J24" s="98"/>
      <c r="K24" s="342" t="s">
        <v>60</v>
      </c>
      <c r="L24" s="263" t="s">
        <v>132</v>
      </c>
      <c r="M24" s="263"/>
      <c r="N24" s="261" t="str">
        <f t="shared" si="2"/>
        <v>EUREON3Y</v>
      </c>
      <c r="O24" s="261" t="str">
        <f t="shared" si="1"/>
        <v>EUREON3Y=ICAP</v>
      </c>
      <c r="P24" s="222">
        <v>9.2999999999999999E-2</v>
      </c>
      <c r="Q24" s="222">
        <v>0.16300000000000001</v>
      </c>
      <c r="R24" s="222">
        <v>0</v>
      </c>
      <c r="S24" s="222">
        <v>0</v>
      </c>
      <c r="T24" s="225">
        <f t="shared" si="3"/>
        <v>0.128</v>
      </c>
      <c r="U24" s="216"/>
      <c r="V24" s="224">
        <v>0.128</v>
      </c>
      <c r="W24" s="216"/>
      <c r="X24" s="287">
        <v>0.128</v>
      </c>
      <c r="Y24" s="221">
        <f>_xll.qlSimpleQuoteSetValue(F24,X24/100,Trigger)</f>
        <v>0</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EUREON4Y_Quote#0000</v>
      </c>
      <c r="G25" s="148" t="str">
        <f>_xll.ohRangeRetrieveError(F25)</f>
        <v/>
      </c>
      <c r="H25" s="147"/>
      <c r="J25" s="98"/>
      <c r="K25" s="342" t="s">
        <v>59</v>
      </c>
      <c r="L25" s="263" t="s">
        <v>132</v>
      </c>
      <c r="M25" s="263"/>
      <c r="N25" s="261" t="str">
        <f t="shared" si="2"/>
        <v>EUREON4Y</v>
      </c>
      <c r="O25" s="261" t="str">
        <f t="shared" si="1"/>
        <v>EUREON4Y=ICAP</v>
      </c>
      <c r="P25" s="222">
        <v>0.184</v>
      </c>
      <c r="Q25" s="222">
        <v>0.254</v>
      </c>
      <c r="R25" s="222">
        <v>0</v>
      </c>
      <c r="S25" s="222">
        <v>0</v>
      </c>
      <c r="T25" s="225">
        <f t="shared" si="3"/>
        <v>0.219</v>
      </c>
      <c r="U25" s="216"/>
      <c r="V25" s="224">
        <v>0.219</v>
      </c>
      <c r="W25" s="216"/>
      <c r="X25" s="287">
        <v>0.219</v>
      </c>
      <c r="Y25" s="221">
        <f>_xll.qlSimpleQuoteSetValue(F25,X25/100,Trigger)</f>
        <v>0</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EUREON5Y_Quote#0000</v>
      </c>
      <c r="G26" s="148" t="str">
        <f>_xll.ohRangeRetrieveError(F26)</f>
        <v/>
      </c>
      <c r="H26" s="147"/>
      <c r="J26" s="98"/>
      <c r="K26" s="342" t="s">
        <v>58</v>
      </c>
      <c r="L26" s="263" t="s">
        <v>132</v>
      </c>
      <c r="M26" s="263"/>
      <c r="N26" s="261" t="str">
        <f t="shared" si="2"/>
        <v>EUREON5Y</v>
      </c>
      <c r="O26" s="261" t="str">
        <f t="shared" si="1"/>
        <v>EUREON5Y=ICAP</v>
      </c>
      <c r="P26" s="222">
        <v>0.30399999999999999</v>
      </c>
      <c r="Q26" s="222">
        <v>0.374</v>
      </c>
      <c r="R26" s="222">
        <v>0</v>
      </c>
      <c r="S26" s="222">
        <v>0</v>
      </c>
      <c r="T26" s="225">
        <f t="shared" si="3"/>
        <v>0.33899999999999997</v>
      </c>
      <c r="U26" s="216"/>
      <c r="V26" s="224">
        <v>0.33899999999999997</v>
      </c>
      <c r="W26" s="216"/>
      <c r="X26" s="287">
        <v>0.33899999999999997</v>
      </c>
      <c r="Y26" s="221">
        <f>_xll.qlSimpleQuoteSetValue(F26,X26/100,Trigger)</f>
        <v>0</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EUREON6Y_Quote#0000</v>
      </c>
      <c r="G27" s="148" t="str">
        <f>_xll.ohRangeRetrieveError(F27)</f>
        <v/>
      </c>
      <c r="H27" s="147"/>
      <c r="J27" s="98"/>
      <c r="K27" s="342" t="s">
        <v>57</v>
      </c>
      <c r="L27" s="263" t="s">
        <v>132</v>
      </c>
      <c r="M27" s="263"/>
      <c r="N27" s="261" t="str">
        <f t="shared" si="2"/>
        <v>EUREON6Y</v>
      </c>
      <c r="O27" s="261" t="str">
        <f t="shared" si="1"/>
        <v>EUREON6Y=ICAP</v>
      </c>
      <c r="P27" s="222">
        <v>0.44400000000000001</v>
      </c>
      <c r="Q27" s="222">
        <v>0.51400000000000001</v>
      </c>
      <c r="R27" s="222">
        <v>0</v>
      </c>
      <c r="S27" s="222">
        <v>0</v>
      </c>
      <c r="T27" s="225">
        <f t="shared" si="3"/>
        <v>0.47899999999999998</v>
      </c>
      <c r="U27" s="216"/>
      <c r="V27" s="224">
        <v>0.47899999999999998</v>
      </c>
      <c r="W27" s="216"/>
      <c r="X27" s="287">
        <v>0.47899999999999998</v>
      </c>
      <c r="Y27" s="221">
        <f>_xll.qlSimpleQuoteSetValue(F27,X27/100,Trigger)</f>
        <v>0</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EUREON7Y_Quote#0000</v>
      </c>
      <c r="G28" s="148" t="str">
        <f>_xll.ohRangeRetrieveError(F28)</f>
        <v/>
      </c>
      <c r="H28" s="147"/>
      <c r="J28" s="98"/>
      <c r="K28" s="342" t="s">
        <v>56</v>
      </c>
      <c r="L28" s="263" t="s">
        <v>132</v>
      </c>
      <c r="M28" s="263"/>
      <c r="N28" s="261" t="str">
        <f t="shared" si="2"/>
        <v>EUREON7Y</v>
      </c>
      <c r="O28" s="261" t="str">
        <f t="shared" si="1"/>
        <v>EUREON7Y=ICAP</v>
      </c>
      <c r="P28" s="222">
        <v>0.59399999999999997</v>
      </c>
      <c r="Q28" s="222">
        <v>0.66400000000000003</v>
      </c>
      <c r="R28" s="222">
        <v>0</v>
      </c>
      <c r="S28" s="222">
        <v>0</v>
      </c>
      <c r="T28" s="225">
        <f t="shared" si="3"/>
        <v>0.629</v>
      </c>
      <c r="U28" s="216"/>
      <c r="V28" s="224">
        <v>0.629</v>
      </c>
      <c r="W28" s="216"/>
      <c r="X28" s="287">
        <v>0.629</v>
      </c>
      <c r="Y28" s="221">
        <f>_xll.qlSimpleQuoteSetValue(F28,X28/100,Trigger)</f>
        <v>0</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EUREON8Y_Quote#0000</v>
      </c>
      <c r="G29" s="148" t="str">
        <f>_xll.ohRangeRetrieveError(F29)</f>
        <v/>
      </c>
      <c r="H29" s="147"/>
      <c r="J29" s="98"/>
      <c r="K29" s="342" t="s">
        <v>55</v>
      </c>
      <c r="L29" s="263" t="s">
        <v>132</v>
      </c>
      <c r="M29" s="263"/>
      <c r="N29" s="261" t="str">
        <f t="shared" si="2"/>
        <v>EUREON8Y</v>
      </c>
      <c r="O29" s="261" t="str">
        <f t="shared" si="1"/>
        <v>EUREON8Y=ICAP</v>
      </c>
      <c r="P29" s="222">
        <v>0.74299999999999999</v>
      </c>
      <c r="Q29" s="222">
        <v>0.81300000000000006</v>
      </c>
      <c r="R29" s="222">
        <v>0</v>
      </c>
      <c r="S29" s="222">
        <v>0</v>
      </c>
      <c r="T29" s="225">
        <f t="shared" si="3"/>
        <v>0.77800000000000002</v>
      </c>
      <c r="U29" s="216"/>
      <c r="V29" s="224">
        <v>0.77800000000000002</v>
      </c>
      <c r="W29" s="216"/>
      <c r="X29" s="287">
        <v>0.77800000000000002</v>
      </c>
      <c r="Y29" s="221">
        <f>_xll.qlSimpleQuoteSetValue(F29,X29/100,Trigger)</f>
        <v>0</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EUREON9Y_Quote#0000</v>
      </c>
      <c r="G30" s="148" t="str">
        <f>_xll.ohRangeRetrieveError(F30)</f>
        <v/>
      </c>
      <c r="H30" s="147"/>
      <c r="J30" s="98"/>
      <c r="K30" s="342" t="s">
        <v>54</v>
      </c>
      <c r="L30" s="263" t="s">
        <v>132</v>
      </c>
      <c r="M30" s="263"/>
      <c r="N30" s="261" t="str">
        <f t="shared" si="2"/>
        <v>EUREON9Y</v>
      </c>
      <c r="O30" s="261" t="str">
        <f t="shared" si="1"/>
        <v>EUREON9Y=ICAP</v>
      </c>
      <c r="P30" s="222">
        <v>0.88400000000000001</v>
      </c>
      <c r="Q30" s="222">
        <v>0.95400000000000007</v>
      </c>
      <c r="R30" s="222">
        <v>0</v>
      </c>
      <c r="S30" s="222">
        <v>0</v>
      </c>
      <c r="T30" s="225">
        <f t="shared" si="3"/>
        <v>0.91900000000000004</v>
      </c>
      <c r="U30" s="216"/>
      <c r="V30" s="224">
        <v>0.91900000000000004</v>
      </c>
      <c r="W30" s="216"/>
      <c r="X30" s="287">
        <v>0.91900000000000004</v>
      </c>
      <c r="Y30" s="221">
        <f>_xll.qlSimpleQuoteSetValue(F30,X30/100,Trigger)</f>
        <v>0</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EUREON10Y_Quote#0000</v>
      </c>
      <c r="G31" s="148" t="str">
        <f>_xll.ohRangeRetrieveError(F31)</f>
        <v/>
      </c>
      <c r="H31" s="147"/>
      <c r="J31" s="98"/>
      <c r="K31" s="342" t="s">
        <v>53</v>
      </c>
      <c r="L31" s="263" t="s">
        <v>132</v>
      </c>
      <c r="M31" s="263"/>
      <c r="N31" s="261" t="str">
        <f t="shared" si="2"/>
        <v>EUREON10Y</v>
      </c>
      <c r="O31" s="261" t="str">
        <f t="shared" si="1"/>
        <v>EUREON10Y=ICAP</v>
      </c>
      <c r="P31" s="222">
        <v>1.01</v>
      </c>
      <c r="Q31" s="222">
        <v>1.08</v>
      </c>
      <c r="R31" s="222">
        <v>0</v>
      </c>
      <c r="S31" s="222">
        <v>0</v>
      </c>
      <c r="T31" s="225">
        <f t="shared" si="3"/>
        <v>1.0449999999999999</v>
      </c>
      <c r="U31" s="216"/>
      <c r="V31" s="224">
        <v>1.0449999999999999</v>
      </c>
      <c r="W31" s="216"/>
      <c r="X31" s="287">
        <v>1.0449999999999999</v>
      </c>
      <c r="Y31" s="221">
        <f>_xll.qlSimpleQuoteSetValue(F31,X31/100,Trigger)</f>
        <v>0</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EUREON11Y_Quote#0000</v>
      </c>
      <c r="G32" s="148" t="str">
        <f>_xll.ohRangeRetrieveError(F32)</f>
        <v/>
      </c>
      <c r="H32" s="147"/>
      <c r="J32" s="98"/>
      <c r="K32" s="342" t="s">
        <v>52</v>
      </c>
      <c r="L32" s="263" t="s">
        <v>132</v>
      </c>
      <c r="M32" s="263"/>
      <c r="N32" s="261" t="str">
        <f t="shared" si="2"/>
        <v>EUREON11Y</v>
      </c>
      <c r="O32" s="261" t="str">
        <f t="shared" si="1"/>
        <v>EUREON11Y=ICAP</v>
      </c>
      <c r="P32" s="222">
        <v>1.1240000000000001</v>
      </c>
      <c r="Q32" s="222">
        <v>1.194</v>
      </c>
      <c r="R32" s="222">
        <v>0</v>
      </c>
      <c r="S32" s="222">
        <v>0</v>
      </c>
      <c r="T32" s="225">
        <f t="shared" si="3"/>
        <v>1.159</v>
      </c>
      <c r="U32" s="216"/>
      <c r="V32" s="224">
        <v>1.159</v>
      </c>
      <c r="W32" s="216"/>
      <c r="X32" s="287">
        <v>1.159</v>
      </c>
      <c r="Y32" s="221">
        <f>_xll.qlSimpleQuoteSetValue(F32,X32/100,Trigger)</f>
        <v>0</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EUREON12Y_Quote#0000</v>
      </c>
      <c r="G33" s="148" t="str">
        <f>_xll.ohRangeRetrieveError(F33)</f>
        <v/>
      </c>
      <c r="H33" s="147"/>
      <c r="J33" s="98"/>
      <c r="K33" s="342" t="s">
        <v>51</v>
      </c>
      <c r="L33" s="263" t="s">
        <v>132</v>
      </c>
      <c r="M33" s="263"/>
      <c r="N33" s="261" t="str">
        <f t="shared" si="2"/>
        <v>EUREON12Y</v>
      </c>
      <c r="O33" s="261" t="str">
        <f t="shared" si="1"/>
        <v>EUREON12Y=ICAP</v>
      </c>
      <c r="P33" s="222">
        <v>1.2250000000000001</v>
      </c>
      <c r="Q33" s="222">
        <v>1.2949999999999999</v>
      </c>
      <c r="R33" s="222">
        <v>0</v>
      </c>
      <c r="S33" s="222">
        <v>0</v>
      </c>
      <c r="T33" s="225">
        <f t="shared" si="3"/>
        <v>1.26</v>
      </c>
      <c r="U33" s="216"/>
      <c r="V33" s="224">
        <v>1.26</v>
      </c>
      <c r="W33" s="216"/>
      <c r="X33" s="287">
        <v>1.26</v>
      </c>
      <c r="Y33" s="221">
        <f>_xll.qlSimpleQuoteSetValue(F33,X33/100,Trigger)</f>
        <v>0</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EUREON15Y_Quote#0000</v>
      </c>
      <c r="G34" s="148" t="str">
        <f>_xll.ohRangeRetrieveError(F34)</f>
        <v/>
      </c>
      <c r="H34" s="147"/>
      <c r="J34" s="98"/>
      <c r="K34" s="342" t="s">
        <v>48</v>
      </c>
      <c r="L34" s="263" t="s">
        <v>132</v>
      </c>
      <c r="M34" s="263"/>
      <c r="N34" s="261" t="str">
        <f t="shared" si="2"/>
        <v>EUREON15Y</v>
      </c>
      <c r="O34" s="261" t="str">
        <f t="shared" si="1"/>
        <v>EUREON15Y=ICAP</v>
      </c>
      <c r="P34" s="222">
        <v>1.464</v>
      </c>
      <c r="Q34" s="222">
        <v>1.534</v>
      </c>
      <c r="R34" s="222">
        <v>0</v>
      </c>
      <c r="S34" s="222">
        <v>0</v>
      </c>
      <c r="T34" s="225">
        <f t="shared" si="3"/>
        <v>1.4990000000000001</v>
      </c>
      <c r="U34" s="216"/>
      <c r="V34" s="224">
        <v>1.4990000000000001</v>
      </c>
      <c r="W34" s="216"/>
      <c r="X34" s="287">
        <v>1.4990000000000001</v>
      </c>
      <c r="Y34" s="221">
        <f>_xll.qlSimpleQuoteSetValue(F34,X34/100,Trigger)</f>
        <v>0</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EUREON20Y_Quote#0000</v>
      </c>
      <c r="G35" s="148" t="str">
        <f>_xll.ohRangeRetrieveError(F35)</f>
        <v/>
      </c>
      <c r="H35" s="147"/>
      <c r="J35" s="98"/>
      <c r="K35" s="342" t="s">
        <v>43</v>
      </c>
      <c r="L35" s="263" t="s">
        <v>132</v>
      </c>
      <c r="M35" s="263"/>
      <c r="N35" s="261" t="str">
        <f t="shared" si="2"/>
        <v>EUREON20Y</v>
      </c>
      <c r="O35" s="261" t="str">
        <f t="shared" si="1"/>
        <v>EUREON20Y=ICAP</v>
      </c>
      <c r="P35" s="222">
        <v>1.681</v>
      </c>
      <c r="Q35" s="222">
        <v>1.7510000000000001</v>
      </c>
      <c r="R35" s="222">
        <v>0</v>
      </c>
      <c r="S35" s="222">
        <v>0</v>
      </c>
      <c r="T35" s="225">
        <f t="shared" si="3"/>
        <v>1.7160000000000002</v>
      </c>
      <c r="U35" s="216"/>
      <c r="V35" s="224">
        <v>1.7160000000000002</v>
      </c>
      <c r="W35" s="216"/>
      <c r="X35" s="287">
        <v>1.7160000000000002</v>
      </c>
      <c r="Y35" s="221">
        <f>_xll.qlSimpleQuoteSetValue(F35,X35/100,Trigger)</f>
        <v>0</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EUREON25Y_Quote#0000</v>
      </c>
      <c r="G36" s="148" t="str">
        <f>_xll.ohRangeRetrieveError(F36)</f>
        <v/>
      </c>
      <c r="H36" s="147"/>
      <c r="J36" s="98"/>
      <c r="K36" s="342" t="s">
        <v>38</v>
      </c>
      <c r="L36" s="263" t="s">
        <v>132</v>
      </c>
      <c r="M36" s="263"/>
      <c r="N36" s="261" t="str">
        <f t="shared" si="2"/>
        <v>EUREON25Y</v>
      </c>
      <c r="O36" s="261" t="str">
        <f t="shared" si="1"/>
        <v>EUREON25Y=ICAP</v>
      </c>
      <c r="P36" s="222">
        <v>1.772</v>
      </c>
      <c r="Q36" s="222">
        <v>1.8420000000000001</v>
      </c>
      <c r="R36" s="222">
        <v>0</v>
      </c>
      <c r="S36" s="222">
        <v>0</v>
      </c>
      <c r="T36" s="225">
        <f t="shared" si="3"/>
        <v>1.8069999999999999</v>
      </c>
      <c r="U36" s="216"/>
      <c r="V36" s="224">
        <v>1.8069999999999999</v>
      </c>
      <c r="W36" s="216"/>
      <c r="X36" s="287">
        <v>1.8069999999999999</v>
      </c>
      <c r="Y36" s="221">
        <f>_xll.qlSimpleQuoteSetValue(F36,X36/100,Trigger)</f>
        <v>0</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EUREON30Y_Quote#0000</v>
      </c>
      <c r="G37" s="148" t="str">
        <f>_xll.ohRangeRetrieveError(F37)</f>
        <v/>
      </c>
      <c r="H37" s="147"/>
      <c r="J37" s="98"/>
      <c r="K37" s="342" t="s">
        <v>33</v>
      </c>
      <c r="L37" s="263" t="s">
        <v>132</v>
      </c>
      <c r="M37" s="263"/>
      <c r="N37" s="261" t="str">
        <f t="shared" si="2"/>
        <v>EUREON30Y</v>
      </c>
      <c r="O37" s="261" t="str">
        <f t="shared" si="1"/>
        <v>EUREON30Y=ICAP</v>
      </c>
      <c r="P37" s="222">
        <v>1.8080000000000001</v>
      </c>
      <c r="Q37" s="222">
        <v>1.8780000000000001</v>
      </c>
      <c r="R37" s="222">
        <v>0</v>
      </c>
      <c r="S37" s="222">
        <v>0</v>
      </c>
      <c r="T37" s="225">
        <f t="shared" si="3"/>
        <v>1.843</v>
      </c>
      <c r="U37" s="216"/>
      <c r="V37" s="224">
        <v>1.843</v>
      </c>
      <c r="W37" s="216"/>
      <c r="X37" s="287">
        <v>1.843</v>
      </c>
      <c r="Y37" s="221">
        <f>_xll.qlSimpleQuoteSetValue(F37,X37/100,Trigger)</f>
        <v>0</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EUREON40Y_Quote#0000</v>
      </c>
      <c r="G38" s="148" t="str">
        <f>_xll.ohRangeRetrieveError(F38)</f>
        <v/>
      </c>
      <c r="H38" s="147"/>
      <c r="J38" s="98"/>
      <c r="K38" s="342" t="s">
        <v>31</v>
      </c>
      <c r="L38" s="263" t="s">
        <v>132</v>
      </c>
      <c r="M38" s="263"/>
      <c r="N38" s="261" t="str">
        <f t="shared" si="2"/>
        <v>EUREON40Y</v>
      </c>
      <c r="O38" s="261" t="str">
        <f t="shared" si="1"/>
        <v>EUREON40Y=ICAP</v>
      </c>
      <c r="P38" s="222">
        <v>1.869</v>
      </c>
      <c r="Q38" s="222">
        <v>1.9390000000000001</v>
      </c>
      <c r="R38" s="222">
        <v>0</v>
      </c>
      <c r="S38" s="222">
        <v>0</v>
      </c>
      <c r="T38" s="225">
        <f t="shared" si="3"/>
        <v>1.9039999999999999</v>
      </c>
      <c r="U38" s="216"/>
      <c r="V38" s="224">
        <v>1.9039999999999999</v>
      </c>
      <c r="W38" s="216"/>
      <c r="X38" s="287">
        <v>1.9039999999999999</v>
      </c>
      <c r="Y38" s="221">
        <f>_xll.qlSimpleQuoteSetValue(F38,X38/100,Trigger)</f>
        <v>0</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EUREON50Y_Quote#0000</v>
      </c>
      <c r="G39" s="148" t="str">
        <f>_xll.ohRangeRetrieveError(F39)</f>
        <v/>
      </c>
      <c r="H39" s="147"/>
      <c r="J39" s="98"/>
      <c r="K39" s="342" t="s">
        <v>30</v>
      </c>
      <c r="L39" s="263" t="s">
        <v>132</v>
      </c>
      <c r="M39" s="263"/>
      <c r="N39" s="261" t="str">
        <f t="shared" si="2"/>
        <v>EUREON50Y</v>
      </c>
      <c r="O39" s="261" t="str">
        <f t="shared" si="1"/>
        <v>EUREON50Y=ICAP</v>
      </c>
      <c r="P39" s="222">
        <v>1.887</v>
      </c>
      <c r="Q39" s="222">
        <v>1.9570000000000001</v>
      </c>
      <c r="R39" s="222">
        <v>0</v>
      </c>
      <c r="S39" s="222">
        <v>0</v>
      </c>
      <c r="T39" s="225">
        <f t="shared" si="3"/>
        <v>1.9220000000000002</v>
      </c>
      <c r="U39" s="216"/>
      <c r="V39" s="224">
        <v>1.9220000000000002</v>
      </c>
      <c r="W39" s="216"/>
      <c r="X39" s="287">
        <v>1.9220000000000002</v>
      </c>
      <c r="Y39" s="221">
        <f>_xll.qlSimpleQuoteSetValue(F39,X39/100,Trigger)</f>
        <v>0</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EUREON60Y_Quote#0000</v>
      </c>
      <c r="G40" s="148" t="str">
        <f>_xll.ohRangeRetrieveError(F40)</f>
        <v/>
      </c>
      <c r="H40" s="147"/>
      <c r="J40" s="98"/>
      <c r="K40" s="342" t="s">
        <v>29</v>
      </c>
      <c r="L40" s="263" t="s">
        <v>132</v>
      </c>
      <c r="M40" s="263"/>
      <c r="N40" s="261" t="str">
        <f t="shared" si="2"/>
        <v>EUREON60Y</v>
      </c>
      <c r="O40" s="261" t="str">
        <f t="shared" si="1"/>
        <v>EUREON60Y=ICAP</v>
      </c>
      <c r="P40" s="222">
        <v>1.9100000000000001</v>
      </c>
      <c r="Q40" s="222">
        <v>1.98</v>
      </c>
      <c r="R40" s="222">
        <v>0</v>
      </c>
      <c r="S40" s="222">
        <v>0</v>
      </c>
      <c r="T40" s="225">
        <f t="shared" si="3"/>
        <v>1.9450000000000001</v>
      </c>
      <c r="U40" s="216"/>
      <c r="V40" s="224">
        <v>1.9450000000000001</v>
      </c>
      <c r="W40" s="216"/>
      <c r="X40" s="280">
        <v>1.9450000000000001</v>
      </c>
      <c r="Y40" s="213">
        <f>_xll.qlSimpleQuoteSetValue(F40,X40/100,Trigger)</f>
        <v>0</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AUG13</v>
      </c>
      <c r="E42" s="149" t="str">
        <f t="shared" ref="E42:E77" si="4">Currency&amp;$B42&amp;$C42&amp;$D42&amp;QuoteSuffix</f>
        <v>EURECBOISAUG13_Quote</v>
      </c>
      <c r="F42" s="149" t="str">
        <f>_xll.qlSimpleQuote(Currency&amp;$B42&amp;$C42&amp;$D42&amp;QuoteSuffix,,RateTickValue,Permanent,Trigger,ObjectOverwrite)</f>
        <v>EURECBOISAUG13_Quote#0000</v>
      </c>
      <c r="G42" s="148" t="str">
        <f>_xll.ohRangeRetrieveError(F42)</f>
        <v/>
      </c>
      <c r="H42" s="147"/>
    </row>
    <row r="43" spans="1:26" x14ac:dyDescent="0.25">
      <c r="A43" s="152"/>
      <c r="B43" s="151" t="s">
        <v>131</v>
      </c>
      <c r="C43" s="151" t="s">
        <v>130</v>
      </c>
      <c r="D43" s="150" t="str">
        <f>_xll.qlECBNextCode(_xll.qlECBdate(D42))</f>
        <v>SEP13</v>
      </c>
      <c r="E43" s="149" t="str">
        <f t="shared" si="4"/>
        <v>EURECBOISSEP13_Quote</v>
      </c>
      <c r="F43" s="149" t="str">
        <f>_xll.qlSimpleQuote(Currency&amp;$B43&amp;$C43&amp;$D43&amp;QuoteSuffix,,RateTickValue,Permanent,Trigger,ObjectOverwrite)</f>
        <v>EURECBOISSEP13_Quote#0000</v>
      </c>
      <c r="G43" s="148" t="str">
        <f>_xll.ohRangeRetrieveError(F43)</f>
        <v/>
      </c>
      <c r="H43" s="147"/>
    </row>
    <row r="44" spans="1:26" x14ac:dyDescent="0.25">
      <c r="A44" s="152"/>
      <c r="B44" s="151" t="s">
        <v>131</v>
      </c>
      <c r="C44" s="151" t="s">
        <v>130</v>
      </c>
      <c r="D44" s="150" t="str">
        <f>_xll.qlECBNextCode(_xll.qlECBdate(D43))</f>
        <v>OCT13</v>
      </c>
      <c r="E44" s="149" t="str">
        <f t="shared" si="4"/>
        <v>EURECBOISOCT13_Quote</v>
      </c>
      <c r="F44" s="149" t="str">
        <f>_xll.qlSimpleQuote(Currency&amp;$B44&amp;$C44&amp;$D44&amp;QuoteSuffix,,RateTickValue,Permanent,Trigger,ObjectOverwrite)</f>
        <v>EURECBOISOCT13_Quote#0000</v>
      </c>
      <c r="G44" s="148" t="str">
        <f>_xll.ohRangeRetrieveError(F44)</f>
        <v/>
      </c>
      <c r="H44" s="147"/>
    </row>
    <row r="45" spans="1:26" ht="14.25" thickBot="1" x14ac:dyDescent="0.3">
      <c r="A45" s="152"/>
      <c r="B45" s="151" t="s">
        <v>131</v>
      </c>
      <c r="C45" s="151" t="s">
        <v>130</v>
      </c>
      <c r="D45" s="150" t="str">
        <f>_xll.qlECBNextCode(_xll.qlECBdate(D44))</f>
        <v>NOV13</v>
      </c>
      <c r="E45" s="149" t="str">
        <f t="shared" si="4"/>
        <v>EURECBOISNOV13_Quote</v>
      </c>
      <c r="F45" s="149" t="str">
        <f>_xll.qlSimpleQuote(Currency&amp;$B45&amp;$C45&amp;$D45&amp;QuoteSuffix,,RateTickValue,Permanent,Trigger,ObjectOverwrite)</f>
        <v>EURECBOISNOV13_Quote#0000</v>
      </c>
      <c r="G45" s="148" t="str">
        <f>_xll.ohRangeRetrieveError(F45)</f>
        <v/>
      </c>
      <c r="H45" s="147"/>
    </row>
    <row r="46" spans="1:26" x14ac:dyDescent="0.25">
      <c r="A46" s="152"/>
      <c r="B46" s="151" t="s">
        <v>131</v>
      </c>
      <c r="C46" s="151" t="s">
        <v>130</v>
      </c>
      <c r="D46" s="150" t="str">
        <f>_xll.qlECBNextCode(_xll.qlECBdate(D45))</f>
        <v>DEC13</v>
      </c>
      <c r="E46" s="149" t="str">
        <f t="shared" si="4"/>
        <v>EURECBOISDEC13_Quote</v>
      </c>
      <c r="F46" s="149" t="str">
        <f>_xll.qlSimpleQuote(Currency&amp;$B46&amp;$C46&amp;$D46&amp;QuoteSuffix,,RateTickValue,Permanent,Trigger,ObjectOverwrite)</f>
        <v>EURECBOISDEC13_Quote#0000</v>
      </c>
      <c r="G46" s="148" t="str">
        <f>_xll.ohRangeRetrieveError(F46)</f>
        <v/>
      </c>
      <c r="H46" s="147"/>
      <c r="J46" s="278" t="s">
        <v>232</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e">
        <f>_xll.qlECBNextCode(_xll.qlECBdate(D46))</f>
        <v>#NUM!</v>
      </c>
      <c r="E47" s="149" t="e">
        <f t="shared" si="4"/>
        <v>#NUM!</v>
      </c>
      <c r="F47" s="149" t="e">
        <f>_xll.qlSimpleQuote(Currency&amp;$B47&amp;$C47&amp;$D47&amp;QuoteSuffix,,RateTickValue,Permanent,Trigger,ObjectOverwrite)</f>
        <v>#VALUE!</v>
      </c>
      <c r="G47" s="148" t="str">
        <f ca="1">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e">
        <f>_xll.qlECBNextCode(_xll.qlECBdate(D47))</f>
        <v>#NUM!</v>
      </c>
      <c r="E48" s="149" t="e">
        <f t="shared" si="4"/>
        <v>#NUM!</v>
      </c>
      <c r="F48" s="149" t="e">
        <f>_xll.qlSimpleQuote(Currency&amp;$B48&amp;$C48&amp;$D48&amp;QuoteSuffix,,RateTickValue,Permanent,Trigger,ObjectOverwrite)</f>
        <v>#VALUE!</v>
      </c>
      <c r="G48" s="148" t="str">
        <f ca="1">_xll.ohRangeRetrieveError(F48)</f>
        <v/>
      </c>
      <c r="H48" s="147"/>
      <c r="J48" s="98"/>
      <c r="K48" s="216"/>
      <c r="L48" s="113"/>
      <c r="M48" s="113"/>
      <c r="N48" s="113"/>
      <c r="O48" s="113"/>
      <c r="P48" s="113"/>
      <c r="Q48" s="113"/>
      <c r="R48" s="113"/>
      <c r="S48" s="113"/>
      <c r="T48" s="113"/>
      <c r="U48" s="216"/>
      <c r="V48" s="216"/>
      <c r="W48" s="216"/>
      <c r="X48" s="113"/>
      <c r="Y48" s="247">
        <f>_xll.ohTrigger(Y50:Y55)</f>
        <v>4</v>
      </c>
      <c r="Z48" s="193"/>
    </row>
    <row r="49" spans="1:26" ht="22.5" x14ac:dyDescent="0.25">
      <c r="A49" s="152"/>
      <c r="B49" s="151" t="s">
        <v>131</v>
      </c>
      <c r="C49" s="151" t="s">
        <v>130</v>
      </c>
      <c r="D49" s="150" t="e">
        <f>_xll.qlECBNextCode(_xll.qlECBdate(D48))</f>
        <v>#NUM!</v>
      </c>
      <c r="E49" s="149" t="e">
        <f t="shared" si="4"/>
        <v>#NUM!</v>
      </c>
      <c r="F49" s="149" t="e">
        <f>_xll.qlSimpleQuote(Currency&amp;$B49&amp;$C49&amp;$D49&amp;QuoteSuffix,,RateTickValue,Permanent,Trigger,ObjectOverwrite)</f>
        <v>#VALUE!</v>
      </c>
      <c r="G49" s="148" t="str">
        <f ca="1">_xll.ohRangeRetrieveError(F49)</f>
        <v/>
      </c>
      <c r="H49" s="147"/>
      <c r="J49" s="98"/>
      <c r="K49" s="332"/>
      <c r="L49" s="178"/>
      <c r="M49" s="170"/>
      <c r="N49" s="170"/>
      <c r="O49" s="246" t="str">
        <f>_xll.RData(O50:O55,P49:S49,,ReutersRtMode,,P50)</f>
        <v>Updated at 11:40:47</v>
      </c>
      <c r="P49" s="276" t="s">
        <v>191</v>
      </c>
      <c r="Q49" s="276" t="s">
        <v>160</v>
      </c>
      <c r="R49" s="276"/>
      <c r="S49" s="276" t="s">
        <v>222</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4"/>
        <v>#NUM!</v>
      </c>
      <c r="F50" s="149" t="e">
        <f>_xll.qlSimpleQuote(Currency&amp;$B50&amp;$C50&amp;$D50&amp;QuoteSuffix,,RateTickValue,Permanent,Trigger,ObjectOverwrite)</f>
        <v>#VALUE!</v>
      </c>
      <c r="G50" s="148" t="str">
        <f ca="1">_xll.ohRangeRetrieveError(F50)</f>
        <v/>
      </c>
      <c r="H50" s="147"/>
      <c r="J50" s="98"/>
      <c r="K50" s="274" t="s">
        <v>221</v>
      </c>
      <c r="L50" s="263" t="s">
        <v>131</v>
      </c>
      <c r="M50" s="263" t="s">
        <v>130</v>
      </c>
      <c r="N50" s="261" t="str">
        <f t="shared" ref="N50:N55" si="5">Currency&amp;$L50&amp;$M50&amp;$K50</f>
        <v>EURECBOISM1</v>
      </c>
      <c r="O50" s="261" t="str">
        <f t="array" ref="O50:O55">Instruments&amp;"="&amp;VLOOKUP(Contributor,ContributorTable,2,FALSE)</f>
        <v>EURECBOISM1=ICAP</v>
      </c>
      <c r="P50" s="222">
        <v>5.1000000000000004E-2</v>
      </c>
      <c r="Q50" s="222">
        <v>0.10100000000000001</v>
      </c>
      <c r="R50" s="222" t="s">
        <v>215</v>
      </c>
      <c r="S50" s="344" t="s">
        <v>242</v>
      </c>
      <c r="T50" s="225">
        <f>_xll.qlMidSafe($P50,$Q50)</f>
        <v>7.6000000000000012E-2</v>
      </c>
      <c r="U50" s="216"/>
      <c r="V50" s="236"/>
      <c r="W50" s="216"/>
      <c r="X50" s="294">
        <f t="array" ref="X50:X55">QuoteLive</f>
        <v>3.7999999999999999E-2</v>
      </c>
      <c r="Y50" s="361" t="e">
        <f>_xll.qlSimpleQuoteSetValue(#REF!,$X50/100,Trigger)</f>
        <v>#VALUE!</v>
      </c>
      <c r="Z50" s="193"/>
    </row>
    <row r="51" spans="1:26" x14ac:dyDescent="0.25">
      <c r="A51" s="152"/>
      <c r="B51" s="151" t="s">
        <v>131</v>
      </c>
      <c r="C51" s="151" t="s">
        <v>130</v>
      </c>
      <c r="D51" s="150" t="e">
        <f>_xll.qlECBNextCode(_xll.qlECBdate(D50))</f>
        <v>#NUM!</v>
      </c>
      <c r="E51" s="149" t="e">
        <f t="shared" si="4"/>
        <v>#NUM!</v>
      </c>
      <c r="F51" s="149" t="e">
        <f>_xll.qlSimpleQuote(Currency&amp;$B51&amp;$C51&amp;$D51&amp;QuoteSuffix,,RateTickValue,Permanent,Trigger,ObjectOverwrite)</f>
        <v>#VALUE!</v>
      </c>
      <c r="G51" s="148" t="str">
        <f ca="1">_xll.ohRangeRetrieveError(F51)</f>
        <v/>
      </c>
      <c r="H51" s="147"/>
      <c r="J51" s="98"/>
      <c r="K51" s="264" t="s">
        <v>220</v>
      </c>
      <c r="L51" s="263" t="s">
        <v>131</v>
      </c>
      <c r="M51" s="263" t="s">
        <v>130</v>
      </c>
      <c r="N51" s="261" t="str">
        <f t="shared" si="5"/>
        <v>EURECBOISM2</v>
      </c>
      <c r="O51" s="261" t="str">
        <v>EURECBOISM2=ICAP</v>
      </c>
      <c r="P51" s="222">
        <v>4.8000000000000001E-2</v>
      </c>
      <c r="Q51" s="222">
        <v>9.8000000000000004E-2</v>
      </c>
      <c r="R51" s="222" t="s">
        <v>215</v>
      </c>
      <c r="S51" s="344" t="s">
        <v>245</v>
      </c>
      <c r="T51" s="225">
        <f>_xll.qlMidSafe($P51,$Q51)</f>
        <v>7.3000000000000009E-2</v>
      </c>
      <c r="U51" s="216"/>
      <c r="V51" s="224"/>
      <c r="W51" s="216"/>
      <c r="X51" s="287">
        <v>4.5999999999999999E-2</v>
      </c>
      <c r="Y51" s="362" t="e">
        <f>_xll.qlSimpleQuoteSetValue(#REF!,$X51/100,Trigger)</f>
        <v>#VALUE!</v>
      </c>
      <c r="Z51" s="193"/>
    </row>
    <row r="52" spans="1:26" x14ac:dyDescent="0.25">
      <c r="A52" s="152"/>
      <c r="B52" s="151" t="s">
        <v>131</v>
      </c>
      <c r="C52" s="151" t="s">
        <v>130</v>
      </c>
      <c r="D52" s="150" t="e">
        <f>_xll.qlECBNextCode(_xll.qlECBdate(D51))</f>
        <v>#NUM!</v>
      </c>
      <c r="E52" s="149" t="e">
        <f t="shared" si="4"/>
        <v>#NUM!</v>
      </c>
      <c r="F52" s="149" t="e">
        <f>_xll.qlSimpleQuote(Currency&amp;$B52&amp;$C52&amp;$D52&amp;QuoteSuffix,,RateTickValue,Permanent,Trigger,ObjectOverwrite)</f>
        <v>#VALUE!</v>
      </c>
      <c r="G52" s="148" t="str">
        <f ca="1">_xll.ohRangeRetrieveError(F52)</f>
        <v/>
      </c>
      <c r="H52" s="147"/>
      <c r="J52" s="98"/>
      <c r="K52" s="264" t="s">
        <v>219</v>
      </c>
      <c r="L52" s="263" t="s">
        <v>131</v>
      </c>
      <c r="M52" s="263" t="s">
        <v>130</v>
      </c>
      <c r="N52" s="261" t="str">
        <f t="shared" si="5"/>
        <v>EURECBOISM3</v>
      </c>
      <c r="O52" s="261" t="str">
        <v>EURECBOISM3=ICAP</v>
      </c>
      <c r="P52" s="222">
        <v>3.5000000000000003E-2</v>
      </c>
      <c r="Q52" s="222">
        <v>8.5000000000000006E-2</v>
      </c>
      <c r="R52" s="222" t="s">
        <v>215</v>
      </c>
      <c r="S52" s="344" t="s">
        <v>249</v>
      </c>
      <c r="T52" s="225">
        <f>_xll.qlMidSafe($P52,$Q52)</f>
        <v>6.0000000000000005E-2</v>
      </c>
      <c r="U52" s="216"/>
      <c r="V52" s="224"/>
      <c r="W52" s="216"/>
      <c r="X52" s="287">
        <v>0.05</v>
      </c>
      <c r="Y52" s="362" t="e">
        <f>_xll.qlSimpleQuoteSetValue(#REF!,$X52/100,Trigger)</f>
        <v>#VALUE!</v>
      </c>
      <c r="Z52" s="193"/>
    </row>
    <row r="53" spans="1:26" x14ac:dyDescent="0.25">
      <c r="A53" s="152"/>
      <c r="B53" s="151" t="s">
        <v>131</v>
      </c>
      <c r="C53" s="151" t="s">
        <v>130</v>
      </c>
      <c r="D53" s="150" t="e">
        <f>_xll.qlECBNextCode(_xll.qlECBdate(D52))</f>
        <v>#NUM!</v>
      </c>
      <c r="E53" s="149" t="e">
        <f t="shared" si="4"/>
        <v>#NUM!</v>
      </c>
      <c r="F53" s="149" t="e">
        <f>_xll.qlSimpleQuote(Currency&amp;$B53&amp;$C53&amp;$D53&amp;QuoteSuffix,,RateTickValue,Permanent,Trigger,ObjectOverwrite)</f>
        <v>#VALUE!</v>
      </c>
      <c r="G53" s="148" t="str">
        <f ca="1">_xll.ohRangeRetrieveError(F53)</f>
        <v/>
      </c>
      <c r="H53" s="147"/>
      <c r="J53" s="98"/>
      <c r="K53" s="264" t="s">
        <v>218</v>
      </c>
      <c r="L53" s="263" t="s">
        <v>131</v>
      </c>
      <c r="M53" s="263" t="s">
        <v>130</v>
      </c>
      <c r="N53" s="261" t="str">
        <f t="shared" si="5"/>
        <v>EURECBOISM4</v>
      </c>
      <c r="O53" s="261" t="str">
        <v>EURECBOISM4=ICAP</v>
      </c>
      <c r="P53" s="222">
        <v>4.7E-2</v>
      </c>
      <c r="Q53" s="222">
        <v>9.7000000000000003E-2</v>
      </c>
      <c r="R53" s="222" t="s">
        <v>215</v>
      </c>
      <c r="S53" s="344" t="s">
        <v>250</v>
      </c>
      <c r="T53" s="225">
        <f>_xll.qlMidSafe($P53,$Q53)</f>
        <v>7.2000000000000008E-2</v>
      </c>
      <c r="U53" s="216"/>
      <c r="V53" s="224"/>
      <c r="W53" s="216"/>
      <c r="X53" s="287">
        <v>6.8000000000000005E-2</v>
      </c>
      <c r="Y53" s="362" t="e">
        <f>_xll.qlSimpleQuoteSetValue(#REF!,$X53/100,Trigger)</f>
        <v>#VALUE!</v>
      </c>
      <c r="Z53" s="193"/>
    </row>
    <row r="54" spans="1:26" x14ac:dyDescent="0.25">
      <c r="A54" s="152"/>
      <c r="B54" s="151" t="s">
        <v>131</v>
      </c>
      <c r="C54" s="151" t="s">
        <v>130</v>
      </c>
      <c r="D54" s="150" t="e">
        <f>_xll.qlECBNextCode(_xll.qlECBdate(D53))</f>
        <v>#NUM!</v>
      </c>
      <c r="E54" s="149" t="e">
        <f t="shared" si="4"/>
        <v>#NUM!</v>
      </c>
      <c r="F54" s="149" t="e">
        <f>_xll.qlSimpleQuote(Currency&amp;$B54&amp;$C54&amp;$D54&amp;QuoteSuffix,,RateTickValue,Permanent,Trigger,ObjectOverwrite)</f>
        <v>#VALUE!</v>
      </c>
      <c r="G54" s="148" t="str">
        <f ca="1">_xll.ohRangeRetrieveError(F54)</f>
        <v/>
      </c>
      <c r="H54" s="147"/>
      <c r="J54" s="98"/>
      <c r="K54" s="264" t="s">
        <v>217</v>
      </c>
      <c r="L54" s="263" t="s">
        <v>131</v>
      </c>
      <c r="M54" s="263" t="s">
        <v>130</v>
      </c>
      <c r="N54" s="261" t="str">
        <f t="shared" si="5"/>
        <v>EURECBOISM5</v>
      </c>
      <c r="O54" s="261" t="str">
        <v>EURECBOISM5=ICAP</v>
      </c>
      <c r="P54" s="222">
        <v>0.03</v>
      </c>
      <c r="Q54" s="222">
        <v>0.08</v>
      </c>
      <c r="R54" s="222" t="s">
        <v>215</v>
      </c>
      <c r="S54" s="344" t="s">
        <v>251</v>
      </c>
      <c r="T54" s="225">
        <f>_xll.qlMidSafe($P54,$Q54)</f>
        <v>5.5E-2</v>
      </c>
      <c r="U54" s="216"/>
      <c r="V54" s="224"/>
      <c r="W54" s="216"/>
      <c r="X54" s="287">
        <v>7.1000000000000008E-2</v>
      </c>
      <c r="Y54" s="362" t="e">
        <f>_xll.qlSimpleQuoteSetValue(#REF!,$X54/100,Trigger)</f>
        <v>#VALUE!</v>
      </c>
      <c r="Z54" s="193"/>
    </row>
    <row r="55" spans="1:26" x14ac:dyDescent="0.25">
      <c r="A55" s="152"/>
      <c r="B55" s="151" t="s">
        <v>131</v>
      </c>
      <c r="C55" s="151" t="s">
        <v>130</v>
      </c>
      <c r="D55" s="150" t="e">
        <f>_xll.qlECBNextCode(_xll.qlECBdate(D54))</f>
        <v>#NUM!</v>
      </c>
      <c r="E55" s="149" t="e">
        <f t="shared" si="4"/>
        <v>#NUM!</v>
      </c>
      <c r="F55" s="149" t="e">
        <f>_xll.qlSimpleQuote(Currency&amp;$B55&amp;$C55&amp;$D55&amp;QuoteSuffix,,RateTickValue,Permanent,Trigger,ObjectOverwrite)</f>
        <v>#VALUE!</v>
      </c>
      <c r="G55" s="148" t="str">
        <f ca="1">_xll.ohRangeRetrieveError(F55)</f>
        <v/>
      </c>
      <c r="H55" s="147"/>
      <c r="J55" s="98"/>
      <c r="K55" s="269" t="s">
        <v>216</v>
      </c>
      <c r="L55" s="268" t="s">
        <v>131</v>
      </c>
      <c r="M55" s="268" t="s">
        <v>130</v>
      </c>
      <c r="N55" s="266" t="str">
        <f t="shared" si="5"/>
        <v>EURECBOISM6</v>
      </c>
      <c r="O55" s="266" t="str">
        <v>EURECBOISM6=ICAP</v>
      </c>
      <c r="P55" s="214">
        <v>6.6000000000000003E-2</v>
      </c>
      <c r="Q55" s="214">
        <v>0.11600000000000001</v>
      </c>
      <c r="R55" s="214" t="s">
        <v>215</v>
      </c>
      <c r="S55" s="343" t="s">
        <v>253</v>
      </c>
      <c r="T55" s="225">
        <f>_xll.qlMidSafe($P55,$Q55)</f>
        <v>9.0999999999999998E-2</v>
      </c>
      <c r="U55" s="216"/>
      <c r="V55" s="217"/>
      <c r="W55" s="216"/>
      <c r="X55" s="280">
        <v>6.8000000000000005E-2</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4"/>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4"/>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4"/>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4"/>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4"/>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4"/>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4"/>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4"/>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4"/>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4"/>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4"/>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4"/>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4"/>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4"/>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4"/>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4"/>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4"/>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4"/>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4"/>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4"/>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4"/>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4"/>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3</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11:40:47</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7.2999999999999995E-2</v>
      </c>
      <c r="Q5" s="262">
        <v>0.123</v>
      </c>
      <c r="R5" s="262">
        <v>0</v>
      </c>
      <c r="S5" s="262">
        <v>0</v>
      </c>
      <c r="T5" s="331">
        <f>_xll.qlMidSafe($P5,$Q5)</f>
        <v>9.8000000000000004E-2</v>
      </c>
      <c r="U5" s="216"/>
      <c r="V5" s="224">
        <v>9.8000000000000004E-2</v>
      </c>
      <c r="W5" s="216"/>
      <c r="X5" s="287">
        <f t="array" ref="X5:X15">QuoteLive</f>
        <v>9.8000000000000004E-2</v>
      </c>
      <c r="Y5" s="221">
        <f>_xll.qlSimpleQuoteSetValue(F5,X5/100,Trigger)</f>
        <v>0</v>
      </c>
      <c r="Z5" s="193"/>
      <c r="AB5" s="253">
        <f t="shared" ref="AB5:AB15" si="2">(Q5-T5)/50</f>
        <v>4.999999999999999E-4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23"/>
      <c r="L6" s="261">
        <v>3</v>
      </c>
      <c r="M6" s="261" t="s">
        <v>133</v>
      </c>
      <c r="N6" s="226" t="str">
        <f t="shared" si="1"/>
        <v>EUR3X1S</v>
      </c>
      <c r="O6" s="226" t="str">
        <v>EUR3X1S=ICAP</v>
      </c>
      <c r="P6" s="262">
        <v>7.3999999999999996E-2</v>
      </c>
      <c r="Q6" s="262">
        <v>0.124</v>
      </c>
      <c r="R6" s="262">
        <v>0</v>
      </c>
      <c r="S6" s="262">
        <v>0</v>
      </c>
      <c r="T6" s="331">
        <f>_xll.qlMidSafe($P6,$Q6)</f>
        <v>9.9000000000000005E-2</v>
      </c>
      <c r="U6" s="216"/>
      <c r="V6" s="224">
        <v>9.9000000000000005E-2</v>
      </c>
      <c r="W6" s="216"/>
      <c r="X6" s="287">
        <v>9.9000000000000005E-2</v>
      </c>
      <c r="Y6" s="221">
        <f>_xll.qlSimpleQuoteSetValue(F6,X6/100,Trigger)</f>
        <v>0</v>
      </c>
      <c r="Z6" s="193"/>
      <c r="AB6" s="253">
        <f t="shared" si="2"/>
        <v>4.999999999999999E-4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23"/>
      <c r="L7" s="261">
        <v>4</v>
      </c>
      <c r="M7" s="261" t="s">
        <v>133</v>
      </c>
      <c r="N7" s="226" t="str">
        <f t="shared" si="1"/>
        <v>EUR4X1S</v>
      </c>
      <c r="O7" s="226" t="str">
        <v>EUR4X1S=ICAP</v>
      </c>
      <c r="P7" s="262">
        <v>7.5999999999999998E-2</v>
      </c>
      <c r="Q7" s="262">
        <v>0.126</v>
      </c>
      <c r="R7" s="262">
        <v>0</v>
      </c>
      <c r="S7" s="262">
        <v>0</v>
      </c>
      <c r="T7" s="331">
        <f>_xll.qlMidSafe($P7,$Q7)</f>
        <v>0.10100000000000001</v>
      </c>
      <c r="U7" s="216"/>
      <c r="V7" s="224">
        <v>0.10100000000000001</v>
      </c>
      <c r="W7" s="216"/>
      <c r="X7" s="287">
        <v>0.10100000000000001</v>
      </c>
      <c r="Y7" s="221">
        <f>_xll.qlSimpleQuoteSetValue(F7,X7/100,Trigger)</f>
        <v>0</v>
      </c>
      <c r="Z7" s="193"/>
      <c r="AB7" s="253">
        <f t="shared" si="2"/>
        <v>4.999999999999999E-4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23"/>
      <c r="L8" s="261">
        <v>5</v>
      </c>
      <c r="M8" s="261" t="s">
        <v>133</v>
      </c>
      <c r="N8" s="226" t="str">
        <f t="shared" si="1"/>
        <v>EUR5X1S</v>
      </c>
      <c r="O8" s="226" t="str">
        <v>EUR5X1S=ICAP</v>
      </c>
      <c r="P8" s="262">
        <v>7.6999999999999999E-2</v>
      </c>
      <c r="Q8" s="262">
        <v>0.127</v>
      </c>
      <c r="R8" s="262">
        <v>0</v>
      </c>
      <c r="S8" s="262">
        <v>0</v>
      </c>
      <c r="T8" s="331">
        <f>_xll.qlMidSafe($P8,$Q8)</f>
        <v>0.10200000000000001</v>
      </c>
      <c r="U8" s="216"/>
      <c r="V8" s="224">
        <v>0.10200000000000001</v>
      </c>
      <c r="W8" s="216"/>
      <c r="X8" s="287">
        <v>0.10200000000000001</v>
      </c>
      <c r="Y8" s="221">
        <f>_xll.qlSimpleQuoteSetValue(F8,X8/100,Trigger)</f>
        <v>0</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23"/>
      <c r="L9" s="261">
        <v>6</v>
      </c>
      <c r="M9" s="261" t="s">
        <v>133</v>
      </c>
      <c r="N9" s="226" t="str">
        <f t="shared" si="1"/>
        <v>EUR6X1S</v>
      </c>
      <c r="O9" s="226" t="str">
        <v>EUR6X1S=ICAP</v>
      </c>
      <c r="P9" s="262">
        <v>7.5999999999999998E-2</v>
      </c>
      <c r="Q9" s="262">
        <v>0.126</v>
      </c>
      <c r="R9" s="262">
        <v>0</v>
      </c>
      <c r="S9" s="262">
        <v>0</v>
      </c>
      <c r="T9" s="331">
        <f>_xll.qlMidSafe($P9,$Q9)</f>
        <v>0.10100000000000001</v>
      </c>
      <c r="U9" s="216"/>
      <c r="V9" s="224">
        <v>0.10100000000000001</v>
      </c>
      <c r="W9" s="216"/>
      <c r="X9" s="287">
        <v>0.10100000000000001</v>
      </c>
      <c r="Y9" s="221">
        <f>_xll.qlSimpleQuoteSetValue(F9,X9/100,Trigger)</f>
        <v>0</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23"/>
      <c r="L10" s="261">
        <v>7</v>
      </c>
      <c r="M10" s="261" t="s">
        <v>133</v>
      </c>
      <c r="N10" s="226" t="str">
        <f t="shared" si="1"/>
        <v>EUR7X1S</v>
      </c>
      <c r="O10" s="226" t="str">
        <v>EUR7X1S=ICAP</v>
      </c>
      <c r="P10" s="262">
        <v>7.8E-2</v>
      </c>
      <c r="Q10" s="262">
        <v>0.128</v>
      </c>
      <c r="R10" s="262">
        <v>0</v>
      </c>
      <c r="S10" s="262">
        <v>0</v>
      </c>
      <c r="T10" s="331">
        <f>_xll.qlMidSafe($P10,$Q10)</f>
        <v>0.10300000000000001</v>
      </c>
      <c r="U10" s="216"/>
      <c r="V10" s="224">
        <v>0.10300000000000001</v>
      </c>
      <c r="W10" s="216"/>
      <c r="X10" s="287">
        <v>0.10300000000000001</v>
      </c>
      <c r="Y10" s="221">
        <f>_xll.qlSimpleQuoteSetValue(F10,X10/100,Trigger)</f>
        <v>0</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23"/>
      <c r="L11" s="261">
        <v>8</v>
      </c>
      <c r="M11" s="261" t="s">
        <v>133</v>
      </c>
      <c r="N11" s="226" t="str">
        <f t="shared" si="1"/>
        <v>EUR8X1S</v>
      </c>
      <c r="O11" s="226" t="str">
        <v>EUR8X1S=ICAP</v>
      </c>
      <c r="P11" s="262">
        <v>7.6999999999999999E-2</v>
      </c>
      <c r="Q11" s="262">
        <v>0.127</v>
      </c>
      <c r="R11" s="262">
        <v>0</v>
      </c>
      <c r="S11" s="262">
        <v>0</v>
      </c>
      <c r="T11" s="331">
        <f>_xll.qlMidSafe($P11,$Q11)</f>
        <v>0.10200000000000001</v>
      </c>
      <c r="U11" s="216"/>
      <c r="V11" s="224">
        <v>0.10200000000000001</v>
      </c>
      <c r="W11" s="216"/>
      <c r="X11" s="287">
        <v>0.10200000000000001</v>
      </c>
      <c r="Y11" s="221">
        <f>_xll.qlSimpleQuoteSetValue(F11,X11/100,Trigger)</f>
        <v>0</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23"/>
      <c r="L12" s="261">
        <v>9</v>
      </c>
      <c r="M12" s="261" t="s">
        <v>133</v>
      </c>
      <c r="N12" s="226" t="str">
        <f t="shared" si="1"/>
        <v>EUR9X1S</v>
      </c>
      <c r="O12" s="226" t="str">
        <v>EUR9X1S=ICAP</v>
      </c>
      <c r="P12" s="262">
        <v>7.5999999999999998E-2</v>
      </c>
      <c r="Q12" s="262">
        <v>0.126</v>
      </c>
      <c r="R12" s="262">
        <v>0</v>
      </c>
      <c r="S12" s="262">
        <v>0</v>
      </c>
      <c r="T12" s="331">
        <f>_xll.qlMidSafe($P12,$Q12)</f>
        <v>0.10100000000000001</v>
      </c>
      <c r="U12" s="216"/>
      <c r="V12" s="224">
        <v>0.10100000000000001</v>
      </c>
      <c r="W12" s="216"/>
      <c r="X12" s="287">
        <v>0.10100000000000001</v>
      </c>
      <c r="Y12" s="221">
        <f>_xll.qlSimpleQuoteSetValue(F12,X12/100,Trigger)</f>
        <v>0</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23"/>
      <c r="L13" s="261">
        <v>10</v>
      </c>
      <c r="M13" s="261" t="s">
        <v>133</v>
      </c>
      <c r="N13" s="226" t="str">
        <f t="shared" si="1"/>
        <v>EUR10X1S</v>
      </c>
      <c r="O13" s="226" t="str">
        <v>EUR10X1S=ICAP</v>
      </c>
      <c r="P13" s="262">
        <v>7.3999999999999996E-2</v>
      </c>
      <c r="Q13" s="262">
        <v>0.124</v>
      </c>
      <c r="R13" s="262">
        <v>0</v>
      </c>
      <c r="S13" s="262">
        <v>0</v>
      </c>
      <c r="T13" s="331">
        <f>_xll.qlMidSafe($P13,$Q13)</f>
        <v>9.9000000000000005E-2</v>
      </c>
      <c r="U13" s="216"/>
      <c r="V13" s="224">
        <v>9.9000000000000005E-2</v>
      </c>
      <c r="W13" s="216"/>
      <c r="X13" s="287">
        <v>9.9000000000000005E-2</v>
      </c>
      <c r="Y13" s="221">
        <f>_xll.qlSimpleQuoteSetValue(F13,X13/100,Trigger)</f>
        <v>0</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23"/>
      <c r="L14" s="261">
        <v>11</v>
      </c>
      <c r="M14" s="261" t="s">
        <v>133</v>
      </c>
      <c r="N14" s="226" t="str">
        <f t="shared" si="1"/>
        <v>EUR11X1S</v>
      </c>
      <c r="O14" s="226" t="str">
        <v>EUR11X1S=ICAP</v>
      </c>
      <c r="P14" s="262">
        <v>7.3999999999999996E-2</v>
      </c>
      <c r="Q14" s="262">
        <v>0.124</v>
      </c>
      <c r="R14" s="262">
        <v>0</v>
      </c>
      <c r="S14" s="262">
        <v>0</v>
      </c>
      <c r="T14" s="331">
        <f>_xll.qlMidSafe($P14,$Q14)</f>
        <v>9.9000000000000005E-2</v>
      </c>
      <c r="U14" s="216"/>
      <c r="V14" s="224">
        <v>9.9000000000000005E-2</v>
      </c>
      <c r="W14" s="216"/>
      <c r="X14" s="287">
        <v>9.9000000000000005E-2</v>
      </c>
      <c r="Y14" s="221">
        <f>_xll.qlSimpleQuoteSetValue(F14,X14/100,Trigger)</f>
        <v>0</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15"/>
      <c r="L15" s="266">
        <v>12</v>
      </c>
      <c r="M15" s="266" t="s">
        <v>133</v>
      </c>
      <c r="N15" s="219" t="str">
        <f t="shared" si="1"/>
        <v>EUR12X1S</v>
      </c>
      <c r="O15" s="219" t="str">
        <v>EUR12X1S=ICAP</v>
      </c>
      <c r="P15" s="267">
        <v>7.2999999999999995E-2</v>
      </c>
      <c r="Q15" s="267">
        <v>0.123</v>
      </c>
      <c r="R15" s="267">
        <v>0</v>
      </c>
      <c r="S15" s="267">
        <v>0</v>
      </c>
      <c r="T15" s="330">
        <f>_xll.qlMidSafe($P15,$Q15)</f>
        <v>9.8000000000000004E-2</v>
      </c>
      <c r="U15" s="216"/>
      <c r="V15" s="217">
        <v>9.8000000000000004E-2</v>
      </c>
      <c r="W15" s="216"/>
      <c r="X15" s="280">
        <v>9.8000000000000004E-2</v>
      </c>
      <c r="Y15" s="213">
        <f>_xll.qlSimpleQuoteSetValue(F15,X15/100,Trigger)</f>
        <v>-1.0000000000000026E-5</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232</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2</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11:40:47</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0.17200000000000001</v>
      </c>
      <c r="Q5" s="262">
        <v>0.222</v>
      </c>
      <c r="R5" s="262">
        <v>0</v>
      </c>
      <c r="S5" s="262">
        <v>0</v>
      </c>
      <c r="T5" s="331">
        <f>_xll.qlMidSafe($P5,$Q5)</f>
        <v>0.19700000000000001</v>
      </c>
      <c r="U5" s="216"/>
      <c r="V5" s="224">
        <v>0.19700000000000001</v>
      </c>
      <c r="W5" s="216"/>
      <c r="X5" s="287">
        <f t="array" ref="X5:X11">QuoteLive</f>
        <v>0.19700000000000001</v>
      </c>
      <c r="Y5" s="221">
        <f>_xll.qlSimpleQuoteSetValue(F5,X5/100,Trigger)</f>
        <v>1.7000000000000001E-4</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23"/>
      <c r="L6" s="261" t="s">
        <v>135</v>
      </c>
      <c r="M6" s="261">
        <v>12</v>
      </c>
      <c r="N6" s="226" t="str">
        <f t="shared" si="1"/>
        <v>EUR2S12</v>
      </c>
      <c r="O6" s="226" t="str">
        <v>EUR2S12=ICAP</v>
      </c>
      <c r="P6" s="262">
        <v>0.17100000000000001</v>
      </c>
      <c r="Q6" s="262">
        <v>0.221</v>
      </c>
      <c r="R6" s="262">
        <v>0</v>
      </c>
      <c r="S6" s="262">
        <v>0</v>
      </c>
      <c r="T6" s="331">
        <f>_xll.qlMidSafe($P6,$Q6)</f>
        <v>0.19600000000000001</v>
      </c>
      <c r="U6" s="216"/>
      <c r="V6" s="224">
        <v>0.19600000000000001</v>
      </c>
      <c r="W6" s="216"/>
      <c r="X6" s="287">
        <v>0.19600000000000001</v>
      </c>
      <c r="Y6" s="221">
        <f>_xll.qlSimpleQuoteSetValue(F6,X6/100,Trigger)</f>
        <v>1.0999999999999985E-4</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23"/>
      <c r="L7" s="261" t="s">
        <v>137</v>
      </c>
      <c r="M7" s="261">
        <v>12</v>
      </c>
      <c r="N7" s="226" t="str">
        <f t="shared" si="1"/>
        <v>EUR3S12</v>
      </c>
      <c r="O7" s="226" t="str">
        <v>EUR3S12=ICAP</v>
      </c>
      <c r="P7" s="262">
        <v>0.18</v>
      </c>
      <c r="Q7" s="262">
        <v>0.23</v>
      </c>
      <c r="R7" s="262">
        <v>0</v>
      </c>
      <c r="S7" s="262">
        <v>0</v>
      </c>
      <c r="T7" s="331">
        <f>_xll.qlMidSafe($P7,$Q7)</f>
        <v>0.20500000000000002</v>
      </c>
      <c r="U7" s="216"/>
      <c r="V7" s="224">
        <v>0.20500000000000002</v>
      </c>
      <c r="W7" s="216"/>
      <c r="X7" s="287">
        <v>0.20500000000000002</v>
      </c>
      <c r="Y7" s="221">
        <f>_xll.qlSimpleQuoteSetValue(F7,X7/100,Trigger)</f>
        <v>6.0000000000000157E-5</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23"/>
      <c r="L8" s="261" t="s">
        <v>136</v>
      </c>
      <c r="M8" s="261">
        <v>12</v>
      </c>
      <c r="N8" s="226" t="str">
        <f t="shared" si="1"/>
        <v>EUR4S12</v>
      </c>
      <c r="O8" s="226" t="str">
        <v>EUR4S12=ICAP</v>
      </c>
      <c r="P8" s="262">
        <v>0.2</v>
      </c>
      <c r="Q8" s="262">
        <v>0.25</v>
      </c>
      <c r="R8" s="262">
        <v>0</v>
      </c>
      <c r="S8" s="262">
        <v>0</v>
      </c>
      <c r="T8" s="331">
        <f>_xll.qlMidSafe($P8,$Q8)</f>
        <v>0.22500000000000001</v>
      </c>
      <c r="U8" s="216"/>
      <c r="V8" s="224">
        <v>0.22500000000000001</v>
      </c>
      <c r="W8" s="216"/>
      <c r="X8" s="287">
        <v>0.22500000000000001</v>
      </c>
      <c r="Y8" s="221">
        <f>_xll.qlSimpleQuoteSetValue(F8,X8/100,Trigger)</f>
        <v>4.0000000000000105E-5</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23"/>
      <c r="L9" s="261" t="s">
        <v>134</v>
      </c>
      <c r="M9" s="261">
        <v>24</v>
      </c>
      <c r="N9" s="226" t="str">
        <f t="shared" si="1"/>
        <v>EUR1S24</v>
      </c>
      <c r="O9" s="226" t="str">
        <v>EUR1S24=ICAP</v>
      </c>
      <c r="P9" s="262">
        <v>0.20100000000000001</v>
      </c>
      <c r="Q9" s="262">
        <v>0.251</v>
      </c>
      <c r="R9" s="262">
        <v>0</v>
      </c>
      <c r="S9" s="262">
        <v>0</v>
      </c>
      <c r="T9" s="331">
        <f>_xll.qlMidSafe($P9,$Q9)</f>
        <v>0.22600000000000001</v>
      </c>
      <c r="U9" s="216"/>
      <c r="V9" s="224">
        <v>0.22600000000000001</v>
      </c>
      <c r="W9" s="216"/>
      <c r="X9" s="287">
        <v>0.22600000000000001</v>
      </c>
      <c r="Y9" s="221">
        <f>_xll.qlSimpleQuoteSetValue(F9,X9/100,Trigger)</f>
        <v>8.9999999999999802E-5</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23"/>
      <c r="L10" s="261" t="s">
        <v>135</v>
      </c>
      <c r="M10" s="261">
        <v>24</v>
      </c>
      <c r="N10" s="226" t="str">
        <f t="shared" si="1"/>
        <v>EUR2S24</v>
      </c>
      <c r="O10" s="226" t="str">
        <v>EUR2S24=ICAP</v>
      </c>
      <c r="P10" s="262">
        <v>0.219</v>
      </c>
      <c r="Q10" s="262">
        <v>0.26900000000000002</v>
      </c>
      <c r="R10" s="262">
        <v>0</v>
      </c>
      <c r="S10" s="262">
        <v>0</v>
      </c>
      <c r="T10" s="331">
        <f>_xll.qlMidSafe($P10,$Q10)</f>
        <v>0.24399999999999999</v>
      </c>
      <c r="U10" s="216"/>
      <c r="V10" s="224">
        <v>0.24399999999999999</v>
      </c>
      <c r="W10" s="216"/>
      <c r="X10" s="287">
        <v>0.24399999999999999</v>
      </c>
      <c r="Y10" s="221">
        <f>_xll.qlSimpleQuoteSetValue(F10,X10/100,Trigger)</f>
        <v>2.0000000000000052E-5</v>
      </c>
      <c r="Z10" s="193"/>
      <c r="AB10" s="253">
        <f t="shared" si="2"/>
        <v>5.0000000000000044E-4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15"/>
      <c r="L11" s="266" t="s">
        <v>134</v>
      </c>
      <c r="M11" s="266">
        <v>36</v>
      </c>
      <c r="N11" s="219" t="str">
        <f t="shared" si="1"/>
        <v>EUR1S36</v>
      </c>
      <c r="O11" s="219" t="str">
        <v>EUR1S36=ICAP</v>
      </c>
      <c r="P11" s="267">
        <v>0.27300000000000002</v>
      </c>
      <c r="Q11" s="267">
        <v>0.32300000000000001</v>
      </c>
      <c r="R11" s="267">
        <v>0</v>
      </c>
      <c r="S11" s="267">
        <v>0</v>
      </c>
      <c r="T11" s="330">
        <f>_xll.qlMidSafe($P11,$Q11)</f>
        <v>0.29800000000000004</v>
      </c>
      <c r="U11" s="216"/>
      <c r="V11" s="217">
        <v>0.29800000000000004</v>
      </c>
      <c r="W11" s="216"/>
      <c r="X11" s="280">
        <v>0.29800000000000004</v>
      </c>
      <c r="Y11" s="213">
        <f>_xll.qlSimpleQuoteSetValue(F11,X11/100,Trigger)</f>
        <v>-1.1999999999999945E-4</v>
      </c>
      <c r="Z11" s="193"/>
      <c r="AB11" s="253">
        <f t="shared" si="2"/>
        <v>4.9999999999999936E-4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3</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11:40:47</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252</v>
      </c>
      <c r="U5" s="262" t="s">
        <v>252</v>
      </c>
      <c r="V5" s="262" t="s">
        <v>252</v>
      </c>
      <c r="W5" s="262" t="s">
        <v>252</v>
      </c>
      <c r="X5" s="225" t="e">
        <f>_xll.qlMidSafe($T5,$U5)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0.17799999999999999</v>
      </c>
      <c r="U6" s="262">
        <v>0.22800000000000001</v>
      </c>
      <c r="V6" s="262">
        <v>0</v>
      </c>
      <c r="W6" s="262">
        <v>0</v>
      </c>
      <c r="X6" s="225">
        <f>_xll.qlMidSafe($T6,$U6)</f>
        <v>0.20300000000000001</v>
      </c>
      <c r="Y6" s="216"/>
      <c r="Z6" s="224">
        <v>0.20300000000000001</v>
      </c>
      <c r="AA6" s="216"/>
      <c r="AB6" s="287">
        <v>0.20300000000000001</v>
      </c>
      <c r="AC6" s="221">
        <f>_xll.qlSimpleQuoteSetValue(F6,AB6/100,Trigger)</f>
        <v>0</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0.17699999999999999</v>
      </c>
      <c r="U7" s="262">
        <v>0.22700000000000001</v>
      </c>
      <c r="V7" s="262">
        <v>0</v>
      </c>
      <c r="W7" s="262">
        <v>0</v>
      </c>
      <c r="X7" s="225">
        <f>_xll.qlMidSafe($T7,$U7)</f>
        <v>0.20200000000000001</v>
      </c>
      <c r="Y7" s="216"/>
      <c r="Z7" s="224">
        <v>0.20200000000000001</v>
      </c>
      <c r="AA7" s="216"/>
      <c r="AB7" s="287">
        <v>0.20200000000000001</v>
      </c>
      <c r="AC7" s="221">
        <f>_xll.qlSimpleQuoteSetValue(F7,AB7/100,Trigger)</f>
        <v>0</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0.18099999999999999</v>
      </c>
      <c r="U8" s="262">
        <v>0.23100000000000001</v>
      </c>
      <c r="V8" s="262">
        <v>0</v>
      </c>
      <c r="W8" s="262">
        <v>0</v>
      </c>
      <c r="X8" s="225">
        <f>_xll.qlMidSafe($T8,$U8)</f>
        <v>0.20600000000000002</v>
      </c>
      <c r="Y8" s="216"/>
      <c r="Z8" s="224">
        <v>0.20600000000000002</v>
      </c>
      <c r="AA8" s="216"/>
      <c r="AB8" s="287">
        <v>0.20600000000000002</v>
      </c>
      <c r="AC8" s="221">
        <f>_xll.qlSimpleQuoteSetValue(F8,AB8/100,Trigger)</f>
        <v>-1.0000000000000026E-5</v>
      </c>
      <c r="AD8" s="193"/>
      <c r="AE8" s="17"/>
      <c r="AF8" s="181" t="s">
        <v>212</v>
      </c>
      <c r="AG8" s="61" t="s">
        <v>211</v>
      </c>
      <c r="AH8" s="60" t="s">
        <v>210</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0.188</v>
      </c>
      <c r="U9" s="262">
        <v>0.23800000000000002</v>
      </c>
      <c r="V9" s="262">
        <v>0</v>
      </c>
      <c r="W9" s="262">
        <v>0</v>
      </c>
      <c r="X9" s="225">
        <f>_xll.qlMidSafe($T9,$U9)</f>
        <v>0.21300000000000002</v>
      </c>
      <c r="Y9" s="216"/>
      <c r="Z9" s="224">
        <v>0.21300000000000002</v>
      </c>
      <c r="AA9" s="216"/>
      <c r="AB9" s="287">
        <v>0.21300000000000002</v>
      </c>
      <c r="AC9" s="221">
        <f>_xll.qlSimpleQuoteSetValue(F9,AB9/100,Trigger)</f>
        <v>0</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0.19700000000000001</v>
      </c>
      <c r="U10" s="262">
        <v>0.247</v>
      </c>
      <c r="V10" s="262">
        <v>0</v>
      </c>
      <c r="W10" s="262">
        <v>0</v>
      </c>
      <c r="X10" s="225">
        <f>_xll.qlMidSafe($T10,$U10)</f>
        <v>0.222</v>
      </c>
      <c r="Y10" s="216"/>
      <c r="Z10" s="224">
        <v>0.222</v>
      </c>
      <c r="AA10" s="216"/>
      <c r="AB10" s="287">
        <v>0.222</v>
      </c>
      <c r="AC10" s="221">
        <f>_xll.qlSimpleQuoteSetValue(F10,AB10/100,Trigger)</f>
        <v>0</v>
      </c>
      <c r="AD10" s="193"/>
      <c r="AE10" s="17"/>
      <c r="AF10" s="180" t="s">
        <v>70</v>
      </c>
      <c r="AG10" s="58" t="s">
        <v>138</v>
      </c>
      <c r="AH10" s="57" t="s">
        <v>69</v>
      </c>
      <c r="AI10" s="17"/>
      <c r="AJ10" s="253">
        <f t="shared" si="1"/>
        <v>4.999999999999999E-4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7" t="s">
        <v>60</v>
      </c>
      <c r="P11" s="333" t="str">
        <v>AB</v>
      </c>
      <c r="Q11" s="333" t="str">
        <v>3E</v>
      </c>
      <c r="R11" s="261" t="str">
        <f t="shared" si="0"/>
        <v>EURAB3E3Y</v>
      </c>
      <c r="S11" s="261" t="str">
        <v>EURAB3E3Y=ICAP</v>
      </c>
      <c r="T11" s="262">
        <v>0.26200000000000001</v>
      </c>
      <c r="U11" s="262">
        <v>0.312</v>
      </c>
      <c r="V11" s="262">
        <v>0</v>
      </c>
      <c r="W11" s="262">
        <v>0</v>
      </c>
      <c r="X11" s="225">
        <f>_xll.qlMidSafe($T11,$U11)</f>
        <v>0.28700000000000003</v>
      </c>
      <c r="Y11" s="216"/>
      <c r="Z11" s="224">
        <v>0.28700000000000003</v>
      </c>
      <c r="AA11" s="216"/>
      <c r="AB11" s="287">
        <v>0.28700000000000003</v>
      </c>
      <c r="AC11" s="221">
        <f>_xll.qlSimpleQuoteSetValue(F11,AB11/100,Trigger)</f>
        <v>0</v>
      </c>
      <c r="AD11" s="193"/>
      <c r="AE11" s="17"/>
      <c r="AF11" s="17"/>
      <c r="AG11" s="17"/>
      <c r="AH11" s="17"/>
      <c r="AI11" s="17"/>
      <c r="AJ11" s="253">
        <f t="shared" si="1"/>
        <v>4.9999999999999936E-4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7" t="s">
        <v>59</v>
      </c>
      <c r="P12" s="333" t="str">
        <v>AB</v>
      </c>
      <c r="Q12" s="333" t="str">
        <v>3E</v>
      </c>
      <c r="R12" s="261" t="str">
        <f t="shared" si="0"/>
        <v>EURAB3E4Y</v>
      </c>
      <c r="S12" s="261" t="str">
        <v>EURAB3E4Y=ICAP</v>
      </c>
      <c r="T12" s="262">
        <v>0.36499999999999999</v>
      </c>
      <c r="U12" s="262">
        <v>0.41500000000000004</v>
      </c>
      <c r="V12" s="262">
        <v>0</v>
      </c>
      <c r="W12" s="262">
        <v>0</v>
      </c>
      <c r="X12" s="225">
        <f>_xll.qlMidSafe($T12,$U12)</f>
        <v>0.39</v>
      </c>
      <c r="Y12" s="216"/>
      <c r="Z12" s="224">
        <v>0.39</v>
      </c>
      <c r="AA12" s="216"/>
      <c r="AB12" s="287">
        <v>0.39</v>
      </c>
      <c r="AC12" s="221">
        <f>_xll.qlSimpleQuoteSetValue(F12,AB12/100,Trigger)</f>
        <v>0</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7" t="s">
        <v>58</v>
      </c>
      <c r="P13" s="333" t="str">
        <v>AB</v>
      </c>
      <c r="Q13" s="333" t="str">
        <v>3E</v>
      </c>
      <c r="R13" s="261" t="str">
        <f t="shared" si="0"/>
        <v>EURAB3E5Y</v>
      </c>
      <c r="S13" s="261" t="str">
        <v>EURAB3E5Y=ICAP</v>
      </c>
      <c r="T13" s="262">
        <v>0.49399999999999999</v>
      </c>
      <c r="U13" s="262">
        <v>0.54400000000000004</v>
      </c>
      <c r="V13" s="262">
        <v>0</v>
      </c>
      <c r="W13" s="262">
        <v>0</v>
      </c>
      <c r="X13" s="225">
        <f>_xll.qlMidSafe($T13,$U13)</f>
        <v>0.51900000000000002</v>
      </c>
      <c r="Y13" s="216"/>
      <c r="Z13" s="224">
        <v>0.51900000000000002</v>
      </c>
      <c r="AA13" s="216"/>
      <c r="AB13" s="287">
        <v>0.51900000000000002</v>
      </c>
      <c r="AC13" s="221">
        <f>_xll.qlSimpleQuoteSetValue(F13,AB13/100,Trigger)</f>
        <v>0</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7" t="s">
        <v>57</v>
      </c>
      <c r="P14" s="333" t="str">
        <v>AB</v>
      </c>
      <c r="Q14" s="333" t="str">
        <v>3E</v>
      </c>
      <c r="R14" s="261" t="str">
        <f t="shared" si="0"/>
        <v>EURAB3E6Y</v>
      </c>
      <c r="S14" s="261" t="str">
        <v>EURAB3E6Y=ICAP</v>
      </c>
      <c r="T14" s="262">
        <v>0.64</v>
      </c>
      <c r="U14" s="262">
        <v>0.69000000000000006</v>
      </c>
      <c r="V14" s="262">
        <v>0</v>
      </c>
      <c r="W14" s="262">
        <v>0</v>
      </c>
      <c r="X14" s="225">
        <f>_xll.qlMidSafe($T14,$U14)</f>
        <v>0.66500000000000004</v>
      </c>
      <c r="Y14" s="216"/>
      <c r="Z14" s="224">
        <v>0.66500000000000004</v>
      </c>
      <c r="AA14" s="216"/>
      <c r="AB14" s="287">
        <v>0.66500000000000004</v>
      </c>
      <c r="AC14" s="221">
        <f>_xll.qlSimpleQuoteSetValue(F14,AB14/100,Trigger)</f>
        <v>0</v>
      </c>
      <c r="AD14" s="193"/>
      <c r="AE14" s="17"/>
      <c r="AF14" s="17"/>
      <c r="AG14" s="17"/>
      <c r="AH14" s="17"/>
      <c r="AI14" s="17"/>
      <c r="AJ14" s="253">
        <f t="shared" si="1"/>
        <v>5.0000000000000044E-4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7" t="s">
        <v>56</v>
      </c>
      <c r="P15" s="333" t="str">
        <v>AB</v>
      </c>
      <c r="Q15" s="333" t="str">
        <v>3E</v>
      </c>
      <c r="R15" s="261" t="str">
        <f t="shared" si="0"/>
        <v>EURAB3E7Y</v>
      </c>
      <c r="S15" s="261" t="str">
        <v>EURAB3E7Y=ICAP</v>
      </c>
      <c r="T15" s="262">
        <v>0.79300000000000004</v>
      </c>
      <c r="U15" s="262">
        <v>0.84299999999999997</v>
      </c>
      <c r="V15" s="262">
        <v>0</v>
      </c>
      <c r="W15" s="262">
        <v>0</v>
      </c>
      <c r="X15" s="225">
        <f>_xll.qlMidSafe($T15,$U15)</f>
        <v>0.81800000000000006</v>
      </c>
      <c r="Y15" s="216"/>
      <c r="Z15" s="224">
        <v>0.81800000000000006</v>
      </c>
      <c r="AA15" s="216"/>
      <c r="AB15" s="287">
        <v>0.81800000000000006</v>
      </c>
      <c r="AC15" s="221">
        <f>_xll.qlSimpleQuoteSetValue(F15,AB15/100,Trigger)</f>
        <v>0</v>
      </c>
      <c r="AD15" s="193"/>
      <c r="AE15" s="17"/>
      <c r="AF15" s="17"/>
      <c r="AG15" s="17"/>
      <c r="AH15" s="17"/>
      <c r="AI15" s="17"/>
      <c r="AJ15" s="253">
        <f t="shared" si="1"/>
        <v>4.9999999999999828E-4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7" t="s">
        <v>55</v>
      </c>
      <c r="P16" s="333" t="str">
        <v>AB</v>
      </c>
      <c r="Q16" s="333" t="str">
        <v>3E</v>
      </c>
      <c r="R16" s="261" t="str">
        <f t="shared" si="0"/>
        <v>EURAB3E8Y</v>
      </c>
      <c r="S16" s="261" t="str">
        <v>EURAB3E8Y=ICAP</v>
      </c>
      <c r="T16" s="262">
        <v>0.94500000000000006</v>
      </c>
      <c r="U16" s="262">
        <v>0.995</v>
      </c>
      <c r="V16" s="262">
        <v>0</v>
      </c>
      <c r="W16" s="262">
        <v>0</v>
      </c>
      <c r="X16" s="225">
        <f>_xll.qlMidSafe($T16,$U16)</f>
        <v>0.97</v>
      </c>
      <c r="Y16" s="216"/>
      <c r="Z16" s="224">
        <v>0.97</v>
      </c>
      <c r="AA16" s="216"/>
      <c r="AB16" s="287">
        <v>0.97</v>
      </c>
      <c r="AC16" s="221">
        <f>_xll.qlSimpleQuoteSetValue(F16,AB16/100,Trigger)</f>
        <v>0</v>
      </c>
      <c r="AD16" s="193"/>
      <c r="AE16" s="17"/>
      <c r="AF16" s="17"/>
      <c r="AG16" s="17"/>
      <c r="AH16" s="17"/>
      <c r="AI16" s="17"/>
      <c r="AJ16" s="253">
        <f t="shared" si="1"/>
        <v>5.0000000000000044E-4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7" t="s">
        <v>54</v>
      </c>
      <c r="P17" s="333" t="str">
        <v>AB</v>
      </c>
      <c r="Q17" s="333" t="str">
        <v>3E</v>
      </c>
      <c r="R17" s="261" t="str">
        <f t="shared" si="0"/>
        <v>EURAB3E9Y</v>
      </c>
      <c r="S17" s="261" t="str">
        <v>EURAB3E9Y=ICAP</v>
      </c>
      <c r="T17" s="262">
        <v>1.087</v>
      </c>
      <c r="U17" s="262">
        <v>1.137</v>
      </c>
      <c r="V17" s="262">
        <v>0</v>
      </c>
      <c r="W17" s="262">
        <v>0</v>
      </c>
      <c r="X17" s="225">
        <f>_xll.qlMidSafe($T17,$U17)</f>
        <v>1.1120000000000001</v>
      </c>
      <c r="Y17" s="216"/>
      <c r="Z17" s="224">
        <v>1.1120000000000001</v>
      </c>
      <c r="AA17" s="216"/>
      <c r="AB17" s="287">
        <v>1.1120000000000001</v>
      </c>
      <c r="AC17" s="221">
        <f>_xll.qlSimpleQuoteSetValue(F17,AB17/100,Trigger)</f>
        <v>0</v>
      </c>
      <c r="AD17" s="193"/>
      <c r="AE17" s="17"/>
      <c r="AF17" s="17"/>
      <c r="AG17" s="17"/>
      <c r="AH17" s="17"/>
      <c r="AI17" s="17"/>
      <c r="AJ17" s="253">
        <f t="shared" si="1"/>
        <v>4.9999999999999828E-4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7" t="s">
        <v>53</v>
      </c>
      <c r="P18" s="333" t="str">
        <v>AB</v>
      </c>
      <c r="Q18" s="333" t="str">
        <v>3E</v>
      </c>
      <c r="R18" s="261" t="str">
        <f t="shared" si="0"/>
        <v>EURAB3E10Y</v>
      </c>
      <c r="S18" s="261" t="str">
        <v>EURAB3E10Y=ICAP</v>
      </c>
      <c r="T18" s="262">
        <v>1.2150000000000001</v>
      </c>
      <c r="U18" s="262">
        <v>1.2650000000000001</v>
      </c>
      <c r="V18" s="262">
        <v>0</v>
      </c>
      <c r="W18" s="262">
        <v>0</v>
      </c>
      <c r="X18" s="225">
        <f>_xll.qlMidSafe($T18,$U18)</f>
        <v>1.2400000000000002</v>
      </c>
      <c r="Y18" s="216"/>
      <c r="Z18" s="224">
        <v>1.2400000000000002</v>
      </c>
      <c r="AA18" s="216"/>
      <c r="AB18" s="287">
        <v>1.2400000000000002</v>
      </c>
      <c r="AC18" s="221">
        <f>_xll.qlSimpleQuoteSetValue(F18,AB18/100,Trigger)</f>
        <v>0</v>
      </c>
      <c r="AD18" s="193"/>
      <c r="AE18" s="17"/>
      <c r="AF18" s="17"/>
      <c r="AG18" s="17"/>
      <c r="AH18" s="17"/>
      <c r="AI18" s="17"/>
      <c r="AJ18" s="253">
        <f t="shared" si="1"/>
        <v>4.9999999999999828E-4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7" t="s">
        <v>52</v>
      </c>
      <c r="P19" s="333" t="str">
        <v>AB</v>
      </c>
      <c r="Q19" s="333" t="str">
        <v>3E</v>
      </c>
      <c r="R19" s="261" t="str">
        <f t="shared" si="0"/>
        <v>EURAB3E11Y</v>
      </c>
      <c r="S19" s="261" t="str">
        <v>EURAB3E11Y=ICAP</v>
      </c>
      <c r="T19" s="262">
        <v>1.329</v>
      </c>
      <c r="U19" s="262">
        <v>1.379</v>
      </c>
      <c r="V19" s="262">
        <v>0</v>
      </c>
      <c r="W19" s="262">
        <v>0</v>
      </c>
      <c r="X19" s="225">
        <f>_xll.qlMidSafe($T19,$U19)</f>
        <v>1.3540000000000001</v>
      </c>
      <c r="Y19" s="216"/>
      <c r="Z19" s="224">
        <v>1.3540000000000001</v>
      </c>
      <c r="AA19" s="216"/>
      <c r="AB19" s="287">
        <v>1.3540000000000001</v>
      </c>
      <c r="AC19" s="221">
        <f>_xll.qlSimpleQuoteSetValue(F19,AB19/100,Trigger)</f>
        <v>0</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7" t="s">
        <v>51</v>
      </c>
      <c r="P20" s="333" t="str">
        <v>AB</v>
      </c>
      <c r="Q20" s="333" t="str">
        <v>3E</v>
      </c>
      <c r="R20" s="261" t="str">
        <f t="shared" si="0"/>
        <v>EURAB3E12Y</v>
      </c>
      <c r="S20" s="261" t="str">
        <v>EURAB3E12Y=ICAP</v>
      </c>
      <c r="T20" s="262">
        <v>1.43</v>
      </c>
      <c r="U20" s="262">
        <v>1.48</v>
      </c>
      <c r="V20" s="262">
        <v>0</v>
      </c>
      <c r="W20" s="262">
        <v>0</v>
      </c>
      <c r="X20" s="225">
        <f>_xll.qlMidSafe($T20,$U20)</f>
        <v>1.4550000000000001</v>
      </c>
      <c r="Y20" s="216"/>
      <c r="Z20" s="224">
        <v>1.4550000000000001</v>
      </c>
      <c r="AA20" s="216"/>
      <c r="AB20" s="287">
        <v>1.4550000000000001</v>
      </c>
      <c r="AC20" s="221">
        <f>_xll.qlSimpleQuoteSetValue(F20,AB20/100,Trigger)</f>
        <v>0</v>
      </c>
      <c r="AD20" s="193"/>
      <c r="AE20" s="17"/>
      <c r="AF20" s="17"/>
      <c r="AG20" s="17"/>
      <c r="AH20" s="17"/>
      <c r="AI20" s="17"/>
      <c r="AJ20" s="253">
        <f t="shared" si="1"/>
        <v>4.9999999999999828E-4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7" t="s">
        <v>50</v>
      </c>
      <c r="P21" s="333" t="str">
        <v>AB</v>
      </c>
      <c r="Q21" s="333" t="str">
        <v>3E</v>
      </c>
      <c r="R21" s="261" t="str">
        <f t="shared" si="0"/>
        <v>EURAB3E13Y</v>
      </c>
      <c r="S21" s="261" t="str">
        <v>EURAB3E13Y=ICAP</v>
      </c>
      <c r="T21" s="262" t="s">
        <v>252</v>
      </c>
      <c r="U21" s="262" t="s">
        <v>252</v>
      </c>
      <c r="V21" s="262" t="s">
        <v>252</v>
      </c>
      <c r="W21" s="262" t="s">
        <v>252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7" t="s">
        <v>49</v>
      </c>
      <c r="P22" s="333" t="str">
        <v>AB</v>
      </c>
      <c r="Q22" s="333" t="str">
        <v>3E</v>
      </c>
      <c r="R22" s="261" t="str">
        <f t="shared" si="0"/>
        <v>EURAB3E14Y</v>
      </c>
      <c r="S22" s="261" t="str">
        <v>EURAB3E14Y=ICAP</v>
      </c>
      <c r="T22" s="262" t="s">
        <v>252</v>
      </c>
      <c r="U22" s="262" t="s">
        <v>252</v>
      </c>
      <c r="V22" s="262" t="s">
        <v>252</v>
      </c>
      <c r="W22" s="262" t="s">
        <v>252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7" t="s">
        <v>48</v>
      </c>
      <c r="P23" s="333" t="str">
        <v>AB</v>
      </c>
      <c r="Q23" s="333" t="str">
        <v>3E</v>
      </c>
      <c r="R23" s="261" t="str">
        <f t="shared" si="0"/>
        <v>EURAB3E15Y</v>
      </c>
      <c r="S23" s="261" t="str">
        <v>EURAB3E15Y=ICAP</v>
      </c>
      <c r="T23" s="262">
        <v>1.6600000000000001</v>
      </c>
      <c r="U23" s="262">
        <v>1.71</v>
      </c>
      <c r="V23" s="262">
        <v>0</v>
      </c>
      <c r="W23" s="262">
        <v>0</v>
      </c>
      <c r="X23" s="225">
        <f>_xll.qlMidSafe($T23,$U23)</f>
        <v>1.6850000000000001</v>
      </c>
      <c r="Y23" s="216"/>
      <c r="Z23" s="224">
        <v>1.6850000000000001</v>
      </c>
      <c r="AA23" s="216"/>
      <c r="AB23" s="287">
        <v>1.6850000000000001</v>
      </c>
      <c r="AC23" s="221">
        <f>_xll.qlSimpleQuoteSetValue(F23,AB23/100,Trigger)</f>
        <v>0</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7" t="s">
        <v>47</v>
      </c>
      <c r="P24" s="333" t="str">
        <v>AB</v>
      </c>
      <c r="Q24" s="333" t="str">
        <v>3E</v>
      </c>
      <c r="R24" s="261" t="str">
        <f t="shared" si="0"/>
        <v>EURAB3E16Y</v>
      </c>
      <c r="S24" s="261" t="str">
        <v>EURAB3E16Y=ICAP</v>
      </c>
      <c r="T24" s="262" t="s">
        <v>252</v>
      </c>
      <c r="U24" s="262" t="s">
        <v>252</v>
      </c>
      <c r="V24" s="262" t="s">
        <v>252</v>
      </c>
      <c r="W24" s="262" t="s">
        <v>252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7" t="s">
        <v>46</v>
      </c>
      <c r="P25" s="333" t="str">
        <v>AB</v>
      </c>
      <c r="Q25" s="333" t="str">
        <v>3E</v>
      </c>
      <c r="R25" s="261" t="str">
        <f t="shared" si="0"/>
        <v>EURAB3E17Y</v>
      </c>
      <c r="S25" s="261" t="str">
        <v>EURAB3E17Y=ICAP</v>
      </c>
      <c r="T25" s="262" t="s">
        <v>252</v>
      </c>
      <c r="U25" s="262" t="s">
        <v>252</v>
      </c>
      <c r="V25" s="262" t="s">
        <v>252</v>
      </c>
      <c r="W25" s="262" t="s">
        <v>252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7" t="s">
        <v>45</v>
      </c>
      <c r="P26" s="333" t="str">
        <v>AB</v>
      </c>
      <c r="Q26" s="333" t="str">
        <v>3E</v>
      </c>
      <c r="R26" s="261" t="str">
        <f t="shared" si="0"/>
        <v>EURAB3E18Y</v>
      </c>
      <c r="S26" s="261" t="str">
        <v>EURAB3E18Y=ICAP</v>
      </c>
      <c r="T26" s="262" t="s">
        <v>252</v>
      </c>
      <c r="U26" s="262" t="s">
        <v>252</v>
      </c>
      <c r="V26" s="262" t="s">
        <v>252</v>
      </c>
      <c r="W26" s="262" t="s">
        <v>252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7" t="s">
        <v>44</v>
      </c>
      <c r="P27" s="333" t="str">
        <v>AB</v>
      </c>
      <c r="Q27" s="333" t="str">
        <v>3E</v>
      </c>
      <c r="R27" s="261" t="str">
        <f t="shared" si="0"/>
        <v>EURAB3E19Y</v>
      </c>
      <c r="S27" s="261" t="str">
        <v>EURAB3E19Y=ICAP</v>
      </c>
      <c r="T27" s="262" t="s">
        <v>252</v>
      </c>
      <c r="U27" s="262" t="s">
        <v>252</v>
      </c>
      <c r="V27" s="262" t="s">
        <v>252</v>
      </c>
      <c r="W27" s="262" t="s">
        <v>252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7" t="s">
        <v>43</v>
      </c>
      <c r="P28" s="333" t="str">
        <v>AB</v>
      </c>
      <c r="Q28" s="333" t="str">
        <v>3E</v>
      </c>
      <c r="R28" s="261" t="str">
        <f t="shared" si="0"/>
        <v>EURAB3E20Y</v>
      </c>
      <c r="S28" s="261" t="str">
        <v>EURAB3E20Y=ICAP</v>
      </c>
      <c r="T28" s="262">
        <v>1.861</v>
      </c>
      <c r="U28" s="262">
        <v>1.911</v>
      </c>
      <c r="V28" s="262">
        <v>0</v>
      </c>
      <c r="W28" s="262">
        <v>0</v>
      </c>
      <c r="X28" s="225">
        <f>_xll.qlMidSafe($T28,$U28)</f>
        <v>1.8860000000000001</v>
      </c>
      <c r="Y28" s="216"/>
      <c r="Z28" s="224">
        <v>1.8860000000000001</v>
      </c>
      <c r="AA28" s="216"/>
      <c r="AB28" s="287">
        <v>1.8860000000000001</v>
      </c>
      <c r="AC28" s="221">
        <f>_xll.qlSimpleQuoteSetValue(F28,AB28/100,Trigger)</f>
        <v>0</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7" t="s">
        <v>42</v>
      </c>
      <c r="P29" s="334" t="str">
        <v>AB</v>
      </c>
      <c r="Q29" s="334" t="str">
        <v>3E</v>
      </c>
      <c r="R29" s="261" t="str">
        <f t="shared" si="0"/>
        <v>EURAB3E21Y</v>
      </c>
      <c r="S29" s="261" t="str">
        <v>EURAB3E21Y=ICAP</v>
      </c>
      <c r="T29" s="262" t="s">
        <v>252</v>
      </c>
      <c r="U29" s="262" t="s">
        <v>252</v>
      </c>
      <c r="V29" s="262" t="s">
        <v>252</v>
      </c>
      <c r="W29" s="262" t="s">
        <v>252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7" t="s">
        <v>41</v>
      </c>
      <c r="P30" s="333" t="str">
        <v>AB</v>
      </c>
      <c r="Q30" s="333" t="str">
        <v>3E</v>
      </c>
      <c r="R30" s="261" t="str">
        <f t="shared" si="0"/>
        <v>EURAB3E22Y</v>
      </c>
      <c r="S30" s="261" t="str">
        <v>EURAB3E22Y=ICAP</v>
      </c>
      <c r="T30" s="262" t="s">
        <v>252</v>
      </c>
      <c r="U30" s="262" t="s">
        <v>252</v>
      </c>
      <c r="V30" s="262" t="s">
        <v>252</v>
      </c>
      <c r="W30" s="262" t="s">
        <v>252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7" t="s">
        <v>40</v>
      </c>
      <c r="P31" s="333" t="str">
        <v>AB</v>
      </c>
      <c r="Q31" s="333" t="str">
        <v>3E</v>
      </c>
      <c r="R31" s="261" t="str">
        <f t="shared" si="0"/>
        <v>EURAB3E23Y</v>
      </c>
      <c r="S31" s="261" t="str">
        <v>EURAB3E23Y=ICAP</v>
      </c>
      <c r="T31" s="262" t="s">
        <v>252</v>
      </c>
      <c r="U31" s="262" t="s">
        <v>252</v>
      </c>
      <c r="V31" s="262" t="s">
        <v>252</v>
      </c>
      <c r="W31" s="262" t="s">
        <v>252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7" t="s">
        <v>39</v>
      </c>
      <c r="P32" s="333" t="str">
        <v>AB</v>
      </c>
      <c r="Q32" s="333" t="str">
        <v>3E</v>
      </c>
      <c r="R32" s="261" t="str">
        <f t="shared" si="0"/>
        <v>EURAB3E24Y</v>
      </c>
      <c r="S32" s="261" t="str">
        <v>EURAB3E24Y=ICAP</v>
      </c>
      <c r="T32" s="262" t="s">
        <v>252</v>
      </c>
      <c r="U32" s="262" t="s">
        <v>252</v>
      </c>
      <c r="V32" s="262" t="s">
        <v>252</v>
      </c>
      <c r="W32" s="262" t="s">
        <v>252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7" t="s">
        <v>38</v>
      </c>
      <c r="P33" s="333" t="str">
        <v>AB</v>
      </c>
      <c r="Q33" s="333" t="str">
        <v>3E</v>
      </c>
      <c r="R33" s="261" t="str">
        <f t="shared" si="0"/>
        <v>EURAB3E25Y</v>
      </c>
      <c r="S33" s="261" t="str">
        <v>EURAB3E25Y=ICAP</v>
      </c>
      <c r="T33" s="262">
        <v>1.9390000000000001</v>
      </c>
      <c r="U33" s="262">
        <v>1.9890000000000001</v>
      </c>
      <c r="V33" s="262">
        <v>0</v>
      </c>
      <c r="W33" s="262">
        <v>0</v>
      </c>
      <c r="X33" s="225">
        <f>_xll.qlMidSafe($T33,$U33)</f>
        <v>1.964</v>
      </c>
      <c r="Y33" s="216"/>
      <c r="Z33" s="224">
        <v>1.964</v>
      </c>
      <c r="AA33" s="216"/>
      <c r="AB33" s="287">
        <v>1.964</v>
      </c>
      <c r="AC33" s="221">
        <f>_xll.qlSimpleQuoteSetValue(F33,AB33/100,Trigger)</f>
        <v>0</v>
      </c>
      <c r="AD33" s="193"/>
      <c r="AE33" s="17"/>
      <c r="AF33" s="17"/>
      <c r="AG33" s="17"/>
      <c r="AH33" s="17"/>
      <c r="AI33" s="17"/>
      <c r="AJ33" s="253">
        <f t="shared" si="1"/>
        <v>5.0000000000000261E-4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7" t="s">
        <v>37</v>
      </c>
      <c r="P34" s="333" t="str">
        <v>AB</v>
      </c>
      <c r="Q34" s="333" t="str">
        <v>3E</v>
      </c>
      <c r="R34" s="261" t="str">
        <f t="shared" si="0"/>
        <v>EURAB3E26Y</v>
      </c>
      <c r="S34" s="261" t="str">
        <v>EURAB3E26Y=ICAP</v>
      </c>
      <c r="T34" s="262" t="s">
        <v>252</v>
      </c>
      <c r="U34" s="262" t="s">
        <v>252</v>
      </c>
      <c r="V34" s="262" t="s">
        <v>252</v>
      </c>
      <c r="W34" s="262" t="s">
        <v>252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7" t="s">
        <v>36</v>
      </c>
      <c r="P35" s="333" t="str">
        <v>AB</v>
      </c>
      <c r="Q35" s="333" t="str">
        <v>3E</v>
      </c>
      <c r="R35" s="261" t="str">
        <f t="shared" si="0"/>
        <v>EURAB3E27Y</v>
      </c>
      <c r="S35" s="261" t="str">
        <v>EURAB3E27Y=ICAP</v>
      </c>
      <c r="T35" s="262" t="s">
        <v>252</v>
      </c>
      <c r="U35" s="262" t="s">
        <v>252</v>
      </c>
      <c r="V35" s="262" t="s">
        <v>252</v>
      </c>
      <c r="W35" s="262" t="s">
        <v>252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7" t="s">
        <v>35</v>
      </c>
      <c r="P36" s="333" t="str">
        <v>AB</v>
      </c>
      <c r="Q36" s="333" t="str">
        <v>3E</v>
      </c>
      <c r="R36" s="261" t="str">
        <f t="shared" si="0"/>
        <v>EURAB3E28Y</v>
      </c>
      <c r="S36" s="261" t="str">
        <v>EURAB3E28Y=ICAP</v>
      </c>
      <c r="T36" s="262" t="s">
        <v>252</v>
      </c>
      <c r="U36" s="262" t="s">
        <v>252</v>
      </c>
      <c r="V36" s="262" t="s">
        <v>252</v>
      </c>
      <c r="W36" s="262" t="s">
        <v>252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7" t="s">
        <v>34</v>
      </c>
      <c r="P37" s="333" t="str">
        <v>AB</v>
      </c>
      <c r="Q37" s="333" t="str">
        <v>3E</v>
      </c>
      <c r="R37" s="261" t="str">
        <f t="shared" si="0"/>
        <v>EURAB3E29Y</v>
      </c>
      <c r="S37" s="261" t="str">
        <v>EURAB3E29Y=ICAP</v>
      </c>
      <c r="T37" s="262" t="s">
        <v>252</v>
      </c>
      <c r="U37" s="262" t="s">
        <v>252</v>
      </c>
      <c r="V37" s="262" t="s">
        <v>252</v>
      </c>
      <c r="W37" s="262" t="s">
        <v>252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7" t="s">
        <v>33</v>
      </c>
      <c r="P38" s="333" t="str">
        <v>AB</v>
      </c>
      <c r="Q38" s="333" t="str">
        <v>3E</v>
      </c>
      <c r="R38" s="261" t="str">
        <f t="shared" si="0"/>
        <v>EURAB3E30Y</v>
      </c>
      <c r="S38" s="261" t="str">
        <v>EURAB3E30Y=ICAP</v>
      </c>
      <c r="T38" s="262">
        <v>1.964</v>
      </c>
      <c r="U38" s="262">
        <v>2.0140000000000002</v>
      </c>
      <c r="V38" s="262">
        <v>0</v>
      </c>
      <c r="W38" s="262">
        <v>0</v>
      </c>
      <c r="X38" s="225">
        <f>_xll.qlMidSafe($T38,$U38)</f>
        <v>1.9890000000000001</v>
      </c>
      <c r="Y38" s="216"/>
      <c r="Z38" s="224">
        <v>1.9890000000000001</v>
      </c>
      <c r="AA38" s="216"/>
      <c r="AB38" s="287">
        <v>1.9890000000000001</v>
      </c>
      <c r="AC38" s="221">
        <f>_xll.qlSimpleQuoteSetValue(F38,AB38/100,Trigger)</f>
        <v>0</v>
      </c>
      <c r="AD38" s="193"/>
      <c r="AE38" s="17"/>
      <c r="AF38" s="17"/>
      <c r="AG38" s="17"/>
      <c r="AH38" s="17"/>
      <c r="AI38" s="17"/>
      <c r="AJ38" s="253">
        <f t="shared" si="1"/>
        <v>5.0000000000000261E-4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7" t="s">
        <v>32</v>
      </c>
      <c r="P39" s="333" t="str">
        <v>AB</v>
      </c>
      <c r="Q39" s="333" t="str">
        <v>3E</v>
      </c>
      <c r="R39" s="261" t="str">
        <f t="shared" si="0"/>
        <v>EURAB3E35Y</v>
      </c>
      <c r="S39" s="261" t="str">
        <v>EURAB3E35Y=ICAP</v>
      </c>
      <c r="T39" s="262" t="s">
        <v>252</v>
      </c>
      <c r="U39" s="262" t="s">
        <v>252</v>
      </c>
      <c r="V39" s="262" t="s">
        <v>252</v>
      </c>
      <c r="W39" s="262" t="s">
        <v>252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7" t="s">
        <v>31</v>
      </c>
      <c r="P40" s="333" t="str">
        <v>AB</v>
      </c>
      <c r="Q40" s="333" t="str">
        <v>3E</v>
      </c>
      <c r="R40" s="261" t="str">
        <f t="shared" si="0"/>
        <v>EURAB3E40Y</v>
      </c>
      <c r="S40" s="261" t="str">
        <v>EURAB3E40Y=ICAP</v>
      </c>
      <c r="T40" s="262">
        <v>2.0089999999999999</v>
      </c>
      <c r="U40" s="262">
        <v>2.0590000000000002</v>
      </c>
      <c r="V40" s="262">
        <v>0</v>
      </c>
      <c r="W40" s="262">
        <v>0</v>
      </c>
      <c r="X40" s="225">
        <f>_xll.qlMidSafe($T40,$U40)</f>
        <v>2.0339999999999998</v>
      </c>
      <c r="Y40" s="216"/>
      <c r="Z40" s="224">
        <v>2.0339999999999998</v>
      </c>
      <c r="AA40" s="216"/>
      <c r="AB40" s="287">
        <v>2.0339999999999998</v>
      </c>
      <c r="AC40" s="221">
        <f>_xll.qlSimpleQuoteSetValue(F40,AB40/100,Trigger)</f>
        <v>0</v>
      </c>
      <c r="AD40" s="193"/>
      <c r="AE40" s="17"/>
      <c r="AF40" s="17"/>
      <c r="AG40" s="17"/>
      <c r="AH40" s="17"/>
      <c r="AI40" s="17"/>
      <c r="AJ40" s="253">
        <f t="shared" si="1"/>
        <v>5.0000000000000706E-4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7" t="s">
        <v>30</v>
      </c>
      <c r="P41" s="333" t="str">
        <v>AB</v>
      </c>
      <c r="Q41" s="333" t="str">
        <v>3E</v>
      </c>
      <c r="R41" s="261" t="str">
        <f t="shared" si="0"/>
        <v>EURAB3E50Y</v>
      </c>
      <c r="S41" s="261" t="str">
        <v>EURAB3E50Y=ICAP</v>
      </c>
      <c r="T41" s="262">
        <v>2.0169999999999999</v>
      </c>
      <c r="U41" s="262">
        <v>2.0670000000000002</v>
      </c>
      <c r="V41" s="262">
        <v>0</v>
      </c>
      <c r="W41" s="262">
        <v>0</v>
      </c>
      <c r="X41" s="225">
        <f>_xll.qlMidSafe($T41,$U41)</f>
        <v>2.0419999999999998</v>
      </c>
      <c r="Y41" s="216"/>
      <c r="Z41" s="224">
        <v>2.0419999999999998</v>
      </c>
      <c r="AA41" s="216"/>
      <c r="AB41" s="287">
        <v>2.0419999999999998</v>
      </c>
      <c r="AC41" s="221">
        <f>_xll.qlSimpleQuoteSetValue(F41,AB41/100,Trigger)</f>
        <v>0</v>
      </c>
      <c r="AD41" s="193"/>
      <c r="AE41" s="17"/>
      <c r="AF41" s="17"/>
      <c r="AG41" s="17"/>
      <c r="AH41" s="17"/>
      <c r="AI41" s="17"/>
      <c r="AJ41" s="253">
        <f t="shared" si="1"/>
        <v>5.0000000000000706E-4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7" t="s">
        <v>29</v>
      </c>
      <c r="P42" s="333" t="str">
        <v>AB</v>
      </c>
      <c r="Q42" s="333" t="str">
        <v>3E</v>
      </c>
      <c r="R42" s="261" t="str">
        <f t="shared" si="0"/>
        <v>EURAB3E60Y</v>
      </c>
      <c r="S42" s="261" t="str">
        <v>EURAB3E60Y=ICAP</v>
      </c>
      <c r="T42" s="262">
        <v>2.0340000000000003</v>
      </c>
      <c r="U42" s="262">
        <v>2.0840000000000001</v>
      </c>
      <c r="V42" s="262">
        <v>0</v>
      </c>
      <c r="W42" s="262">
        <v>0</v>
      </c>
      <c r="X42" s="225">
        <f>_xll.qlMidSafe($T42,$U42)</f>
        <v>2.0590000000000002</v>
      </c>
      <c r="Y42" s="216"/>
      <c r="Z42" s="217">
        <v>2.0590000000000002</v>
      </c>
      <c r="AA42" s="216"/>
      <c r="AB42" s="280">
        <v>2.0590000000000002</v>
      </c>
      <c r="AC42" s="213">
        <f>_xll.qlSimpleQuoteSetValue(F42,AB42/100,Trigger)</f>
        <v>0</v>
      </c>
      <c r="AD42" s="193"/>
      <c r="AE42" s="17"/>
      <c r="AF42" s="17"/>
      <c r="AG42" s="17"/>
      <c r="AH42" s="17"/>
      <c r="AI42" s="17"/>
      <c r="AJ42" s="253">
        <f t="shared" si="1"/>
        <v>4.9999999999999828E-4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232</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0</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11:41:21</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252</v>
      </c>
      <c r="U5" s="262" t="s">
        <v>252</v>
      </c>
      <c r="V5" s="262" t="s">
        <v>252</v>
      </c>
      <c r="W5" s="262" t="s">
        <v>252</v>
      </c>
      <c r="X5" s="331" t="e">
        <f>_xll.qlMidSafe($T5,$U5)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0.28800000000000003</v>
      </c>
      <c r="U6" s="262">
        <v>0.32800000000000001</v>
      </c>
      <c r="V6" s="262">
        <v>0</v>
      </c>
      <c r="W6" s="262">
        <v>0</v>
      </c>
      <c r="X6" s="331">
        <f>_xll.qlMidSafe($T6,$U6)</f>
        <v>0.30800000000000005</v>
      </c>
      <c r="Y6" s="216"/>
      <c r="Z6" s="224">
        <v>0.30800000000000005</v>
      </c>
      <c r="AA6" s="216"/>
      <c r="AB6" s="287">
        <v>0.30800000000000005</v>
      </c>
      <c r="AC6" s="221">
        <f>_xll.qlSimpleQuoteSetValue(F6,AB6/100,Trigger)</f>
        <v>0</v>
      </c>
      <c r="AD6" s="193"/>
      <c r="AE6" s="17"/>
      <c r="AF6" s="181" t="s">
        <v>64</v>
      </c>
      <c r="AG6" s="61" t="s">
        <v>140</v>
      </c>
      <c r="AH6" s="60" t="s">
        <v>74</v>
      </c>
      <c r="AI6" s="17"/>
      <c r="AJ6" s="253">
        <f t="shared" si="1"/>
        <v>3.9999999999999926E-4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0.26600000000000001</v>
      </c>
      <c r="U7" s="262">
        <v>0.316</v>
      </c>
      <c r="V7" s="262">
        <v>0</v>
      </c>
      <c r="W7" s="262">
        <v>0</v>
      </c>
      <c r="X7" s="331">
        <f>_xll.qlMidSafe($T7,$U7)</f>
        <v>0.29100000000000004</v>
      </c>
      <c r="Y7" s="216"/>
      <c r="Z7" s="224">
        <v>0.29100000000000004</v>
      </c>
      <c r="AA7" s="216"/>
      <c r="AB7" s="287">
        <v>0.29100000000000004</v>
      </c>
      <c r="AC7" s="221">
        <f>_xll.qlSimpleQuoteSetValue(F7,AB7/100,Trigger)</f>
        <v>0</v>
      </c>
      <c r="AD7" s="193"/>
      <c r="AE7" s="17"/>
      <c r="AF7" s="181" t="s">
        <v>73</v>
      </c>
      <c r="AG7" s="61" t="s">
        <v>139</v>
      </c>
      <c r="AH7" s="60" t="s">
        <v>71</v>
      </c>
      <c r="AI7" s="336"/>
      <c r="AJ7" s="253">
        <f t="shared" si="1"/>
        <v>4.9999999999999936E-4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0.29199999999999998</v>
      </c>
      <c r="U8" s="262">
        <v>0.34200000000000003</v>
      </c>
      <c r="V8" s="262">
        <v>0</v>
      </c>
      <c r="W8" s="262">
        <v>0</v>
      </c>
      <c r="X8" s="331">
        <f>_xll.qlMidSafe($T8,$U8)</f>
        <v>0.317</v>
      </c>
      <c r="Y8" s="216"/>
      <c r="Z8" s="224">
        <v>0.317</v>
      </c>
      <c r="AA8" s="216"/>
      <c r="AB8" s="287">
        <v>0.317</v>
      </c>
      <c r="AC8" s="221">
        <f>_xll.qlSimpleQuoteSetValue(F8,AB8/100,Trigger)</f>
        <v>0</v>
      </c>
      <c r="AD8" s="193"/>
      <c r="AE8" s="17"/>
      <c r="AF8" s="181" t="s">
        <v>72</v>
      </c>
      <c r="AG8" s="61" t="s">
        <v>139</v>
      </c>
      <c r="AH8" s="60" t="s">
        <v>71</v>
      </c>
      <c r="AI8" s="336"/>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0.28600000000000003</v>
      </c>
      <c r="U9" s="262">
        <v>0.33600000000000002</v>
      </c>
      <c r="V9" s="262">
        <v>0</v>
      </c>
      <c r="W9" s="262">
        <v>0</v>
      </c>
      <c r="X9" s="331">
        <f>_xll.qlMidSafe($T9,$U9)</f>
        <v>0.31100000000000005</v>
      </c>
      <c r="Y9" s="216"/>
      <c r="Z9" s="224">
        <v>0.31200000000000006</v>
      </c>
      <c r="AA9" s="216"/>
      <c r="AB9" s="287">
        <v>0.31100000000000005</v>
      </c>
      <c r="AC9" s="221">
        <f>_xll.qlSimpleQuoteSetValue(F9,AB9/100,Trigger)</f>
        <v>-1.0000000000000026E-5</v>
      </c>
      <c r="AD9" s="193"/>
      <c r="AE9" s="17"/>
      <c r="AF9" s="180" t="s">
        <v>70</v>
      </c>
      <c r="AG9" s="58" t="s">
        <v>138</v>
      </c>
      <c r="AH9" s="57" t="s">
        <v>71</v>
      </c>
      <c r="AI9" s="17"/>
      <c r="AJ9" s="253">
        <f t="shared" si="1"/>
        <v>4.9999999999999936E-4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0.317</v>
      </c>
      <c r="U10" s="262">
        <v>0.35699999999999998</v>
      </c>
      <c r="V10" s="262">
        <v>0</v>
      </c>
      <c r="W10" s="262">
        <v>0</v>
      </c>
      <c r="X10" s="331">
        <f>_xll.qlMidSafe($T10,$U10)</f>
        <v>0.33699999999999997</v>
      </c>
      <c r="Y10" s="216"/>
      <c r="Z10" s="224">
        <v>0.33699999999999997</v>
      </c>
      <c r="AA10" s="216"/>
      <c r="AB10" s="287">
        <v>0.33699999999999997</v>
      </c>
      <c r="AC10" s="221">
        <f>_xll.qlSimpleQuoteSetValue(F10,AB10/100,Trigger)</f>
        <v>0</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7" t="s">
        <v>60</v>
      </c>
      <c r="P11" s="261" t="str">
        <v>AB</v>
      </c>
      <c r="Q11" s="261" t="str">
        <v>6E</v>
      </c>
      <c r="R11" s="226" t="str">
        <f t="shared" si="0"/>
        <v>EURAB6E3Y</v>
      </c>
      <c r="S11" s="226" t="str">
        <v>EURAB6E3Y=ICAP</v>
      </c>
      <c r="T11" s="262">
        <v>0.38800000000000001</v>
      </c>
      <c r="U11" s="262">
        <v>0.42799999999999999</v>
      </c>
      <c r="V11" s="262">
        <v>0</v>
      </c>
      <c r="W11" s="262">
        <v>0</v>
      </c>
      <c r="X11" s="331">
        <f>_xll.qlMidSafe($T11,$U11)</f>
        <v>0.40800000000000003</v>
      </c>
      <c r="Y11" s="216"/>
      <c r="Z11" s="224">
        <v>0.40800000000000003</v>
      </c>
      <c r="AA11" s="216"/>
      <c r="AB11" s="287">
        <v>0.40800000000000003</v>
      </c>
      <c r="AC11" s="221">
        <f>_xll.qlSimpleQuoteSetValue(F11,AB11/100,Trigger)</f>
        <v>0</v>
      </c>
      <c r="AD11" s="193"/>
      <c r="AE11" s="17"/>
      <c r="AF11" s="17"/>
      <c r="AG11" s="17"/>
      <c r="AH11" s="17"/>
      <c r="AI11" s="17"/>
      <c r="AJ11" s="253">
        <f t="shared" si="1"/>
        <v>3.9999999999999926E-4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7" t="s">
        <v>59</v>
      </c>
      <c r="P12" s="261" t="str">
        <v>AB</v>
      </c>
      <c r="Q12" s="261" t="str">
        <v>6E</v>
      </c>
      <c r="R12" s="226" t="str">
        <f t="shared" si="0"/>
        <v>EURAB6E4Y</v>
      </c>
      <c r="S12" s="226" t="str">
        <v>EURAB6E4Y=ICAP</v>
      </c>
      <c r="T12" s="262">
        <v>0.496</v>
      </c>
      <c r="U12" s="262">
        <v>0.53600000000000003</v>
      </c>
      <c r="V12" s="262">
        <v>0</v>
      </c>
      <c r="W12" s="262">
        <v>0</v>
      </c>
      <c r="X12" s="331">
        <f>_xll.qlMidSafe($T12,$U12)</f>
        <v>0.51600000000000001</v>
      </c>
      <c r="Y12" s="216"/>
      <c r="Z12" s="224">
        <v>0.51600000000000001</v>
      </c>
      <c r="AA12" s="216"/>
      <c r="AB12" s="287">
        <v>0.51600000000000001</v>
      </c>
      <c r="AC12" s="221">
        <f>_xll.qlSimpleQuoteSetValue(F12,AB12/100,Trigger)</f>
        <v>0</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7" t="s">
        <v>58</v>
      </c>
      <c r="P13" s="261" t="str">
        <v>AB</v>
      </c>
      <c r="Q13" s="261" t="str">
        <v>6E</v>
      </c>
      <c r="R13" s="226" t="str">
        <f t="shared" si="0"/>
        <v>EURAB6E5Y</v>
      </c>
      <c r="S13" s="226" t="str">
        <v>EURAB6E5Y=ICAP</v>
      </c>
      <c r="T13" s="262">
        <v>0.628</v>
      </c>
      <c r="U13" s="262">
        <v>0.66800000000000004</v>
      </c>
      <c r="V13" s="262">
        <v>0</v>
      </c>
      <c r="W13" s="262">
        <v>0</v>
      </c>
      <c r="X13" s="331">
        <f>_xll.qlMidSafe($T13,$U13)</f>
        <v>0.64800000000000002</v>
      </c>
      <c r="Y13" s="216"/>
      <c r="Z13" s="224">
        <v>0.64800000000000002</v>
      </c>
      <c r="AA13" s="216"/>
      <c r="AB13" s="287">
        <v>0.64800000000000002</v>
      </c>
      <c r="AC13" s="221">
        <f>_xll.qlSimpleQuoteSetValue(F13,AB13/100,Trigger)</f>
        <v>0</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7" t="s">
        <v>57</v>
      </c>
      <c r="P14" s="261" t="str">
        <v>AB</v>
      </c>
      <c r="Q14" s="261" t="str">
        <v>6E</v>
      </c>
      <c r="R14" s="226" t="str">
        <f t="shared" si="0"/>
        <v>EURAB6E6Y</v>
      </c>
      <c r="S14" s="226" t="str">
        <v>EURAB6E6Y=ICAP</v>
      </c>
      <c r="T14" s="262">
        <v>0.77400000000000002</v>
      </c>
      <c r="U14" s="262">
        <v>0.81400000000000006</v>
      </c>
      <c r="V14" s="262">
        <v>0</v>
      </c>
      <c r="W14" s="262">
        <v>0</v>
      </c>
      <c r="X14" s="331">
        <f>_xll.qlMidSafe($T14,$U14)</f>
        <v>0.79400000000000004</v>
      </c>
      <c r="Y14" s="216"/>
      <c r="Z14" s="224">
        <v>0.79400000000000004</v>
      </c>
      <c r="AA14" s="216"/>
      <c r="AB14" s="287">
        <v>0.79400000000000004</v>
      </c>
      <c r="AC14" s="221">
        <f>_xll.qlSimpleQuoteSetValue(F14,AB14/100,Trigger)</f>
        <v>0</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7" t="s">
        <v>56</v>
      </c>
      <c r="P15" s="261" t="str">
        <v>AB</v>
      </c>
      <c r="Q15" s="261" t="str">
        <v>6E</v>
      </c>
      <c r="R15" s="226" t="str">
        <f t="shared" si="0"/>
        <v>EURAB6E7Y</v>
      </c>
      <c r="S15" s="226" t="str">
        <v>EURAB6E7Y=ICAP</v>
      </c>
      <c r="T15" s="262">
        <v>0.92700000000000005</v>
      </c>
      <c r="U15" s="262">
        <v>0.96699999999999997</v>
      </c>
      <c r="V15" s="262">
        <v>0</v>
      </c>
      <c r="W15" s="262">
        <v>0</v>
      </c>
      <c r="X15" s="331">
        <f>_xll.qlMidSafe($T15,$U15)</f>
        <v>0.94700000000000006</v>
      </c>
      <c r="Y15" s="216"/>
      <c r="Z15" s="224">
        <v>0.94700000000000006</v>
      </c>
      <c r="AA15" s="216"/>
      <c r="AB15" s="287">
        <v>0.94700000000000006</v>
      </c>
      <c r="AC15" s="221">
        <f>_xll.qlSimpleQuoteSetValue(F15,AB15/100,Trigger)</f>
        <v>0</v>
      </c>
      <c r="AD15" s="193"/>
      <c r="AE15" s="17"/>
      <c r="AF15" s="17"/>
      <c r="AG15" s="17"/>
      <c r="AH15" s="17"/>
      <c r="AI15" s="17"/>
      <c r="AJ15" s="253">
        <f t="shared" si="1"/>
        <v>3.9999999999999812E-4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7" t="s">
        <v>55</v>
      </c>
      <c r="P16" s="261" t="str">
        <v>AB</v>
      </c>
      <c r="Q16" s="261" t="str">
        <v>6E</v>
      </c>
      <c r="R16" s="226" t="str">
        <f t="shared" si="0"/>
        <v>EURAB6E8Y</v>
      </c>
      <c r="S16" s="226" t="str">
        <v>EURAB6E8Y=ICAP</v>
      </c>
      <c r="T16" s="262">
        <v>1.077</v>
      </c>
      <c r="U16" s="262">
        <v>1.117</v>
      </c>
      <c r="V16" s="262">
        <v>0</v>
      </c>
      <c r="W16" s="262">
        <v>0</v>
      </c>
      <c r="X16" s="331">
        <f>_xll.qlMidSafe($T16,$U16)</f>
        <v>1.097</v>
      </c>
      <c r="Y16" s="216"/>
      <c r="Z16" s="224">
        <v>1.097</v>
      </c>
      <c r="AA16" s="216"/>
      <c r="AB16" s="287">
        <v>1.097</v>
      </c>
      <c r="AC16" s="221">
        <f>_xll.qlSimpleQuoteSetValue(F16,AB16/100,Trigger)</f>
        <v>0</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7" t="s">
        <v>54</v>
      </c>
      <c r="P17" s="261" t="str">
        <v>AB</v>
      </c>
      <c r="Q17" s="261" t="str">
        <v>6E</v>
      </c>
      <c r="R17" s="226" t="str">
        <f t="shared" si="0"/>
        <v>EURAB6E9Y</v>
      </c>
      <c r="S17" s="226" t="str">
        <v>EURAB6E9Y=ICAP</v>
      </c>
      <c r="T17" s="262">
        <v>1.2170000000000001</v>
      </c>
      <c r="U17" s="262">
        <v>1.2570000000000001</v>
      </c>
      <c r="V17" s="262">
        <v>0</v>
      </c>
      <c r="W17" s="262">
        <v>0</v>
      </c>
      <c r="X17" s="331">
        <f>_xll.qlMidSafe($T17,$U17)</f>
        <v>1.2370000000000001</v>
      </c>
      <c r="Y17" s="216"/>
      <c r="Z17" s="224">
        <v>1.2370000000000001</v>
      </c>
      <c r="AA17" s="216"/>
      <c r="AB17" s="287">
        <v>1.2370000000000001</v>
      </c>
      <c r="AC17" s="221">
        <f>_xll.qlSimpleQuoteSetValue(F17,AB17/100,Trigger)</f>
        <v>0</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7" t="s">
        <v>53</v>
      </c>
      <c r="P18" s="261" t="str">
        <v>AB</v>
      </c>
      <c r="Q18" s="261" t="str">
        <v>6E</v>
      </c>
      <c r="R18" s="226" t="str">
        <f t="shared" si="0"/>
        <v>EURAB6E10Y</v>
      </c>
      <c r="S18" s="226" t="str">
        <v>EURAB6E10Y=ICAP</v>
      </c>
      <c r="T18" s="262">
        <v>1.3420000000000001</v>
      </c>
      <c r="U18" s="262">
        <v>1.3820000000000001</v>
      </c>
      <c r="V18" s="262">
        <v>0</v>
      </c>
      <c r="W18" s="262">
        <v>0</v>
      </c>
      <c r="X18" s="331">
        <f>_xll.qlMidSafe($T18,$U18)</f>
        <v>1.3620000000000001</v>
      </c>
      <c r="Y18" s="216"/>
      <c r="Z18" s="224">
        <v>1.3620000000000001</v>
      </c>
      <c r="AA18" s="216"/>
      <c r="AB18" s="287">
        <v>1.3620000000000001</v>
      </c>
      <c r="AC18" s="221">
        <f>_xll.qlSimpleQuoteSetValue(F18,AB18/100,Trigger)</f>
        <v>0</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7" t="s">
        <v>52</v>
      </c>
      <c r="P19" s="261" t="str">
        <v>AB</v>
      </c>
      <c r="Q19" s="261" t="str">
        <v>6E</v>
      </c>
      <c r="R19" s="226" t="str">
        <f t="shared" si="0"/>
        <v>EURAB6E11Y</v>
      </c>
      <c r="S19" s="226" t="str">
        <v>EURAB6E11Y=ICAP</v>
      </c>
      <c r="T19" s="262">
        <v>1.4530000000000001</v>
      </c>
      <c r="U19" s="262">
        <v>1.4930000000000001</v>
      </c>
      <c r="V19" s="262">
        <v>0</v>
      </c>
      <c r="W19" s="262">
        <v>0</v>
      </c>
      <c r="X19" s="331">
        <f>_xll.qlMidSafe($T19,$U19)</f>
        <v>1.4730000000000001</v>
      </c>
      <c r="Y19" s="216"/>
      <c r="Z19" s="224">
        <v>1.4730000000000001</v>
      </c>
      <c r="AA19" s="216"/>
      <c r="AB19" s="287">
        <v>1.4730000000000001</v>
      </c>
      <c r="AC19" s="221">
        <f>_xll.qlSimpleQuoteSetValue(F19,AB19/100,Trigger)</f>
        <v>0</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7" t="s">
        <v>51</v>
      </c>
      <c r="P20" s="261" t="str">
        <v>AB</v>
      </c>
      <c r="Q20" s="261" t="str">
        <v>6E</v>
      </c>
      <c r="R20" s="226" t="str">
        <f t="shared" si="0"/>
        <v>EURAB6E12Y</v>
      </c>
      <c r="S20" s="226" t="str">
        <v>EURAB6E12Y=ICAP</v>
      </c>
      <c r="T20" s="262">
        <v>1.5489999999999999</v>
      </c>
      <c r="U20" s="262">
        <v>1.589</v>
      </c>
      <c r="V20" s="262">
        <v>0</v>
      </c>
      <c r="W20" s="262">
        <v>0</v>
      </c>
      <c r="X20" s="331">
        <f>_xll.qlMidSafe($T20,$U20)</f>
        <v>1.569</v>
      </c>
      <c r="Y20" s="216"/>
      <c r="Z20" s="224">
        <v>1.569</v>
      </c>
      <c r="AA20" s="216"/>
      <c r="AB20" s="287">
        <v>1.569</v>
      </c>
      <c r="AC20" s="221">
        <f>_xll.qlSimpleQuoteSetValue(F20,AB20/100,Trigger)</f>
        <v>0</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7" t="s">
        <v>50</v>
      </c>
      <c r="P21" s="261" t="str">
        <v>AB</v>
      </c>
      <c r="Q21" s="261" t="str">
        <v>6E</v>
      </c>
      <c r="R21" s="226" t="str">
        <f t="shared" si="0"/>
        <v>EURAB6E13Y</v>
      </c>
      <c r="S21" s="226" t="str">
        <v>EURAB6E13Y=ICAP</v>
      </c>
      <c r="T21" s="262">
        <v>1.6320000000000001</v>
      </c>
      <c r="U21" s="262">
        <v>1.6719999999999999</v>
      </c>
      <c r="V21" s="262">
        <v>0</v>
      </c>
      <c r="W21" s="262">
        <v>0</v>
      </c>
      <c r="X21" s="331">
        <f>_xll.qlMidSafe($T21,$U21)</f>
        <v>1.6520000000000001</v>
      </c>
      <c r="Y21" s="216"/>
      <c r="Z21" s="224">
        <v>1.6520000000000001</v>
      </c>
      <c r="AA21" s="216"/>
      <c r="AB21" s="287">
        <v>1.6520000000000001</v>
      </c>
      <c r="AC21" s="221">
        <f>_xll.qlSimpleQuoteSetValue(F21,AB21/100,Trigger)</f>
        <v>0</v>
      </c>
      <c r="AD21" s="193"/>
      <c r="AE21" s="17"/>
      <c r="AF21" s="17"/>
      <c r="AG21" s="17"/>
      <c r="AH21" s="17"/>
      <c r="AI21" s="17"/>
      <c r="AJ21" s="253">
        <f t="shared" si="1"/>
        <v>3.999999999999959E-4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7" t="s">
        <v>49</v>
      </c>
      <c r="P22" s="261" t="str">
        <v>AB</v>
      </c>
      <c r="Q22" s="261" t="str">
        <v>6E</v>
      </c>
      <c r="R22" s="226" t="str">
        <f t="shared" si="0"/>
        <v>EURAB6E14Y</v>
      </c>
      <c r="S22" s="226" t="str">
        <v>EURAB6E14Y=ICAP</v>
      </c>
      <c r="T22" s="262">
        <v>1.7050000000000001</v>
      </c>
      <c r="U22" s="262">
        <v>1.7450000000000001</v>
      </c>
      <c r="V22" s="262">
        <v>0</v>
      </c>
      <c r="W22" s="262">
        <v>0</v>
      </c>
      <c r="X22" s="331">
        <f>_xll.qlMidSafe($T22,$U22)</f>
        <v>1.7250000000000001</v>
      </c>
      <c r="Y22" s="216"/>
      <c r="Z22" s="224">
        <v>1.7250000000000001</v>
      </c>
      <c r="AA22" s="216"/>
      <c r="AB22" s="287">
        <v>1.7250000000000001</v>
      </c>
      <c r="AC22" s="221">
        <f>_xll.qlSimpleQuoteSetValue(F22,AB22/100,Trigger)</f>
        <v>0</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7" t="s">
        <v>48</v>
      </c>
      <c r="P23" s="261" t="str">
        <v>AB</v>
      </c>
      <c r="Q23" s="261" t="str">
        <v>6E</v>
      </c>
      <c r="R23" s="226" t="str">
        <f t="shared" si="0"/>
        <v>EURAB6E15Y</v>
      </c>
      <c r="S23" s="226" t="str">
        <v>EURAB6E15Y=ICAP</v>
      </c>
      <c r="T23" s="262">
        <v>1.766</v>
      </c>
      <c r="U23" s="262">
        <v>1.806</v>
      </c>
      <c r="V23" s="262">
        <v>0</v>
      </c>
      <c r="W23" s="262">
        <v>0</v>
      </c>
      <c r="X23" s="331">
        <f>_xll.qlMidSafe($T23,$U23)</f>
        <v>1.786</v>
      </c>
      <c r="Y23" s="216"/>
      <c r="Z23" s="224">
        <v>1.786</v>
      </c>
      <c r="AA23" s="216"/>
      <c r="AB23" s="287">
        <v>1.786</v>
      </c>
      <c r="AC23" s="221">
        <f>_xll.qlSimpleQuoteSetValue(F23,AB23/100,Trigger)</f>
        <v>0</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7" t="s">
        <v>47</v>
      </c>
      <c r="P24" s="261" t="str">
        <v>AB</v>
      </c>
      <c r="Q24" s="261" t="str">
        <v>6E</v>
      </c>
      <c r="R24" s="226" t="str">
        <f t="shared" si="0"/>
        <v>EURAB6E16Y</v>
      </c>
      <c r="S24" s="226" t="str">
        <v>EURAB6E16Y=ICAP</v>
      </c>
      <c r="T24" s="262">
        <v>1.8169999999999999</v>
      </c>
      <c r="U24" s="262">
        <v>1.857</v>
      </c>
      <c r="V24" s="262">
        <v>0</v>
      </c>
      <c r="W24" s="262">
        <v>0</v>
      </c>
      <c r="X24" s="331">
        <f>_xll.qlMidSafe($T24,$U24)</f>
        <v>1.837</v>
      </c>
      <c r="Y24" s="216"/>
      <c r="Z24" s="224">
        <v>1.837</v>
      </c>
      <c r="AA24" s="216"/>
      <c r="AB24" s="287">
        <v>1.837</v>
      </c>
      <c r="AC24" s="221">
        <f>_xll.qlSimpleQuoteSetValue(F24,AB24/100,Trigger)</f>
        <v>0</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7" t="s">
        <v>46</v>
      </c>
      <c r="P25" s="261" t="str">
        <v>AB</v>
      </c>
      <c r="Q25" s="261" t="str">
        <v>6E</v>
      </c>
      <c r="R25" s="226" t="str">
        <f t="shared" si="0"/>
        <v>EURAB6E17Y</v>
      </c>
      <c r="S25" s="226" t="str">
        <v>EURAB6E17Y=ICAP</v>
      </c>
      <c r="T25" s="262">
        <v>1.86</v>
      </c>
      <c r="U25" s="262">
        <v>1.9000000000000001</v>
      </c>
      <c r="V25" s="262">
        <v>0</v>
      </c>
      <c r="W25" s="262">
        <v>0</v>
      </c>
      <c r="X25" s="331">
        <f>_xll.qlMidSafe($T25,$U25)</f>
        <v>1.8800000000000001</v>
      </c>
      <c r="Y25" s="216"/>
      <c r="Z25" s="224">
        <v>1.8800000000000001</v>
      </c>
      <c r="AA25" s="216"/>
      <c r="AB25" s="287">
        <v>1.8800000000000001</v>
      </c>
      <c r="AC25" s="221">
        <f>_xll.qlSimpleQuoteSetValue(F25,AB25/100,Trigger)</f>
        <v>0</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7" t="s">
        <v>45</v>
      </c>
      <c r="P26" s="261" t="str">
        <v>AB</v>
      </c>
      <c r="Q26" s="261" t="str">
        <v>6E</v>
      </c>
      <c r="R26" s="226" t="str">
        <f t="shared" si="0"/>
        <v>EURAB6E18Y</v>
      </c>
      <c r="S26" s="226" t="str">
        <v>EURAB6E18Y=ICAP</v>
      </c>
      <c r="T26" s="262">
        <v>1.8960000000000001</v>
      </c>
      <c r="U26" s="262">
        <v>1.9359999999999999</v>
      </c>
      <c r="V26" s="262">
        <v>0</v>
      </c>
      <c r="W26" s="262">
        <v>0</v>
      </c>
      <c r="X26" s="331">
        <f>_xll.qlMidSafe($T26,$U26)</f>
        <v>1.9159999999999999</v>
      </c>
      <c r="Y26" s="216"/>
      <c r="Z26" s="224">
        <v>1.9159999999999999</v>
      </c>
      <c r="AA26" s="216"/>
      <c r="AB26" s="287">
        <v>1.9159999999999999</v>
      </c>
      <c r="AC26" s="221">
        <f>_xll.qlSimpleQuoteSetValue(F26,AB26/100,Trigger)</f>
        <v>0</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7" t="s">
        <v>44</v>
      </c>
      <c r="P27" s="261" t="str">
        <v>AB</v>
      </c>
      <c r="Q27" s="261" t="str">
        <v>6E</v>
      </c>
      <c r="R27" s="226" t="str">
        <f t="shared" si="0"/>
        <v>EURAB6E19Y</v>
      </c>
      <c r="S27" s="226" t="str">
        <v>EURAB6E19Y=ICAP</v>
      </c>
      <c r="T27" s="262">
        <v>1.9259999999999999</v>
      </c>
      <c r="U27" s="262">
        <v>1.966</v>
      </c>
      <c r="V27" s="262">
        <v>0</v>
      </c>
      <c r="W27" s="262">
        <v>0</v>
      </c>
      <c r="X27" s="331">
        <f>_xll.qlMidSafe($T27,$U27)</f>
        <v>1.946</v>
      </c>
      <c r="Y27" s="216"/>
      <c r="Z27" s="224">
        <v>1.946</v>
      </c>
      <c r="AA27" s="216"/>
      <c r="AB27" s="287">
        <v>1.946</v>
      </c>
      <c r="AC27" s="221">
        <f>_xll.qlSimpleQuoteSetValue(F27,AB27/100,Trigger)</f>
        <v>0</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7" t="s">
        <v>43</v>
      </c>
      <c r="P28" s="261" t="str">
        <v>AB</v>
      </c>
      <c r="Q28" s="261" t="str">
        <v>6E</v>
      </c>
      <c r="R28" s="226" t="str">
        <f t="shared" si="0"/>
        <v>EURAB6E20Y</v>
      </c>
      <c r="S28" s="226" t="str">
        <v>EURAB6E20Y=ICAP</v>
      </c>
      <c r="T28" s="262">
        <v>1.95</v>
      </c>
      <c r="U28" s="262">
        <v>1.99</v>
      </c>
      <c r="V28" s="262">
        <v>0</v>
      </c>
      <c r="W28" s="262">
        <v>0</v>
      </c>
      <c r="X28" s="331">
        <f>_xll.qlMidSafe($T28,$U28)</f>
        <v>1.97</v>
      </c>
      <c r="Y28" s="216"/>
      <c r="Z28" s="224">
        <v>1.97</v>
      </c>
      <c r="AA28" s="216"/>
      <c r="AB28" s="287">
        <v>1.97</v>
      </c>
      <c r="AC28" s="221">
        <f>_xll.qlSimpleQuoteSetValue(F28,AB28/100,Trigger)</f>
        <v>0</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7" t="s">
        <v>42</v>
      </c>
      <c r="P29" s="261" t="str">
        <v>AB</v>
      </c>
      <c r="Q29" s="261" t="str">
        <v>6E</v>
      </c>
      <c r="R29" s="226" t="str">
        <f t="shared" si="0"/>
        <v>EURAB6E21Y</v>
      </c>
      <c r="S29" s="226" t="str">
        <v>EURAB6E21Y=ICAP</v>
      </c>
      <c r="T29" s="262">
        <v>1.97</v>
      </c>
      <c r="U29" s="262">
        <v>2.0100000000000002</v>
      </c>
      <c r="V29" s="262">
        <v>0</v>
      </c>
      <c r="W29" s="262">
        <v>0</v>
      </c>
      <c r="X29" s="331">
        <f>_xll.qlMidSafe($T29,$U29)</f>
        <v>1.9900000000000002</v>
      </c>
      <c r="Y29" s="216"/>
      <c r="Z29" s="224">
        <v>1.9900000000000002</v>
      </c>
      <c r="AA29" s="216"/>
      <c r="AB29" s="287">
        <v>1.9900000000000002</v>
      </c>
      <c r="AC29" s="221">
        <f>_xll.qlSimpleQuoteSetValue(F29,AB29/100,Trigger)</f>
        <v>0</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7" t="s">
        <v>41</v>
      </c>
      <c r="P30" s="261" t="str">
        <v>AB</v>
      </c>
      <c r="Q30" s="261" t="str">
        <v>6E</v>
      </c>
      <c r="R30" s="226" t="str">
        <f t="shared" si="0"/>
        <v>EURAB6E22Y</v>
      </c>
      <c r="S30" s="226" t="str">
        <v>EURAB6E22Y=ICAP</v>
      </c>
      <c r="T30" s="262">
        <v>1.986</v>
      </c>
      <c r="U30" s="262">
        <v>2.0260000000000002</v>
      </c>
      <c r="V30" s="262">
        <v>0</v>
      </c>
      <c r="W30" s="262">
        <v>0</v>
      </c>
      <c r="X30" s="331">
        <f>_xll.qlMidSafe($T30,$U30)</f>
        <v>2.0060000000000002</v>
      </c>
      <c r="Y30" s="216"/>
      <c r="Z30" s="224">
        <v>2.0060000000000002</v>
      </c>
      <c r="AA30" s="216"/>
      <c r="AB30" s="287">
        <v>2.0060000000000002</v>
      </c>
      <c r="AC30" s="221">
        <f>_xll.qlSimpleQuoteSetValue(F30,AB30/100,Trigger)</f>
        <v>0</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7" t="s">
        <v>40</v>
      </c>
      <c r="P31" s="261" t="str">
        <v>AB</v>
      </c>
      <c r="Q31" s="261" t="str">
        <v>6E</v>
      </c>
      <c r="R31" s="226" t="str">
        <f t="shared" si="0"/>
        <v>EURAB6E23Y</v>
      </c>
      <c r="S31" s="226" t="str">
        <v>EURAB6E23Y=ICAP</v>
      </c>
      <c r="T31" s="262">
        <v>1.9990000000000001</v>
      </c>
      <c r="U31" s="262">
        <v>2.0390000000000001</v>
      </c>
      <c r="V31" s="262">
        <v>0</v>
      </c>
      <c r="W31" s="262">
        <v>0</v>
      </c>
      <c r="X31" s="331">
        <f>_xll.qlMidSafe($T31,$U31)</f>
        <v>2.0190000000000001</v>
      </c>
      <c r="Y31" s="216"/>
      <c r="Z31" s="224">
        <v>2.0190000000000001</v>
      </c>
      <c r="AA31" s="216"/>
      <c r="AB31" s="287">
        <v>2.0190000000000001</v>
      </c>
      <c r="AC31" s="221">
        <f>_xll.qlSimpleQuoteSetValue(F31,AB31/100,Trigger)</f>
        <v>0</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7" t="s">
        <v>39</v>
      </c>
      <c r="P32" s="261" t="str">
        <v>AB</v>
      </c>
      <c r="Q32" s="261" t="str">
        <v>6E</v>
      </c>
      <c r="R32" s="226" t="str">
        <f t="shared" si="0"/>
        <v>EURAB6E24Y</v>
      </c>
      <c r="S32" s="226" t="str">
        <v>EURAB6E24Y=ICAP</v>
      </c>
      <c r="T32" s="262">
        <v>2.0089999999999999</v>
      </c>
      <c r="U32" s="262">
        <v>2.0489999999999999</v>
      </c>
      <c r="V32" s="262">
        <v>0</v>
      </c>
      <c r="W32" s="262">
        <v>0</v>
      </c>
      <c r="X32" s="331">
        <f>_xll.qlMidSafe($T32,$U32)</f>
        <v>2.0289999999999999</v>
      </c>
      <c r="Y32" s="216"/>
      <c r="Z32" s="224">
        <v>2.0289999999999999</v>
      </c>
      <c r="AA32" s="216"/>
      <c r="AB32" s="287">
        <v>2.0289999999999999</v>
      </c>
      <c r="AC32" s="221">
        <f>_xll.qlSimpleQuoteSetValue(F32,AB32/100,Trigger)</f>
        <v>0</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7" t="s">
        <v>38</v>
      </c>
      <c r="P33" s="261" t="str">
        <v>AB</v>
      </c>
      <c r="Q33" s="261" t="str">
        <v>6E</v>
      </c>
      <c r="R33" s="226" t="str">
        <f t="shared" si="0"/>
        <v>EURAB6E25Y</v>
      </c>
      <c r="S33" s="226" t="str">
        <v>EURAB6E25Y=ICAP</v>
      </c>
      <c r="T33" s="262">
        <v>2.0169999999999999</v>
      </c>
      <c r="U33" s="262">
        <v>2.0569999999999999</v>
      </c>
      <c r="V33" s="262">
        <v>0</v>
      </c>
      <c r="W33" s="262">
        <v>0</v>
      </c>
      <c r="X33" s="331">
        <f>_xll.qlMidSafe($T33,$U33)</f>
        <v>2.0369999999999999</v>
      </c>
      <c r="Y33" s="216"/>
      <c r="Z33" s="224">
        <v>2.0369999999999999</v>
      </c>
      <c r="AA33" s="216"/>
      <c r="AB33" s="287">
        <v>2.0369999999999999</v>
      </c>
      <c r="AC33" s="221">
        <f>_xll.qlSimpleQuoteSetValue(F33,AB33/100,Trigger)</f>
        <v>0</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7" t="s">
        <v>37</v>
      </c>
      <c r="P34" s="261" t="str">
        <v>AB</v>
      </c>
      <c r="Q34" s="261" t="str">
        <v>6E</v>
      </c>
      <c r="R34" s="226" t="str">
        <f t="shared" si="0"/>
        <v>EURAB6E26Y</v>
      </c>
      <c r="S34" s="226" t="str">
        <v>EURAB6E26Y=ICAP</v>
      </c>
      <c r="T34" s="262">
        <v>2.0230000000000001</v>
      </c>
      <c r="U34" s="262">
        <v>2.0630000000000002</v>
      </c>
      <c r="V34" s="262">
        <v>0</v>
      </c>
      <c r="W34" s="262">
        <v>0</v>
      </c>
      <c r="X34" s="331">
        <f>_xll.qlMidSafe($T34,$U34)</f>
        <v>2.0430000000000001</v>
      </c>
      <c r="Y34" s="216"/>
      <c r="Z34" s="224">
        <v>2.0430000000000001</v>
      </c>
      <c r="AA34" s="216"/>
      <c r="AB34" s="287">
        <v>2.0430000000000001</v>
      </c>
      <c r="AC34" s="221">
        <f>_xll.qlSimpleQuoteSetValue(F34,AB34/100,Trigger)</f>
        <v>0</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7" t="s">
        <v>36</v>
      </c>
      <c r="P35" s="261" t="str">
        <v>AB</v>
      </c>
      <c r="Q35" s="261" t="str">
        <v>6E</v>
      </c>
      <c r="R35" s="226" t="str">
        <f t="shared" si="0"/>
        <v>EURAB6E27Y</v>
      </c>
      <c r="S35" s="226" t="str">
        <v>EURAB6E27Y=ICAP</v>
      </c>
      <c r="T35" s="262">
        <v>2.0270000000000001</v>
      </c>
      <c r="U35" s="262">
        <v>2.0670000000000002</v>
      </c>
      <c r="V35" s="262">
        <v>0</v>
      </c>
      <c r="W35" s="262">
        <v>0</v>
      </c>
      <c r="X35" s="331">
        <f>_xll.qlMidSafe($T35,$U35)</f>
        <v>2.0470000000000002</v>
      </c>
      <c r="Y35" s="216"/>
      <c r="Z35" s="224">
        <v>2.0470000000000002</v>
      </c>
      <c r="AA35" s="216"/>
      <c r="AB35" s="287">
        <v>2.0470000000000002</v>
      </c>
      <c r="AC35" s="221">
        <f>_xll.qlSimpleQuoteSetValue(F35,AB35/100,Trigger)</f>
        <v>0</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7" t="s">
        <v>35</v>
      </c>
      <c r="P36" s="261" t="str">
        <v>AB</v>
      </c>
      <c r="Q36" s="261" t="str">
        <v>6E</v>
      </c>
      <c r="R36" s="226" t="str">
        <f t="shared" si="0"/>
        <v>EURAB6E28Y</v>
      </c>
      <c r="S36" s="226" t="str">
        <v>EURAB6E28Y=ICAP</v>
      </c>
      <c r="T36" s="262">
        <v>2.0300000000000002</v>
      </c>
      <c r="U36" s="262">
        <v>2.0699999999999998</v>
      </c>
      <c r="V36" s="262">
        <v>0</v>
      </c>
      <c r="W36" s="262">
        <v>0</v>
      </c>
      <c r="X36" s="331">
        <f>_xll.qlMidSafe($T36,$U36)</f>
        <v>2.0499999999999998</v>
      </c>
      <c r="Y36" s="216"/>
      <c r="Z36" s="224">
        <v>2.0499999999999998</v>
      </c>
      <c r="AA36" s="216"/>
      <c r="AB36" s="287">
        <v>2.0499999999999998</v>
      </c>
      <c r="AC36" s="221">
        <f>_xll.qlSimpleQuoteSetValue(F36,AB36/100,Trigger)</f>
        <v>0</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7" t="s">
        <v>34</v>
      </c>
      <c r="P37" s="261" t="str">
        <v>AB</v>
      </c>
      <c r="Q37" s="261" t="str">
        <v>6E</v>
      </c>
      <c r="R37" s="226" t="str">
        <f t="shared" si="0"/>
        <v>EURAB6E29Y</v>
      </c>
      <c r="S37" s="226" t="str">
        <v>EURAB6E29Y=ICAP</v>
      </c>
      <c r="T37" s="262">
        <v>2.032</v>
      </c>
      <c r="U37" s="262">
        <v>2.0720000000000001</v>
      </c>
      <c r="V37" s="262">
        <v>0</v>
      </c>
      <c r="W37" s="262">
        <v>0</v>
      </c>
      <c r="X37" s="331">
        <f>_xll.qlMidSafe($T37,$U37)</f>
        <v>2.052</v>
      </c>
      <c r="Y37" s="216"/>
      <c r="Z37" s="224">
        <v>2.052</v>
      </c>
      <c r="AA37" s="216"/>
      <c r="AB37" s="287">
        <v>2.052</v>
      </c>
      <c r="AC37" s="221">
        <f>_xll.qlSimpleQuoteSetValue(F37,AB37/100,Trigger)</f>
        <v>0</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7" t="s">
        <v>33</v>
      </c>
      <c r="P38" s="261" t="str">
        <v>AB</v>
      </c>
      <c r="Q38" s="261" t="str">
        <v>6E</v>
      </c>
      <c r="R38" s="226" t="str">
        <f t="shared" si="0"/>
        <v>EURAB6E30Y</v>
      </c>
      <c r="S38" s="226" t="str">
        <v>EURAB6E30Y=ICAP</v>
      </c>
      <c r="T38" s="262">
        <v>2.0350000000000001</v>
      </c>
      <c r="U38" s="262">
        <v>2.0750000000000002</v>
      </c>
      <c r="V38" s="262">
        <v>0</v>
      </c>
      <c r="W38" s="262">
        <v>0</v>
      </c>
      <c r="X38" s="331">
        <f>_xll.qlMidSafe($T38,$U38)</f>
        <v>2.0550000000000002</v>
      </c>
      <c r="Y38" s="216"/>
      <c r="Z38" s="224">
        <v>2.0550000000000002</v>
      </c>
      <c r="AA38" s="216"/>
      <c r="AB38" s="287">
        <v>2.0550000000000002</v>
      </c>
      <c r="AC38" s="221">
        <f>_xll.qlSimpleQuoteSetValue(F38,AB38/100,Trigger)</f>
        <v>0</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7" t="s">
        <v>32</v>
      </c>
      <c r="P39" s="261" t="str">
        <v>AB</v>
      </c>
      <c r="Q39" s="261" t="str">
        <v>6E</v>
      </c>
      <c r="R39" s="226" t="str">
        <f t="shared" si="0"/>
        <v>EURAB6E35Y</v>
      </c>
      <c r="S39" s="226" t="str">
        <v>EURAB6E35Y=ICAP</v>
      </c>
      <c r="T39" s="262">
        <v>2.0529999999999999</v>
      </c>
      <c r="U39" s="262">
        <v>2.093</v>
      </c>
      <c r="V39" s="262">
        <v>0</v>
      </c>
      <c r="W39" s="262">
        <v>0</v>
      </c>
      <c r="X39" s="331">
        <f>_xll.qlMidSafe($T39,$U39)</f>
        <v>2.073</v>
      </c>
      <c r="Y39" s="216"/>
      <c r="Z39" s="224">
        <v>2.073</v>
      </c>
      <c r="AA39" s="216"/>
      <c r="AB39" s="287">
        <v>2.073</v>
      </c>
      <c r="AC39" s="221">
        <f>_xll.qlSimpleQuoteSetValue(F39,AB39/100,Trigger)</f>
        <v>0</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7" t="s">
        <v>31</v>
      </c>
      <c r="P40" s="261" t="str">
        <v>AB</v>
      </c>
      <c r="Q40" s="261" t="str">
        <v>6E</v>
      </c>
      <c r="R40" s="226" t="str">
        <f t="shared" si="0"/>
        <v>EURAB6E40Y</v>
      </c>
      <c r="S40" s="226" t="str">
        <v>EURAB6E40Y=ICAP</v>
      </c>
      <c r="T40" s="262">
        <v>2.0699999999999998</v>
      </c>
      <c r="U40" s="262">
        <v>2.11</v>
      </c>
      <c r="V40" s="262">
        <v>0</v>
      </c>
      <c r="W40" s="262">
        <v>0</v>
      </c>
      <c r="X40" s="331">
        <f>_xll.qlMidSafe($T40,$U40)</f>
        <v>2.09</v>
      </c>
      <c r="Y40" s="216"/>
      <c r="Z40" s="224">
        <v>2.09</v>
      </c>
      <c r="AA40" s="216"/>
      <c r="AB40" s="287">
        <v>2.09</v>
      </c>
      <c r="AC40" s="221">
        <f>_xll.qlSimpleQuoteSetValue(F40,AB40/100,Trigger)</f>
        <v>0</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7" t="s">
        <v>30</v>
      </c>
      <c r="P41" s="261" t="str">
        <v>AB</v>
      </c>
      <c r="Q41" s="261" t="str">
        <v>6E</v>
      </c>
      <c r="R41" s="226" t="str">
        <f t="shared" si="0"/>
        <v>EURAB6E50Y</v>
      </c>
      <c r="S41" s="226" t="str">
        <v>EURAB6E50Y=ICAP</v>
      </c>
      <c r="T41" s="262">
        <v>2.073</v>
      </c>
      <c r="U41" s="262">
        <v>2.113</v>
      </c>
      <c r="V41" s="262">
        <v>0</v>
      </c>
      <c r="W41" s="262">
        <v>0</v>
      </c>
      <c r="X41" s="331">
        <f>_xll.qlMidSafe($T41,$U41)</f>
        <v>2.093</v>
      </c>
      <c r="Y41" s="216"/>
      <c r="Z41" s="224">
        <v>2.093</v>
      </c>
      <c r="AA41" s="216"/>
      <c r="AB41" s="287">
        <v>2.093</v>
      </c>
      <c r="AC41" s="221">
        <f>_xll.qlSimpleQuoteSetValue(F41,AB41/100,Trigger)</f>
        <v>0</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7" t="s">
        <v>29</v>
      </c>
      <c r="P42" s="261" t="str">
        <v>AB</v>
      </c>
      <c r="Q42" s="261" t="str">
        <v>6E</v>
      </c>
      <c r="R42" s="226" t="str">
        <f t="shared" si="0"/>
        <v>EURAB6E60Y</v>
      </c>
      <c r="S42" s="226" t="str">
        <v>EURAB6E60Y=ICAP</v>
      </c>
      <c r="T42" s="262">
        <v>2.0859999999999999</v>
      </c>
      <c r="U42" s="262">
        <v>2.1259999999999999</v>
      </c>
      <c r="V42" s="262">
        <v>0</v>
      </c>
      <c r="W42" s="262">
        <v>0</v>
      </c>
      <c r="X42" s="331">
        <f>_xll.qlMidSafe($T42,$U42)</f>
        <v>2.1059999999999999</v>
      </c>
      <c r="Y42" s="216"/>
      <c r="Z42" s="217">
        <v>2.1059999999999999</v>
      </c>
      <c r="AA42" s="216"/>
      <c r="AB42" s="280">
        <v>2.1059999999999999</v>
      </c>
      <c r="AC42" s="213">
        <f>_xll.qlSimpleQuoteSetValue(F42,AB42/100,Trigger)</f>
        <v>0</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EURTOY_SYNTHON_Quote#0000</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EURTOY2_SYNTHON_Quote#0000</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EURAB6E1Y_Quote#0000</v>
      </c>
      <c r="G3" s="82" t="s">
        <v>155</v>
      </c>
      <c r="H3" s="204" t="str">
        <f>BasisSwap1MxM!F6</f>
        <v>EUR1E6E1Y_Quote#0000</v>
      </c>
      <c r="I3" s="203" t="str">
        <f t="shared" ref="I3:I39" si="0">Currency&amp;$C3&amp;$D3&amp;"BASIS"&amp;$B3&amp;QuoteSuffix</f>
        <v>EURAB1EBASIS1Y_Quote</v>
      </c>
      <c r="J3" s="203" t="str">
        <f>_xll.qlCompositeQuote(I3,F3,H3,G3,Permanent,Trigger,ObjectOverwrite)</f>
        <v>EURAB1EBASIS1Y_Quote#0000</v>
      </c>
      <c r="K3" s="210" t="str">
        <f>_xll.ohRangeRetrieveError(J3)</f>
        <v/>
      </c>
      <c r="L3" s="43"/>
    </row>
    <row r="4" spans="1:13" x14ac:dyDescent="0.2">
      <c r="A4" s="98"/>
      <c r="B4" s="190" t="s">
        <v>79</v>
      </c>
      <c r="C4" s="82" t="s">
        <v>140</v>
      </c>
      <c r="D4" s="82" t="s">
        <v>75</v>
      </c>
      <c r="E4" s="82" t="s">
        <v>74</v>
      </c>
      <c r="F4" s="203" t="str">
        <f>Swap6M!F7</f>
        <v>EURAB6E15M_Quote#0000</v>
      </c>
      <c r="G4" s="82" t="s">
        <v>155</v>
      </c>
      <c r="H4" s="204" t="str">
        <f>BasisSwap1MxM!F7</f>
        <v>EUR1E6E15M_Quote#0000</v>
      </c>
      <c r="I4" s="203" t="str">
        <f t="shared" si="0"/>
        <v>EURAB1EBASIS15M_Quote</v>
      </c>
      <c r="J4" s="203" t="str">
        <f>_xll.qlCompositeQuote(I4,F4,H4,G4,Permanent,Trigger,ObjectOverwrite)</f>
        <v>EURAB1EBASIS15M_Quote#0000</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EURAB6E18M_Quote#0000</v>
      </c>
      <c r="G5" s="82" t="s">
        <v>155</v>
      </c>
      <c r="H5" s="204" t="str">
        <f>BasisSwap1MxM!F8</f>
        <v>EUR1E6E18M_Quote#0000</v>
      </c>
      <c r="I5" s="203" t="str">
        <f t="shared" si="0"/>
        <v>EURAB1EBASIS18M_Quote</v>
      </c>
      <c r="J5" s="203" t="str">
        <f>_xll.qlCompositeQuote(I5,F5,H5,G5,Permanent,Trigger,ObjectOverwrite)</f>
        <v>EURAB1EBASIS18M_Quote#0000</v>
      </c>
      <c r="K5" s="210" t="str">
        <f>_xll.ohRangeRetrieveError(J5)</f>
        <v/>
      </c>
      <c r="L5" s="43"/>
    </row>
    <row r="6" spans="1:13" x14ac:dyDescent="0.2">
      <c r="A6" s="98"/>
      <c r="B6" s="190" t="s">
        <v>77</v>
      </c>
      <c r="C6" s="82" t="s">
        <v>140</v>
      </c>
      <c r="D6" s="82" t="s">
        <v>75</v>
      </c>
      <c r="E6" s="82" t="s">
        <v>74</v>
      </c>
      <c r="F6" s="203" t="str">
        <f>Swap6M!F9</f>
        <v>EURAB6E21M_Quote#0000</v>
      </c>
      <c r="G6" s="82" t="s">
        <v>155</v>
      </c>
      <c r="H6" s="204" t="str">
        <f>BasisSwap1MxM!F9</f>
        <v>EUR1E6E21M_Quote#0000</v>
      </c>
      <c r="I6" s="203" t="str">
        <f t="shared" si="0"/>
        <v>EURAB1EBASIS21M_Quote</v>
      </c>
      <c r="J6" s="203" t="str">
        <f>_xll.qlCompositeQuote(I6,F6,H6,G6,Permanent,Trigger,ObjectOverwrite)</f>
        <v>EURAB1EBASIS21M_Quote#0000</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EURAB6E2Y_Quote#0000</v>
      </c>
      <c r="G7" s="82" t="s">
        <v>155</v>
      </c>
      <c r="H7" s="204" t="str">
        <f>BasisSwap1MxM!F10</f>
        <v>EUR1E6E2Y_Quote#0000</v>
      </c>
      <c r="I7" s="203" t="str">
        <f t="shared" si="0"/>
        <v>EURAB1EBASIS2Y_Quote</v>
      </c>
      <c r="J7" s="203" t="str">
        <f>_xll.qlCompositeQuote(I7,F7,H7,G7,Permanent,Trigger,ObjectOverwrite)</f>
        <v>EURAB1EBASIS2Y_Quote#0000</v>
      </c>
      <c r="K7" s="210" t="str">
        <f>_xll.ohRangeRetrieveError(J7)</f>
        <v/>
      </c>
      <c r="L7" s="43"/>
    </row>
    <row r="8" spans="1:13" x14ac:dyDescent="0.2">
      <c r="A8" s="98"/>
      <c r="B8" s="190" t="s">
        <v>60</v>
      </c>
      <c r="C8" s="82" t="s">
        <v>140</v>
      </c>
      <c r="D8" s="82" t="s">
        <v>75</v>
      </c>
      <c r="E8" s="82" t="s">
        <v>74</v>
      </c>
      <c r="F8" s="203" t="str">
        <f>Swap6M!F11</f>
        <v>EURAB6E3Y_Quote#0000</v>
      </c>
      <c r="G8" s="82" t="s">
        <v>155</v>
      </c>
      <c r="H8" s="204" t="str">
        <f>BasisSwap1MxM!F11</f>
        <v>EUR1E6E3Y_Quote#0000</v>
      </c>
      <c r="I8" s="203" t="str">
        <f t="shared" si="0"/>
        <v>EURAB1EBASIS3Y_Quote</v>
      </c>
      <c r="J8" s="203" t="str">
        <f>_xll.qlCompositeQuote(I8,F8,H8,G8,Permanent,Trigger,ObjectOverwrite)</f>
        <v>EURAB1EBASIS3Y_Quote#0000</v>
      </c>
      <c r="K8" s="210" t="str">
        <f>_xll.ohRangeRetrieveError(J8)</f>
        <v/>
      </c>
      <c r="L8" s="43"/>
    </row>
    <row r="9" spans="1:13" x14ac:dyDescent="0.2">
      <c r="A9" s="98"/>
      <c r="B9" s="190" t="s">
        <v>59</v>
      </c>
      <c r="C9" s="82" t="s">
        <v>140</v>
      </c>
      <c r="D9" s="82" t="s">
        <v>75</v>
      </c>
      <c r="E9" s="82" t="s">
        <v>74</v>
      </c>
      <c r="F9" s="203" t="str">
        <f>Swap6M!F12</f>
        <v>EURAB6E4Y_Quote#0000</v>
      </c>
      <c r="G9" s="82" t="s">
        <v>155</v>
      </c>
      <c r="H9" s="204" t="str">
        <f>BasisSwap1MxM!F12</f>
        <v>EUR1E6E4Y_Quote#0000</v>
      </c>
      <c r="I9" s="203" t="str">
        <f t="shared" si="0"/>
        <v>EURAB1EBASIS4Y_Quote</v>
      </c>
      <c r="J9" s="203" t="str">
        <f>_xll.qlCompositeQuote(I9,F9,H9,G9,Permanent,Trigger,ObjectOverwrite)</f>
        <v>EURAB1EBASIS4Y_Quote#0000</v>
      </c>
      <c r="K9" s="210" t="str">
        <f>_xll.ohRangeRetrieveError(J9)</f>
        <v/>
      </c>
      <c r="L9" s="43"/>
    </row>
    <row r="10" spans="1:13" x14ac:dyDescent="0.2">
      <c r="A10" s="98"/>
      <c r="B10" s="190" t="s">
        <v>58</v>
      </c>
      <c r="C10" s="82" t="s">
        <v>140</v>
      </c>
      <c r="D10" s="82" t="s">
        <v>75</v>
      </c>
      <c r="E10" s="82" t="s">
        <v>74</v>
      </c>
      <c r="F10" s="203" t="str">
        <f>Swap6M!F13</f>
        <v>EURAB6E5Y_Quote#0000</v>
      </c>
      <c r="G10" s="82" t="s">
        <v>155</v>
      </c>
      <c r="H10" s="204" t="str">
        <f>BasisSwap1MxM!F13</f>
        <v>EUR1E6E5Y_Quote#0000</v>
      </c>
      <c r="I10" s="203" t="str">
        <f t="shared" si="0"/>
        <v>EURAB1EBASIS5Y_Quote</v>
      </c>
      <c r="J10" s="203" t="str">
        <f>_xll.qlCompositeQuote(I10,F10,H10,G10,Permanent,Trigger,ObjectOverwrite)</f>
        <v>EURAB1EBASIS5Y_Quote#0000</v>
      </c>
      <c r="K10" s="210" t="str">
        <f>_xll.ohRangeRetrieveError(J10)</f>
        <v/>
      </c>
      <c r="L10" s="43"/>
    </row>
    <row r="11" spans="1:13" x14ac:dyDescent="0.2">
      <c r="A11" s="98"/>
      <c r="B11" s="190" t="s">
        <v>57</v>
      </c>
      <c r="C11" s="82" t="s">
        <v>140</v>
      </c>
      <c r="D11" s="82" t="s">
        <v>75</v>
      </c>
      <c r="E11" s="82" t="s">
        <v>74</v>
      </c>
      <c r="F11" s="203" t="str">
        <f>Swap6M!F14</f>
        <v>EURAB6E6Y_Quote#0000</v>
      </c>
      <c r="G11" s="82" t="s">
        <v>155</v>
      </c>
      <c r="H11" s="204" t="str">
        <f>BasisSwap1MxM!F14</f>
        <v>EUR1E6E6Y_Quote#0000</v>
      </c>
      <c r="I11" s="203" t="str">
        <f t="shared" si="0"/>
        <v>EURAB1EBASIS6Y_Quote</v>
      </c>
      <c r="J11" s="203" t="str">
        <f>_xll.qlCompositeQuote(I11,F11,H11,G11,Permanent,Trigger,ObjectOverwrite)</f>
        <v>EURAB1EBASIS6Y_Quote#0000</v>
      </c>
      <c r="K11" s="210" t="str">
        <f>_xll.ohRangeRetrieveError(J11)</f>
        <v/>
      </c>
      <c r="L11" s="43"/>
    </row>
    <row r="12" spans="1:13" x14ac:dyDescent="0.2">
      <c r="A12" s="98"/>
      <c r="B12" s="190" t="s">
        <v>56</v>
      </c>
      <c r="C12" s="82" t="s">
        <v>140</v>
      </c>
      <c r="D12" s="82" t="s">
        <v>75</v>
      </c>
      <c r="E12" s="82" t="s">
        <v>74</v>
      </c>
      <c r="F12" s="203" t="str">
        <f>Swap6M!F15</f>
        <v>EURAB6E7Y_Quote#0000</v>
      </c>
      <c r="G12" s="82" t="s">
        <v>155</v>
      </c>
      <c r="H12" s="204" t="str">
        <f>BasisSwap1MxM!F15</f>
        <v>EUR1E6E7Y_Quote#0000</v>
      </c>
      <c r="I12" s="203" t="str">
        <f t="shared" si="0"/>
        <v>EURAB1EBASIS7Y_Quote</v>
      </c>
      <c r="J12" s="203" t="str">
        <f>_xll.qlCompositeQuote(I12,F12,H12,G12,Permanent,Trigger,ObjectOverwrite)</f>
        <v>EURAB1EBASIS7Y_Quote#0000</v>
      </c>
      <c r="K12" s="210" t="str">
        <f>_xll.ohRangeRetrieveError(J12)</f>
        <v/>
      </c>
      <c r="L12" s="43"/>
    </row>
    <row r="13" spans="1:13" x14ac:dyDescent="0.2">
      <c r="A13" s="98"/>
      <c r="B13" s="190" t="s">
        <v>55</v>
      </c>
      <c r="C13" s="82" t="s">
        <v>140</v>
      </c>
      <c r="D13" s="82" t="s">
        <v>75</v>
      </c>
      <c r="E13" s="82" t="s">
        <v>74</v>
      </c>
      <c r="F13" s="203" t="str">
        <f>Swap6M!F16</f>
        <v>EURAB6E8Y_Quote#0000</v>
      </c>
      <c r="G13" s="82" t="s">
        <v>155</v>
      </c>
      <c r="H13" s="204" t="str">
        <f>BasisSwap1MxM!F16</f>
        <v>EUR1E6E8Y_Quote#0000</v>
      </c>
      <c r="I13" s="203" t="str">
        <f t="shared" si="0"/>
        <v>EURAB1EBASIS8Y_Quote</v>
      </c>
      <c r="J13" s="203" t="str">
        <f>_xll.qlCompositeQuote(I13,F13,H13,G13,Permanent,Trigger,ObjectOverwrite)</f>
        <v>EURAB1EBASIS8Y_Quote#0000</v>
      </c>
      <c r="K13" s="210" t="str">
        <f>_xll.ohRangeRetrieveError(J13)</f>
        <v/>
      </c>
      <c r="L13" s="43"/>
    </row>
    <row r="14" spans="1:13" x14ac:dyDescent="0.2">
      <c r="A14" s="98"/>
      <c r="B14" s="190" t="s">
        <v>54</v>
      </c>
      <c r="C14" s="82" t="s">
        <v>140</v>
      </c>
      <c r="D14" s="82" t="s">
        <v>75</v>
      </c>
      <c r="E14" s="82" t="s">
        <v>74</v>
      </c>
      <c r="F14" s="203" t="str">
        <f>Swap6M!F17</f>
        <v>EURAB6E9Y_Quote#0000</v>
      </c>
      <c r="G14" s="82" t="s">
        <v>155</v>
      </c>
      <c r="H14" s="204" t="str">
        <f>BasisSwap1MxM!F17</f>
        <v>EUR1E6E9Y_Quote#0000</v>
      </c>
      <c r="I14" s="203" t="str">
        <f t="shared" si="0"/>
        <v>EURAB1EBASIS9Y_Quote</v>
      </c>
      <c r="J14" s="203" t="str">
        <f>_xll.qlCompositeQuote(I14,F14,H14,G14,Permanent,Trigger,ObjectOverwrite)</f>
        <v>EURAB1EBASIS9Y_Quote#0000</v>
      </c>
      <c r="K14" s="210" t="str">
        <f>_xll.ohRangeRetrieveError(J14)</f>
        <v/>
      </c>
      <c r="L14" s="43"/>
    </row>
    <row r="15" spans="1:13" x14ac:dyDescent="0.2">
      <c r="A15" s="98"/>
      <c r="B15" s="190" t="s">
        <v>53</v>
      </c>
      <c r="C15" s="82" t="s">
        <v>140</v>
      </c>
      <c r="D15" s="82" t="s">
        <v>75</v>
      </c>
      <c r="E15" s="82" t="s">
        <v>74</v>
      </c>
      <c r="F15" s="203" t="str">
        <f>Swap6M!F18</f>
        <v>EURAB6E10Y_Quote#0000</v>
      </c>
      <c r="G15" s="82" t="s">
        <v>155</v>
      </c>
      <c r="H15" s="204" t="str">
        <f>BasisSwap1MxM!F18</f>
        <v>EUR1E6E10Y_Quote#0000</v>
      </c>
      <c r="I15" s="203" t="str">
        <f t="shared" si="0"/>
        <v>EURAB1EBASIS10Y_Quote</v>
      </c>
      <c r="J15" s="203" t="str">
        <f>_xll.qlCompositeQuote(I15,F15,H15,G15,Permanent,Trigger,ObjectOverwrite)</f>
        <v>EURAB1EBASIS10Y_Quote#0000</v>
      </c>
      <c r="K15" s="210" t="str">
        <f>_xll.ohRangeRetrieveError(J15)</f>
        <v/>
      </c>
      <c r="L15" s="43"/>
    </row>
    <row r="16" spans="1:13" x14ac:dyDescent="0.2">
      <c r="A16" s="98"/>
      <c r="B16" s="190" t="s">
        <v>52</v>
      </c>
      <c r="C16" s="82" t="s">
        <v>140</v>
      </c>
      <c r="D16" s="82" t="s">
        <v>75</v>
      </c>
      <c r="E16" s="82" t="s">
        <v>74</v>
      </c>
      <c r="F16" s="203" t="str">
        <f>Swap6M!F19</f>
        <v>EURAB6E11Y_Quote#0000</v>
      </c>
      <c r="G16" s="82" t="s">
        <v>155</v>
      </c>
      <c r="H16" s="204" t="str">
        <f>BasisSwap1MxM!F19</f>
        <v>EUR1E6E11Y_Quote#0000</v>
      </c>
      <c r="I16" s="203" t="str">
        <f t="shared" si="0"/>
        <v>EURAB1EBASIS11Y_Quote</v>
      </c>
      <c r="J16" s="203" t="str">
        <f>_xll.qlCompositeQuote(I16,F16,H16,G16,Permanent,Trigger,ObjectOverwrite)</f>
        <v>EURAB1EBASIS11Y_Quote#0000</v>
      </c>
      <c r="K16" s="210" t="str">
        <f>_xll.ohRangeRetrieveError(J16)</f>
        <v/>
      </c>
      <c r="L16" s="43"/>
    </row>
    <row r="17" spans="1:12" x14ac:dyDescent="0.2">
      <c r="A17" s="98"/>
      <c r="B17" s="190" t="s">
        <v>51</v>
      </c>
      <c r="C17" s="82" t="s">
        <v>140</v>
      </c>
      <c r="D17" s="82" t="s">
        <v>75</v>
      </c>
      <c r="E17" s="82" t="s">
        <v>74</v>
      </c>
      <c r="F17" s="203" t="str">
        <f>Swap6M!F20</f>
        <v>EURAB6E12Y_Quote#0000</v>
      </c>
      <c r="G17" s="82" t="s">
        <v>155</v>
      </c>
      <c r="H17" s="204" t="str">
        <f>BasisSwap1MxM!F20</f>
        <v>EUR1E6E12Y_Quote#0000</v>
      </c>
      <c r="I17" s="203" t="str">
        <f t="shared" si="0"/>
        <v>EURAB1EBASIS12Y_Quote</v>
      </c>
      <c r="J17" s="203" t="str">
        <f>_xll.qlCompositeQuote(I17,F17,H17,G17,Permanent,Trigger,ObjectOverwrite)</f>
        <v>EURAB1EBASIS12Y_Quote#0000</v>
      </c>
      <c r="K17" s="210" t="str">
        <f>_xll.ohRangeRetrieveError(J17)</f>
        <v/>
      </c>
      <c r="L17" s="43"/>
    </row>
    <row r="18" spans="1:12" x14ac:dyDescent="0.2">
      <c r="A18" s="98"/>
      <c r="B18" s="190" t="s">
        <v>50</v>
      </c>
      <c r="C18" s="82" t="s">
        <v>140</v>
      </c>
      <c r="D18" s="82" t="s">
        <v>75</v>
      </c>
      <c r="E18" s="82" t="s">
        <v>74</v>
      </c>
      <c r="F18" s="203" t="str">
        <f>Swap6M!F21</f>
        <v>EURAB6E13Y_Quote#0000</v>
      </c>
      <c r="G18" s="82" t="s">
        <v>155</v>
      </c>
      <c r="H18" s="204" t="str">
        <f>BasisSwap1MxM!F21</f>
        <v>EUR1E6E13Y_Quote#0000</v>
      </c>
      <c r="I18" s="203" t="str">
        <f t="shared" si="0"/>
        <v>EURAB1EBASIS13Y_Quote</v>
      </c>
      <c r="J18" s="203" t="str">
        <f>_xll.qlCompositeQuote(I18,F18,H18,G18,Permanent,Trigger,ObjectOverwrite)</f>
        <v>EURAB1EBASIS13Y_Quote#0000</v>
      </c>
      <c r="K18" s="210" t="str">
        <f>_xll.ohRangeRetrieveError(J18)</f>
        <v/>
      </c>
      <c r="L18" s="43"/>
    </row>
    <row r="19" spans="1:12" x14ac:dyDescent="0.2">
      <c r="A19" s="98"/>
      <c r="B19" s="190" t="s">
        <v>49</v>
      </c>
      <c r="C19" s="82" t="s">
        <v>140</v>
      </c>
      <c r="D19" s="82" t="s">
        <v>75</v>
      </c>
      <c r="E19" s="82" t="s">
        <v>74</v>
      </c>
      <c r="F19" s="203" t="str">
        <f>Swap6M!F22</f>
        <v>EURAB6E14Y_Quote#0000</v>
      </c>
      <c r="G19" s="82" t="s">
        <v>155</v>
      </c>
      <c r="H19" s="204" t="str">
        <f>BasisSwap1MxM!F22</f>
        <v>EUR1E6E14Y_Quote#0000</v>
      </c>
      <c r="I19" s="203" t="str">
        <f t="shared" si="0"/>
        <v>EURAB1EBASIS14Y_Quote</v>
      </c>
      <c r="J19" s="203" t="str">
        <f>_xll.qlCompositeQuote(I19,F19,H19,G19,Permanent,Trigger,ObjectOverwrite)</f>
        <v>EURAB1EBASIS14Y_Quote#0000</v>
      </c>
      <c r="K19" s="210" t="str">
        <f>_xll.ohRangeRetrieveError(J19)</f>
        <v/>
      </c>
      <c r="L19" s="43"/>
    </row>
    <row r="20" spans="1:12" x14ac:dyDescent="0.2">
      <c r="A20" s="98"/>
      <c r="B20" s="190" t="s">
        <v>48</v>
      </c>
      <c r="C20" s="82" t="s">
        <v>140</v>
      </c>
      <c r="D20" s="82" t="s">
        <v>75</v>
      </c>
      <c r="E20" s="82" t="s">
        <v>74</v>
      </c>
      <c r="F20" s="203" t="str">
        <f>Swap6M!F23</f>
        <v>EURAB6E15Y_Quote#0000</v>
      </c>
      <c r="G20" s="82" t="s">
        <v>155</v>
      </c>
      <c r="H20" s="204" t="str">
        <f>BasisSwap1MxM!F23</f>
        <v>EUR1E6E15Y_Quote#0000</v>
      </c>
      <c r="I20" s="203" t="str">
        <f t="shared" si="0"/>
        <v>EURAB1EBASIS15Y_Quote</v>
      </c>
      <c r="J20" s="203" t="str">
        <f>_xll.qlCompositeQuote(I20,F20,H20,G20,Permanent,Trigger,ObjectOverwrite)</f>
        <v>EURAB1EBASIS15Y_Quote#0000</v>
      </c>
      <c r="K20" s="210" t="str">
        <f>_xll.ohRangeRetrieveError(J20)</f>
        <v/>
      </c>
      <c r="L20" s="43"/>
    </row>
    <row r="21" spans="1:12" x14ac:dyDescent="0.2">
      <c r="A21" s="98"/>
      <c r="B21" s="190" t="s">
        <v>47</v>
      </c>
      <c r="C21" s="82" t="s">
        <v>140</v>
      </c>
      <c r="D21" s="82" t="s">
        <v>75</v>
      </c>
      <c r="E21" s="82" t="s">
        <v>74</v>
      </c>
      <c r="F21" s="203" t="str">
        <f>Swap6M!F24</f>
        <v>EURAB6E16Y_Quote#0000</v>
      </c>
      <c r="G21" s="82" t="s">
        <v>155</v>
      </c>
      <c r="H21" s="204" t="str">
        <f>BasisSwap1MxM!F24</f>
        <v>EUR1E6E16Y_Quote#0000</v>
      </c>
      <c r="I21" s="203" t="str">
        <f t="shared" si="0"/>
        <v>EURAB1EBASIS16Y_Quote</v>
      </c>
      <c r="J21" s="203" t="str">
        <f>_xll.qlCompositeQuote(I21,F21,H21,G21,Permanent,Trigger,ObjectOverwrite)</f>
        <v>EURAB1EBASIS16Y_Quote#0000</v>
      </c>
      <c r="K21" s="210" t="str">
        <f>_xll.ohRangeRetrieveError(J21)</f>
        <v/>
      </c>
      <c r="L21" s="43"/>
    </row>
    <row r="22" spans="1:12" x14ac:dyDescent="0.2">
      <c r="A22" s="98"/>
      <c r="B22" s="190" t="s">
        <v>46</v>
      </c>
      <c r="C22" s="82" t="s">
        <v>140</v>
      </c>
      <c r="D22" s="82" t="s">
        <v>75</v>
      </c>
      <c r="E22" s="82" t="s">
        <v>74</v>
      </c>
      <c r="F22" s="203" t="str">
        <f>Swap6M!F25</f>
        <v>EURAB6E17Y_Quote#0000</v>
      </c>
      <c r="G22" s="82" t="s">
        <v>155</v>
      </c>
      <c r="H22" s="204" t="str">
        <f>BasisSwap1MxM!F25</f>
        <v>EUR1E6E17Y_Quote#0000</v>
      </c>
      <c r="I22" s="203" t="str">
        <f t="shared" si="0"/>
        <v>EURAB1EBASIS17Y_Quote</v>
      </c>
      <c r="J22" s="203" t="str">
        <f>_xll.qlCompositeQuote(I22,F22,H22,G22,Permanent,Trigger,ObjectOverwrite)</f>
        <v>EURAB1EBASIS17Y_Quote#0000</v>
      </c>
      <c r="K22" s="210" t="str">
        <f>_xll.ohRangeRetrieveError(J22)</f>
        <v/>
      </c>
      <c r="L22" s="43"/>
    </row>
    <row r="23" spans="1:12" x14ac:dyDescent="0.2">
      <c r="A23" s="98"/>
      <c r="B23" s="190" t="s">
        <v>45</v>
      </c>
      <c r="C23" s="82" t="s">
        <v>140</v>
      </c>
      <c r="D23" s="82" t="s">
        <v>75</v>
      </c>
      <c r="E23" s="82" t="s">
        <v>74</v>
      </c>
      <c r="F23" s="203" t="str">
        <f>Swap6M!F26</f>
        <v>EURAB6E18Y_Quote#0000</v>
      </c>
      <c r="G23" s="82" t="s">
        <v>155</v>
      </c>
      <c r="H23" s="204" t="str">
        <f>BasisSwap1MxM!F26</f>
        <v>EUR1E6E18Y_Quote#0000</v>
      </c>
      <c r="I23" s="203" t="str">
        <f t="shared" si="0"/>
        <v>EURAB1EBASIS18Y_Quote</v>
      </c>
      <c r="J23" s="203" t="str">
        <f>_xll.qlCompositeQuote(I23,F23,H23,G23,Permanent,Trigger,ObjectOverwrite)</f>
        <v>EURAB1EBASIS18Y_Quote#0000</v>
      </c>
      <c r="K23" s="210" t="str">
        <f>_xll.ohRangeRetrieveError(J23)</f>
        <v/>
      </c>
      <c r="L23" s="43"/>
    </row>
    <row r="24" spans="1:12" x14ac:dyDescent="0.2">
      <c r="A24" s="98"/>
      <c r="B24" s="190" t="s">
        <v>44</v>
      </c>
      <c r="C24" s="82" t="s">
        <v>140</v>
      </c>
      <c r="D24" s="82" t="s">
        <v>75</v>
      </c>
      <c r="E24" s="82" t="s">
        <v>74</v>
      </c>
      <c r="F24" s="203" t="str">
        <f>Swap6M!F27</f>
        <v>EURAB6E19Y_Quote#0000</v>
      </c>
      <c r="G24" s="82" t="s">
        <v>155</v>
      </c>
      <c r="H24" s="204" t="str">
        <f>BasisSwap1MxM!F27</f>
        <v>EUR1E6E19Y_Quote#0000</v>
      </c>
      <c r="I24" s="203" t="str">
        <f t="shared" si="0"/>
        <v>EURAB1EBASIS19Y_Quote</v>
      </c>
      <c r="J24" s="203" t="str">
        <f>_xll.qlCompositeQuote(I24,F24,H24,G24,Permanent,Trigger,ObjectOverwrite)</f>
        <v>EURAB1EBASIS19Y_Quote#0000</v>
      </c>
      <c r="K24" s="210" t="str">
        <f>_xll.ohRangeRetrieveError(J24)</f>
        <v/>
      </c>
      <c r="L24" s="43"/>
    </row>
    <row r="25" spans="1:12" x14ac:dyDescent="0.2">
      <c r="A25" s="98"/>
      <c r="B25" s="190" t="s">
        <v>43</v>
      </c>
      <c r="C25" s="82" t="s">
        <v>140</v>
      </c>
      <c r="D25" s="82" t="s">
        <v>75</v>
      </c>
      <c r="E25" s="82" t="s">
        <v>74</v>
      </c>
      <c r="F25" s="203" t="str">
        <f>Swap6M!F28</f>
        <v>EURAB6E20Y_Quote#0000</v>
      </c>
      <c r="G25" s="82" t="s">
        <v>155</v>
      </c>
      <c r="H25" s="204" t="str">
        <f>BasisSwap1MxM!F28</f>
        <v>EUR1E6E20Y_Quote#0000</v>
      </c>
      <c r="I25" s="203" t="str">
        <f t="shared" si="0"/>
        <v>EURAB1EBASIS20Y_Quote</v>
      </c>
      <c r="J25" s="203" t="str">
        <f>_xll.qlCompositeQuote(I25,F25,H25,G25,Permanent,Trigger,ObjectOverwrite)</f>
        <v>EURAB1EBASIS20Y_Quote#0000</v>
      </c>
      <c r="K25" s="210" t="str">
        <f>_xll.ohRangeRetrieveError(J25)</f>
        <v/>
      </c>
      <c r="L25" s="43"/>
    </row>
    <row r="26" spans="1:12" x14ac:dyDescent="0.2">
      <c r="A26" s="98"/>
      <c r="B26" s="190" t="s">
        <v>42</v>
      </c>
      <c r="C26" s="82" t="s">
        <v>140</v>
      </c>
      <c r="D26" s="82" t="s">
        <v>75</v>
      </c>
      <c r="E26" s="82" t="s">
        <v>74</v>
      </c>
      <c r="F26" s="203" t="str">
        <f>Swap6M!F29</f>
        <v>EURAB6E21Y_Quote#0000</v>
      </c>
      <c r="G26" s="82" t="s">
        <v>155</v>
      </c>
      <c r="H26" s="204" t="str">
        <f>BasisSwap1MxM!F29</f>
        <v>EUR1E6E21Y_Quote#0000</v>
      </c>
      <c r="I26" s="203" t="str">
        <f t="shared" si="0"/>
        <v>EURAB1EBASIS21Y_Quote</v>
      </c>
      <c r="J26" s="203" t="str">
        <f>_xll.qlCompositeQuote(I26,F26,H26,G26,Permanent,Trigger,ObjectOverwrite)</f>
        <v>EURAB1EBASIS21Y_Quote#0000</v>
      </c>
      <c r="K26" s="210" t="str">
        <f>_xll.ohRangeRetrieveError(J26)</f>
        <v/>
      </c>
      <c r="L26" s="43"/>
    </row>
    <row r="27" spans="1:12" x14ac:dyDescent="0.2">
      <c r="A27" s="98"/>
      <c r="B27" s="190" t="s">
        <v>41</v>
      </c>
      <c r="C27" s="82" t="s">
        <v>140</v>
      </c>
      <c r="D27" s="82" t="s">
        <v>75</v>
      </c>
      <c r="E27" s="82" t="s">
        <v>74</v>
      </c>
      <c r="F27" s="203" t="str">
        <f>Swap6M!F30</f>
        <v>EURAB6E22Y_Quote#0000</v>
      </c>
      <c r="G27" s="82" t="s">
        <v>155</v>
      </c>
      <c r="H27" s="204" t="str">
        <f>BasisSwap1MxM!F30</f>
        <v>EUR1E6E22Y_Quote#0000</v>
      </c>
      <c r="I27" s="203" t="str">
        <f t="shared" si="0"/>
        <v>EURAB1EBASIS22Y_Quote</v>
      </c>
      <c r="J27" s="203" t="str">
        <f>_xll.qlCompositeQuote(I27,F27,H27,G27,Permanent,Trigger,ObjectOverwrite)</f>
        <v>EURAB1EBASIS22Y_Quote#0000</v>
      </c>
      <c r="K27" s="210" t="str">
        <f>_xll.ohRangeRetrieveError(J27)</f>
        <v/>
      </c>
      <c r="L27" s="43"/>
    </row>
    <row r="28" spans="1:12" x14ac:dyDescent="0.2">
      <c r="A28" s="98"/>
      <c r="B28" s="190" t="s">
        <v>40</v>
      </c>
      <c r="C28" s="82" t="s">
        <v>140</v>
      </c>
      <c r="D28" s="82" t="s">
        <v>75</v>
      </c>
      <c r="E28" s="82" t="s">
        <v>74</v>
      </c>
      <c r="F28" s="203" t="str">
        <f>Swap6M!F31</f>
        <v>EURAB6E23Y_Quote#0000</v>
      </c>
      <c r="G28" s="82" t="s">
        <v>155</v>
      </c>
      <c r="H28" s="204" t="str">
        <f>BasisSwap1MxM!F31</f>
        <v>EUR1E6E23Y_Quote#0000</v>
      </c>
      <c r="I28" s="203" t="str">
        <f t="shared" si="0"/>
        <v>EURAB1EBASIS23Y_Quote</v>
      </c>
      <c r="J28" s="203" t="str">
        <f>_xll.qlCompositeQuote(I28,F28,H28,G28,Permanent,Trigger,ObjectOverwrite)</f>
        <v>EURAB1EBASIS23Y_Quote#0000</v>
      </c>
      <c r="K28" s="210" t="str">
        <f>_xll.ohRangeRetrieveError(J28)</f>
        <v/>
      </c>
      <c r="L28" s="43"/>
    </row>
    <row r="29" spans="1:12" x14ac:dyDescent="0.2">
      <c r="A29" s="98"/>
      <c r="B29" s="190" t="s">
        <v>39</v>
      </c>
      <c r="C29" s="82" t="s">
        <v>140</v>
      </c>
      <c r="D29" s="82" t="s">
        <v>75</v>
      </c>
      <c r="E29" s="82" t="s">
        <v>74</v>
      </c>
      <c r="F29" s="203" t="str">
        <f>Swap6M!F32</f>
        <v>EURAB6E24Y_Quote#0000</v>
      </c>
      <c r="G29" s="82" t="s">
        <v>155</v>
      </c>
      <c r="H29" s="204" t="str">
        <f>BasisSwap1MxM!F32</f>
        <v>EUR1E6E24Y_Quote#0000</v>
      </c>
      <c r="I29" s="203" t="str">
        <f t="shared" si="0"/>
        <v>EURAB1EBASIS24Y_Quote</v>
      </c>
      <c r="J29" s="203" t="str">
        <f>_xll.qlCompositeQuote(I29,F29,H29,G29,Permanent,Trigger,ObjectOverwrite)</f>
        <v>EURAB1EBASIS24Y_Quote#0000</v>
      </c>
      <c r="K29" s="210" t="str">
        <f>_xll.ohRangeRetrieveError(J29)</f>
        <v/>
      </c>
      <c r="L29" s="43"/>
    </row>
    <row r="30" spans="1:12" x14ac:dyDescent="0.2">
      <c r="A30" s="98"/>
      <c r="B30" s="190" t="s">
        <v>38</v>
      </c>
      <c r="C30" s="82" t="s">
        <v>140</v>
      </c>
      <c r="D30" s="82" t="s">
        <v>75</v>
      </c>
      <c r="E30" s="82" t="s">
        <v>74</v>
      </c>
      <c r="F30" s="203" t="str">
        <f>Swap6M!F33</f>
        <v>EURAB6E25Y_Quote#0000</v>
      </c>
      <c r="G30" s="82" t="s">
        <v>155</v>
      </c>
      <c r="H30" s="204" t="str">
        <f>BasisSwap1MxM!F33</f>
        <v>EUR1E6E25Y_Quote#0000</v>
      </c>
      <c r="I30" s="203" t="str">
        <f t="shared" si="0"/>
        <v>EURAB1EBASIS25Y_Quote</v>
      </c>
      <c r="J30" s="203" t="str">
        <f>_xll.qlCompositeQuote(I30,F30,H30,G30,Permanent,Trigger,ObjectOverwrite)</f>
        <v>EURAB1EBASIS25Y_Quote#0000</v>
      </c>
      <c r="K30" s="210" t="str">
        <f>_xll.ohRangeRetrieveError(J30)</f>
        <v/>
      </c>
      <c r="L30" s="43"/>
    </row>
    <row r="31" spans="1:12" x14ac:dyDescent="0.2">
      <c r="A31" s="98"/>
      <c r="B31" s="190" t="s">
        <v>37</v>
      </c>
      <c r="C31" s="82" t="s">
        <v>140</v>
      </c>
      <c r="D31" s="82" t="s">
        <v>75</v>
      </c>
      <c r="E31" s="82" t="s">
        <v>74</v>
      </c>
      <c r="F31" s="203" t="str">
        <f>Swap6M!F34</f>
        <v>EURAB6E26Y_Quote#0000</v>
      </c>
      <c r="G31" s="82" t="s">
        <v>155</v>
      </c>
      <c r="H31" s="204" t="str">
        <f>BasisSwap1MxM!F34</f>
        <v>EUR1E6E26Y_Quote#0000</v>
      </c>
      <c r="I31" s="203" t="str">
        <f t="shared" si="0"/>
        <v>EURAB1EBASIS26Y_Quote</v>
      </c>
      <c r="J31" s="203" t="str">
        <f>_xll.qlCompositeQuote(I31,F31,H31,G31,Permanent,Trigger,ObjectOverwrite)</f>
        <v>EURAB1EBASIS26Y_Quote#0000</v>
      </c>
      <c r="K31" s="210" t="str">
        <f>_xll.ohRangeRetrieveError(J31)</f>
        <v/>
      </c>
      <c r="L31" s="43"/>
    </row>
    <row r="32" spans="1:12" x14ac:dyDescent="0.2">
      <c r="A32" s="98"/>
      <c r="B32" s="190" t="s">
        <v>36</v>
      </c>
      <c r="C32" s="82" t="s">
        <v>140</v>
      </c>
      <c r="D32" s="82" t="s">
        <v>75</v>
      </c>
      <c r="E32" s="82" t="s">
        <v>74</v>
      </c>
      <c r="F32" s="203" t="str">
        <f>Swap6M!F35</f>
        <v>EURAB6E27Y_Quote#0000</v>
      </c>
      <c r="G32" s="82" t="s">
        <v>155</v>
      </c>
      <c r="H32" s="204" t="str">
        <f>BasisSwap1MxM!F35</f>
        <v>EUR1E6E27Y_Quote#0000</v>
      </c>
      <c r="I32" s="203" t="str">
        <f t="shared" si="0"/>
        <v>EURAB1EBASIS27Y_Quote</v>
      </c>
      <c r="J32" s="203" t="str">
        <f>_xll.qlCompositeQuote(I32,F32,H32,G32,Permanent,Trigger,ObjectOverwrite)</f>
        <v>EURAB1EBASIS27Y_Quote#0000</v>
      </c>
      <c r="K32" s="210" t="str">
        <f>_xll.ohRangeRetrieveError(J32)</f>
        <v/>
      </c>
      <c r="L32" s="43"/>
    </row>
    <row r="33" spans="1:12" x14ac:dyDescent="0.2">
      <c r="A33" s="98"/>
      <c r="B33" s="190" t="s">
        <v>35</v>
      </c>
      <c r="C33" s="82" t="s">
        <v>140</v>
      </c>
      <c r="D33" s="82" t="s">
        <v>75</v>
      </c>
      <c r="E33" s="82" t="s">
        <v>74</v>
      </c>
      <c r="F33" s="203" t="str">
        <f>Swap6M!F36</f>
        <v>EURAB6E28Y_Quote#0000</v>
      </c>
      <c r="G33" s="82" t="s">
        <v>155</v>
      </c>
      <c r="H33" s="204" t="str">
        <f>BasisSwap1MxM!F36</f>
        <v>EUR1E6E28Y_Quote#0000</v>
      </c>
      <c r="I33" s="203" t="str">
        <f t="shared" si="0"/>
        <v>EURAB1EBASIS28Y_Quote</v>
      </c>
      <c r="J33" s="203" t="str">
        <f>_xll.qlCompositeQuote(I33,F33,H33,G33,Permanent,Trigger,ObjectOverwrite)</f>
        <v>EURAB1EBASIS28Y_Quote#0000</v>
      </c>
      <c r="K33" s="210" t="str">
        <f>_xll.ohRangeRetrieveError(J33)</f>
        <v/>
      </c>
      <c r="L33" s="43"/>
    </row>
    <row r="34" spans="1:12" x14ac:dyDescent="0.2">
      <c r="A34" s="98"/>
      <c r="B34" s="190" t="s">
        <v>34</v>
      </c>
      <c r="C34" s="82" t="s">
        <v>140</v>
      </c>
      <c r="D34" s="82" t="s">
        <v>75</v>
      </c>
      <c r="E34" s="82" t="s">
        <v>74</v>
      </c>
      <c r="F34" s="203" t="str">
        <f>Swap6M!F37</f>
        <v>EURAB6E29Y_Quote#0000</v>
      </c>
      <c r="G34" s="82" t="s">
        <v>155</v>
      </c>
      <c r="H34" s="204" t="str">
        <f>BasisSwap1MxM!F37</f>
        <v>EUR1E6E29Y_Quote#0000</v>
      </c>
      <c r="I34" s="203" t="str">
        <f t="shared" si="0"/>
        <v>EURAB1EBASIS29Y_Quote</v>
      </c>
      <c r="J34" s="203" t="str">
        <f>_xll.qlCompositeQuote(I34,F34,H34,G34,Permanent,Trigger,ObjectOverwrite)</f>
        <v>EURAB1EBASIS29Y_Quote#0000</v>
      </c>
      <c r="K34" s="210" t="str">
        <f>_xll.ohRangeRetrieveError(J34)</f>
        <v/>
      </c>
      <c r="L34" s="43"/>
    </row>
    <row r="35" spans="1:12" x14ac:dyDescent="0.2">
      <c r="A35" s="98"/>
      <c r="B35" s="190" t="s">
        <v>33</v>
      </c>
      <c r="C35" s="82" t="s">
        <v>140</v>
      </c>
      <c r="D35" s="82" t="s">
        <v>75</v>
      </c>
      <c r="E35" s="82" t="s">
        <v>74</v>
      </c>
      <c r="F35" s="203" t="str">
        <f>Swap6M!F38</f>
        <v>EURAB6E30Y_Quote#0000</v>
      </c>
      <c r="G35" s="82" t="s">
        <v>155</v>
      </c>
      <c r="H35" s="204" t="str">
        <f>BasisSwap1MxM!F38</f>
        <v>EUR1E6E30Y_Quote#0000</v>
      </c>
      <c r="I35" s="203" t="str">
        <f t="shared" si="0"/>
        <v>EURAB1EBASIS30Y_Quote</v>
      </c>
      <c r="J35" s="203" t="str">
        <f>_xll.qlCompositeQuote(I35,F35,H35,G35,Permanent,Trigger,ObjectOverwrite)</f>
        <v>EURAB1EBASIS30Y_Quote#0000</v>
      </c>
      <c r="K35" s="210" t="str">
        <f>_xll.ohRangeRetrieveError(J35)</f>
        <v/>
      </c>
      <c r="L35" s="43"/>
    </row>
    <row r="36" spans="1:12" x14ac:dyDescent="0.2">
      <c r="A36" s="98"/>
      <c r="B36" s="190" t="s">
        <v>32</v>
      </c>
      <c r="C36" s="82" t="s">
        <v>140</v>
      </c>
      <c r="D36" s="82" t="s">
        <v>75</v>
      </c>
      <c r="E36" s="82" t="s">
        <v>74</v>
      </c>
      <c r="F36" s="203" t="str">
        <f>Swap6M!F39</f>
        <v>EURAB6E35Y_Quote#0000</v>
      </c>
      <c r="G36" s="82" t="s">
        <v>155</v>
      </c>
      <c r="H36" s="204" t="str">
        <f>BasisSwap1MxM!F39</f>
        <v>EUR1E6E35Y_Quote#0000</v>
      </c>
      <c r="I36" s="203" t="str">
        <f t="shared" si="0"/>
        <v>EURAB1EBASIS35Y_Quote</v>
      </c>
      <c r="J36" s="203" t="str">
        <f>_xll.qlCompositeQuote(I36,F36,H36,G36,Permanent,Trigger,ObjectOverwrite)</f>
        <v>EURAB1EBASIS35Y_Quote#0000</v>
      </c>
      <c r="K36" s="210" t="str">
        <f>_xll.ohRangeRetrieveError(J36)</f>
        <v/>
      </c>
      <c r="L36" s="43"/>
    </row>
    <row r="37" spans="1:12" x14ac:dyDescent="0.2">
      <c r="A37" s="98"/>
      <c r="B37" s="190" t="s">
        <v>31</v>
      </c>
      <c r="C37" s="82" t="s">
        <v>140</v>
      </c>
      <c r="D37" s="82" t="s">
        <v>75</v>
      </c>
      <c r="E37" s="82" t="s">
        <v>74</v>
      </c>
      <c r="F37" s="203" t="str">
        <f>Swap6M!F40</f>
        <v>EURAB6E40Y_Quote#0000</v>
      </c>
      <c r="G37" s="82" t="s">
        <v>155</v>
      </c>
      <c r="H37" s="204" t="str">
        <f>BasisSwap1MxM!F40</f>
        <v>EUR1E6E40Y_Quote#0000</v>
      </c>
      <c r="I37" s="203" t="str">
        <f t="shared" si="0"/>
        <v>EURAB1EBASIS40Y_Quote</v>
      </c>
      <c r="J37" s="203" t="str">
        <f>_xll.qlCompositeQuote(I37,F37,H37,G37,Permanent,Trigger,ObjectOverwrite)</f>
        <v>EURAB1EBASIS40Y_Quote#0000</v>
      </c>
      <c r="K37" s="210" t="str">
        <f>_xll.ohRangeRetrieveError(J37)</f>
        <v/>
      </c>
      <c r="L37" s="43"/>
    </row>
    <row r="38" spans="1:12" x14ac:dyDescent="0.2">
      <c r="A38" s="98"/>
      <c r="B38" s="190" t="s">
        <v>30</v>
      </c>
      <c r="C38" s="82" t="s">
        <v>140</v>
      </c>
      <c r="D38" s="82" t="s">
        <v>75</v>
      </c>
      <c r="E38" s="82" t="s">
        <v>74</v>
      </c>
      <c r="F38" s="203" t="str">
        <f>Swap6M!F41</f>
        <v>EURAB6E50Y_Quote#0000</v>
      </c>
      <c r="G38" s="82" t="s">
        <v>155</v>
      </c>
      <c r="H38" s="204" t="str">
        <f>BasisSwap1MxM!F41</f>
        <v>EUR1E6E50Y_Quote#0000</v>
      </c>
      <c r="I38" s="203" t="str">
        <f t="shared" si="0"/>
        <v>EURAB1EBASIS50Y_Quote</v>
      </c>
      <c r="J38" s="203" t="str">
        <f>_xll.qlCompositeQuote(I38,F38,H38,G38,Permanent,Trigger,ObjectOverwrite)</f>
        <v>EURAB1EBASIS50Y_Quote#0000</v>
      </c>
      <c r="K38" s="210" t="str">
        <f>_xll.ohRangeRetrieveError(J38)</f>
        <v/>
      </c>
      <c r="L38" s="43"/>
    </row>
    <row r="39" spans="1:12" x14ac:dyDescent="0.2">
      <c r="A39" s="98"/>
      <c r="B39" s="190" t="s">
        <v>29</v>
      </c>
      <c r="C39" s="82" t="s">
        <v>140</v>
      </c>
      <c r="D39" s="82" t="s">
        <v>75</v>
      </c>
      <c r="E39" s="82" t="s">
        <v>74</v>
      </c>
      <c r="F39" s="203" t="str">
        <f>Swap6M!F42</f>
        <v>EURAB6E60Y_Quote#0000</v>
      </c>
      <c r="G39" s="82" t="s">
        <v>155</v>
      </c>
      <c r="H39" s="204" t="str">
        <f>BasisSwap1MxM!F42</f>
        <v>EUR1E6E60Y_Quote#0000</v>
      </c>
      <c r="I39" s="203" t="str">
        <f t="shared" si="0"/>
        <v>EURAB1EBASIS60Y_Quote</v>
      </c>
      <c r="J39" s="203" t="str">
        <f>_xll.qlCompositeQuote(I39,F39,H39,G39,Permanent,Trigger,ObjectOverwrite)</f>
        <v>EURAB1EBASIS60Y_Quote#0000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EURAB6E1Y_Quote#0000</v>
      </c>
      <c r="G3" s="82" t="s">
        <v>155</v>
      </c>
      <c r="H3" s="204" t="str">
        <f>BasisSwap3M6M!F6</f>
        <v>EUR3E6E1Y_Quote#0000</v>
      </c>
      <c r="I3" s="203" t="str">
        <f t="shared" ref="I3:I39" si="0">Currency&amp;$C3&amp;$D3&amp;"BASIS"&amp;$B3&amp;QuoteSuffix</f>
        <v>EURAB3EBASIS1Y_Quote</v>
      </c>
      <c r="J3" s="203" t="str">
        <f>_xll.qlCompositeQuote(I3,F3,H3,G3,Permanent,Trigger,ObjectOverwrite)</f>
        <v>EURAB3EBASIS1Y_Quote#0000</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EURAB6E15M_Quote#0000</v>
      </c>
      <c r="G4" s="82" t="s">
        <v>155</v>
      </c>
      <c r="H4" s="204" t="str">
        <f>BasisSwap3M6M!F7</f>
        <v>EUR3E6E15M_Quote#0000</v>
      </c>
      <c r="I4" s="203" t="str">
        <f t="shared" si="0"/>
        <v>EURAB3EBASIS15M_Quote</v>
      </c>
      <c r="J4" s="203" t="str">
        <f>_xll.qlCompositeQuote(I4,F4,H4,G4,Permanent,Trigger,ObjectOverwrite)</f>
        <v>EURAB3EBASIS15M_Quote#0000</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EURAB6E18M_Quote#0000</v>
      </c>
      <c r="G5" s="82" t="s">
        <v>155</v>
      </c>
      <c r="H5" s="204" t="str">
        <f>BasisSwap3M6M!F8</f>
        <v>EUR3E6E18M_Quote#0000</v>
      </c>
      <c r="I5" s="203" t="str">
        <f t="shared" si="0"/>
        <v>EURAB3EBASIS18M_Quote</v>
      </c>
      <c r="J5" s="203" t="str">
        <f>_xll.qlCompositeQuote(I5,F5,H5,G5,Permanent,Trigger,ObjectOverwrite)</f>
        <v>EURAB3EBASIS18M_Quote#0000</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EURAB6E21M_Quote#0000</v>
      </c>
      <c r="G6" s="82" t="s">
        <v>155</v>
      </c>
      <c r="H6" s="204" t="str">
        <f>BasisSwap3M6M!F9</f>
        <v>EUR3E6E21M_Quote#0000</v>
      </c>
      <c r="I6" s="203" t="str">
        <f t="shared" si="0"/>
        <v>EURAB3EBASIS21M_Quote</v>
      </c>
      <c r="J6" s="203" t="str">
        <f>_xll.qlCompositeQuote(I6,F6,H6,G6,Permanent,Trigger,ObjectOverwrite)</f>
        <v>EURAB3EBASIS21M_Quote#0000</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EURAB6E2Y_Quote#0000</v>
      </c>
      <c r="G7" s="82" t="s">
        <v>155</v>
      </c>
      <c r="H7" s="204" t="str">
        <f>BasisSwap3M6M!F10</f>
        <v>EUR3E6E2Y_Quote#0000</v>
      </c>
      <c r="I7" s="203" t="str">
        <f t="shared" si="0"/>
        <v>EURAB3EBASIS2Y_Quote</v>
      </c>
      <c r="J7" s="203" t="str">
        <f>_xll.qlCompositeQuote(I7,F7,H7,G7,Permanent,Trigger,ObjectOverwrite)</f>
        <v>EURAB3EBASIS2Y_Quote#0000</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EURAB6E3Y_Quote#0000</v>
      </c>
      <c r="G8" s="82" t="s">
        <v>155</v>
      </c>
      <c r="H8" s="204" t="str">
        <f>BasisSwap3M6M!F11</f>
        <v>EUR3E6E3Y_Quote#0000</v>
      </c>
      <c r="I8" s="203" t="str">
        <f t="shared" si="0"/>
        <v>EURAB3EBASIS3Y_Quote</v>
      </c>
      <c r="J8" s="203" t="str">
        <f>_xll.qlCompositeQuote(I8,F8,H8,G8,Permanent,Trigger,ObjectOverwrite)</f>
        <v>EURAB3EBASIS3Y_Quote#0000</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EURAB6E4Y_Quote#0000</v>
      </c>
      <c r="G9" s="82" t="s">
        <v>155</v>
      </c>
      <c r="H9" s="204" t="str">
        <f>BasisSwap3M6M!F12</f>
        <v>EUR3E6E4Y_Quote#0000</v>
      </c>
      <c r="I9" s="203" t="str">
        <f t="shared" si="0"/>
        <v>EURAB3EBASIS4Y_Quote</v>
      </c>
      <c r="J9" s="203" t="str">
        <f>_xll.qlCompositeQuote(I9,F9,H9,G9,Permanent,Trigger,ObjectOverwrite)</f>
        <v>EURAB3EBASIS4Y_Quote#0000</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EURAB6E5Y_Quote#0000</v>
      </c>
      <c r="G10" s="82" t="s">
        <v>155</v>
      </c>
      <c r="H10" s="204" t="str">
        <f>BasisSwap3M6M!F13</f>
        <v>EUR3E6E5Y_Quote#0000</v>
      </c>
      <c r="I10" s="203" t="str">
        <f t="shared" si="0"/>
        <v>EURAB3EBASIS5Y_Quote</v>
      </c>
      <c r="J10" s="203" t="str">
        <f>_xll.qlCompositeQuote(I10,F10,H10,G10,Permanent,Trigger,ObjectOverwrite)</f>
        <v>EURAB3EBASIS5Y_Quote#0000</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EURAB6E6Y_Quote#0000</v>
      </c>
      <c r="G11" s="82" t="s">
        <v>155</v>
      </c>
      <c r="H11" s="204" t="str">
        <f>BasisSwap3M6M!F14</f>
        <v>EUR3E6E6Y_Quote#0000</v>
      </c>
      <c r="I11" s="203" t="str">
        <f t="shared" si="0"/>
        <v>EURAB3EBASIS6Y_Quote</v>
      </c>
      <c r="J11" s="203" t="str">
        <f>_xll.qlCompositeQuote(I11,F11,H11,G11,Permanent,Trigger,ObjectOverwrite)</f>
        <v>EURAB3EBASIS6Y_Quote#0000</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EURAB6E7Y_Quote#0000</v>
      </c>
      <c r="G12" s="82" t="s">
        <v>155</v>
      </c>
      <c r="H12" s="204" t="str">
        <f>BasisSwap3M6M!F15</f>
        <v>EUR3E6E7Y_Quote#0000</v>
      </c>
      <c r="I12" s="203" t="str">
        <f t="shared" si="0"/>
        <v>EURAB3EBASIS7Y_Quote</v>
      </c>
      <c r="J12" s="203" t="str">
        <f>_xll.qlCompositeQuote(I12,F12,H12,G12,Permanent,Trigger,ObjectOverwrite)</f>
        <v>EURAB3EBASIS7Y_Quote#0000</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EURAB6E8Y_Quote#0000</v>
      </c>
      <c r="G13" s="82" t="s">
        <v>155</v>
      </c>
      <c r="H13" s="204" t="str">
        <f>BasisSwap3M6M!F16</f>
        <v>EUR3E6E8Y_Quote#0000</v>
      </c>
      <c r="I13" s="203" t="str">
        <f t="shared" si="0"/>
        <v>EURAB3EBASIS8Y_Quote</v>
      </c>
      <c r="J13" s="203" t="str">
        <f>_xll.qlCompositeQuote(I13,F13,H13,G13,Permanent,Trigger,ObjectOverwrite)</f>
        <v>EURAB3EBASIS8Y_Quote#0000</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EURAB6E9Y_Quote#0000</v>
      </c>
      <c r="G14" s="82" t="s">
        <v>155</v>
      </c>
      <c r="H14" s="204" t="str">
        <f>BasisSwap3M6M!F17</f>
        <v>EUR3E6E9Y_Quote#0000</v>
      </c>
      <c r="I14" s="203" t="str">
        <f t="shared" si="0"/>
        <v>EURAB3EBASIS9Y_Quote</v>
      </c>
      <c r="J14" s="203" t="str">
        <f>_xll.qlCompositeQuote(I14,F14,H14,G14,Permanent,Trigger,ObjectOverwrite)</f>
        <v>EURAB3EBASIS9Y_Quote#0000</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EURAB6E10Y_Quote#0000</v>
      </c>
      <c r="G15" s="82" t="s">
        <v>155</v>
      </c>
      <c r="H15" s="204" t="str">
        <f>BasisSwap3M6M!F18</f>
        <v>EUR3E6E10Y_Quote#0000</v>
      </c>
      <c r="I15" s="203" t="str">
        <f t="shared" si="0"/>
        <v>EURAB3EBASIS10Y_Quote</v>
      </c>
      <c r="J15" s="203" t="str">
        <f>_xll.qlCompositeQuote(I15,F15,H15,G15,Permanent,Trigger,ObjectOverwrite)</f>
        <v>EURAB3EBASIS10Y_Quote#0000</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EURAB6E11Y_Quote#0000</v>
      </c>
      <c r="G16" s="82" t="s">
        <v>155</v>
      </c>
      <c r="H16" s="204" t="str">
        <f>BasisSwap3M6M!F19</f>
        <v>EUR3E6E11Y_Quote#0000</v>
      </c>
      <c r="I16" s="203" t="str">
        <f t="shared" si="0"/>
        <v>EURAB3EBASIS11Y_Quote</v>
      </c>
      <c r="J16" s="203" t="str">
        <f>_xll.qlCompositeQuote(I16,F16,H16,G16,Permanent,Trigger,ObjectOverwrite)</f>
        <v>EURAB3EBASIS11Y_Quote#0000</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EURAB6E12Y_Quote#0000</v>
      </c>
      <c r="G17" s="82" t="s">
        <v>155</v>
      </c>
      <c r="H17" s="204" t="str">
        <f>BasisSwap3M6M!F20</f>
        <v>EUR3E6E12Y_Quote#0000</v>
      </c>
      <c r="I17" s="203" t="str">
        <f t="shared" si="0"/>
        <v>EURAB3EBASIS12Y_Quote</v>
      </c>
      <c r="J17" s="203" t="str">
        <f>_xll.qlCompositeQuote(I17,F17,H17,G17,Permanent,Trigger,ObjectOverwrite)</f>
        <v>EURAB3EBASIS12Y_Quote#0000</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EURAB6E13Y_Quote#0000</v>
      </c>
      <c r="G18" s="82" t="s">
        <v>155</v>
      </c>
      <c r="H18" s="204" t="str">
        <f>BasisSwap3M6M!F21</f>
        <v>EUR3E6E13Y_Quote#0000</v>
      </c>
      <c r="I18" s="203" t="str">
        <f t="shared" si="0"/>
        <v>EURAB3EBASIS13Y_Quote</v>
      </c>
      <c r="J18" s="203" t="str">
        <f>_xll.qlCompositeQuote(I18,F18,H18,G18,Permanent,Trigger,ObjectOverwrite)</f>
        <v>EURAB3EBASIS13Y_Quote#0000</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EURAB6E14Y_Quote#0000</v>
      </c>
      <c r="G19" s="82" t="s">
        <v>155</v>
      </c>
      <c r="H19" s="204" t="str">
        <f>BasisSwap3M6M!F22</f>
        <v>EUR3E6E14Y_Quote#0000</v>
      </c>
      <c r="I19" s="203" t="str">
        <f t="shared" si="0"/>
        <v>EURAB3EBASIS14Y_Quote</v>
      </c>
      <c r="J19" s="203" t="str">
        <f>_xll.qlCompositeQuote(I19,F19,H19,G19,Permanent,Trigger,ObjectOverwrite)</f>
        <v>EURAB3EBASIS14Y_Quote#0000</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EURAB6E15Y_Quote#0000</v>
      </c>
      <c r="G20" s="82" t="s">
        <v>155</v>
      </c>
      <c r="H20" s="204" t="str">
        <f>BasisSwap3M6M!F23</f>
        <v>EUR3E6E15Y_Quote#0000</v>
      </c>
      <c r="I20" s="203" t="str">
        <f t="shared" si="0"/>
        <v>EURAB3EBASIS15Y_Quote</v>
      </c>
      <c r="J20" s="203" t="str">
        <f>_xll.qlCompositeQuote(I20,F20,H20,G20,Permanent,Trigger,ObjectOverwrite)</f>
        <v>EURAB3EBASIS15Y_Quote#0000</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EURAB6E16Y_Quote#0000</v>
      </c>
      <c r="G21" s="82" t="s">
        <v>155</v>
      </c>
      <c r="H21" s="204" t="str">
        <f>BasisSwap3M6M!F24</f>
        <v>EUR3E6E16Y_Quote#0000</v>
      </c>
      <c r="I21" s="203" t="str">
        <f t="shared" si="0"/>
        <v>EURAB3EBASIS16Y_Quote</v>
      </c>
      <c r="J21" s="203" t="str">
        <f>_xll.qlCompositeQuote(I21,F21,H21,G21,Permanent,Trigger,ObjectOverwrite)</f>
        <v>EURAB3EBASIS16Y_Quote#0000</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EURAB6E17Y_Quote#0000</v>
      </c>
      <c r="G22" s="82" t="s">
        <v>155</v>
      </c>
      <c r="H22" s="204" t="str">
        <f>BasisSwap3M6M!F25</f>
        <v>EUR3E6E17Y_Quote#0000</v>
      </c>
      <c r="I22" s="203" t="str">
        <f t="shared" si="0"/>
        <v>EURAB3EBASIS17Y_Quote</v>
      </c>
      <c r="J22" s="203" t="str">
        <f>_xll.qlCompositeQuote(I22,F22,H22,G22,Permanent,Trigger,ObjectOverwrite)</f>
        <v>EURAB3EBASIS17Y_Quote#0000</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EURAB6E18Y_Quote#0000</v>
      </c>
      <c r="G23" s="82" t="s">
        <v>155</v>
      </c>
      <c r="H23" s="204" t="str">
        <f>BasisSwap3M6M!F26</f>
        <v>EUR3E6E18Y_Quote#0000</v>
      </c>
      <c r="I23" s="203" t="str">
        <f t="shared" si="0"/>
        <v>EURAB3EBASIS18Y_Quote</v>
      </c>
      <c r="J23" s="203" t="str">
        <f>_xll.qlCompositeQuote(I23,F23,H23,G23,Permanent,Trigger,ObjectOverwrite)</f>
        <v>EURAB3EBASIS18Y_Quote#0000</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EURAB6E19Y_Quote#0000</v>
      </c>
      <c r="G24" s="82" t="s">
        <v>155</v>
      </c>
      <c r="H24" s="204" t="str">
        <f>BasisSwap3M6M!F27</f>
        <v>EUR3E6E19Y_Quote#0000</v>
      </c>
      <c r="I24" s="203" t="str">
        <f t="shared" si="0"/>
        <v>EURAB3EBASIS19Y_Quote</v>
      </c>
      <c r="J24" s="203" t="str">
        <f>_xll.qlCompositeQuote(I24,F24,H24,G24,Permanent,Trigger,ObjectOverwrite)</f>
        <v>EURAB3EBASIS19Y_Quote#0000</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EURAB6E20Y_Quote#0000</v>
      </c>
      <c r="G25" s="82" t="s">
        <v>155</v>
      </c>
      <c r="H25" s="204" t="str">
        <f>BasisSwap3M6M!F28</f>
        <v>EUR3E6E20Y_Quote#0000</v>
      </c>
      <c r="I25" s="203" t="str">
        <f t="shared" si="0"/>
        <v>EURAB3EBASIS20Y_Quote</v>
      </c>
      <c r="J25" s="203" t="str">
        <f>_xll.qlCompositeQuote(I25,F25,H25,G25,Permanent,Trigger,ObjectOverwrite)</f>
        <v>EURAB3EBASIS20Y_Quote#0000</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EURAB6E21Y_Quote#0000</v>
      </c>
      <c r="G26" s="82" t="s">
        <v>155</v>
      </c>
      <c r="H26" s="204" t="str">
        <f>BasisSwap3M6M!F29</f>
        <v>EUR3E6E21Y_Quote#0000</v>
      </c>
      <c r="I26" s="203" t="str">
        <f t="shared" si="0"/>
        <v>EURAB3EBASIS21Y_Quote</v>
      </c>
      <c r="J26" s="203" t="str">
        <f>_xll.qlCompositeQuote(I26,F26,H26,G26,Permanent,Trigger,ObjectOverwrite)</f>
        <v>EURAB3EBASIS21Y_Quote#0000</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EURAB6E22Y_Quote#0000</v>
      </c>
      <c r="G27" s="82" t="s">
        <v>155</v>
      </c>
      <c r="H27" s="204" t="str">
        <f>BasisSwap3M6M!F30</f>
        <v>EUR3E6E22Y_Quote#0000</v>
      </c>
      <c r="I27" s="203" t="str">
        <f t="shared" si="0"/>
        <v>EURAB3EBASIS22Y_Quote</v>
      </c>
      <c r="J27" s="203" t="str">
        <f>_xll.qlCompositeQuote(I27,F27,H27,G27,Permanent,Trigger,ObjectOverwrite)</f>
        <v>EURAB3EBASIS22Y_Quote#0000</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EURAB6E23Y_Quote#0000</v>
      </c>
      <c r="G28" s="82" t="s">
        <v>155</v>
      </c>
      <c r="H28" s="204" t="str">
        <f>BasisSwap3M6M!F31</f>
        <v>EUR3E6E23Y_Quote#0000</v>
      </c>
      <c r="I28" s="203" t="str">
        <f t="shared" si="0"/>
        <v>EURAB3EBASIS23Y_Quote</v>
      </c>
      <c r="J28" s="203" t="str">
        <f>_xll.qlCompositeQuote(I28,F28,H28,G28,Permanent,Trigger,ObjectOverwrite)</f>
        <v>EURAB3EBASIS23Y_Quote#0000</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EURAB6E24Y_Quote#0000</v>
      </c>
      <c r="G29" s="82" t="s">
        <v>155</v>
      </c>
      <c r="H29" s="204" t="str">
        <f>BasisSwap3M6M!F32</f>
        <v>EUR3E6E24Y_Quote#0000</v>
      </c>
      <c r="I29" s="203" t="str">
        <f t="shared" si="0"/>
        <v>EURAB3EBASIS24Y_Quote</v>
      </c>
      <c r="J29" s="203" t="str">
        <f>_xll.qlCompositeQuote(I29,F29,H29,G29,Permanent,Trigger,ObjectOverwrite)</f>
        <v>EURAB3EBASIS24Y_Quote#0000</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EURAB6E25Y_Quote#0000</v>
      </c>
      <c r="G30" s="82" t="s">
        <v>155</v>
      </c>
      <c r="H30" s="204" t="str">
        <f>BasisSwap3M6M!F33</f>
        <v>EUR3E6E25Y_Quote#0000</v>
      </c>
      <c r="I30" s="203" t="str">
        <f t="shared" si="0"/>
        <v>EURAB3EBASIS25Y_Quote</v>
      </c>
      <c r="J30" s="203" t="str">
        <f>_xll.qlCompositeQuote(I30,F30,H30,G30,Permanent,Trigger,ObjectOverwrite)</f>
        <v>EURAB3EBASIS25Y_Quote#0000</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EURAB6E26Y_Quote#0000</v>
      </c>
      <c r="G31" s="82" t="s">
        <v>155</v>
      </c>
      <c r="H31" s="204" t="str">
        <f>BasisSwap3M6M!F34</f>
        <v>EUR3E6E26Y_Quote#0000</v>
      </c>
      <c r="I31" s="203" t="str">
        <f t="shared" si="0"/>
        <v>EURAB3EBASIS26Y_Quote</v>
      </c>
      <c r="J31" s="203" t="str">
        <f>_xll.qlCompositeQuote(I31,F31,H31,G31,Permanent,Trigger,ObjectOverwrite)</f>
        <v>EURAB3EBASIS26Y_Quote#0000</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EURAB6E27Y_Quote#0000</v>
      </c>
      <c r="G32" s="82" t="s">
        <v>155</v>
      </c>
      <c r="H32" s="204" t="str">
        <f>BasisSwap3M6M!F35</f>
        <v>EUR3E6E27Y_Quote#0000</v>
      </c>
      <c r="I32" s="203" t="str">
        <f t="shared" si="0"/>
        <v>EURAB3EBASIS27Y_Quote</v>
      </c>
      <c r="J32" s="203" t="str">
        <f>_xll.qlCompositeQuote(I32,F32,H32,G32,Permanent,Trigger,ObjectOverwrite)</f>
        <v>EURAB3EBASIS27Y_Quote#0000</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EURAB6E28Y_Quote#0000</v>
      </c>
      <c r="G33" s="82" t="s">
        <v>155</v>
      </c>
      <c r="H33" s="204" t="str">
        <f>BasisSwap3M6M!F36</f>
        <v>EUR3E6E28Y_Quote#0000</v>
      </c>
      <c r="I33" s="203" t="str">
        <f t="shared" si="0"/>
        <v>EURAB3EBASIS28Y_Quote</v>
      </c>
      <c r="J33" s="203" t="str">
        <f>_xll.qlCompositeQuote(I33,F33,H33,G33,Permanent,Trigger,ObjectOverwrite)</f>
        <v>EURAB3EBASIS28Y_Quote#0000</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EURAB6E29Y_Quote#0000</v>
      </c>
      <c r="G34" s="82" t="s">
        <v>155</v>
      </c>
      <c r="H34" s="204" t="str">
        <f>BasisSwap3M6M!F37</f>
        <v>EUR3E6E29Y_Quote#0000</v>
      </c>
      <c r="I34" s="203" t="str">
        <f t="shared" si="0"/>
        <v>EURAB3EBASIS29Y_Quote</v>
      </c>
      <c r="J34" s="203" t="str">
        <f>_xll.qlCompositeQuote(I34,F34,H34,G34,Permanent,Trigger,ObjectOverwrite)</f>
        <v>EURAB3EBASIS29Y_Quote#0000</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EURAB6E30Y_Quote#0000</v>
      </c>
      <c r="G35" s="82" t="s">
        <v>155</v>
      </c>
      <c r="H35" s="204" t="str">
        <f>BasisSwap3M6M!F38</f>
        <v>EUR3E6E30Y_Quote#0000</v>
      </c>
      <c r="I35" s="203" t="str">
        <f t="shared" si="0"/>
        <v>EURAB3EBASIS30Y_Quote</v>
      </c>
      <c r="J35" s="203" t="str">
        <f>_xll.qlCompositeQuote(I35,F35,H35,G35,Permanent,Trigger,ObjectOverwrite)</f>
        <v>EURAB3EBASIS30Y_Quote#0000</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EURAB6E35Y_Quote#0000</v>
      </c>
      <c r="G36" s="82" t="s">
        <v>155</v>
      </c>
      <c r="H36" s="204" t="str">
        <f>BasisSwap3M6M!F39</f>
        <v>EUR3E6E35Y_Quote#0000</v>
      </c>
      <c r="I36" s="203" t="str">
        <f t="shared" si="0"/>
        <v>EURAB3EBASIS35Y_Quote</v>
      </c>
      <c r="J36" s="203" t="str">
        <f>_xll.qlCompositeQuote(I36,F36,H36,G36,Permanent,Trigger,ObjectOverwrite)</f>
        <v>EURAB3EBASIS35Y_Quote#0000</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EURAB6E40Y_Quote#0000</v>
      </c>
      <c r="G37" s="82" t="s">
        <v>155</v>
      </c>
      <c r="H37" s="204" t="str">
        <f>BasisSwap3M6M!F40</f>
        <v>EUR3E6E40Y_Quote#0000</v>
      </c>
      <c r="I37" s="203" t="str">
        <f t="shared" si="0"/>
        <v>EURAB3EBASIS40Y_Quote</v>
      </c>
      <c r="J37" s="203" t="str">
        <f>_xll.qlCompositeQuote(I37,F37,H37,G37,Permanent,Trigger,ObjectOverwrite)</f>
        <v>EURAB3EBASIS40Y_Quote#0000</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EURAB6E50Y_Quote#0000</v>
      </c>
      <c r="G38" s="82" t="s">
        <v>155</v>
      </c>
      <c r="H38" s="204" t="str">
        <f>BasisSwap3M6M!F41</f>
        <v>EUR3E6E50Y_Quote#0000</v>
      </c>
      <c r="I38" s="203" t="str">
        <f t="shared" si="0"/>
        <v>EURAB3EBASIS50Y_Quote</v>
      </c>
      <c r="J38" s="203" t="str">
        <f>_xll.qlCompositeQuote(I38,F38,H38,G38,Permanent,Trigger,ObjectOverwrite)</f>
        <v>EURAB3EBASIS50Y_Quote#0000</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EURAB6E60Y_Quote#0000</v>
      </c>
      <c r="G39" s="82" t="s">
        <v>155</v>
      </c>
      <c r="H39" s="204" t="str">
        <f>BasisSwap3M6M!F42</f>
        <v>EUR3E6E60Y_Quote#0000</v>
      </c>
      <c r="I39" s="203" t="str">
        <f t="shared" si="0"/>
        <v>EURAB3EBASIS60Y_Quote</v>
      </c>
      <c r="J39" s="203" t="str">
        <f>_xll.qlCompositeQuote(I39,F39,H39,G39,Permanent,Trigger,ObjectOverwrite)</f>
        <v>EURAB3EBASIS60Y_Quote#0000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e">
        <f>_xll.qlCompositeQuote(I3,F3,H3,G3,Permanent,Trigger,ObjectOverwrite)</f>
        <v>#NUM!</v>
      </c>
      <c r="K3" s="210" t="e">
        <f ca="1">_xll.ohRangeRetrieveError(J3)</f>
        <v>#NUM!</v>
      </c>
      <c r="L3" s="43"/>
      <c r="M3" s="44" t="e">
        <f>_xll.qlQuoteValue(J3)</f>
        <v>#VALUE!</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e">
        <f>_xll.qlCompositeQuote(I4,F4,H4,G4,Permanent,Trigger,ObjectOverwrite)</f>
        <v>#NUM!</v>
      </c>
      <c r="K4" s="210" t="e">
        <f ca="1">_xll.ohRangeRetrieveError(J4)</f>
        <v>#NUM!</v>
      </c>
      <c r="L4" s="43"/>
      <c r="M4" s="44" t="e">
        <f>_xll.qlQuoteValue(J4)</f>
        <v>#VALUE!</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e">
        <f>_xll.qlCompositeQuote(I5,F5,H5,G5,Permanent,Trigger,ObjectOverwrite)</f>
        <v>#NUM!</v>
      </c>
      <c r="K5" s="210" t="e">
        <f ca="1">_xll.ohRangeRetrieveError(J5)</f>
        <v>#NUM!</v>
      </c>
      <c r="L5" s="43"/>
      <c r="M5" s="44" t="e">
        <f>_xll.qlQuoteValue(J5)</f>
        <v>#VALUE!</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e">
        <f>_xll.qlCompositeQuote(I6,F6,H6,G6,Permanent,Trigger,ObjectOverwrite)</f>
        <v>#NUM!</v>
      </c>
      <c r="K6" s="210" t="e">
        <f ca="1">_xll.ohRangeRetrieveError(J6)</f>
        <v>#NUM!</v>
      </c>
      <c r="L6" s="43"/>
      <c r="M6" s="44" t="e">
        <f>_xll.qlQuoteValue(J6)</f>
        <v>#VALUE!</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e">
        <f>_xll.qlCompositeQuote(I7,F7,H7,G7,Permanent,Trigger,ObjectOverwrite)</f>
        <v>#NUM!</v>
      </c>
      <c r="K7" s="210" t="e">
        <f ca="1">_xll.ohRangeRetrieveError(J7)</f>
        <v>#NUM!</v>
      </c>
      <c r="L7" s="43"/>
      <c r="M7" s="44" t="e">
        <f>_xll.qlQuoteValue(J7)</f>
        <v>#VALUE!</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e">
        <f>_xll.qlCompositeQuote(I8,F8,H8,G8,Permanent,Trigger,ObjectOverwrite)</f>
        <v>#NUM!</v>
      </c>
      <c r="K8" s="210" t="e">
        <f ca="1">_xll.ohRangeRetrieveError(J8)</f>
        <v>#NUM!</v>
      </c>
      <c r="L8" s="43"/>
      <c r="M8" s="44" t="e">
        <f>_xll.qlQuoteValue(J8)</f>
        <v>#VALUE!</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e">
        <f>_xll.qlCompositeQuote(I9,F9,H9,G9,Permanent,Trigger,ObjectOverwrite)</f>
        <v>#NUM!</v>
      </c>
      <c r="K9" s="210" t="e">
        <f ca="1">_xll.ohRangeRetrieveError(J9)</f>
        <v>#NUM!</v>
      </c>
      <c r="L9" s="43"/>
      <c r="M9" s="44" t="e">
        <f>_xll.qlQuoteValue(J9)</f>
        <v>#VALUE!</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e">
        <f>_xll.qlCompositeQuote(I10,F10,H10,G10,Permanent,Trigger,ObjectOverwrite)</f>
        <v>#NUM!</v>
      </c>
      <c r="K10" s="210" t="e">
        <f ca="1">_xll.ohRangeRetrieveError(J10)</f>
        <v>#NUM!</v>
      </c>
      <c r="L10" s="43"/>
      <c r="M10" s="44" t="e">
        <f>_xll.qlQuoteValue(J10)</f>
        <v>#VALUE!</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e">
        <f>_xll.qlCompositeQuote(I11,F11,H11,G11,Permanent,Trigger,ObjectOverwrite)</f>
        <v>#NUM!</v>
      </c>
      <c r="K11" s="210" t="e">
        <f ca="1">_xll.ohRangeRetrieveError(J11)</f>
        <v>#NUM!</v>
      </c>
      <c r="L11" s="43"/>
      <c r="M11" s="44" t="e">
        <f>_xll.qlQuoteValue(J11)</f>
        <v>#VALUE!</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e">
        <f>_xll.qlCompositeQuote(I12,F12,H12,G12,Permanent,Trigger,ObjectOverwrite)</f>
        <v>#NUM!</v>
      </c>
      <c r="K12" s="210" t="e">
        <f ca="1">_xll.ohRangeRetrieveError(J12)</f>
        <v>#NUM!</v>
      </c>
      <c r="L12" s="43"/>
      <c r="M12" s="44" t="e">
        <f>_xll.qlQuoteValue(J12)</f>
        <v>#VALUE!</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e">
        <f>_xll.qlCompositeQuote(I13,F13,H13,G13,Permanent,Trigger,ObjectOverwrite)</f>
        <v>#NUM!</v>
      </c>
      <c r="K13" s="210" t="e">
        <f ca="1">_xll.ohRangeRetrieveError(J13)</f>
        <v>#NUM!</v>
      </c>
      <c r="L13" s="43"/>
      <c r="M13" s="44" t="e">
        <f>_xll.qlQuoteValue(J13)</f>
        <v>#VALUE!</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e">
        <f>_xll.qlCompositeQuote(I14,F14,H14,G14,Permanent,Trigger,ObjectOverwrite)</f>
        <v>#NUM!</v>
      </c>
      <c r="K14" s="210" t="e">
        <f ca="1">_xll.ohRangeRetrieveError(J14)</f>
        <v>#NUM!</v>
      </c>
      <c r="L14" s="43"/>
      <c r="M14" s="44" t="e">
        <f>_xll.qlQuoteValue(J14)</f>
        <v>#VALUE!</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e">
        <f>_xll.qlCompositeQuote(I15,F15,H15,G15,Permanent,Trigger,ObjectOverwrite)</f>
        <v>#NUM!</v>
      </c>
      <c r="K15" s="210" t="e">
        <f ca="1">_xll.ohRangeRetrieveError(J15)</f>
        <v>#NUM!</v>
      </c>
      <c r="L15" s="43"/>
      <c r="M15" s="44" t="e">
        <f>_xll.qlQuoteValue(J15)</f>
        <v>#VALUE!</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e">
        <f>_xll.qlCompositeQuote(I16,F16,H16,G16,Permanent,Trigger,ObjectOverwrite)</f>
        <v>#NUM!</v>
      </c>
      <c r="K16" s="210" t="e">
        <f ca="1">_xll.ohRangeRetrieveError(J16)</f>
        <v>#NUM!</v>
      </c>
      <c r="L16" s="43"/>
      <c r="M16" s="44" t="e">
        <f>_xll.qlQuoteValue(J16)</f>
        <v>#VALUE!</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e">
        <f>_xll.qlCompositeQuote(I17,F17,H17,G17,Permanent,Trigger,ObjectOverwrite)</f>
        <v>#NUM!</v>
      </c>
      <c r="K17" s="210" t="e">
        <f ca="1">_xll.ohRangeRetrieveError(J17)</f>
        <v>#NUM!</v>
      </c>
      <c r="L17" s="43"/>
      <c r="M17" s="44" t="e">
        <f>_xll.qlQuoteValue(J17)</f>
        <v>#VALUE!</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e">
        <f>_xll.qlCompositeQuote(I18,F18,H18,G18,Permanent,Trigger,ObjectOverwrite)</f>
        <v>#NUM!</v>
      </c>
      <c r="K18" s="210" t="e">
        <f ca="1">_xll.ohRangeRetrieveError(J18)</f>
        <v>#NUM!</v>
      </c>
      <c r="L18" s="43"/>
      <c r="M18" s="44" t="e">
        <f>_xll.qlQuoteValue(J18)</f>
        <v>#VALUE!</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e">
        <f>_xll.qlCompositeQuote(I19,F19,H19,G19,Permanent,Trigger,ObjectOverwrite)</f>
        <v>#NUM!</v>
      </c>
      <c r="K19" s="210" t="e">
        <f ca="1">_xll.ohRangeRetrieveError(J19)</f>
        <v>#NUM!</v>
      </c>
      <c r="L19" s="43"/>
      <c r="M19" s="44" t="e">
        <f>_xll.qlQuoteValue(J19)</f>
        <v>#VALUE!</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e">
        <f>_xll.qlCompositeQuote(I20,F20,H20,G20,Permanent,Trigger,ObjectOverwrite)</f>
        <v>#NUM!</v>
      </c>
      <c r="K20" s="210" t="e">
        <f ca="1">_xll.ohRangeRetrieveError(J20)</f>
        <v>#NUM!</v>
      </c>
      <c r="L20" s="43"/>
      <c r="M20" s="44" t="e">
        <f>_xll.qlQuoteValue(J20)</f>
        <v>#VALUE!</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e">
        <f>_xll.qlCompositeQuote(I21,F21,H21,G21,Permanent,Trigger,ObjectOverwrite)</f>
        <v>#NUM!</v>
      </c>
      <c r="K21" s="210" t="e">
        <f ca="1">_xll.ohRangeRetrieveError(J21)</f>
        <v>#NUM!</v>
      </c>
      <c r="L21" s="43"/>
      <c r="M21" s="44" t="e">
        <f>_xll.qlQuoteValue(J21)</f>
        <v>#VALUE!</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e">
        <f>_xll.qlCompositeQuote(I22,F22,H22,G22,Permanent,Trigger,ObjectOverwrite)</f>
        <v>#NUM!</v>
      </c>
      <c r="K22" s="210" t="e">
        <f ca="1">_xll.ohRangeRetrieveError(J22)</f>
        <v>#NUM!</v>
      </c>
      <c r="L22" s="43"/>
      <c r="M22" s="44" t="e">
        <f>_xll.qlQuoteValue(J22)</f>
        <v>#VALUE!</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e">
        <f>_xll.qlCompositeQuote(I23,F23,H23,G23,Permanent,Trigger,ObjectOverwrite)</f>
        <v>#NUM!</v>
      </c>
      <c r="K23" s="210" t="e">
        <f ca="1">_xll.ohRangeRetrieveError(J23)</f>
        <v>#NUM!</v>
      </c>
      <c r="L23" s="43"/>
      <c r="M23" s="44" t="e">
        <f>_xll.qlQuoteValue(J23)</f>
        <v>#VALUE!</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e">
        <f>_xll.qlCompositeQuote(I24,F24,H24,G24,Permanent,Trigger,ObjectOverwrite)</f>
        <v>#NUM!</v>
      </c>
      <c r="K24" s="210" t="e">
        <f ca="1">_xll.ohRangeRetrieveError(J24)</f>
        <v>#NUM!</v>
      </c>
      <c r="L24" s="43"/>
      <c r="M24" s="44" t="e">
        <f>_xll.qlQuoteValue(J24)</f>
        <v>#VALUE!</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e">
        <f>_xll.qlCompositeQuote(I25,F25,H25,G25,Permanent,Trigger,ObjectOverwrite)</f>
        <v>#NUM!</v>
      </c>
      <c r="K25" s="210" t="e">
        <f ca="1">_xll.ohRangeRetrieveError(J25)</f>
        <v>#NUM!</v>
      </c>
      <c r="L25" s="43"/>
      <c r="M25" s="44" t="e">
        <f>_xll.qlQuoteValue(J25)</f>
        <v>#VALUE!</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e">
        <f>_xll.qlCompositeQuote(I26,F26,H26,G26,Permanent,Trigger,ObjectOverwrite)</f>
        <v>#NUM!</v>
      </c>
      <c r="K26" s="210" t="e">
        <f ca="1">_xll.ohRangeRetrieveError(J26)</f>
        <v>#NUM!</v>
      </c>
      <c r="L26" s="43"/>
      <c r="M26" s="44" t="e">
        <f>_xll.qlQuoteValue(J26)</f>
        <v>#VALUE!</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e">
        <f>_xll.qlCompositeQuote(I27,F27,H27,G27,Permanent,Trigger,ObjectOverwrite)</f>
        <v>#NUM!</v>
      </c>
      <c r="K27" s="210" t="e">
        <f ca="1">_xll.ohRangeRetrieveError(J27)</f>
        <v>#NUM!</v>
      </c>
      <c r="L27" s="43"/>
      <c r="M27" s="44" t="e">
        <f>_xll.qlQuoteValue(J27)</f>
        <v>#VALUE!</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e">
        <f>_xll.qlCompositeQuote(I28,F28,H28,G28,Permanent,Trigger,ObjectOverwrite)</f>
        <v>#NUM!</v>
      </c>
      <c r="K28" s="210" t="e">
        <f ca="1">_xll.ohRangeRetrieveError(J28)</f>
        <v>#NUM!</v>
      </c>
      <c r="L28" s="43"/>
      <c r="M28" s="44" t="e">
        <f>_xll.qlQuoteValue(J28)</f>
        <v>#VALUE!</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e">
        <f>_xll.qlCompositeQuote(I29,F29,H29,G29,Permanent,Trigger,ObjectOverwrite)</f>
        <v>#NUM!</v>
      </c>
      <c r="K29" s="210" t="e">
        <f ca="1">_xll.ohRangeRetrieveError(J29)</f>
        <v>#NUM!</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e">
        <f>_xll.qlCompositeQuote(I30,F30,H30,G30,Permanent,Trigger,ObjectOverwrite)</f>
        <v>#NUM!</v>
      </c>
      <c r="K30" s="210" t="e">
        <f ca="1">_xll.ohRangeRetrieveError(J30)</f>
        <v>#NUM!</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e">
        <f>_xll.qlCompositeQuote(I31,F31,H31,G31,Permanent,Trigger,ObjectOverwrite)</f>
        <v>#NUM!</v>
      </c>
      <c r="K31" s="210" t="e">
        <f ca="1">_xll.ohRangeRetrieveError(J31)</f>
        <v>#NUM!</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e">
        <f>_xll.qlCompositeQuote(I32,F32,H32,G32,Permanent,Trigger,ObjectOverwrite)</f>
        <v>#NUM!</v>
      </c>
      <c r="K32" s="210" t="e">
        <f ca="1">_xll.ohRangeRetrieveError(J32)</f>
        <v>#NUM!</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e">
        <f>_xll.qlCompositeQuote(I33,F33,H33,G33,Permanent,Trigger,ObjectOverwrite)</f>
        <v>#NUM!</v>
      </c>
      <c r="K33" s="210" t="e">
        <f ca="1">_xll.ohRangeRetrieveError(J33)</f>
        <v>#NUM!</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e">
        <f>_xll.qlCompositeQuote(I34,F34,H34,G34,Permanent,Trigger,ObjectOverwrite)</f>
        <v>#NUM!</v>
      </c>
      <c r="K34" s="210" t="e">
        <f ca="1">_xll.ohRangeRetrieveError(J34)</f>
        <v>#NUM!</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e">
        <f>_xll.qlCompositeQuote(I35,F35,H35,G35,Permanent,Trigger,ObjectOverwrite)</f>
        <v>#NUM!</v>
      </c>
      <c r="K35" s="210" t="e">
        <f ca="1">_xll.ohRangeRetrieveError(J35)</f>
        <v>#NUM!</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e">
        <f>_xll.qlCompositeQuote(I36,F36,H36,G36,Permanent,Trigger,ObjectOverwrite)</f>
        <v>#NUM!</v>
      </c>
      <c r="K36" s="210" t="e">
        <f ca="1">_xll.ohRangeRetrieveError(J36)</f>
        <v>#NUM!</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e">
        <f>_xll.qlCompositeQuote(I37,F37,H37,G37,Permanent,Trigger,ObjectOverwrite)</f>
        <v>#NUM!</v>
      </c>
      <c r="K37" s="210" t="e">
        <f ca="1">_xll.ohRangeRetrieveError(J37)</f>
        <v>#NUM!</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e">
        <f>_xll.qlCompositeQuote(I38,F38,H38,G38,Permanent,Trigger,ObjectOverwrite)</f>
        <v>#NUM!</v>
      </c>
      <c r="K38" s="210" t="e">
        <f ca="1">_xll.ohRangeRetrieveError(J38)</f>
        <v>#NUM!</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e">
        <f>_xll.qlCompositeQuote(I39,F39,H39,G39,Permanent,Trigger,ObjectOverwrite)</f>
        <v>#NUM!</v>
      </c>
      <c r="K39" s="210"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EUR6E12E1Y_Quote#0000</v>
      </c>
      <c r="I3" s="203" t="str">
        <f t="shared" ref="I3:I39" si="1">Currency&amp;$C3&amp;$D3&amp;"BASIS"&amp;$B3&amp;QuoteSuffix</f>
        <v>EURAB12EBASIS1Y_Quote</v>
      </c>
      <c r="J3" s="203" t="str">
        <f>_xll.qlCompositeQuote(I3,F3,H3,G3,Permanent,Trigger,ObjectOverwrite)</f>
        <v>EURAB12EBASIS1Y_Quote#0000</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EUR6E12E15M_Quote#0000</v>
      </c>
      <c r="I4" s="203" t="str">
        <f t="shared" si="1"/>
        <v>EURAB12EBASIS15M_Quote</v>
      </c>
      <c r="J4" s="203" t="str">
        <f>_xll.qlCompositeQuote(I4,F4,H4,G4,Permanent,Trigger,ObjectOverwrite)</f>
        <v>EURAB12EBASIS15M_Quote#0000</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EUR6E12E18M_Quote#0000</v>
      </c>
      <c r="I5" s="203" t="str">
        <f t="shared" si="1"/>
        <v>EURAB12EBASIS18M_Quote</v>
      </c>
      <c r="J5" s="203" t="str">
        <f>_xll.qlCompositeQuote(I5,F5,H5,G5,Permanent,Trigger,ObjectOverwrite)</f>
        <v>EURAB12EBASIS18M_Quote#0000</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EUR6E12E21M_Quote#0000</v>
      </c>
      <c r="I6" s="203" t="str">
        <f t="shared" si="1"/>
        <v>EURAB12EBASIS21M_Quote</v>
      </c>
      <c r="J6" s="203" t="str">
        <f>_xll.qlCompositeQuote(I6,F6,H6,G6,Permanent,Trigger,ObjectOverwrite)</f>
        <v>EURAB12EBASIS21M_Quote#0000</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EUR6E12E2Y_Quote#0000</v>
      </c>
      <c r="I7" s="203" t="str">
        <f t="shared" si="1"/>
        <v>EURAB12EBASIS2Y_Quote</v>
      </c>
      <c r="J7" s="203" t="str">
        <f>_xll.qlCompositeQuote(I7,F7,H7,G7,Permanent,Trigger,ObjectOverwrite)</f>
        <v>EURAB12EBASIS2Y_Quote#0000</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EUR6E12E3Y_Quote#0000</v>
      </c>
      <c r="I8" s="203" t="str">
        <f t="shared" si="1"/>
        <v>EURAB12EBASIS3Y_Quote</v>
      </c>
      <c r="J8" s="203" t="str">
        <f>_xll.qlCompositeQuote(I8,F8,H8,G8,Permanent,Trigger,ObjectOverwrite)</f>
        <v>EURAB12EBASIS3Y_Quote#0000</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EUR6E12E4Y_Quote#0000</v>
      </c>
      <c r="I9" s="203" t="str">
        <f t="shared" si="1"/>
        <v>EURAB12EBASIS4Y_Quote</v>
      </c>
      <c r="J9" s="203" t="str">
        <f>_xll.qlCompositeQuote(I9,F9,H9,G9,Permanent,Trigger,ObjectOverwrite)</f>
        <v>EURAB12EBASIS4Y_Quote#0000</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EUR6E12E5Y_Quote#0000</v>
      </c>
      <c r="I10" s="203" t="str">
        <f t="shared" si="1"/>
        <v>EURAB12EBASIS5Y_Quote</v>
      </c>
      <c r="J10" s="203" t="str">
        <f>_xll.qlCompositeQuote(I10,F10,H10,G10,Permanent,Trigger,ObjectOverwrite)</f>
        <v>EURAB12EBASIS5Y_Quote#0000</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EUR6E12E6Y_Quote#0000</v>
      </c>
      <c r="I11" s="203" t="str">
        <f t="shared" si="1"/>
        <v>EURAB12EBASIS6Y_Quote</v>
      </c>
      <c r="J11" s="203" t="str">
        <f>_xll.qlCompositeQuote(I11,F11,H11,G11,Permanent,Trigger,ObjectOverwrite)</f>
        <v>EURAB12EBASIS6Y_Quote#0000</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EUR6E12E7Y_Quote#0000</v>
      </c>
      <c r="I12" s="203" t="str">
        <f t="shared" si="1"/>
        <v>EURAB12EBASIS7Y_Quote</v>
      </c>
      <c r="J12" s="203" t="str">
        <f>_xll.qlCompositeQuote(I12,F12,H12,G12,Permanent,Trigger,ObjectOverwrite)</f>
        <v>EURAB12EBASIS7Y_Quote#0000</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EUR6E12E8Y_Quote#0000</v>
      </c>
      <c r="I13" s="203" t="str">
        <f t="shared" si="1"/>
        <v>EURAB12EBASIS8Y_Quote</v>
      </c>
      <c r="J13" s="203" t="str">
        <f>_xll.qlCompositeQuote(I13,F13,H13,G13,Permanent,Trigger,ObjectOverwrite)</f>
        <v>EURAB12EBASIS8Y_Quote#0000</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EUR6E12E9Y_Quote#0000</v>
      </c>
      <c r="I14" s="203" t="str">
        <f t="shared" si="1"/>
        <v>EURAB12EBASIS9Y_Quote</v>
      </c>
      <c r="J14" s="203" t="str">
        <f>_xll.qlCompositeQuote(I14,F14,H14,G14,Permanent,Trigger,ObjectOverwrite)</f>
        <v>EURAB12EBASIS9Y_Quote#0000</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EUR6E12E10Y_Quote#0000</v>
      </c>
      <c r="I15" s="203" t="str">
        <f t="shared" si="1"/>
        <v>EURAB12EBASIS10Y_Quote</v>
      </c>
      <c r="J15" s="203" t="str">
        <f>_xll.qlCompositeQuote(I15,F15,H15,G15,Permanent,Trigger,ObjectOverwrite)</f>
        <v>EURAB12EBASIS10Y_Quote#0000</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EUR6E12E11Y_Quote#0000</v>
      </c>
      <c r="I16" s="203" t="str">
        <f t="shared" si="1"/>
        <v>EURAB12EBASIS11Y_Quote</v>
      </c>
      <c r="J16" s="203" t="str">
        <f>_xll.qlCompositeQuote(I16,F16,H16,G16,Permanent,Trigger,ObjectOverwrite)</f>
        <v>EURAB12EBASIS11Y_Quote#0000</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EUR6E12E12Y_Quote#0000</v>
      </c>
      <c r="I17" s="203" t="str">
        <f t="shared" si="1"/>
        <v>EURAB12EBASIS12Y_Quote</v>
      </c>
      <c r="J17" s="203" t="str">
        <f>_xll.qlCompositeQuote(I17,F17,H17,G17,Permanent,Trigger,ObjectOverwrite)</f>
        <v>EURAB12EBASIS12Y_Quote#0000</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EUR6E12E13Y_Quote#0000</v>
      </c>
      <c r="I18" s="203" t="str">
        <f t="shared" si="1"/>
        <v>EURAB12EBASIS13Y_Quote</v>
      </c>
      <c r="J18" s="203" t="str">
        <f>_xll.qlCompositeQuote(I18,F18,H18,G18,Permanent,Trigger,ObjectOverwrite)</f>
        <v>EURAB12EBASIS13Y_Quote#0000</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EUR6E12E14Y_Quote#0000</v>
      </c>
      <c r="I19" s="203" t="str">
        <f t="shared" si="1"/>
        <v>EURAB12EBASIS14Y_Quote</v>
      </c>
      <c r="J19" s="203" t="str">
        <f>_xll.qlCompositeQuote(I19,F19,H19,G19,Permanent,Trigger,ObjectOverwrite)</f>
        <v>EURAB12EBASIS14Y_Quote#0000</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EUR6E12E15Y_Quote#0000</v>
      </c>
      <c r="I20" s="203" t="str">
        <f t="shared" si="1"/>
        <v>EURAB12EBASIS15Y_Quote</v>
      </c>
      <c r="J20" s="203" t="str">
        <f>_xll.qlCompositeQuote(I20,F20,H20,G20,Permanent,Trigger,ObjectOverwrite)</f>
        <v>EURAB12EBASIS15Y_Quote#0000</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EUR6E12E16Y_Quote#0000</v>
      </c>
      <c r="I21" s="203" t="str">
        <f t="shared" si="1"/>
        <v>EURAB12EBASIS16Y_Quote</v>
      </c>
      <c r="J21" s="203" t="str">
        <f>_xll.qlCompositeQuote(I21,F21,H21,G21,Permanent,Trigger,ObjectOverwrite)</f>
        <v>EURAB12EBASIS16Y_Quote#0000</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EUR6E12E17Y_Quote#0000</v>
      </c>
      <c r="I22" s="203" t="str">
        <f t="shared" si="1"/>
        <v>EURAB12EBASIS17Y_Quote</v>
      </c>
      <c r="J22" s="203" t="str">
        <f>_xll.qlCompositeQuote(I22,F22,H22,G22,Permanent,Trigger,ObjectOverwrite)</f>
        <v>EURAB12EBASIS17Y_Quote#0000</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EUR6E12E18Y_Quote#0000</v>
      </c>
      <c r="I23" s="203" t="str">
        <f t="shared" si="1"/>
        <v>EURAB12EBASIS18Y_Quote</v>
      </c>
      <c r="J23" s="203" t="str">
        <f>_xll.qlCompositeQuote(I23,F23,H23,G23,Permanent,Trigger,ObjectOverwrite)</f>
        <v>EURAB12EBASIS18Y_Quote#0000</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EUR6E12E19Y_Quote#0000</v>
      </c>
      <c r="I24" s="203" t="str">
        <f t="shared" si="1"/>
        <v>EURAB12EBASIS19Y_Quote</v>
      </c>
      <c r="J24" s="203" t="str">
        <f>_xll.qlCompositeQuote(I24,F24,H24,G24,Permanent,Trigger,ObjectOverwrite)</f>
        <v>EURAB12EBASIS19Y_Quote#0000</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EUR6E12E20Y_Quote#0000</v>
      </c>
      <c r="I25" s="203" t="str">
        <f t="shared" si="1"/>
        <v>EURAB12EBASIS20Y_Quote</v>
      </c>
      <c r="J25" s="203" t="str">
        <f>_xll.qlCompositeQuote(I25,F25,H25,G25,Permanent,Trigger,ObjectOverwrite)</f>
        <v>EURAB12EBASIS20Y_Quote#0000</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EUR6E12E21Y_Quote#0000</v>
      </c>
      <c r="I26" s="203" t="str">
        <f t="shared" si="1"/>
        <v>EURAB12EBASIS21Y_Quote</v>
      </c>
      <c r="J26" s="203" t="str">
        <f>_xll.qlCompositeQuote(I26,F26,H26,G26,Permanent,Trigger,ObjectOverwrite)</f>
        <v>EURAB12EBASIS21Y_Quote#0000</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EUR6E12E22Y_Quote#0000</v>
      </c>
      <c r="I27" s="203" t="str">
        <f t="shared" si="1"/>
        <v>EURAB12EBASIS22Y_Quote</v>
      </c>
      <c r="J27" s="203" t="str">
        <f>_xll.qlCompositeQuote(I27,F27,H27,G27,Permanent,Trigger,ObjectOverwrite)</f>
        <v>EURAB12EBASIS22Y_Quote#0000</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EUR6E12E23Y_Quote#0000</v>
      </c>
      <c r="I28" s="203" t="str">
        <f t="shared" si="1"/>
        <v>EURAB12EBASIS23Y_Quote</v>
      </c>
      <c r="J28" s="203" t="str">
        <f>_xll.qlCompositeQuote(I28,F28,H28,G28,Permanent,Trigger,ObjectOverwrite)</f>
        <v>EURAB12EBASIS23Y_Quote#0000</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EUR6E12E24Y_Quote#0000</v>
      </c>
      <c r="I29" s="203" t="str">
        <f t="shared" si="1"/>
        <v>EURAB12EBASIS24Y_Quote</v>
      </c>
      <c r="J29" s="203" t="str">
        <f>_xll.qlCompositeQuote(I29,F29,H29,G29,Permanent,Trigger,ObjectOverwrite)</f>
        <v>EURAB12EBASIS24Y_Quote#0000</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EUR6E12E25Y_Quote#0000</v>
      </c>
      <c r="I30" s="203" t="str">
        <f t="shared" si="1"/>
        <v>EURAB12EBASIS25Y_Quote</v>
      </c>
      <c r="J30" s="203" t="str">
        <f>_xll.qlCompositeQuote(I30,F30,H30,G30,Permanent,Trigger,ObjectOverwrite)</f>
        <v>EURAB12EBASIS25Y_Quote#0000</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EUR6E12E26Y_Quote#0000</v>
      </c>
      <c r="I31" s="203" t="str">
        <f t="shared" si="1"/>
        <v>EURAB12EBASIS26Y_Quote</v>
      </c>
      <c r="J31" s="203" t="str">
        <f>_xll.qlCompositeQuote(I31,F31,H31,G31,Permanent,Trigger,ObjectOverwrite)</f>
        <v>EURAB12EBASIS26Y_Quote#0000</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EUR6E12E27Y_Quote#0000</v>
      </c>
      <c r="I32" s="203" t="str">
        <f t="shared" si="1"/>
        <v>EURAB12EBASIS27Y_Quote</v>
      </c>
      <c r="J32" s="203" t="str">
        <f>_xll.qlCompositeQuote(I32,F32,H32,G32,Permanent,Trigger,ObjectOverwrite)</f>
        <v>EURAB12EBASIS27Y_Quote#0000</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EUR6E12E28Y_Quote#0000</v>
      </c>
      <c r="I33" s="203" t="str">
        <f t="shared" si="1"/>
        <v>EURAB12EBASIS28Y_Quote</v>
      </c>
      <c r="J33" s="203" t="str">
        <f>_xll.qlCompositeQuote(I33,F33,H33,G33,Permanent,Trigger,ObjectOverwrite)</f>
        <v>EURAB12EBASIS28Y_Quote#0000</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EUR6E12E29Y_Quote#0000</v>
      </c>
      <c r="I34" s="203" t="str">
        <f t="shared" si="1"/>
        <v>EURAB12EBASIS29Y_Quote</v>
      </c>
      <c r="J34" s="203" t="str">
        <f>_xll.qlCompositeQuote(I34,F34,H34,G34,Permanent,Trigger,ObjectOverwrite)</f>
        <v>EURAB12EBASIS29Y_Quote#0000</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EUR6E12E30Y_Quote#0000</v>
      </c>
      <c r="I35" s="203" t="str">
        <f t="shared" si="1"/>
        <v>EURAB12EBASIS30Y_Quote</v>
      </c>
      <c r="J35" s="203" t="str">
        <f>_xll.qlCompositeQuote(I35,F35,H35,G35,Permanent,Trigger,ObjectOverwrite)</f>
        <v>EURAB12EBASIS30Y_Quote#0000</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EUR6E12E35Y_Quote#0000</v>
      </c>
      <c r="I36" s="203" t="str">
        <f t="shared" si="1"/>
        <v>EURAB12EBASIS35Y_Quote</v>
      </c>
      <c r="J36" s="203" t="str">
        <f>_xll.qlCompositeQuote(I36,F36,H36,G36,Permanent,Trigger,ObjectOverwrite)</f>
        <v>EURAB12EBASIS35Y_Quote#0000</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EUR6E12E40Y_Quote#0000</v>
      </c>
      <c r="I37" s="203" t="str">
        <f t="shared" si="1"/>
        <v>EURAB12EBASIS40Y_Quote</v>
      </c>
      <c r="J37" s="203" t="str">
        <f>_xll.qlCompositeQuote(I37,F37,H37,G37,Permanent,Trigger,ObjectOverwrite)</f>
        <v>EURAB12EBASIS40Y_Quote#0000</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EUR6E12E50Y_Quote#0000</v>
      </c>
      <c r="I38" s="203" t="str">
        <f t="shared" si="1"/>
        <v>EURAB12EBASIS50Y_Quote</v>
      </c>
      <c r="J38" s="203" t="str">
        <f>_xll.qlCompositeQuote(I38,F38,H38,G38,Permanent,Trigger,ObjectOverwrite)</f>
        <v>EURAB12EBASIS50Y_Quote#0000</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EUR6E12E60Y_Quote#0000</v>
      </c>
      <c r="I39" s="203" t="str">
        <f t="shared" si="1"/>
        <v>EURAB12EBASIS60Y_Quote</v>
      </c>
      <c r="J39" s="203" t="str">
        <f>_xll.qlCompositeQuote(I39,F39,H39,G39,Permanent,Trigger,ObjectOverwrite)</f>
        <v>EURAB12EBASIS60Y_Quote#0000</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2014-07-31T09:41:38Z</dcterms:modified>
</cp:coreProperties>
</file>