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285" yWindow="-15" windowWidth="15330" windowHeight="8640"/>
  </bookViews>
  <sheets>
    <sheet name="MainChecks" sheetId="2" r:id="rId1"/>
  </sheets>
  <definedNames>
    <definedName name="Currency">MainChecks!$B$1</definedName>
    <definedName name="EvaluationDate">MainChecks!$C$3</definedName>
    <definedName name="FirstIndex">MainChecks!$B$9</definedName>
    <definedName name="InterestRatesTrigger">MainChecks!#REF!</definedName>
    <definedName name="SecondIMMDate">MainChecks!$C$10</definedName>
    <definedName name="Trigger">MainChecks!$I$2</definedName>
    <definedName name="Yesterday">MainChecks!$C$7</definedName>
  </definedNames>
  <calcPr calcId="145621"/>
</workbook>
</file>

<file path=xl/calcChain.xml><?xml version="1.0" encoding="utf-8"?>
<calcChain xmlns="http://schemas.openxmlformats.org/spreadsheetml/2006/main">
  <c r="B3" i="2" l="1"/>
  <c r="B6" i="2"/>
  <c r="C3" i="2"/>
  <c r="C5" i="2"/>
  <c r="C6" i="2"/>
  <c r="I3" i="2"/>
  <c r="C4" i="2" l="1"/>
  <c r="B9" i="2"/>
  <c r="B5" i="2" l="1"/>
  <c r="B4" i="2"/>
  <c r="I9" i="2"/>
  <c r="C7" i="2"/>
  <c r="I5" i="2"/>
  <c r="I7" i="2"/>
  <c r="C1" i="2"/>
  <c r="I8" i="2"/>
  <c r="C9" i="2" l="1"/>
  <c r="E5" i="2"/>
  <c r="E3" i="2"/>
  <c r="E7" i="2"/>
  <c r="E9" i="2"/>
  <c r="E6" i="2"/>
  <c r="C10" i="2"/>
  <c r="E10" i="2" s="1"/>
  <c r="C8" i="2"/>
  <c r="E4" i="2"/>
  <c r="F4" i="2" s="1"/>
  <c r="E8" i="2"/>
  <c r="F7" i="2"/>
  <c r="F5" i="2"/>
  <c r="F6" i="2"/>
  <c r="F9" i="2"/>
  <c r="F3" i="2"/>
  <c r="F10" i="2"/>
  <c r="F8" i="2" l="1"/>
</calcChain>
</file>

<file path=xl/sharedStrings.xml><?xml version="1.0" encoding="utf-8"?>
<sst xmlns="http://schemas.openxmlformats.org/spreadsheetml/2006/main" count="14" uniqueCount="14">
  <si>
    <t>ObjectID</t>
  </si>
  <si>
    <t>Check</t>
  </si>
  <si>
    <t>Error message</t>
  </si>
  <si>
    <t>Trigger</t>
  </si>
  <si>
    <t>Object Count:</t>
  </si>
  <si>
    <t>Date</t>
  </si>
  <si>
    <t>-</t>
  </si>
  <si>
    <t>Memory Usage</t>
  </si>
  <si>
    <t>Boost</t>
  </si>
  <si>
    <t>QuantLib</t>
  </si>
  <si>
    <t>ObjectHandler</t>
  </si>
  <si>
    <t>Eikon</t>
  </si>
  <si>
    <t>FGBLc1</t>
  </si>
  <si>
    <t>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</si>
</sst>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£&quot;#,##0;[Red]\-&quot;£&quot;#,##0"/>
    <numFmt numFmtId="165" formatCode="0.0000"/>
    <numFmt numFmtId="166" formatCode="0.0000%"/>
    <numFmt numFmtId="167" formatCode="ddd\,\ dd\-mmm\-yyyy"/>
    <numFmt numFmtId="168" formatCode="#,##0.0;#,##0.0"/>
    <numFmt numFmtId="169" formatCode="General_)"/>
    <numFmt numFmtId="170" formatCode="ddd\,\ dd\-mmm\-yyyy\,\ hh:mm:ss"/>
    <numFmt numFmtId="171" formatCode="ddd\,\ d\-mmm\-yyyy"/>
    <numFmt numFmtId="172" formatCode="yyyy\-mmm\-dd\-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color indexed="16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b/>
      <sz val="8"/>
      <color indexed="18"/>
      <name val="Courier New"/>
      <family val="3"/>
    </font>
    <font>
      <sz val="8"/>
      <color indexed="10"/>
      <name val="Courier New"/>
      <family val="3"/>
    </font>
    <font>
      <b/>
      <sz val="8"/>
      <color indexed="10"/>
      <name val="Courier New"/>
      <family val="3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169" fontId="5" fillId="0" borderId="0"/>
    <xf numFmtId="9" fontId="1" fillId="0" borderId="0" applyFont="0" applyFill="0" applyBorder="0" applyAlignment="0" applyProtection="0"/>
    <xf numFmtId="168" fontId="3" fillId="2" borderId="0">
      <alignment horizontal="center"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3">
    <xf numFmtId="0" fontId="0" fillId="0" borderId="0" xfId="0"/>
    <xf numFmtId="0" fontId="6" fillId="3" borderId="1" xfId="0" applyFont="1" applyFill="1" applyBorder="1"/>
    <xf numFmtId="0" fontId="6" fillId="0" borderId="0" xfId="0" applyFont="1" applyAlignment="1">
      <alignment horizontal="center"/>
    </xf>
    <xf numFmtId="0" fontId="6" fillId="3" borderId="2" xfId="0" applyFont="1" applyFill="1" applyBorder="1"/>
    <xf numFmtId="0" fontId="6" fillId="3" borderId="3" xfId="0" applyFont="1" applyFill="1" applyBorder="1"/>
    <xf numFmtId="0" fontId="6" fillId="4" borderId="0" xfId="0" applyFont="1" applyFill="1"/>
    <xf numFmtId="0" fontId="6" fillId="0" borderId="0" xfId="0" applyFont="1"/>
    <xf numFmtId="15" fontId="6" fillId="3" borderId="4" xfId="0" applyNumberFormat="1" applyFont="1" applyFill="1" applyBorder="1"/>
    <xf numFmtId="0" fontId="7" fillId="3" borderId="5" xfId="0" applyFont="1" applyFill="1" applyBorder="1" applyAlignment="1">
      <alignment horizontal="center"/>
    </xf>
    <xf numFmtId="170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5" fontId="6" fillId="3" borderId="0" xfId="0" applyNumberFormat="1" applyFont="1" applyFill="1" applyBorder="1"/>
    <xf numFmtId="0" fontId="6" fillId="4" borderId="8" xfId="0" applyNumberFormat="1" applyFont="1" applyFill="1" applyBorder="1" applyAlignment="1">
      <alignment horizontal="center"/>
    </xf>
    <xf numFmtId="0" fontId="6" fillId="3" borderId="9" xfId="0" applyFont="1" applyFill="1" applyBorder="1"/>
    <xf numFmtId="0" fontId="9" fillId="5" borderId="12" xfId="4" applyNumberFormat="1" applyFont="1" applyFill="1" applyBorder="1" applyAlignment="1" applyProtection="1"/>
    <xf numFmtId="0" fontId="6" fillId="4" borderId="13" xfId="0" applyFont="1" applyFill="1" applyBorder="1"/>
    <xf numFmtId="171" fontId="8" fillId="5" borderId="14" xfId="0" applyNumberFormat="1" applyFont="1" applyFill="1" applyBorder="1" applyAlignment="1" applyProtection="1">
      <alignment horizontal="center"/>
    </xf>
    <xf numFmtId="165" fontId="6" fillId="5" borderId="14" xfId="0" applyNumberFormat="1" applyFont="1" applyFill="1" applyBorder="1" applyAlignment="1" applyProtection="1">
      <alignment horizontal="center"/>
    </xf>
    <xf numFmtId="0" fontId="9" fillId="5" borderId="15" xfId="4" applyNumberFormat="1" applyFont="1" applyFill="1" applyBorder="1" applyAlignment="1" applyProtection="1"/>
    <xf numFmtId="0" fontId="6" fillId="4" borderId="10" xfId="0" applyNumberFormat="1" applyFont="1" applyFill="1" applyBorder="1" applyAlignment="1">
      <alignment horizontal="center"/>
    </xf>
    <xf numFmtId="0" fontId="6" fillId="5" borderId="16" xfId="0" applyNumberFormat="1" applyFont="1" applyFill="1" applyBorder="1" applyAlignment="1" applyProtection="1">
      <alignment horizontal="center"/>
    </xf>
    <xf numFmtId="0" fontId="6" fillId="4" borderId="13" xfId="0" applyNumberFormat="1" applyFont="1" applyFill="1" applyBorder="1" applyAlignment="1">
      <alignment horizontal="center"/>
    </xf>
    <xf numFmtId="0" fontId="6" fillId="5" borderId="15" xfId="0" applyNumberFormat="1" applyFont="1" applyFill="1" applyBorder="1" applyAlignment="1" applyProtection="1">
      <alignment horizontal="center"/>
    </xf>
    <xf numFmtId="0" fontId="6" fillId="4" borderId="1" xfId="0" applyFont="1" applyFill="1" applyBorder="1"/>
    <xf numFmtId="171" fontId="6" fillId="5" borderId="11" xfId="0" applyNumberFormat="1" applyFont="1" applyFill="1" applyBorder="1" applyAlignment="1" applyProtection="1">
      <alignment horizontal="center"/>
    </xf>
    <xf numFmtId="166" fontId="6" fillId="5" borderId="11" xfId="4" applyNumberFormat="1" applyFont="1" applyFill="1" applyBorder="1" applyAlignment="1" applyProtection="1">
      <alignment horizontal="center"/>
    </xf>
    <xf numFmtId="0" fontId="6" fillId="4" borderId="4" xfId="0" applyFont="1" applyFill="1" applyBorder="1"/>
    <xf numFmtId="171" fontId="6" fillId="5" borderId="14" xfId="0" applyNumberFormat="1" applyFont="1" applyFill="1" applyBorder="1" applyAlignment="1" applyProtection="1">
      <alignment horizontal="center"/>
    </xf>
    <xf numFmtId="166" fontId="6" fillId="5" borderId="14" xfId="4" applyNumberFormat="1" applyFont="1" applyFill="1" applyBorder="1" applyAlignment="1" applyProtection="1">
      <alignment horizontal="center"/>
    </xf>
    <xf numFmtId="0" fontId="6" fillId="4" borderId="17" xfId="0" applyFont="1" applyFill="1" applyBorder="1"/>
    <xf numFmtId="171" fontId="6" fillId="5" borderId="18" xfId="0" applyNumberFormat="1" applyFont="1" applyFill="1" applyBorder="1" applyAlignment="1" applyProtection="1">
      <alignment horizontal="center"/>
    </xf>
    <xf numFmtId="166" fontId="6" fillId="5" borderId="18" xfId="4" applyNumberFormat="1" applyFont="1" applyFill="1" applyBorder="1" applyAlignment="1" applyProtection="1">
      <alignment horizontal="center"/>
    </xf>
    <xf numFmtId="0" fontId="9" fillId="5" borderId="19" xfId="4" applyNumberFormat="1" applyFont="1" applyFill="1" applyBorder="1" applyAlignment="1" applyProtection="1"/>
    <xf numFmtId="0" fontId="6" fillId="4" borderId="20" xfId="0" applyNumberFormat="1" applyFont="1" applyFill="1" applyBorder="1" applyAlignment="1">
      <alignment horizontal="center"/>
    </xf>
    <xf numFmtId="0" fontId="6" fillId="5" borderId="19" xfId="0" applyNumberFormat="1" applyFont="1" applyFill="1" applyBorder="1" applyAlignment="1" applyProtection="1">
      <alignment horizontal="center"/>
    </xf>
    <xf numFmtId="171" fontId="6" fillId="5" borderId="21" xfId="0" applyNumberFormat="1" applyFont="1" applyFill="1" applyBorder="1" applyAlignment="1" applyProtection="1">
      <alignment horizontal="center"/>
    </xf>
    <xf numFmtId="0" fontId="6" fillId="3" borderId="17" xfId="0" applyFont="1" applyFill="1" applyBorder="1"/>
    <xf numFmtId="0" fontId="6" fillId="3" borderId="22" xfId="0" applyFont="1" applyFill="1" applyBorder="1"/>
    <xf numFmtId="0" fontId="6" fillId="3" borderId="23" xfId="0" applyFont="1" applyFill="1" applyBorder="1"/>
    <xf numFmtId="172" fontId="6" fillId="5" borderId="24" xfId="0" applyNumberFormat="1" applyFont="1" applyFill="1" applyBorder="1" applyAlignment="1" applyProtection="1">
      <alignment horizontal="center"/>
    </xf>
    <xf numFmtId="167" fontId="8" fillId="5" borderId="14" xfId="0" applyNumberFormat="1" applyFont="1" applyFill="1" applyBorder="1" applyAlignment="1" applyProtection="1">
      <alignment horizontal="right"/>
    </xf>
    <xf numFmtId="167" fontId="6" fillId="5" borderId="25" xfId="0" applyNumberFormat="1" applyFont="1" applyFill="1" applyBorder="1" applyAlignment="1" applyProtection="1">
      <alignment horizontal="right"/>
    </xf>
    <xf numFmtId="167" fontId="6" fillId="5" borderId="26" xfId="0" applyNumberFormat="1" applyFont="1" applyFill="1" applyBorder="1" applyAlignment="1" applyProtection="1">
      <alignment horizontal="right"/>
    </xf>
    <xf numFmtId="167" fontId="6" fillId="5" borderId="27" xfId="0" applyNumberFormat="1" applyFont="1" applyFill="1" applyBorder="1" applyAlignment="1" applyProtection="1">
      <alignment horizontal="right"/>
    </xf>
    <xf numFmtId="2" fontId="10" fillId="3" borderId="23" xfId="0" applyNumberFormat="1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15" fontId="7" fillId="3" borderId="13" xfId="0" applyNumberFormat="1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167" fontId="8" fillId="5" borderId="21" xfId="0" applyNumberFormat="1" applyFont="1" applyFill="1" applyBorder="1" applyAlignment="1" applyProtection="1">
      <alignment horizontal="right"/>
    </xf>
    <xf numFmtId="170" fontId="7" fillId="3" borderId="25" xfId="0" applyNumberFormat="1" applyFont="1" applyFill="1" applyBorder="1" applyAlignment="1">
      <alignment horizontal="center"/>
    </xf>
    <xf numFmtId="0" fontId="6" fillId="6" borderId="0" xfId="0" applyFont="1" applyFill="1"/>
    <xf numFmtId="0" fontId="6" fillId="7" borderId="0" xfId="0" applyFont="1" applyFill="1"/>
  </cellXfs>
  <cellStyles count="8">
    <cellStyle name="Migliaia (0)_AZIONI" xfId="1"/>
    <cellStyle name="Migliaia_AZIONI" xfId="2"/>
    <cellStyle name="Normal" xfId="0" builtinId="0"/>
    <cellStyle name="Normale_AZIONI" xfId="3"/>
    <cellStyle name="Percent" xfId="4" builtinId="5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11:48:06</v>
        <stp/>
        <stp>{E548EC2C-DB57-44D4-A56D-9C363C5E2365}</stp>
        <tr r="I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123825</xdr:rowOff>
        </xdr:from>
        <xdr:to>
          <xdr:col>0</xdr:col>
          <xdr:colOff>0</xdr:colOff>
          <xdr:row>2</xdr:row>
          <xdr:rowOff>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100"/>
  <sheetViews>
    <sheetView tabSelected="1" workbookViewId="0">
      <selection activeCell="I2" sqref="I2"/>
    </sheetView>
  </sheetViews>
  <sheetFormatPr defaultRowHeight="11.25" x14ac:dyDescent="0.2"/>
  <cols>
    <col min="1" max="1" width="4" style="6" bestFit="1" customWidth="1"/>
    <col min="2" max="2" width="11" style="6" bestFit="1" customWidth="1"/>
    <col min="3" max="3" width="17.28515625" style="6" customWidth="1"/>
    <col min="4" max="4" width="14.5703125" style="6" hidden="1" customWidth="1"/>
    <col min="5" max="5" width="11" style="6" bestFit="1" customWidth="1"/>
    <col min="6" max="6" width="31.7109375" style="6" customWidth="1"/>
    <col min="7" max="7" width="2.28515625" style="6" customWidth="1"/>
    <col min="8" max="8" width="17.28515625" style="6" bestFit="1" customWidth="1"/>
    <col min="9" max="9" width="21.42578125" style="6" bestFit="1" customWidth="1"/>
    <col min="10" max="10" width="2.85546875" style="6" customWidth="1"/>
    <col min="11" max="16384" width="9.140625" style="6"/>
  </cols>
  <sheetData>
    <row r="1" spans="1:23" ht="12" thickBot="1" x14ac:dyDescent="0.25">
      <c r="A1" s="1"/>
      <c r="B1" s="2" t="s">
        <v>13</v>
      </c>
      <c r="C1" s="3" t="str">
        <f>_xll.qlxlVersion(TRUE,Trigger)</f>
        <v>QuantLibXL 1.5.0 - MS VC++ 9.0 - Multithreaded Dynamic Runtime library - Release Configuration - Jun 25 2014 10:33:09</v>
      </c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2" thickBot="1" x14ac:dyDescent="0.25">
      <c r="A2" s="7"/>
      <c r="B2" s="8" t="s">
        <v>0</v>
      </c>
      <c r="C2" s="50" t="s">
        <v>5</v>
      </c>
      <c r="D2" s="9"/>
      <c r="E2" s="10" t="s">
        <v>1</v>
      </c>
      <c r="F2" s="11" t="s">
        <v>2</v>
      </c>
      <c r="G2" s="12"/>
      <c r="H2" s="13" t="s">
        <v>3</v>
      </c>
      <c r="I2" s="40"/>
      <c r="J2" s="1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">
      <c r="A3" s="7"/>
      <c r="B3" s="16" t="str">
        <f>UPPER(Currency)&amp;"STD"</f>
        <v>JPYSTD</v>
      </c>
      <c r="C3" s="49">
        <f>_xll.qlCalendarAdjust("JAPAN",_xll.qlSettingsEvaluationDate(ISERROR(Trigger)),"f")</f>
        <v>41822</v>
      </c>
      <c r="D3" s="17"/>
      <c r="E3" s="18">
        <f>_xll.qlYieldTSDiscount(B3,C3,,Trigger)</f>
        <v>1</v>
      </c>
      <c r="F3" s="19" t="str">
        <f>IF(ISERROR(C3),_xll.ohRangeRetrieveError(C3),_xll.ohRangeRetrieveError(E3))</f>
        <v/>
      </c>
      <c r="G3" s="12"/>
      <c r="H3" s="47" t="s">
        <v>11</v>
      </c>
      <c r="I3" s="46" t="str">
        <f>_xll.RData(H4,"LAST",,"FRQ:1S",,I4)</f>
        <v>Updated at 11:48:06</v>
      </c>
      <c r="J3" s="1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2" thickBot="1" x14ac:dyDescent="0.25">
      <c r="A4" s="7"/>
      <c r="B4" s="16" t="str">
        <f>UPPER(Currency)&amp;"ON"</f>
        <v>JPYON</v>
      </c>
      <c r="C4" s="41">
        <f>EvaluationDate</f>
        <v>41822</v>
      </c>
      <c r="D4" s="17"/>
      <c r="E4" s="18">
        <f>_xll.qlYieldTSDiscount(B4,C4,,Trigger)</f>
        <v>1</v>
      </c>
      <c r="F4" s="19" t="str">
        <f>IF(ISERROR(C4),_xll.ohRangeRetrieveError(C4),_xll.ohRangeRetrieveError(E4))</f>
        <v/>
      </c>
      <c r="G4" s="12"/>
      <c r="H4" s="48" t="s">
        <v>12</v>
      </c>
      <c r="I4" s="45">
        <v>147.17000000000002</v>
      </c>
      <c r="J4" s="1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2">
      <c r="A5" s="7"/>
      <c r="B5" s="16" t="str">
        <f>UPPER(Currency)&amp;"3M"</f>
        <v>JPY3M</v>
      </c>
      <c r="C5" s="41">
        <f>_xll.qlCalendarAdvance(_xll.qlIndexFixingCalendar(FirstIndex),EvaluationDate,_xll.qlInterestRateIndexFixingDays(FirstIndex)&amp;"D")</f>
        <v>41824</v>
      </c>
      <c r="D5" s="17"/>
      <c r="E5" s="18">
        <f>_xll.qlYieldTSDiscount(B5,C5,,Trigger)</f>
        <v>1</v>
      </c>
      <c r="F5" s="19" t="str">
        <f>IF(ISERROR(C5),_xll.ohRangeRetrieveError(C5),_xll.ohRangeRetrieveError(E5))</f>
        <v/>
      </c>
      <c r="G5" s="12"/>
      <c r="H5" s="20" t="s">
        <v>4</v>
      </c>
      <c r="I5" s="21">
        <f>_xll.ohRepositoryObjectCount(Trigger)</f>
        <v>1150</v>
      </c>
      <c r="J5" s="1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2" thickBot="1" x14ac:dyDescent="0.25">
      <c r="A6" s="7"/>
      <c r="B6" s="16" t="str">
        <f>UPPER(Currency)&amp;"6M"</f>
        <v>JPY6M</v>
      </c>
      <c r="C6" s="41">
        <f>_xll.qlCalendarAdvance(_xll.qlIndexFixingCalendar(FirstIndex),EvaluationDate,_xll.qlInterestRateIndexFixingDays(FirstIndex)&amp;"D")</f>
        <v>41824</v>
      </c>
      <c r="D6" s="17"/>
      <c r="E6" s="18">
        <f>_xll.qlYieldTSDiscount(B6,C6,,Trigger)</f>
        <v>1</v>
      </c>
      <c r="F6" s="19" t="str">
        <f>IF(ISERROR(C6),_xll.ohRangeRetrieveError(C6),_xll.ohRangeRetrieveError(E6))</f>
        <v/>
      </c>
      <c r="G6" s="12"/>
      <c r="H6" s="34" t="s">
        <v>7</v>
      </c>
      <c r="I6" s="35" t="s">
        <v>6</v>
      </c>
      <c r="J6" s="1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2">
      <c r="A7" s="7"/>
      <c r="B7" s="24"/>
      <c r="C7" s="42">
        <f>_xll.qlCalendarAdvance(_xll.qlIndexFixingCalendar(FirstIndex),EvaluationDate,"-2D","Preceding")</f>
        <v>41820</v>
      </c>
      <c r="D7" s="25"/>
      <c r="E7" s="26">
        <f>_xll.qlIndexFixing(FirstIndex,C7)</f>
        <v>1.7857000000000001E-3</v>
      </c>
      <c r="F7" s="15" t="str">
        <f>IF(ISERROR(C7),_xll.ohRangeRetrieveError(C7),_xll.ohRangeRetrieveError(E7))</f>
        <v/>
      </c>
      <c r="G7" s="12"/>
      <c r="H7" s="22" t="s">
        <v>8</v>
      </c>
      <c r="I7" s="23" t="str">
        <f>_xll.ohBoostVersion(Trigger)</f>
        <v>1_52</v>
      </c>
      <c r="J7" s="1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2">
      <c r="A8" s="7"/>
      <c r="B8" s="27"/>
      <c r="C8" s="43">
        <f>_xll.qlCalendarAdvance(_xll.qlIndexFixingCalendar(FirstIndex),EvaluationDate,"-1D","Preceding")</f>
        <v>41821</v>
      </c>
      <c r="D8" s="36"/>
      <c r="E8" s="29">
        <f>_xll.qlIndexFixing(FirstIndex,C8)</f>
        <v>1.7857000000000001E-3</v>
      </c>
      <c r="F8" s="19" t="str">
        <f>IF(ISERROR(C8),_xll.ohRangeRetrieveError(C8),_xll.ohRangeRetrieveError(E8))</f>
        <v/>
      </c>
      <c r="G8" s="12"/>
      <c r="H8" s="22" t="s">
        <v>9</v>
      </c>
      <c r="I8" s="23" t="str">
        <f>_xll.qlVersion(Trigger)</f>
        <v>1.5</v>
      </c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2" thickBot="1" x14ac:dyDescent="0.25">
      <c r="A9" s="7"/>
      <c r="B9" s="27" t="str">
        <f>PROPER(Currency)&amp;IF(UPPER(Currency)="EUR","",IF(UPPER(Currency)="HKD","H","L"))&amp;"ibor6M"</f>
        <v>JpyLibor6M</v>
      </c>
      <c r="C9" s="43">
        <f>EvaluationDate</f>
        <v>41822</v>
      </c>
      <c r="D9" s="28"/>
      <c r="E9" s="29">
        <f>_xll.qlIndexFixing(FirstIndex,C9)</f>
        <v>1.7829999999999823E-3</v>
      </c>
      <c r="F9" s="19" t="str">
        <f>IF(ISERROR(C9),_xll.ohRangeRetrieveError(C9),_xll.ohRangeRetrieveError(E9))</f>
        <v/>
      </c>
      <c r="G9" s="12"/>
      <c r="H9" s="34" t="s">
        <v>10</v>
      </c>
      <c r="I9" s="35" t="str">
        <f>_xll.ohVersion(Trigger)</f>
        <v>1.5.0</v>
      </c>
      <c r="J9" s="1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2" thickBot="1" x14ac:dyDescent="0.25">
      <c r="A10" s="7"/>
      <c r="B10" s="30"/>
      <c r="C10" s="44">
        <f>_xll.qlCalendarAdvance(_xll.qlIndexFixingCalendar(FirstIndex),_xll.qlIMMNextDate(_xll.qlIMMNextDate(EvaluationDate+1)+1),-_xll.qlInterestRateIndexFixingDays(FirstIndex)&amp;"D")</f>
        <v>41988</v>
      </c>
      <c r="D10" s="31"/>
      <c r="E10" s="32">
        <f>_xll.qlIndexFixing(FirstIndex,C10,TRUE)</f>
        <v>1.7031035083216993E-3</v>
      </c>
      <c r="F10" s="33" t="str">
        <f>IF(ISERROR(C10),_xll.ohRangeRetrieveError(C10),_xll.ohRangeRetrieveError(E10))</f>
        <v/>
      </c>
      <c r="G10" s="12"/>
      <c r="H10" s="51"/>
      <c r="I10" s="51"/>
      <c r="J10" s="1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2" thickBot="1" x14ac:dyDescent="0.25">
      <c r="A11" s="37"/>
      <c r="B11" s="38"/>
      <c r="C11" s="38"/>
      <c r="D11" s="38"/>
      <c r="E11" s="38"/>
      <c r="F11" s="38"/>
      <c r="G11" s="38"/>
      <c r="H11" s="38"/>
      <c r="I11" s="38"/>
      <c r="J11" s="3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2">
      <c r="A52" s="5"/>
      <c r="B52" s="5"/>
      <c r="C52" s="5"/>
      <c r="D52" s="5"/>
      <c r="E52" s="5"/>
      <c r="F52" s="5"/>
      <c r="G52" s="52"/>
      <c r="H52" s="52"/>
      <c r="I52" s="52"/>
      <c r="J52" s="52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1:23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</row>
    <row r="55" spans="1:23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</row>
    <row r="56" spans="1:23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</row>
    <row r="57" spans="1:23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</row>
    <row r="58" spans="1:23" x14ac:dyDescent="0.2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</row>
    <row r="59" spans="1:23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</row>
    <row r="60" spans="1:23" x14ac:dyDescent="0.2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</row>
    <row r="61" spans="1:23" x14ac:dyDescent="0.2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</row>
    <row r="62" spans="1:23" x14ac:dyDescent="0.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</row>
    <row r="63" spans="1:23" x14ac:dyDescent="0.2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</row>
    <row r="64" spans="1:23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</row>
    <row r="65" spans="1:23" x14ac:dyDescent="0.2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</row>
    <row r="66" spans="1:23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</row>
    <row r="67" spans="1:23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</row>
    <row r="68" spans="1:23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</row>
    <row r="69" spans="1:23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</row>
    <row r="70" spans="1:23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</row>
    <row r="71" spans="1:23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</row>
    <row r="72" spans="1:23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</row>
    <row r="73" spans="1:23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</row>
    <row r="74" spans="1:23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</row>
    <row r="75" spans="1:23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</row>
    <row r="76" spans="1:23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</row>
    <row r="77" spans="1:23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</row>
    <row r="78" spans="1:23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</row>
    <row r="79" spans="1:23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</row>
    <row r="80" spans="1:23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</row>
    <row r="81" spans="1:23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</row>
    <row r="82" spans="1:23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</row>
    <row r="83" spans="1:23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</row>
    <row r="84" spans="1:23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</row>
    <row r="85" spans="1:23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</row>
    <row r="86" spans="1:23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</row>
    <row r="87" spans="1:23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</row>
    <row r="88" spans="1:23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</row>
    <row r="89" spans="1:23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</row>
    <row r="90" spans="1:23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</row>
    <row r="91" spans="1:23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</row>
    <row r="92" spans="1:23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</row>
    <row r="93" spans="1:23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</row>
    <row r="94" spans="1:23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</row>
    <row r="95" spans="1:23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</row>
    <row r="96" spans="1:23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</row>
    <row r="97" spans="1:23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</row>
    <row r="98" spans="1:23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</row>
    <row r="99" spans="1:23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</row>
    <row r="100" spans="1:23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</row>
  </sheetData>
  <phoneticPr fontId="2" type="noConversion"/>
  <dataValidations count="1">
    <dataValidation type="list" allowBlank="1" showInputMessage="1" showErrorMessage="1" sqref="B1">
      <formula1>"EUR,USD,GBP,JPY,CHF,HKD"</formula1>
    </dataValidation>
  </dataValidations>
  <pageMargins left="0.75" right="0.75" top="1" bottom="1" header="0.5" footer="0.5"/>
  <pageSetup scale="33" orientation="landscape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5" r:id="rId4" name="CommandButton1"/>
      </mc:Fallback>
    </mc:AlternateContent>
    <mc:AlternateContent xmlns:mc="http://schemas.openxmlformats.org/markup-compatibility/2006">
      <mc:Choice Requires="x14">
        <control shapeId="1026" r:id="rId6" name="CommandButton2">
          <controlPr defaultSize="0" autoLine="0" autoPict="0" r:id="rId7">
            <anchor moveWithCells="1" sizeWithCells="1">
              <from>
                <xdr:col>0</xdr:col>
                <xdr:colOff>0</xdr:colOff>
                <xdr:row>0</xdr:row>
                <xdr:rowOff>123825</xdr:rowOff>
              </from>
              <to>
                <xdr:col>0</xdr:col>
                <xdr:colOff>0</xdr:colOff>
                <xdr:row>2</xdr:row>
                <xdr:rowOff>0</xdr:rowOff>
              </to>
            </anchor>
          </controlPr>
        </control>
      </mc:Choice>
      <mc:Fallback>
        <control shapeId="1026" r:id="rId6" name="CommandButton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MainChecks</vt:lpstr>
      <vt:lpstr>Currency</vt:lpstr>
      <vt:lpstr>EvaluationDate</vt:lpstr>
      <vt:lpstr>FirstIndex</vt:lpstr>
      <vt:lpstr>SecondIMMDate</vt:lpstr>
      <vt:lpstr>Trigger</vt:lpstr>
      <vt:lpstr>Yesterday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ZANZI MADDALENA</cp:lastModifiedBy>
  <cp:lastPrinted>2007-04-04T08:40:21Z</cp:lastPrinted>
  <dcterms:created xsi:type="dcterms:W3CDTF">2006-04-26T09:45:07Z</dcterms:created>
  <dcterms:modified xsi:type="dcterms:W3CDTF">2014-07-02T09:48:13Z</dcterms:modified>
</cp:coreProperties>
</file>