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807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ON" sheetId="34" r:id="rId16"/>
    <sheet name="Swap6M" sheetId="32" r:id="rId17"/>
    <sheet name="ForwardSwap6M" sheetId="69" r:id="rId18"/>
    <sheet name="1M (3)" sheetId="47" r:id="rId19"/>
    <sheet name="3M (4)" sheetId="48" r:id="rId20"/>
    <sheet name="6M (3)" sheetId="49" r:id="rId21"/>
    <sheet name="1Y (3)" sheetId="50" r:id="rId22"/>
    <sheet name="Euribor 3M Time Series" sheetId="70" r:id="rId23"/>
    <sheet name="Euribor 6M Time Series" sheetId="71" r:id="rId24"/>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17">ForwardSwap6M!$K$2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6">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7">ForwardSwap6M!#REF!</definedName>
    <definedName name="Conventions" localSheetId="14">Swap3M!$AF$5:$AH$10</definedName>
    <definedName name="Conventions" localSheetId="16">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17">ForwardSwap6M!$J$5:$J$328</definedName>
    <definedName name="Instruments" localSheetId="6">FRA!$L$5:$L$33</definedName>
    <definedName name="Instruments" localSheetId="11">OIS!$N$50:$N$55</definedName>
    <definedName name="Instruments" localSheetId="14">Swap3M!$R$5:$R$42</definedName>
    <definedName name="Instruments" localSheetId="16">Swap6M!$R$5:$R$42</definedName>
    <definedName name="Instruments" localSheetId="12">Swaps1M!$N$5:$N$15</definedName>
    <definedName name="Instruments" localSheetId="13">SwapsIMMDated!$N$5:$N$11</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5">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17">ForwardSwap6M!$P$5:$P$328</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6">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17">ForwardSwap6M!$L$5:$L$328</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6">Swap6M!$X$5:$X$42</definedName>
    <definedName name="QuoteLive" localSheetId="12">Swaps1M!$T$5:$T$15</definedName>
    <definedName name="QuoteLive" localSheetId="13">SwapsIMMDated!$T$5:$T$11</definedName>
    <definedName name="QuoteLive2" localSheetId="5">Deposits!$K$27:$K$45</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17">ForwardSwap6M!$N$5:$N$328</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6">Swap6M!$Z$5:$Z$42</definedName>
    <definedName name="QuoteStatic" localSheetId="12">Swaps1M!$V$5:$V$15</definedName>
    <definedName name="QuoteStatic" localSheetId="13">SwapsIMMDated!$V$5:$V$11</definedName>
    <definedName name="QuoteStatic2" localSheetId="5">Deposits!$V$31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7">ForwardSwap6M!$P$8</definedName>
    <definedName name="Swap6M4Y">Swap6M!$AB$12</definedName>
    <definedName name="SwapMainSetConventions">Swap3M!$J$6:$L$10</definedName>
    <definedName name="SwapSecondarySetConventions" localSheetId="17">ForwardSwap6M!#REF!</definedName>
    <definedName name="SwapSecondarySetConventions">Swap6M!$J$6:$L$10</definedName>
    <definedName name="Tenor" localSheetId="15">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B3" i="70"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B3" i="71"/>
  <c r="F6" i="71"/>
  <c r="F14" i="71"/>
  <c r="F22" i="71"/>
  <c r="F30" i="71"/>
  <c r="F38" i="71"/>
  <c r="F46" i="71"/>
  <c r="F54" i="71"/>
  <c r="F62" i="71"/>
  <c r="F70" i="71"/>
  <c r="F78" i="71"/>
  <c r="F86" i="71"/>
  <c r="F94" i="71"/>
  <c r="F102" i="71"/>
  <c r="F110" i="71"/>
  <c r="F118" i="71"/>
  <c r="F126" i="71"/>
  <c r="F134" i="71"/>
  <c r="F142" i="71"/>
  <c r="F150" i="71"/>
  <c r="F158" i="71"/>
  <c r="F166" i="71"/>
  <c r="F174" i="71"/>
  <c r="F182" i="71"/>
  <c r="F190" i="71"/>
  <c r="F198" i="71"/>
  <c r="F206" i="71"/>
  <c r="F214" i="71"/>
  <c r="F222" i="71"/>
  <c r="F230" i="71"/>
  <c r="F238" i="71"/>
  <c r="F246" i="71"/>
  <c r="F254" i="71"/>
  <c r="F248" i="71"/>
  <c r="F42" i="71"/>
  <c r="F122" i="71"/>
  <c r="F162" i="71"/>
  <c r="F218" i="71"/>
  <c r="F258" i="71"/>
  <c r="F19" i="71"/>
  <c r="F83" i="71"/>
  <c r="F107" i="71"/>
  <c r="F131" i="71"/>
  <c r="F163" i="71"/>
  <c r="F187" i="71"/>
  <c r="F251" i="71"/>
  <c r="F7" i="71"/>
  <c r="F15" i="71"/>
  <c r="F23" i="71"/>
  <c r="F31" i="71"/>
  <c r="F39" i="71"/>
  <c r="F47" i="71"/>
  <c r="F55" i="71"/>
  <c r="F63" i="71"/>
  <c r="F71" i="71"/>
  <c r="F79" i="71"/>
  <c r="F87" i="71"/>
  <c r="F95" i="71"/>
  <c r="F103" i="71"/>
  <c r="F111" i="71"/>
  <c r="F119" i="71"/>
  <c r="F127" i="71"/>
  <c r="F135" i="71"/>
  <c r="F143" i="71"/>
  <c r="F151" i="71"/>
  <c r="F159" i="71"/>
  <c r="F167" i="71"/>
  <c r="F175" i="71"/>
  <c r="F183" i="71"/>
  <c r="F191" i="71"/>
  <c r="F199" i="71"/>
  <c r="F207" i="71"/>
  <c r="F215" i="71"/>
  <c r="F223" i="71"/>
  <c r="F231" i="71"/>
  <c r="F239" i="71"/>
  <c r="F247" i="71"/>
  <c r="F255" i="71"/>
  <c r="F232" i="71"/>
  <c r="F50" i="71"/>
  <c r="F114" i="71"/>
  <c r="F178" i="71"/>
  <c r="F234" i="71"/>
  <c r="F35" i="71"/>
  <c r="F67" i="71"/>
  <c r="F99" i="71"/>
  <c r="F139" i="71"/>
  <c r="F171" i="71"/>
  <c r="F227" i="71"/>
  <c r="F8" i="71"/>
  <c r="F16" i="71"/>
  <c r="F24" i="71"/>
  <c r="F32" i="71"/>
  <c r="F40" i="71"/>
  <c r="F48" i="71"/>
  <c r="F56" i="71"/>
  <c r="F64" i="71"/>
  <c r="F72" i="71"/>
  <c r="F80" i="71"/>
  <c r="F88" i="71"/>
  <c r="F96" i="71"/>
  <c r="F104" i="71"/>
  <c r="F112" i="71"/>
  <c r="F120" i="71"/>
  <c r="F128" i="71"/>
  <c r="F136" i="71"/>
  <c r="F144" i="71"/>
  <c r="F152" i="71"/>
  <c r="F160" i="71"/>
  <c r="F168" i="71"/>
  <c r="F176" i="71"/>
  <c r="F184" i="71"/>
  <c r="F192" i="71"/>
  <c r="F200" i="71"/>
  <c r="F208" i="71"/>
  <c r="F216" i="71"/>
  <c r="F224" i="71"/>
  <c r="F240" i="71"/>
  <c r="F58" i="71"/>
  <c r="F210" i="71"/>
  <c r="F43" i="71"/>
  <c r="F219" i="71"/>
  <c r="F9" i="71"/>
  <c r="F17" i="71"/>
  <c r="F25" i="71"/>
  <c r="F33" i="71"/>
  <c r="F41" i="71"/>
  <c r="F49" i="71"/>
  <c r="F57" i="71"/>
  <c r="F65" i="71"/>
  <c r="F73" i="71"/>
  <c r="F81" i="71"/>
  <c r="F89" i="71"/>
  <c r="F97" i="71"/>
  <c r="F105" i="71"/>
  <c r="F113" i="71"/>
  <c r="F121" i="71"/>
  <c r="F129" i="71"/>
  <c r="F137" i="71"/>
  <c r="F145" i="71"/>
  <c r="F153" i="71"/>
  <c r="F161" i="71"/>
  <c r="F169" i="71"/>
  <c r="F177" i="71"/>
  <c r="F185" i="71"/>
  <c r="F193" i="71"/>
  <c r="F201" i="71"/>
  <c r="F209" i="71"/>
  <c r="F217" i="71"/>
  <c r="F225" i="71"/>
  <c r="F233" i="71"/>
  <c r="F241" i="71"/>
  <c r="F249" i="71"/>
  <c r="F257" i="71"/>
  <c r="F74" i="71"/>
  <c r="F186" i="71"/>
  <c r="F250" i="71"/>
  <c r="F51" i="71"/>
  <c r="F211" i="71"/>
  <c r="F10" i="71"/>
  <c r="F18" i="71"/>
  <c r="F66" i="71"/>
  <c r="F82" i="71"/>
  <c r="F90" i="71"/>
  <c r="F98" i="71"/>
  <c r="F106" i="71"/>
  <c r="F146" i="71"/>
  <c r="F194" i="71"/>
  <c r="F59" i="71"/>
  <c r="F203" i="71"/>
  <c r="F12" i="71"/>
  <c r="F20" i="71"/>
  <c r="F28" i="71"/>
  <c r="F36" i="71"/>
  <c r="F44" i="71"/>
  <c r="F52" i="71"/>
  <c r="F60" i="71"/>
  <c r="F68" i="71"/>
  <c r="F76" i="71"/>
  <c r="F84" i="71"/>
  <c r="F92" i="71"/>
  <c r="F100" i="71"/>
  <c r="F108" i="71"/>
  <c r="F116" i="71"/>
  <c r="F124" i="71"/>
  <c r="F132" i="71"/>
  <c r="F140" i="71"/>
  <c r="F148" i="71"/>
  <c r="F156" i="71"/>
  <c r="F164" i="71"/>
  <c r="F172" i="71"/>
  <c r="F180" i="71"/>
  <c r="F188" i="71"/>
  <c r="F196" i="71"/>
  <c r="F204" i="71"/>
  <c r="F212" i="71"/>
  <c r="F220" i="71"/>
  <c r="F228" i="71"/>
  <c r="F236" i="71"/>
  <c r="F244" i="71"/>
  <c r="F252" i="71"/>
  <c r="F26" i="71"/>
  <c r="F130" i="71"/>
  <c r="F170" i="71"/>
  <c r="F226" i="71"/>
  <c r="F27" i="71"/>
  <c r="F91" i="71"/>
  <c r="F123" i="71"/>
  <c r="F155" i="71"/>
  <c r="F195" i="71"/>
  <c r="F243" i="71"/>
  <c r="F13" i="71"/>
  <c r="F21" i="71"/>
  <c r="F29" i="71"/>
  <c r="F37" i="71"/>
  <c r="F45" i="71"/>
  <c r="F53" i="71"/>
  <c r="F61" i="71"/>
  <c r="F69" i="71"/>
  <c r="F77" i="71"/>
  <c r="F85" i="71"/>
  <c r="F93" i="71"/>
  <c r="F101" i="71"/>
  <c r="F109" i="71"/>
  <c r="F117" i="71"/>
  <c r="F125" i="71"/>
  <c r="F133" i="71"/>
  <c r="F141" i="71"/>
  <c r="F149" i="71"/>
  <c r="F157" i="71"/>
  <c r="F165" i="71"/>
  <c r="F173" i="71"/>
  <c r="F181" i="71"/>
  <c r="F189" i="71"/>
  <c r="F197" i="71"/>
  <c r="F205" i="71"/>
  <c r="F213" i="71"/>
  <c r="F221" i="71"/>
  <c r="F229" i="71"/>
  <c r="F237" i="71"/>
  <c r="F245" i="71"/>
  <c r="F253" i="71"/>
  <c r="F256" i="71"/>
  <c r="F34" i="71"/>
  <c r="F138" i="71"/>
  <c r="F154" i="71"/>
  <c r="F202" i="71"/>
  <c r="F242" i="71"/>
  <c r="F11" i="71"/>
  <c r="F75" i="71"/>
  <c r="F115" i="71"/>
  <c r="F147" i="71"/>
  <c r="F179" i="71"/>
  <c r="F235" i="71"/>
  <c r="F259" i="71"/>
  <c r="F5" i="71"/>
  <c r="F92" i="70"/>
  <c r="F100" i="70"/>
  <c r="F108" i="70"/>
  <c r="F116" i="70"/>
  <c r="F124" i="70"/>
  <c r="F132" i="70"/>
  <c r="F140" i="70"/>
  <c r="F148" i="70"/>
  <c r="F156" i="70"/>
  <c r="F93"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6" i="70"/>
  <c r="F14" i="70"/>
  <c r="F22" i="70"/>
  <c r="F30" i="70"/>
  <c r="F38" i="70"/>
  <c r="F46" i="70"/>
  <c r="F54" i="70"/>
  <c r="F62" i="70"/>
  <c r="F70" i="70"/>
  <c r="F78" i="70"/>
  <c r="F86" i="70"/>
  <c r="F25" i="70"/>
  <c r="F49" i="70"/>
  <c r="F73" i="70"/>
  <c r="F10" i="70"/>
  <c r="F34" i="70"/>
  <c r="F58" i="70"/>
  <c r="F82" i="70"/>
  <c r="F19" i="70"/>
  <c r="F51" i="70"/>
  <c r="F83" i="70"/>
  <c r="F20" i="70"/>
  <c r="F44" i="70"/>
  <c r="F68" i="70"/>
  <c r="F13" i="70"/>
  <c r="F37" i="70"/>
  <c r="F69" i="70"/>
  <c r="F7" i="70"/>
  <c r="F15" i="70"/>
  <c r="F23" i="70"/>
  <c r="F31" i="70"/>
  <c r="F39" i="70"/>
  <c r="F47" i="70"/>
  <c r="F55" i="70"/>
  <c r="F63" i="70"/>
  <c r="F71" i="70"/>
  <c r="F79" i="70"/>
  <c r="F87" i="70"/>
  <c r="F9" i="70"/>
  <c r="F41" i="70"/>
  <c r="F57" i="70"/>
  <c r="F81" i="70"/>
  <c r="F18" i="70"/>
  <c r="F42" i="70"/>
  <c r="F66" i="70"/>
  <c r="F90" i="70"/>
  <c r="F27" i="70"/>
  <c r="F59" i="70"/>
  <c r="F75" i="70"/>
  <c r="F91" i="70"/>
  <c r="F28" i="70"/>
  <c r="F52" i="70"/>
  <c r="F76" i="70"/>
  <c r="F21" i="70"/>
  <c r="F45" i="70"/>
  <c r="F61" i="70"/>
  <c r="F85" i="70"/>
  <c r="F8" i="70"/>
  <c r="F16" i="70"/>
  <c r="F24" i="70"/>
  <c r="F32" i="70"/>
  <c r="F40" i="70"/>
  <c r="F48" i="70"/>
  <c r="F56" i="70"/>
  <c r="F64" i="70"/>
  <c r="F72" i="70"/>
  <c r="F80" i="70"/>
  <c r="F88" i="70"/>
  <c r="F17" i="70"/>
  <c r="F33" i="70"/>
  <c r="F65" i="70"/>
  <c r="F89" i="70"/>
  <c r="F26" i="70"/>
  <c r="F50" i="70"/>
  <c r="F74" i="70"/>
  <c r="F11" i="70"/>
  <c r="F35" i="70"/>
  <c r="F43" i="70"/>
  <c r="F67" i="70"/>
  <c r="F12" i="70"/>
  <c r="F36" i="70"/>
  <c r="F60" i="70"/>
  <c r="F84" i="70"/>
  <c r="F29" i="70"/>
  <c r="F53" i="70"/>
  <c r="F77" i="70"/>
  <c r="F5" i="70"/>
  <c r="P5" i="69" l="1" a="1"/>
  <c r="P5" i="69"/>
  <c r="P6" i="69"/>
  <c r="P7" i="69"/>
  <c r="P8" i="69"/>
  <c r="P9" i="69"/>
  <c r="P10" i="69"/>
  <c r="P11" i="69"/>
  <c r="P12" i="69"/>
  <c r="P13" i="69"/>
  <c r="P14" i="69"/>
  <c r="P15" i="69"/>
  <c r="P16" i="69"/>
  <c r="P17" i="69"/>
  <c r="P18" i="69"/>
  <c r="P19" i="69"/>
  <c r="P20" i="69"/>
  <c r="P21" i="69"/>
  <c r="P22" i="69"/>
  <c r="P23" i="69"/>
  <c r="P24" i="69"/>
  <c r="P25" i="69"/>
  <c r="P26" i="69"/>
  <c r="P27" i="69"/>
  <c r="P28" i="69"/>
  <c r="P29" i="69"/>
  <c r="P30" i="69"/>
  <c r="P31" i="69"/>
  <c r="P32" i="69"/>
  <c r="P33" i="69"/>
  <c r="P34" i="69"/>
  <c r="P35" i="69"/>
  <c r="P36" i="69"/>
  <c r="P37" i="69"/>
  <c r="P38" i="69"/>
  <c r="P39" i="69"/>
  <c r="P40" i="69"/>
  <c r="P41" i="69"/>
  <c r="P42" i="69"/>
  <c r="P43" i="69"/>
  <c r="P44" i="69"/>
  <c r="P45" i="69"/>
  <c r="P46" i="69"/>
  <c r="P47" i="69"/>
  <c r="P48" i="69"/>
  <c r="P49" i="69"/>
  <c r="P50" i="69"/>
  <c r="P51" i="69"/>
  <c r="P52" i="69"/>
  <c r="P53" i="69"/>
  <c r="P54" i="69"/>
  <c r="P55" i="69"/>
  <c r="P56" i="69"/>
  <c r="P57" i="69"/>
  <c r="P58" i="69"/>
  <c r="P59" i="69"/>
  <c r="P60" i="69"/>
  <c r="P61" i="69"/>
  <c r="P62" i="69"/>
  <c r="P63" i="69"/>
  <c r="P64" i="69"/>
  <c r="P65" i="69"/>
  <c r="P66" i="69"/>
  <c r="P67" i="69"/>
  <c r="P68" i="69"/>
  <c r="P69" i="69"/>
  <c r="P70" i="69"/>
  <c r="P71" i="69"/>
  <c r="P72" i="69"/>
  <c r="P73" i="69"/>
  <c r="P74" i="69"/>
  <c r="P75" i="69"/>
  <c r="P76" i="69"/>
  <c r="P77" i="69"/>
  <c r="P78" i="69"/>
  <c r="P79" i="69"/>
  <c r="P80" i="69"/>
  <c r="P81" i="69"/>
  <c r="P82" i="69"/>
  <c r="P83" i="69"/>
  <c r="P84" i="69"/>
  <c r="P85" i="69"/>
  <c r="P86" i="69"/>
  <c r="P87" i="69"/>
  <c r="P88" i="69"/>
  <c r="P89" i="69"/>
  <c r="P90" i="69"/>
  <c r="P91" i="69"/>
  <c r="P92" i="69"/>
  <c r="P93" i="69"/>
  <c r="P94" i="69"/>
  <c r="P95" i="69"/>
  <c r="P96" i="69"/>
  <c r="P97" i="69"/>
  <c r="P98" i="69"/>
  <c r="P99" i="69"/>
  <c r="P100" i="69"/>
  <c r="P101" i="69"/>
  <c r="P102" i="69"/>
  <c r="P103" i="69"/>
  <c r="P104" i="69"/>
  <c r="P105" i="69"/>
  <c r="P106" i="69"/>
  <c r="P107" i="69"/>
  <c r="P108" i="69"/>
  <c r="P109" i="69"/>
  <c r="P110" i="69"/>
  <c r="P111" i="69"/>
  <c r="P112" i="69"/>
  <c r="P113" i="69"/>
  <c r="P114" i="69"/>
  <c r="P115" i="69"/>
  <c r="P116" i="69"/>
  <c r="P117" i="69"/>
  <c r="P118" i="69"/>
  <c r="P119" i="69"/>
  <c r="P120" i="69"/>
  <c r="P121" i="69"/>
  <c r="P122" i="69"/>
  <c r="P123" i="69"/>
  <c r="P124" i="69"/>
  <c r="P125" i="69"/>
  <c r="P126" i="69"/>
  <c r="P127" i="69"/>
  <c r="P128" i="69"/>
  <c r="P129" i="69"/>
  <c r="P130" i="69"/>
  <c r="P131" i="69"/>
  <c r="P132" i="69"/>
  <c r="P133" i="69"/>
  <c r="P134" i="69"/>
  <c r="P135" i="69"/>
  <c r="P136" i="69"/>
  <c r="P137" i="69"/>
  <c r="P138" i="69"/>
  <c r="P139" i="69"/>
  <c r="P140" i="69"/>
  <c r="P141" i="69"/>
  <c r="P142" i="69"/>
  <c r="P143" i="69"/>
  <c r="P144" i="69"/>
  <c r="P145" i="69"/>
  <c r="P146" i="69"/>
  <c r="P147" i="69"/>
  <c r="P148" i="69"/>
  <c r="P149" i="69"/>
  <c r="P150" i="69"/>
  <c r="P151" i="69"/>
  <c r="P152" i="69"/>
  <c r="P153" i="69"/>
  <c r="P154" i="69"/>
  <c r="P155" i="69"/>
  <c r="P156" i="69"/>
  <c r="P157" i="69"/>
  <c r="P158" i="69"/>
  <c r="P159" i="69"/>
  <c r="P160" i="69"/>
  <c r="P161" i="69"/>
  <c r="P162" i="69"/>
  <c r="P163" i="69"/>
  <c r="P164" i="69"/>
  <c r="P165" i="69"/>
  <c r="P166" i="69"/>
  <c r="P167" i="69"/>
  <c r="P168" i="69"/>
  <c r="P169" i="69"/>
  <c r="P170" i="69"/>
  <c r="P171" i="69"/>
  <c r="P172" i="69"/>
  <c r="P173" i="69"/>
  <c r="P174" i="69"/>
  <c r="P175" i="69"/>
  <c r="P176" i="69"/>
  <c r="P177" i="69"/>
  <c r="P178" i="69"/>
  <c r="P179" i="69"/>
  <c r="P180" i="69"/>
  <c r="P181" i="69"/>
  <c r="P182" i="69"/>
  <c r="P183" i="69"/>
  <c r="P184" i="69"/>
  <c r="P185" i="69"/>
  <c r="P186" i="69"/>
  <c r="P187" i="69"/>
  <c r="P188" i="69"/>
  <c r="P189" i="69"/>
  <c r="P190" i="69"/>
  <c r="P191" i="69"/>
  <c r="P192" i="69"/>
  <c r="P193" i="69"/>
  <c r="P194" i="69"/>
  <c r="P195" i="69"/>
  <c r="P196" i="69"/>
  <c r="P197" i="69"/>
  <c r="P198" i="69"/>
  <c r="P199" i="69"/>
  <c r="P200" i="69"/>
  <c r="P201" i="69"/>
  <c r="P202" i="69"/>
  <c r="P203" i="69"/>
  <c r="P204" i="69"/>
  <c r="P205" i="69"/>
  <c r="P206" i="69"/>
  <c r="P207" i="69"/>
  <c r="P208" i="69"/>
  <c r="P209" i="69"/>
  <c r="P210" i="69"/>
  <c r="P211" i="69"/>
  <c r="P212" i="69"/>
  <c r="P213" i="69"/>
  <c r="P214" i="69"/>
  <c r="P215" i="69"/>
  <c r="P216" i="69"/>
  <c r="P217" i="69"/>
  <c r="P218" i="69"/>
  <c r="P219" i="69"/>
  <c r="P220" i="69"/>
  <c r="P221" i="69"/>
  <c r="P222" i="69"/>
  <c r="P223" i="69"/>
  <c r="P224" i="69"/>
  <c r="P225" i="69"/>
  <c r="P226" i="69"/>
  <c r="P227" i="69"/>
  <c r="P228" i="69"/>
  <c r="P229" i="69"/>
  <c r="P230" i="69"/>
  <c r="P231" i="69"/>
  <c r="P232" i="69"/>
  <c r="P233" i="69"/>
  <c r="P234" i="69"/>
  <c r="P235" i="69"/>
  <c r="P236" i="69"/>
  <c r="P237" i="69"/>
  <c r="P238" i="69"/>
  <c r="P239" i="69"/>
  <c r="P240" i="69"/>
  <c r="P241" i="69"/>
  <c r="P242" i="69"/>
  <c r="P243" i="69"/>
  <c r="P244" i="69"/>
  <c r="P245" i="69"/>
  <c r="P246" i="69"/>
  <c r="P247" i="69"/>
  <c r="P248" i="69"/>
  <c r="P249" i="69"/>
  <c r="P250" i="69"/>
  <c r="P251" i="69"/>
  <c r="P252" i="69"/>
  <c r="P253" i="69"/>
  <c r="P254" i="69"/>
  <c r="P255" i="69"/>
  <c r="P256" i="69"/>
  <c r="P257" i="69"/>
  <c r="P258" i="69"/>
  <c r="P259" i="69"/>
  <c r="P260" i="69"/>
  <c r="P261" i="69"/>
  <c r="P262" i="69"/>
  <c r="P263" i="69"/>
  <c r="P264" i="69"/>
  <c r="P265" i="69"/>
  <c r="P266" i="69"/>
  <c r="P267" i="69"/>
  <c r="P268" i="69"/>
  <c r="P269" i="69"/>
  <c r="P270" i="69"/>
  <c r="P271" i="69"/>
  <c r="P272" i="69"/>
  <c r="P273" i="69"/>
  <c r="P274" i="69"/>
  <c r="P275" i="69"/>
  <c r="P276" i="69"/>
  <c r="P277" i="69"/>
  <c r="P278" i="69"/>
  <c r="P279" i="69"/>
  <c r="P280" i="69"/>
  <c r="P281" i="69"/>
  <c r="P282" i="69"/>
  <c r="P283" i="69"/>
  <c r="P284" i="69"/>
  <c r="P285" i="69"/>
  <c r="P286" i="69"/>
  <c r="P287" i="69"/>
  <c r="P288" i="69"/>
  <c r="P289" i="69"/>
  <c r="P290" i="69"/>
  <c r="P291" i="69"/>
  <c r="P292" i="69"/>
  <c r="P293" i="69"/>
  <c r="P294" i="69"/>
  <c r="P295" i="69"/>
  <c r="P296" i="69"/>
  <c r="P297" i="69"/>
  <c r="P298" i="69"/>
  <c r="P299" i="69"/>
  <c r="P300" i="69"/>
  <c r="P301" i="69"/>
  <c r="P302" i="69"/>
  <c r="P303" i="69"/>
  <c r="P304" i="69"/>
  <c r="P305" i="69"/>
  <c r="P306" i="69"/>
  <c r="P307" i="69"/>
  <c r="P308" i="69"/>
  <c r="P309" i="69"/>
  <c r="P310" i="69"/>
  <c r="P311" i="69"/>
  <c r="P312" i="69"/>
  <c r="P313" i="69"/>
  <c r="P314" i="69"/>
  <c r="P315" i="69"/>
  <c r="P316" i="69"/>
  <c r="P317" i="69"/>
  <c r="P318" i="69"/>
  <c r="P319" i="69"/>
  <c r="P320" i="69"/>
  <c r="P321" i="69"/>
  <c r="P322" i="69"/>
  <c r="P323" i="69"/>
  <c r="P324" i="69"/>
  <c r="P325" i="69"/>
  <c r="P326" i="69"/>
  <c r="P327" i="69"/>
  <c r="P328" i="69"/>
  <c r="AB5" i="32" a="1"/>
  <c r="AB5" i="31" a="1"/>
  <c r="X5" i="30" a="1"/>
  <c r="X5" i="29" a="1"/>
  <c r="X5" i="28" a="1"/>
  <c r="Y6" i="25" a="1"/>
  <c r="Y7" i="24" a="1"/>
  <c r="Y6" i="23" a="1"/>
  <c r="V5" i="22" a="1"/>
  <c r="O5" i="21" a="1"/>
  <c r="O5" i="21"/>
  <c r="O6" i="21"/>
  <c r="O7" i="21"/>
  <c r="O8" i="21"/>
  <c r="O9" i="21"/>
  <c r="O12" i="21"/>
  <c r="O13" i="21"/>
  <c r="O14" i="21"/>
  <c r="O15" i="21"/>
  <c r="O16" i="21"/>
  <c r="O17" i="21"/>
  <c r="O20" i="21"/>
  <c r="O21" i="21"/>
  <c r="O22" i="21"/>
  <c r="Z5" i="19" a="1"/>
  <c r="Z5" i="18" a="1"/>
  <c r="Z5" i="17" a="1"/>
  <c r="O10" i="21" l="1"/>
  <c r="O18" i="21"/>
  <c r="O11" i="21"/>
  <c r="O19" i="21"/>
  <c r="B4" i="71"/>
  <c r="B5" i="71" l="1"/>
  <c r="D2" i="71"/>
  <c r="O27" i="21" l="1" a="1"/>
  <c r="O29" i="21" s="1"/>
  <c r="O27" i="21"/>
  <c r="O28" i="21"/>
  <c r="O33" i="21"/>
  <c r="O34" i="21"/>
  <c r="O35" i="21"/>
  <c r="O36" i="21"/>
  <c r="O41" i="21"/>
  <c r="O42" i="21"/>
  <c r="O43" i="21"/>
  <c r="O44" i="21"/>
  <c r="W45" i="21"/>
  <c r="J45" i="21"/>
  <c r="T45" i="21" s="1"/>
  <c r="C45" i="21"/>
  <c r="J27" i="21"/>
  <c r="J28" i="21"/>
  <c r="J29" i="21"/>
  <c r="J30" i="21"/>
  <c r="J31" i="21"/>
  <c r="J32" i="21"/>
  <c r="J33" i="21"/>
  <c r="J34" i="21"/>
  <c r="J35" i="21"/>
  <c r="J36" i="21"/>
  <c r="J37" i="21"/>
  <c r="J38" i="21"/>
  <c r="J39" i="21"/>
  <c r="J40" i="21"/>
  <c r="J41" i="21"/>
  <c r="J42" i="21"/>
  <c r="J43" i="21"/>
  <c r="J44" i="21"/>
  <c r="C28" i="21"/>
  <c r="C29" i="21"/>
  <c r="C30" i="21"/>
  <c r="C31" i="21"/>
  <c r="C32" i="21"/>
  <c r="C33" i="21"/>
  <c r="C34" i="21"/>
  <c r="C35" i="21"/>
  <c r="C36" i="21"/>
  <c r="C37" i="21"/>
  <c r="C38" i="21"/>
  <c r="C39" i="21"/>
  <c r="C40" i="21"/>
  <c r="C41" i="21"/>
  <c r="C42" i="21"/>
  <c r="C43" i="21"/>
  <c r="C44" i="21"/>
  <c r="C27" i="21"/>
  <c r="K26" i="21"/>
  <c r="B4" i="70"/>
  <c r="D45" i="21"/>
  <c r="D42" i="21"/>
  <c r="D37" i="21"/>
  <c r="D32" i="21"/>
  <c r="D38" i="21"/>
  <c r="D31" i="21"/>
  <c r="D29" i="21"/>
  <c r="E31" i="21"/>
  <c r="D28" i="21"/>
  <c r="D27" i="21"/>
  <c r="D43" i="21"/>
  <c r="E27" i="21"/>
  <c r="D36" i="21"/>
  <c r="P43" i="21"/>
  <c r="P27" i="21"/>
  <c r="E29" i="21"/>
  <c r="D30" i="21"/>
  <c r="D39" i="21"/>
  <c r="P29" i="21"/>
  <c r="D41" i="21"/>
  <c r="P41" i="21" s="1"/>
  <c r="D33" i="21"/>
  <c r="P33" i="21" s="1"/>
  <c r="D34" i="21"/>
  <c r="P34" i="21"/>
  <c r="D44" i="21"/>
  <c r="D40" i="21"/>
  <c r="P44" i="21"/>
  <c r="D35" i="21"/>
  <c r="T44" i="21"/>
  <c r="J26" i="21"/>
  <c r="P28" i="21"/>
  <c r="P35" i="21"/>
  <c r="E35" i="21"/>
  <c r="O40" i="21" l="1"/>
  <c r="O32" i="21"/>
  <c r="O39" i="21"/>
  <c r="O31" i="21"/>
  <c r="O38" i="21"/>
  <c r="O30" i="21"/>
  <c r="O45" i="21"/>
  <c r="O37" i="2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K5" i="69" s="1" a="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P36" i="21"/>
  <c r="P37" i="21"/>
  <c r="E252" i="69"/>
  <c r="E309" i="69"/>
  <c r="E248" i="69"/>
  <c r="E113" i="69"/>
  <c r="E142" i="69"/>
  <c r="E292" i="69"/>
  <c r="E43" i="69"/>
  <c r="E8" i="69"/>
  <c r="E71" i="69"/>
  <c r="E17" i="69"/>
  <c r="E298" i="69"/>
  <c r="E173" i="69"/>
  <c r="E323" i="69"/>
  <c r="E51" i="69"/>
  <c r="E319" i="69"/>
  <c r="E260" i="69"/>
  <c r="E240" i="69"/>
  <c r="E118" i="69"/>
  <c r="E277" i="69"/>
  <c r="E103" i="69"/>
  <c r="E259" i="69"/>
  <c r="E72" i="69"/>
  <c r="E73" i="69"/>
  <c r="E109" i="69"/>
  <c r="E195" i="69"/>
  <c r="E161" i="69"/>
  <c r="E302" i="69"/>
  <c r="E283" i="69"/>
  <c r="E41" i="69"/>
  <c r="E325" i="69"/>
  <c r="E59" i="69"/>
  <c r="E274" i="69"/>
  <c r="E280" i="69"/>
  <c r="E184" i="69"/>
  <c r="E243" i="69"/>
  <c r="E11" i="69"/>
  <c r="E80" i="69"/>
  <c r="E30" i="69"/>
  <c r="E42" i="21"/>
  <c r="E185" i="69"/>
  <c r="E10" i="69"/>
  <c r="E301" i="69"/>
  <c r="E284" i="69"/>
  <c r="E101" i="69"/>
  <c r="E210" i="69"/>
  <c r="E126" i="69"/>
  <c r="E162" i="69"/>
  <c r="E12" i="69"/>
  <c r="E279" i="69"/>
  <c r="E213" i="69"/>
  <c r="E174" i="69"/>
  <c r="E42" i="69"/>
  <c r="E169" i="69"/>
  <c r="E133" i="69"/>
  <c r="E322" i="69"/>
  <c r="E70" i="69"/>
  <c r="E168" i="69"/>
  <c r="E44" i="21"/>
  <c r="E229" i="69"/>
  <c r="E61" i="69"/>
  <c r="E159" i="69"/>
  <c r="E86" i="69"/>
  <c r="E136" i="69"/>
  <c r="E29" i="69"/>
  <c r="E114" i="69"/>
  <c r="E314" i="69"/>
  <c r="E34" i="21"/>
  <c r="E65" i="69"/>
  <c r="E257" i="69"/>
  <c r="E18" i="69"/>
  <c r="E75" i="69"/>
  <c r="E228" i="69"/>
  <c r="E209" i="69"/>
  <c r="E139" i="69"/>
  <c r="E151" i="69"/>
  <c r="E23" i="69"/>
  <c r="E76" i="69"/>
  <c r="E98" i="69"/>
  <c r="E208" i="69"/>
  <c r="E6" i="69"/>
  <c r="E37" i="69"/>
  <c r="E120" i="69"/>
  <c r="E317" i="69"/>
  <c r="E272" i="69"/>
  <c r="E251" i="69"/>
  <c r="E14" i="69"/>
  <c r="E226" i="69"/>
  <c r="E9" i="69"/>
  <c r="E285" i="69"/>
  <c r="E263" i="69"/>
  <c r="E189" i="69"/>
  <c r="E97" i="69"/>
  <c r="E119" i="69"/>
  <c r="E69" i="69"/>
  <c r="E67" i="69"/>
  <c r="E117" i="69"/>
  <c r="E99" i="69"/>
  <c r="E40" i="21"/>
  <c r="E224" i="69"/>
  <c r="E160" i="69"/>
  <c r="E105" i="69"/>
  <c r="E313" i="69"/>
  <c r="E140" i="69"/>
  <c r="E7" i="69"/>
  <c r="E264" i="69"/>
  <c r="E215" i="69"/>
  <c r="E262" i="69"/>
  <c r="E256" i="69"/>
  <c r="E130" i="69"/>
  <c r="E170" i="69"/>
  <c r="E138" i="69"/>
  <c r="E41" i="21"/>
  <c r="E200" i="69"/>
  <c r="E43" i="21"/>
  <c r="P31" i="21"/>
  <c r="E88" i="69"/>
  <c r="E164" i="69"/>
  <c r="E246" i="69"/>
  <c r="E144" i="69"/>
  <c r="E132" i="69"/>
  <c r="E179" i="69"/>
  <c r="E33" i="21"/>
  <c r="E39" i="69"/>
  <c r="E143" i="69"/>
  <c r="E147" i="69"/>
  <c r="E182" i="69"/>
  <c r="E327" i="69"/>
  <c r="E39" i="21"/>
  <c r="E269" i="69"/>
  <c r="E122" i="69"/>
  <c r="E56" i="69"/>
  <c r="E83" i="69"/>
  <c r="E166" i="69"/>
  <c r="E207" i="69"/>
  <c r="E188" i="69"/>
  <c r="F207" i="69"/>
  <c r="E217" i="69"/>
  <c r="E94" i="69"/>
  <c r="E307" i="69"/>
  <c r="E62" i="69"/>
  <c r="E44" i="69"/>
  <c r="E93" i="69"/>
  <c r="E172" i="69"/>
  <c r="E112" i="69"/>
  <c r="E265" i="69"/>
  <c r="E203" i="69"/>
  <c r="E148" i="69"/>
  <c r="E127" i="69"/>
  <c r="E152" i="69"/>
  <c r="E299" i="69"/>
  <c r="F172" i="69"/>
  <c r="E253" i="69"/>
  <c r="E50" i="69"/>
  <c r="E35" i="69"/>
  <c r="E26" i="69"/>
  <c r="E49" i="69"/>
  <c r="E276" i="69"/>
  <c r="E5" i="69"/>
  <c r="E131" i="69"/>
  <c r="E134" i="69"/>
  <c r="E191" i="69"/>
  <c r="E204" i="69"/>
  <c r="E293" i="69"/>
  <c r="E190" i="69"/>
  <c r="F190" i="69" s="1"/>
  <c r="E45" i="69"/>
  <c r="E287" i="69"/>
  <c r="E28" i="69"/>
  <c r="E27" i="69"/>
  <c r="F27" i="69" s="1"/>
  <c r="E46" i="69"/>
  <c r="E254" i="69"/>
  <c r="E135" i="69"/>
  <c r="E315" i="69"/>
  <c r="F61" i="69"/>
  <c r="E45" i="21"/>
  <c r="E84" i="69"/>
  <c r="E111" i="69"/>
  <c r="E290" i="69"/>
  <c r="F290" i="69" s="1"/>
  <c r="E232" i="69"/>
  <c r="E222" i="69"/>
  <c r="E255" i="69"/>
  <c r="E250" i="69"/>
  <c r="E40" i="69"/>
  <c r="E308" i="69"/>
  <c r="E124" i="69"/>
  <c r="E60" i="69"/>
  <c r="E186" i="69"/>
  <c r="E267" i="69"/>
  <c r="E146" i="69"/>
  <c r="E13" i="69"/>
  <c r="E303" i="69"/>
  <c r="P38" i="21"/>
  <c r="E68" i="69"/>
  <c r="E37" i="21"/>
  <c r="E87" i="69"/>
  <c r="E64" i="69"/>
  <c r="E289" i="69"/>
  <c r="E288" i="69"/>
  <c r="F288" i="69" s="1"/>
  <c r="E198" i="69"/>
  <c r="E199" i="69"/>
  <c r="E38" i="69"/>
  <c r="E220" i="69"/>
  <c r="E236" i="69"/>
  <c r="E235" i="69"/>
  <c r="E311" i="69"/>
  <c r="E74" i="69"/>
  <c r="E275" i="69"/>
  <c r="E149" i="69"/>
  <c r="P30" i="21"/>
  <c r="E165" i="69"/>
  <c r="E48" i="69"/>
  <c r="E291" i="69"/>
  <c r="E211" i="69"/>
  <c r="E271" i="69"/>
  <c r="E181" i="69"/>
  <c r="E268" i="69"/>
  <c r="E197" i="69"/>
  <c r="E22" i="69"/>
  <c r="E95" i="69"/>
  <c r="E104" i="69"/>
  <c r="E320" i="69"/>
  <c r="E154" i="69"/>
  <c r="E100" i="69"/>
  <c r="F10" i="69"/>
  <c r="E153" i="69"/>
  <c r="E32" i="69"/>
  <c r="E28" i="21"/>
  <c r="P40" i="21"/>
  <c r="E234" i="69"/>
  <c r="F234" i="69" s="1"/>
  <c r="E107" i="69"/>
  <c r="E96" i="69"/>
  <c r="E123" i="69"/>
  <c r="E175" i="69"/>
  <c r="E128" i="69"/>
  <c r="E30" i="21"/>
  <c r="E178" i="69"/>
  <c r="E137" i="69"/>
  <c r="E266" i="69"/>
  <c r="E219" i="69"/>
  <c r="E106" i="69"/>
  <c r="E196" i="69"/>
  <c r="E295" i="69"/>
  <c r="P39" i="21"/>
  <c r="E202" i="69"/>
  <c r="E157" i="69"/>
  <c r="E79" i="69"/>
  <c r="E156" i="69"/>
  <c r="E201" i="69"/>
  <c r="E304" i="69"/>
  <c r="F140" i="69"/>
  <c r="E150" i="69"/>
  <c r="E121" i="69"/>
  <c r="E36" i="69"/>
  <c r="E54" i="69"/>
  <c r="E47" i="69"/>
  <c r="E91" i="69"/>
  <c r="E270" i="69"/>
  <c r="E297" i="69"/>
  <c r="E296" i="69"/>
  <c r="E249" i="69"/>
  <c r="E177" i="69"/>
  <c r="E92" i="69"/>
  <c r="E206" i="69"/>
  <c r="E110" i="69"/>
  <c r="E52" i="69"/>
  <c r="P42" i="21"/>
  <c r="P32" i="21"/>
  <c r="E244" i="69"/>
  <c r="F244" i="69" s="1"/>
  <c r="E36" i="21"/>
  <c r="E108" i="69"/>
  <c r="E205" i="69"/>
  <c r="E31" i="69"/>
  <c r="E63" i="69"/>
  <c r="E326" i="69"/>
  <c r="E316" i="69"/>
  <c r="E116" i="69"/>
  <c r="E194" i="69"/>
  <c r="E89" i="69"/>
  <c r="E300" i="69"/>
  <c r="E193" i="69"/>
  <c r="F210" i="69"/>
  <c r="E241" i="69"/>
  <c r="F252" i="69"/>
  <c r="E15" i="69"/>
  <c r="E192" i="69"/>
  <c r="E55" i="69"/>
  <c r="E247" i="69"/>
  <c r="F72" i="69"/>
  <c r="E125" i="69"/>
  <c r="E129" i="69"/>
  <c r="E261" i="69"/>
  <c r="E227" i="69"/>
  <c r="E90" i="69"/>
  <c r="E238" i="69"/>
  <c r="E53" i="69"/>
  <c r="E273" i="69"/>
  <c r="E16" i="69"/>
  <c r="E180" i="69"/>
  <c r="E115" i="69"/>
  <c r="E171" i="69"/>
  <c r="E145" i="69"/>
  <c r="E58" i="69"/>
  <c r="E242" i="69"/>
  <c r="F45" i="69"/>
  <c r="E225" i="69"/>
  <c r="E306" i="69"/>
  <c r="F306" i="69" s="1"/>
  <c r="F49" i="69"/>
  <c r="E318" i="69"/>
  <c r="E102" i="69"/>
  <c r="E282" i="69"/>
  <c r="E237" i="69"/>
  <c r="E21" i="69"/>
  <c r="E82" i="69"/>
  <c r="P45" i="21"/>
  <c r="E231" i="69"/>
  <c r="E34" i="69"/>
  <c r="E214" i="69"/>
  <c r="E305" i="69"/>
  <c r="F305" i="69" s="1"/>
  <c r="E77" i="69"/>
  <c r="E78" i="69"/>
  <c r="E66" i="69"/>
  <c r="E163" i="69"/>
  <c r="E258" i="69"/>
  <c r="E176" i="69"/>
  <c r="E310" i="69"/>
  <c r="E155" i="69"/>
  <c r="E25" i="69"/>
  <c r="E32" i="21"/>
  <c r="E324" i="69"/>
  <c r="E328" i="69"/>
  <c r="E286" i="69"/>
  <c r="E278" i="69"/>
  <c r="E281" i="69"/>
  <c r="E212" i="69"/>
  <c r="E33" i="69"/>
  <c r="E321" i="69"/>
  <c r="E221" i="69"/>
  <c r="E81" i="69"/>
  <c r="E312" i="69"/>
  <c r="E158" i="69"/>
  <c r="E245" i="69"/>
  <c r="E218" i="69"/>
  <c r="E141" i="69"/>
  <c r="E19" i="69"/>
  <c r="E216" i="69"/>
  <c r="E294" i="69"/>
  <c r="E223" i="69"/>
  <c r="E230" i="69"/>
  <c r="E183" i="69"/>
  <c r="E85" i="69"/>
  <c r="E167" i="69"/>
  <c r="E20" i="69"/>
  <c r="E24" i="69"/>
  <c r="E187" i="69"/>
  <c r="E38" i="21"/>
  <c r="E57" i="69"/>
  <c r="E239" i="69"/>
  <c r="E233" i="69"/>
  <c r="Q199" i="69"/>
  <c r="Q328" i="69"/>
  <c r="Q263" i="69"/>
  <c r="Q280" i="69"/>
  <c r="Q71" i="69"/>
  <c r="Q8" i="69"/>
  <c r="Q220" i="69"/>
  <c r="Q57" i="69"/>
  <c r="Q256" i="69"/>
  <c r="Q94" i="69"/>
  <c r="Q105" i="69"/>
  <c r="Q166" i="69"/>
  <c r="Q184" i="69"/>
  <c r="Q148" i="69"/>
  <c r="Q23" i="69"/>
  <c r="B5" i="70" l="1"/>
  <c r="K5" i="69"/>
  <c r="K41" i="69"/>
  <c r="K144" i="69"/>
  <c r="K47" i="69"/>
  <c r="K178" i="69"/>
  <c r="K79" i="69"/>
  <c r="K179" i="69"/>
  <c r="K80" i="69"/>
  <c r="K217" i="69"/>
  <c r="K91" i="69"/>
  <c r="K250" i="69"/>
  <c r="K27" i="69"/>
  <c r="K92" i="69"/>
  <c r="K39" i="69"/>
  <c r="K127" i="69"/>
  <c r="K40" i="69"/>
  <c r="K131" i="69"/>
  <c r="K249" i="69"/>
  <c r="K312" i="69"/>
  <c r="K282" i="69"/>
  <c r="K307" i="69"/>
  <c r="K281" i="69"/>
  <c r="K211" i="69"/>
  <c r="K306" i="69"/>
  <c r="K280" i="69"/>
  <c r="K243" i="69"/>
  <c r="K210" i="69"/>
  <c r="K177" i="69"/>
  <c r="K305" i="69"/>
  <c r="K275" i="69"/>
  <c r="K242" i="69"/>
  <c r="K209" i="69"/>
  <c r="K164" i="69"/>
  <c r="K124" i="69"/>
  <c r="K324" i="69"/>
  <c r="K296" i="69"/>
  <c r="K265" i="69"/>
  <c r="K232" i="69"/>
  <c r="K199" i="69"/>
  <c r="K163" i="69"/>
  <c r="K113" i="69"/>
  <c r="K73" i="69"/>
  <c r="K323" i="69"/>
  <c r="K295" i="69"/>
  <c r="K264" i="69"/>
  <c r="K231" i="69"/>
  <c r="K196" i="69"/>
  <c r="K159" i="69"/>
  <c r="K112" i="69"/>
  <c r="K60" i="69"/>
  <c r="K26" i="69"/>
  <c r="K322" i="69"/>
  <c r="K292" i="69"/>
  <c r="K263" i="69"/>
  <c r="K228" i="69"/>
  <c r="K195" i="69"/>
  <c r="K146" i="69"/>
  <c r="K111" i="69"/>
  <c r="K59" i="69"/>
  <c r="K25" i="69"/>
  <c r="K319" i="69"/>
  <c r="K291" i="69"/>
  <c r="K260" i="69"/>
  <c r="K227" i="69"/>
  <c r="K191" i="69"/>
  <c r="K145" i="69"/>
  <c r="K95" i="69"/>
  <c r="K58" i="69"/>
  <c r="K18" i="69"/>
  <c r="K143" i="69"/>
  <c r="K176" i="69"/>
  <c r="K156" i="69"/>
  <c r="K123" i="69"/>
  <c r="K105" i="69"/>
  <c r="K90" i="69"/>
  <c r="K72" i="69"/>
  <c r="K57" i="69"/>
  <c r="K316" i="69"/>
  <c r="K304" i="69"/>
  <c r="K290" i="69"/>
  <c r="K274" i="69"/>
  <c r="K259" i="69"/>
  <c r="K241" i="69"/>
  <c r="K223" i="69"/>
  <c r="K208" i="69"/>
  <c r="K188" i="69"/>
  <c r="K175" i="69"/>
  <c r="K155" i="69"/>
  <c r="K137" i="69"/>
  <c r="K122" i="69"/>
  <c r="K104" i="69"/>
  <c r="K89" i="69"/>
  <c r="K71" i="69"/>
  <c r="K51" i="69"/>
  <c r="K36" i="69"/>
  <c r="K17" i="69"/>
  <c r="K315" i="69"/>
  <c r="K303" i="69"/>
  <c r="K287" i="69"/>
  <c r="K273" i="69"/>
  <c r="K255" i="69"/>
  <c r="K240" i="69"/>
  <c r="K220" i="69"/>
  <c r="K207" i="69"/>
  <c r="K187" i="69"/>
  <c r="K169" i="69"/>
  <c r="K154" i="69"/>
  <c r="K136" i="69"/>
  <c r="K121" i="69"/>
  <c r="K103" i="69"/>
  <c r="K83" i="69"/>
  <c r="K68" i="69"/>
  <c r="K50" i="69"/>
  <c r="K35" i="69"/>
  <c r="K16" i="69"/>
  <c r="K328" i="69"/>
  <c r="K314" i="69"/>
  <c r="K300" i="69"/>
  <c r="K284" i="69"/>
  <c r="K272" i="69"/>
  <c r="K252" i="69"/>
  <c r="K239" i="69"/>
  <c r="K219" i="69"/>
  <c r="K201" i="69"/>
  <c r="K186" i="69"/>
  <c r="K168" i="69"/>
  <c r="K153" i="69"/>
  <c r="K135" i="69"/>
  <c r="K115" i="69"/>
  <c r="K100" i="69"/>
  <c r="K82" i="69"/>
  <c r="K67" i="69"/>
  <c r="K49" i="69"/>
  <c r="K31" i="69"/>
  <c r="K12" i="69"/>
  <c r="K327" i="69"/>
  <c r="K313" i="69"/>
  <c r="K297" i="69"/>
  <c r="K283" i="69"/>
  <c r="K271" i="69"/>
  <c r="K251" i="69"/>
  <c r="K233" i="69"/>
  <c r="K218" i="69"/>
  <c r="K200" i="69"/>
  <c r="K185" i="69"/>
  <c r="K167" i="69"/>
  <c r="K147" i="69"/>
  <c r="K132" i="69"/>
  <c r="K114" i="69"/>
  <c r="K99" i="69"/>
  <c r="K81" i="69"/>
  <c r="K63" i="69"/>
  <c r="K48" i="69"/>
  <c r="K28" i="69"/>
  <c r="K11" i="69"/>
  <c r="K268" i="69"/>
  <c r="K258" i="69"/>
  <c r="K248" i="69"/>
  <c r="K236" i="69"/>
  <c r="K226" i="69"/>
  <c r="K216" i="69"/>
  <c r="K204" i="69"/>
  <c r="K194" i="69"/>
  <c r="K184" i="69"/>
  <c r="K172" i="69"/>
  <c r="K162" i="69"/>
  <c r="K152" i="69"/>
  <c r="K140" i="69"/>
  <c r="K130" i="69"/>
  <c r="K120" i="69"/>
  <c r="K108" i="69"/>
  <c r="K98" i="69"/>
  <c r="K88" i="69"/>
  <c r="K76" i="69"/>
  <c r="K66" i="69"/>
  <c r="K56" i="69"/>
  <c r="K44" i="69"/>
  <c r="K34" i="69"/>
  <c r="K24" i="69"/>
  <c r="K10" i="69"/>
  <c r="K321" i="69"/>
  <c r="K311" i="69"/>
  <c r="K299" i="69"/>
  <c r="K289" i="69"/>
  <c r="K279" i="69"/>
  <c r="K267" i="69"/>
  <c r="K257" i="69"/>
  <c r="K247" i="69"/>
  <c r="K235" i="69"/>
  <c r="K225" i="69"/>
  <c r="K215" i="69"/>
  <c r="K203" i="69"/>
  <c r="K193" i="69"/>
  <c r="K183" i="69"/>
  <c r="K171" i="69"/>
  <c r="K161" i="69"/>
  <c r="K151" i="69"/>
  <c r="K139" i="69"/>
  <c r="K129" i="69"/>
  <c r="K119" i="69"/>
  <c r="K107" i="69"/>
  <c r="K97" i="69"/>
  <c r="K87" i="69"/>
  <c r="K75" i="69"/>
  <c r="K65" i="69"/>
  <c r="K55" i="69"/>
  <c r="K43" i="69"/>
  <c r="K33" i="69"/>
  <c r="K20" i="69"/>
  <c r="K9" i="69"/>
  <c r="K320" i="69"/>
  <c r="K308" i="69"/>
  <c r="K298" i="69"/>
  <c r="K288" i="69"/>
  <c r="K276" i="69"/>
  <c r="K266" i="69"/>
  <c r="K256" i="69"/>
  <c r="K244" i="69"/>
  <c r="K234" i="69"/>
  <c r="K224" i="69"/>
  <c r="K212" i="69"/>
  <c r="K202" i="69"/>
  <c r="K192" i="69"/>
  <c r="K180" i="69"/>
  <c r="K170" i="69"/>
  <c r="K160" i="69"/>
  <c r="K148" i="69"/>
  <c r="K138" i="69"/>
  <c r="K128" i="69"/>
  <c r="K116" i="69"/>
  <c r="K106" i="69"/>
  <c r="K96" i="69"/>
  <c r="K84" i="69"/>
  <c r="K74" i="69"/>
  <c r="K64" i="69"/>
  <c r="K52" i="69"/>
  <c r="K42" i="69"/>
  <c r="K32" i="69"/>
  <c r="K19" i="69"/>
  <c r="K8" i="69"/>
  <c r="K23" i="69"/>
  <c r="K15" i="69"/>
  <c r="K7" i="69"/>
  <c r="K326" i="69"/>
  <c r="K318" i="69"/>
  <c r="K310" i="69"/>
  <c r="K302" i="69"/>
  <c r="K294" i="69"/>
  <c r="K286" i="69"/>
  <c r="K278" i="69"/>
  <c r="K270" i="69"/>
  <c r="K262" i="69"/>
  <c r="K254" i="69"/>
  <c r="K246" i="69"/>
  <c r="K238" i="69"/>
  <c r="K230" i="69"/>
  <c r="K222" i="69"/>
  <c r="K214" i="69"/>
  <c r="K206" i="69"/>
  <c r="K198" i="69"/>
  <c r="K190" i="69"/>
  <c r="K182" i="69"/>
  <c r="K174" i="69"/>
  <c r="K166" i="69"/>
  <c r="K158" i="69"/>
  <c r="K150" i="69"/>
  <c r="K142" i="69"/>
  <c r="K134" i="69"/>
  <c r="K126" i="69"/>
  <c r="K118" i="69"/>
  <c r="K110" i="69"/>
  <c r="K102" i="69"/>
  <c r="K94" i="69"/>
  <c r="K86" i="69"/>
  <c r="K78" i="69"/>
  <c r="K70" i="69"/>
  <c r="K62" i="69"/>
  <c r="K54" i="69"/>
  <c r="K46" i="69"/>
  <c r="K38" i="69"/>
  <c r="K30" i="69"/>
  <c r="K22" i="69"/>
  <c r="K14" i="69"/>
  <c r="K6" i="69"/>
  <c r="K325" i="69"/>
  <c r="K317" i="69"/>
  <c r="K309" i="69"/>
  <c r="K301" i="69"/>
  <c r="K293" i="69"/>
  <c r="K285" i="69"/>
  <c r="K277" i="69"/>
  <c r="K269" i="69"/>
  <c r="K261" i="69"/>
  <c r="K253" i="69"/>
  <c r="K245" i="69"/>
  <c r="K237" i="69"/>
  <c r="K229" i="69"/>
  <c r="K221" i="69"/>
  <c r="K213" i="69"/>
  <c r="K205" i="69"/>
  <c r="K197" i="69"/>
  <c r="K189" i="69"/>
  <c r="K181" i="69"/>
  <c r="K173" i="69"/>
  <c r="K165" i="69"/>
  <c r="K157" i="69"/>
  <c r="K149" i="69"/>
  <c r="K141" i="69"/>
  <c r="K133" i="69"/>
  <c r="K125" i="69"/>
  <c r="K117" i="69"/>
  <c r="K109" i="69"/>
  <c r="K101" i="69"/>
  <c r="K93" i="69"/>
  <c r="K85" i="69"/>
  <c r="K77" i="69"/>
  <c r="K69" i="69"/>
  <c r="K61" i="69"/>
  <c r="K53" i="69"/>
  <c r="K45" i="69"/>
  <c r="K37" i="69"/>
  <c r="K29" i="69"/>
  <c r="K21" i="69"/>
  <c r="K13" i="69"/>
  <c r="F57" i="69"/>
  <c r="D2" i="70"/>
  <c r="F316" i="69"/>
  <c r="F224" i="69"/>
  <c r="F42" i="69"/>
  <c r="F73" i="69"/>
  <c r="F156" i="69"/>
  <c r="F30" i="69"/>
  <c r="F52" i="69"/>
  <c r="F324" i="69"/>
  <c r="F303" i="69"/>
  <c r="F177" i="69"/>
  <c r="F132" i="69"/>
  <c r="F71" i="69"/>
  <c r="F304" i="69"/>
  <c r="F268" i="69"/>
  <c r="F31" i="69"/>
  <c r="F217" i="69"/>
  <c r="F203" i="69"/>
  <c r="F283" i="69"/>
  <c r="F151" i="69"/>
  <c r="F43" i="69"/>
  <c r="F230" i="69"/>
  <c r="F44" i="69"/>
  <c r="F173" i="69"/>
  <c r="F170" i="69"/>
  <c r="F275" i="69"/>
  <c r="F124" i="69"/>
  <c r="F161" i="69"/>
  <c r="F274" i="69"/>
  <c r="F189" i="69"/>
  <c r="F200" i="69"/>
  <c r="F153" i="69"/>
  <c r="F250" i="69"/>
  <c r="F20" i="69"/>
  <c r="F120" i="69"/>
  <c r="F110" i="69"/>
  <c r="F276" i="69"/>
  <c r="F235" i="69"/>
  <c r="F256" i="69"/>
  <c r="F204" i="69"/>
  <c r="F127" i="69"/>
  <c r="F114" i="69"/>
  <c r="F34" i="69"/>
  <c r="F219" i="69"/>
  <c r="F142" i="69"/>
  <c r="F308" i="69"/>
  <c r="F165" i="69"/>
  <c r="F109" i="69"/>
  <c r="F99" i="69"/>
  <c r="F174" i="69"/>
  <c r="F148" i="69"/>
  <c r="F246" i="69"/>
  <c r="F164" i="69"/>
  <c r="F237" i="69"/>
  <c r="F28" i="69"/>
  <c r="F9" i="69"/>
  <c r="F176" i="69"/>
  <c r="F258" i="69"/>
  <c r="F55" i="69"/>
  <c r="F40" i="69"/>
  <c r="F126" i="69"/>
  <c r="F221" i="69"/>
  <c r="F123" i="69"/>
  <c r="F5" i="69"/>
  <c r="F297" i="69"/>
  <c r="F270" i="69"/>
  <c r="F171" i="69"/>
  <c r="F116" i="69"/>
  <c r="F162" i="69"/>
  <c r="F145" i="69"/>
  <c r="F317" i="69"/>
  <c r="F104" i="69"/>
  <c r="F284" i="69"/>
  <c r="F223" i="69"/>
  <c r="F81" i="69"/>
  <c r="F8" i="69"/>
  <c r="F56" i="69"/>
  <c r="F197" i="69"/>
  <c r="F82" i="69"/>
  <c r="F131" i="69"/>
  <c r="F214" i="69"/>
  <c r="F255" i="69"/>
  <c r="F292" i="69"/>
  <c r="F188" i="69"/>
  <c r="F119" i="69"/>
  <c r="F96" i="69"/>
  <c r="F322" i="69"/>
  <c r="F147" i="69"/>
  <c r="F281" i="69"/>
  <c r="F289" i="69"/>
  <c r="F232" i="69"/>
  <c r="F11" i="69"/>
  <c r="F112" i="69"/>
  <c r="F248" i="69"/>
  <c r="F26" i="69"/>
  <c r="F280" i="69"/>
  <c r="F159" i="69"/>
  <c r="F155" i="69"/>
  <c r="F100" i="69"/>
  <c r="F295" i="69"/>
  <c r="F76" i="69"/>
  <c r="F130" i="69"/>
  <c r="F69" i="69"/>
  <c r="F158" i="69"/>
  <c r="F282" i="69"/>
  <c r="F70" i="69"/>
  <c r="F93" i="69"/>
  <c r="F183" i="69"/>
  <c r="F95" i="69"/>
  <c r="F320" i="69"/>
  <c r="F75" i="69"/>
  <c r="F187" i="69"/>
  <c r="F37" i="69"/>
  <c r="F94" i="69"/>
  <c r="F236" i="69"/>
  <c r="F215" i="69"/>
  <c r="F205" i="69"/>
  <c r="F265" i="69"/>
  <c r="F251" i="69"/>
  <c r="F186" i="69"/>
  <c r="F327" i="69"/>
  <c r="F83" i="69"/>
  <c r="F167" i="69"/>
  <c r="F228" i="69"/>
  <c r="F179" i="69"/>
  <c r="F111" i="69"/>
  <c r="F313" i="69"/>
  <c r="F226" i="69"/>
  <c r="F23" i="69"/>
  <c r="F53" i="69"/>
  <c r="F141" i="69"/>
  <c r="F74" i="69"/>
  <c r="F80" i="69"/>
  <c r="F267" i="69"/>
  <c r="F168" i="69"/>
  <c r="F259" i="69"/>
  <c r="F310" i="69"/>
  <c r="F87" i="69"/>
  <c r="F257" i="69"/>
  <c r="F285" i="69"/>
  <c r="F296" i="69"/>
  <c r="F22" i="69"/>
  <c r="F33" i="69"/>
  <c r="F60" i="69"/>
  <c r="F149" i="69"/>
  <c r="F13" i="69"/>
  <c r="F24" i="69"/>
  <c r="F266" i="69"/>
  <c r="F59" i="69"/>
  <c r="F180" i="69"/>
  <c r="F136" i="69"/>
  <c r="F261" i="69"/>
  <c r="F118" i="69"/>
  <c r="F139" i="69"/>
  <c r="F91" i="69"/>
  <c r="F163" i="69"/>
  <c r="F185" i="69"/>
  <c r="F286" i="69"/>
  <c r="F243" i="69"/>
  <c r="F6" i="69"/>
  <c r="F152" i="69"/>
  <c r="F302" i="69"/>
  <c r="F240" i="69"/>
  <c r="F117" i="69"/>
  <c r="F102" i="69"/>
  <c r="F105" i="69"/>
  <c r="F278" i="69"/>
  <c r="F206" i="69"/>
  <c r="F36" i="69"/>
  <c r="F202" i="69"/>
  <c r="F97" i="69"/>
  <c r="F134" i="69"/>
  <c r="F301" i="69"/>
  <c r="F157" i="69"/>
  <c r="F122" i="69"/>
  <c r="F260" i="69"/>
  <c r="F325" i="69"/>
  <c r="F48" i="69"/>
  <c r="F273" i="69"/>
  <c r="F169" i="69"/>
  <c r="F39" i="69"/>
  <c r="F108" i="69"/>
  <c r="F98" i="69"/>
  <c r="F272" i="69"/>
  <c r="F318" i="69"/>
  <c r="F254" i="69"/>
  <c r="F125" i="69"/>
  <c r="F321" i="69"/>
  <c r="F298" i="69"/>
  <c r="F86" i="69"/>
  <c r="F178" i="69"/>
  <c r="F192" i="69"/>
  <c r="F17" i="69"/>
  <c r="F239" i="69"/>
  <c r="F216" i="69"/>
  <c r="F154" i="69"/>
  <c r="F227" i="69"/>
  <c r="F62" i="69"/>
  <c r="F279" i="69"/>
  <c r="F107" i="69"/>
  <c r="F84" i="69"/>
  <c r="F78" i="69"/>
  <c r="F35" i="69"/>
  <c r="F115" i="69"/>
  <c r="F218" i="69"/>
  <c r="F315" i="69"/>
  <c r="F211" i="69"/>
  <c r="F222" i="69"/>
  <c r="F143" i="69"/>
  <c r="F58" i="69"/>
  <c r="F150" i="69"/>
  <c r="F32" i="69"/>
  <c r="F242" i="69"/>
  <c r="F46" i="69"/>
  <c r="F225" i="69"/>
  <c r="F241" i="69"/>
  <c r="F175" i="69"/>
  <c r="F21" i="69"/>
  <c r="F309" i="69"/>
  <c r="F264" i="69"/>
  <c r="F67" i="69"/>
  <c r="F233" i="69"/>
  <c r="F199" i="69"/>
  <c r="F247" i="69"/>
  <c r="F64" i="69"/>
  <c r="F51" i="69"/>
  <c r="F262" i="69"/>
  <c r="F92" i="69"/>
  <c r="F135" i="69"/>
  <c r="F299" i="69"/>
  <c r="F88" i="69"/>
  <c r="F77" i="69"/>
  <c r="F106" i="69"/>
  <c r="F294" i="69"/>
  <c r="F79" i="69"/>
  <c r="F68" i="69"/>
  <c r="F271" i="69"/>
  <c r="F220" i="69"/>
  <c r="F19" i="69"/>
  <c r="F182" i="69"/>
  <c r="F160" i="69"/>
  <c r="F166" i="69"/>
  <c r="F291" i="69"/>
  <c r="F65" i="69"/>
  <c r="F12" i="69"/>
  <c r="F121" i="69"/>
  <c r="F195" i="69"/>
  <c r="F208" i="69"/>
  <c r="F323" i="69"/>
  <c r="F326" i="69"/>
  <c r="F231" i="69"/>
  <c r="F113" i="69"/>
  <c r="F314" i="69"/>
  <c r="F101" i="69"/>
  <c r="F7" i="69"/>
  <c r="F133" i="69"/>
  <c r="F198" i="69"/>
  <c r="F25" i="69"/>
  <c r="F47" i="69"/>
  <c r="F16" i="69"/>
  <c r="F238" i="69"/>
  <c r="F90" i="69"/>
  <c r="F146" i="69"/>
  <c r="F184" i="69"/>
  <c r="F128" i="69"/>
  <c r="F300" i="69"/>
  <c r="F144" i="69"/>
  <c r="F50" i="69"/>
  <c r="F269" i="69"/>
  <c r="F287" i="69"/>
  <c r="F209" i="69"/>
  <c r="F249" i="69"/>
  <c r="F277" i="69"/>
  <c r="F129" i="69"/>
  <c r="F85" i="69"/>
  <c r="F293" i="69"/>
  <c r="F307" i="69"/>
  <c r="F311" i="69"/>
  <c r="F319" i="69"/>
  <c r="F29" i="69"/>
  <c r="F38" i="69"/>
  <c r="F194" i="69"/>
  <c r="F18" i="69"/>
  <c r="F63" i="69"/>
  <c r="F138" i="69"/>
  <c r="F89" i="69"/>
  <c r="F191" i="69"/>
  <c r="F196" i="69"/>
  <c r="F213" i="69"/>
  <c r="F181" i="69"/>
  <c r="F66" i="69"/>
  <c r="F14" i="69"/>
  <c r="F212" i="69"/>
  <c r="F229" i="69"/>
  <c r="F54" i="69"/>
  <c r="F253" i="69"/>
  <c r="F137" i="69"/>
  <c r="F103" i="69"/>
  <c r="F15" i="69"/>
  <c r="F328" i="69"/>
  <c r="F245" i="69"/>
  <c r="F41" i="69"/>
  <c r="F201" i="69"/>
  <c r="F263" i="69"/>
  <c r="F312" i="69"/>
  <c r="F193" i="69"/>
  <c r="Q321" i="69"/>
  <c r="Q237" i="69"/>
  <c r="Q247" i="69"/>
  <c r="Q127" i="69"/>
  <c r="Q18" i="69"/>
  <c r="Q278" i="69"/>
  <c r="Q219" i="69"/>
  <c r="Q107" i="69"/>
  <c r="Q257" i="69"/>
  <c r="Q92" i="69"/>
  <c r="Q164" i="69"/>
  <c r="Q58" i="69"/>
  <c r="Q302" i="69"/>
  <c r="Q80" i="69"/>
  <c r="Q209" i="69"/>
  <c r="Q275" i="69"/>
  <c r="Q324" i="69"/>
  <c r="Q171" i="69"/>
  <c r="Q20" i="69"/>
  <c r="Q82" i="69"/>
  <c r="Q288" i="69"/>
  <c r="Q178" i="69"/>
  <c r="Q306" i="69"/>
  <c r="Q312" i="69"/>
  <c r="Q183" i="69"/>
  <c r="Q137" i="69"/>
  <c r="Q210" i="69"/>
  <c r="Q262" i="69"/>
  <c r="Q114" i="69"/>
  <c r="Q232" i="69"/>
  <c r="Q142" i="69"/>
  <c r="Q168" i="69"/>
  <c r="Q244" i="69"/>
  <c r="Q15" i="69"/>
  <c r="Q61" i="69"/>
  <c r="Q159" i="69"/>
  <c r="Q194" i="69"/>
  <c r="Q323" i="69"/>
  <c r="Q103" i="69"/>
  <c r="Q190" i="69"/>
  <c r="Q48" i="69"/>
  <c r="Q147" i="69"/>
  <c r="Q326" i="69"/>
  <c r="Q188" i="69"/>
  <c r="Q270" i="69"/>
  <c r="Q281" i="69"/>
  <c r="Q69" i="69"/>
  <c r="Q129" i="69"/>
  <c r="Q294" i="69"/>
  <c r="Q225" i="69"/>
  <c r="Q246" i="69"/>
  <c r="Q122" i="69"/>
  <c r="Q63" i="69"/>
  <c r="Q277" i="69"/>
  <c r="Q223" i="69"/>
  <c r="Q176" i="69"/>
  <c r="Q206" i="69"/>
  <c r="Q79" i="69"/>
  <c r="Q234" i="69"/>
  <c r="Q13" i="69"/>
  <c r="Q160" i="69"/>
  <c r="Q175" i="69"/>
  <c r="Q53" i="69"/>
  <c r="Q124" i="69"/>
  <c r="Q117" i="69"/>
  <c r="Q24" i="69"/>
  <c r="Q203" i="69"/>
  <c r="Q121" i="69"/>
  <c r="Q49" i="69"/>
  <c r="Q241" i="69"/>
  <c r="Q238" i="69"/>
  <c r="Q182" i="69"/>
  <c r="Q258" i="69"/>
  <c r="Q158" i="69"/>
  <c r="Q265" i="69"/>
  <c r="Q88" i="69"/>
  <c r="Q116" i="69"/>
  <c r="Q78" i="69"/>
  <c r="Q65" i="69"/>
  <c r="Q55" i="69"/>
  <c r="Q224" i="69"/>
  <c r="Q135" i="69"/>
  <c r="Q269" i="69"/>
  <c r="Q144" i="69"/>
  <c r="Q104" i="69"/>
  <c r="Q167" i="69"/>
  <c r="Q249" i="69"/>
  <c r="Q70" i="69"/>
  <c r="Q37" i="69"/>
  <c r="Q179" i="69"/>
  <c r="Q50" i="69"/>
  <c r="Q226" i="69"/>
  <c r="Q108" i="69"/>
  <c r="Q91" i="69"/>
  <c r="Q41" i="69"/>
  <c r="Q189" i="69"/>
  <c r="Q316" i="69"/>
  <c r="Q157" i="69"/>
  <c r="Q10" i="69"/>
  <c r="Q136" i="69"/>
  <c r="Q62" i="69"/>
  <c r="Q307" i="69"/>
  <c r="Q319" i="69"/>
  <c r="Q228" i="69"/>
  <c r="Q315" i="69"/>
  <c r="Q106" i="69"/>
  <c r="Q186" i="69"/>
  <c r="Q29" i="69"/>
  <c r="Q149" i="69"/>
  <c r="Q119" i="69"/>
  <c r="Q240" i="69"/>
  <c r="Q259" i="69"/>
  <c r="Q7" i="69"/>
  <c r="Q83" i="69"/>
  <c r="Q301" i="69"/>
  <c r="Q227" i="69"/>
  <c r="Q297" i="69"/>
  <c r="Q300" i="69"/>
  <c r="Q14" i="69"/>
  <c r="Q200" i="69"/>
  <c r="Q172" i="69"/>
  <c r="Q169" i="69"/>
  <c r="Q243" i="69"/>
  <c r="Q212" i="69"/>
  <c r="Q236" i="69"/>
  <c r="Q73" i="69"/>
  <c r="Q320" i="69"/>
  <c r="Q192" i="69"/>
  <c r="Q90" i="69"/>
  <c r="Q19" i="69"/>
  <c r="Q318" i="69"/>
  <c r="Q325" i="69"/>
  <c r="Q16" i="69"/>
  <c r="Q113" i="69"/>
  <c r="Q231" i="69"/>
  <c r="Q162" i="69"/>
  <c r="Q304" i="69"/>
  <c r="Q174" i="69"/>
  <c r="Q44" i="69"/>
  <c r="Q229" i="69"/>
  <c r="Q128" i="69"/>
  <c r="Q76" i="69"/>
  <c r="Q303" i="69"/>
  <c r="Q40" i="69"/>
  <c r="Q314" i="69"/>
  <c r="Q250" i="69"/>
  <c r="Q279" i="69"/>
  <c r="Q305" i="69"/>
  <c r="Q222" i="69"/>
  <c r="Q5" i="69"/>
  <c r="Q132" i="69"/>
  <c r="Q139" i="69"/>
  <c r="Q286" i="69"/>
  <c r="Q109" i="69"/>
  <c r="Q205" i="69"/>
  <c r="Q296" i="69"/>
  <c r="Q211" i="69"/>
  <c r="Q221" i="69"/>
  <c r="Q272" i="69"/>
  <c r="Q161" i="69"/>
  <c r="Q154" i="69"/>
  <c r="Q201" i="69"/>
  <c r="Q36" i="69"/>
  <c r="Q266" i="69"/>
  <c r="Q260" i="69"/>
  <c r="Q198" i="69"/>
  <c r="Q130" i="69"/>
  <c r="Q100" i="69"/>
  <c r="Q215" i="69"/>
  <c r="Q213" i="69"/>
  <c r="Q89" i="69"/>
  <c r="Q196" i="69"/>
  <c r="Q295" i="69"/>
  <c r="Q111" i="69"/>
  <c r="Q35" i="69"/>
  <c r="Q31" i="69"/>
  <c r="Q233" i="69"/>
  <c r="Q202" i="69"/>
  <c r="Q118" i="69"/>
  <c r="Q285" i="69"/>
  <c r="Q207" i="69"/>
  <c r="Q311" i="69"/>
  <c r="Q131" i="69"/>
  <c r="Q150" i="69"/>
  <c r="Q98" i="69"/>
  <c r="Q282" i="69"/>
  <c r="Q54" i="69"/>
  <c r="Q46" i="69"/>
  <c r="Q153" i="69"/>
  <c r="Q141" i="69"/>
  <c r="Q81" i="69"/>
  <c r="Q248" i="69"/>
  <c r="Q66" i="69"/>
  <c r="Q185" i="69"/>
  <c r="Q74" i="69"/>
  <c r="Q268" i="69"/>
  <c r="Q298" i="69"/>
  <c r="Q283" i="69"/>
  <c r="Q287" i="69"/>
  <c r="Q85" i="69"/>
  <c r="Q261" i="69"/>
  <c r="Q170" i="69"/>
  <c r="Q140" i="69"/>
  <c r="Q123" i="69"/>
  <c r="Q177" i="69"/>
  <c r="Q27" i="69"/>
  <c r="Q276" i="69"/>
  <c r="Q45" i="69"/>
  <c r="Q86" i="69"/>
  <c r="Q43" i="69"/>
  <c r="Q292" i="69"/>
  <c r="Q9" i="69"/>
  <c r="Q195" i="69"/>
  <c r="Q134" i="69"/>
  <c r="Q309" i="69"/>
  <c r="Q181" i="69"/>
  <c r="Q197" i="69"/>
  <c r="Q112" i="69"/>
  <c r="Q293" i="69"/>
  <c r="Q11" i="69"/>
  <c r="Q155" i="69"/>
  <c r="Q204" i="69"/>
  <c r="Q51" i="69"/>
  <c r="Q110" i="69"/>
  <c r="Q216" i="69"/>
  <c r="Q96" i="69"/>
  <c r="Q273" i="69"/>
  <c r="Q290" i="69"/>
  <c r="Q165" i="69"/>
  <c r="Q252" i="69"/>
  <c r="Q151" i="69"/>
  <c r="Q255" i="69"/>
  <c r="Q299" i="69"/>
  <c r="Q239" i="69"/>
  <c r="Q64" i="69"/>
  <c r="Q267" i="69"/>
  <c r="Q291" i="69"/>
  <c r="Q87" i="69"/>
  <c r="Q208" i="69"/>
  <c r="Q77" i="69"/>
  <c r="Q156" i="69"/>
  <c r="Q274" i="69"/>
  <c r="Q254" i="69"/>
  <c r="Q12" i="69"/>
  <c r="Q72" i="69"/>
  <c r="Q173" i="69"/>
  <c r="Q251" i="69"/>
  <c r="Q84" i="69"/>
  <c r="Q145" i="69"/>
  <c r="Q101" i="69"/>
  <c r="Q214" i="69"/>
  <c r="Q143" i="69"/>
  <c r="Q22" i="69"/>
  <c r="Q115" i="69"/>
  <c r="Q245" i="69"/>
  <c r="Q133" i="69"/>
  <c r="Q322" i="69"/>
  <c r="Q146" i="69"/>
  <c r="Q30" i="69"/>
  <c r="Q125" i="69"/>
  <c r="Q95" i="69"/>
  <c r="Q102" i="69"/>
  <c r="Q38" i="69"/>
  <c r="Q52" i="69"/>
  <c r="Q152" i="69"/>
  <c r="Q253" i="69"/>
  <c r="Q17" i="69"/>
  <c r="Q163" i="69"/>
  <c r="Q310" i="69"/>
  <c r="Q33" i="69"/>
  <c r="Q308" i="69"/>
  <c r="Q217" i="69"/>
  <c r="Q28" i="69"/>
  <c r="Q6" i="69"/>
  <c r="Q34" i="69"/>
  <c r="Q21" i="69"/>
  <c r="Q39" i="69"/>
  <c r="Q180" i="69"/>
  <c r="Q56" i="69"/>
  <c r="Q230" i="69"/>
  <c r="Q138" i="69"/>
  <c r="Q271" i="69"/>
  <c r="Q327" i="69"/>
  <c r="Q32" i="69"/>
  <c r="Q242" i="69"/>
  <c r="Q317" i="69"/>
  <c r="Q97" i="69"/>
  <c r="Q99" i="69"/>
  <c r="Q187" i="69"/>
  <c r="Q67" i="69"/>
  <c r="Q42" i="69"/>
  <c r="Q59" i="69"/>
  <c r="Q193" i="69"/>
  <c r="Q264" i="69"/>
  <c r="Q25" i="69"/>
  <c r="Q60" i="69"/>
  <c r="Q284" i="69"/>
  <c r="Q93" i="69"/>
  <c r="Q26" i="69"/>
  <c r="Q191" i="69"/>
  <c r="Q126" i="69"/>
  <c r="Q313" i="69"/>
  <c r="Q47" i="69"/>
  <c r="Q235" i="69"/>
  <c r="Q68" i="69"/>
  <c r="Q218" i="69"/>
  <c r="Q120" i="69"/>
  <c r="Q75" i="69"/>
  <c r="Q289" i="69"/>
  <c r="X6" i="32" l="1"/>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51" i="28"/>
  <c r="T52" i="28"/>
  <c r="T53" i="28"/>
  <c r="T54" i="28"/>
  <c r="T55" i="28"/>
  <c r="T50"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1" i="6" l="1"/>
  <c r="D12" i="6"/>
  <c r="V36" i="18"/>
  <c r="V7" i="18"/>
  <c r="V29" i="18"/>
  <c r="V6" i="18"/>
  <c r="V8" i="18"/>
  <c r="V14" i="18"/>
  <c r="V25" i="18"/>
  <c r="V35" i="18"/>
  <c r="V38" i="18"/>
  <c r="V11" i="18"/>
  <c r="V32" i="18"/>
  <c r="V13" i="18"/>
  <c r="V26" i="18"/>
  <c r="V18" i="18"/>
  <c r="V41" i="18"/>
  <c r="V28" i="18"/>
  <c r="V31" i="18"/>
  <c r="V10" i="18"/>
  <c r="V27" i="18"/>
  <c r="V5" i="18"/>
  <c r="V12" i="18"/>
  <c r="V20" i="18"/>
  <c r="V9" i="18"/>
  <c r="V40" i="18"/>
  <c r="V39" i="18"/>
  <c r="V24" i="18"/>
  <c r="V16" i="18"/>
  <c r="V42" i="18"/>
  <c r="V34" i="18"/>
  <c r="V30" i="18"/>
  <c r="V37" i="18"/>
  <c r="V17" i="18"/>
  <c r="V21" i="18"/>
  <c r="V19" i="18"/>
  <c r="V22" i="18"/>
  <c r="V23" i="18"/>
  <c r="V15" i="18"/>
  <c r="V33" i="18"/>
  <c r="E12" i="6"/>
  <c r="E11" i="6"/>
  <c r="Z33" i="18" l="1"/>
  <c r="Z15" i="18"/>
  <c r="Z23" i="18"/>
  <c r="Z22" i="18"/>
  <c r="Z19" i="18"/>
  <c r="Z21" i="18"/>
  <c r="Z17" i="18"/>
  <c r="Z37" i="18"/>
  <c r="Z30" i="18"/>
  <c r="Z34" i="18"/>
  <c r="Z42" i="18"/>
  <c r="Z16" i="18"/>
  <c r="Z24" i="18"/>
  <c r="Z39" i="18"/>
  <c r="Z40" i="18"/>
  <c r="Z9" i="18"/>
  <c r="Z20" i="18"/>
  <c r="Z12" i="18"/>
  <c r="Z5" i="18"/>
  <c r="Z27" i="18"/>
  <c r="Z10" i="18"/>
  <c r="Z31" i="18"/>
  <c r="Z28" i="18"/>
  <c r="Z41" i="18"/>
  <c r="Z18" i="18"/>
  <c r="Z26" i="18"/>
  <c r="Z13" i="18"/>
  <c r="Z32" i="18"/>
  <c r="Z11" i="18"/>
  <c r="Z38" i="18"/>
  <c r="Z35" i="18"/>
  <c r="Z25" i="18"/>
  <c r="Z14" i="18"/>
  <c r="Z8" i="18"/>
  <c r="Z6" i="18"/>
  <c r="Z29" i="18"/>
  <c r="Z7" i="18"/>
  <c r="Z36" i="18"/>
  <c r="I3" i="47"/>
  <c r="D5" i="6" l="1"/>
  <c r="D7" i="6"/>
  <c r="D8" i="6"/>
  <c r="D9" i="6"/>
  <c r="D10" i="6"/>
  <c r="E9" i="6"/>
  <c r="E8" i="6"/>
  <c r="E7" i="6"/>
  <c r="E10" i="6"/>
  <c r="R8" i="6" l="1"/>
  <c r="F14" i="6"/>
  <c r="F13" i="6"/>
  <c r="F6" i="6"/>
  <c r="F15" i="6"/>
  <c r="F12" i="6"/>
  <c r="I7" i="6"/>
  <c r="F11" i="6"/>
  <c r="F7" i="6"/>
  <c r="I6" i="6"/>
  <c r="F8" i="6"/>
  <c r="U8" i="6"/>
  <c r="F10" i="6"/>
  <c r="F9"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6" i="23"/>
  <c r="U13" i="23"/>
  <c r="U14" i="23"/>
  <c r="U11" i="23"/>
  <c r="U17" i="23"/>
  <c r="U12" i="23"/>
  <c r="Y12" i="23" l="1"/>
  <c r="Y17" i="23"/>
  <c r="Y11" i="23"/>
  <c r="Y14" i="23"/>
  <c r="Y13" i="23"/>
  <c r="Y16"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7" i="24"/>
  <c r="U45" i="24"/>
  <c r="U40" i="24"/>
  <c r="U42" i="24"/>
  <c r="U28" i="24"/>
  <c r="U20" i="24"/>
  <c r="U21" i="24"/>
  <c r="U46" i="24"/>
  <c r="U34" i="24"/>
  <c r="U33" i="24"/>
  <c r="U37" i="24"/>
  <c r="U30" i="24"/>
  <c r="U14" i="24"/>
  <c r="U47" i="24"/>
  <c r="U26" i="24"/>
  <c r="U15" i="24"/>
  <c r="U31" i="24"/>
  <c r="U38" i="24"/>
  <c r="U36" i="24"/>
  <c r="U16" i="24"/>
  <c r="U32" i="24"/>
  <c r="U12" i="24"/>
  <c r="U24" i="24"/>
  <c r="U17" i="24"/>
  <c r="U19" i="24"/>
  <c r="U41" i="24"/>
  <c r="U44" i="24"/>
  <c r="U35" i="24"/>
  <c r="U23" i="24"/>
  <c r="U18" i="24"/>
  <c r="U29" i="24"/>
  <c r="U48" i="24"/>
  <c r="U43" i="24"/>
  <c r="U22" i="24"/>
  <c r="U13" i="24"/>
  <c r="U25" i="24"/>
  <c r="U39" i="24"/>
  <c r="Y39" i="24" l="1"/>
  <c r="Y25" i="24"/>
  <c r="Y13" i="24"/>
  <c r="Y22" i="24"/>
  <c r="Y43" i="24"/>
  <c r="Y48" i="24"/>
  <c r="Y29" i="24"/>
  <c r="Y18" i="24"/>
  <c r="Y23" i="24"/>
  <c r="Y35" i="24"/>
  <c r="Y44" i="24"/>
  <c r="Y41" i="24"/>
  <c r="Y19" i="24"/>
  <c r="Y17" i="24"/>
  <c r="Y24" i="24"/>
  <c r="Y12" i="24"/>
  <c r="Y32" i="24"/>
  <c r="Y16" i="24"/>
  <c r="Y36" i="24"/>
  <c r="Y38" i="24"/>
  <c r="Y31" i="24"/>
  <c r="Y15" i="24"/>
  <c r="Y26" i="24"/>
  <c r="Y47" i="24"/>
  <c r="Y14" i="24"/>
  <c r="Y30" i="24"/>
  <c r="Y37" i="24"/>
  <c r="Y33" i="24"/>
  <c r="Y34" i="24"/>
  <c r="Y46" i="24"/>
  <c r="Y21" i="24"/>
  <c r="Y20" i="24"/>
  <c r="Y28" i="24"/>
  <c r="Y42" i="24"/>
  <c r="Y40" i="24"/>
  <c r="Y45" i="24"/>
  <c r="Y2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8" i="25"/>
  <c r="U6" i="25"/>
  <c r="U7" i="25"/>
  <c r="N6" i="25" a="1"/>
  <c r="Y7" i="25" l="1"/>
  <c r="Y6" i="25"/>
  <c r="Y8" i="25"/>
  <c r="Y9"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0" i="28"/>
  <c r="Y55" i="28"/>
  <c r="Y52" i="28"/>
  <c r="Y53" i="28"/>
  <c r="Y51" i="28"/>
  <c r="Y54"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5" i="49"/>
  <c r="J30" i="49"/>
  <c r="J31" i="49"/>
  <c r="J11" i="49"/>
  <c r="J16" i="49"/>
  <c r="J33" i="49"/>
  <c r="J13" i="49"/>
  <c r="J34" i="49"/>
  <c r="K2" i="49"/>
  <c r="J20" i="49"/>
  <c r="J3" i="49"/>
  <c r="J29" i="49"/>
  <c r="J27" i="49"/>
  <c r="K33" i="49"/>
  <c r="J23" i="49"/>
  <c r="J32" i="49"/>
  <c r="J14" i="49"/>
  <c r="J12" i="49"/>
  <c r="J28" i="49"/>
  <c r="J4" i="49"/>
  <c r="K4" i="49" s="1"/>
  <c r="K27" i="49"/>
  <c r="J9" i="49"/>
  <c r="J35" i="49"/>
  <c r="J22" i="49"/>
  <c r="J15" i="49"/>
  <c r="K14" i="49"/>
  <c r="J24" i="49"/>
  <c r="J38" i="49"/>
  <c r="J21" i="49"/>
  <c r="J19" i="49"/>
  <c r="J6" i="49"/>
  <c r="J26" i="49"/>
  <c r="J10" i="49"/>
  <c r="J37" i="49"/>
  <c r="J36" i="49"/>
  <c r="K34" i="49"/>
  <c r="J8" i="49"/>
  <c r="K8" i="49" s="1"/>
  <c r="J17" i="49"/>
  <c r="K17" i="49" s="1"/>
  <c r="J39" i="49"/>
  <c r="K39" i="49" s="1"/>
  <c r="J25" i="49"/>
  <c r="K25" i="49" s="1"/>
  <c r="J18" i="49"/>
  <c r="K21" i="49"/>
  <c r="J7" i="49"/>
  <c r="C2" i="34" l="1"/>
  <c r="C3" i="34"/>
  <c r="C4" i="34"/>
  <c r="D2" i="34"/>
  <c r="M19" i="49"/>
  <c r="M7" i="49"/>
  <c r="M10" i="49"/>
  <c r="K19" i="49"/>
  <c r="K7" i="49"/>
  <c r="K28" i="49"/>
  <c r="K24" i="49"/>
  <c r="M12" i="49"/>
  <c r="M23" i="49"/>
  <c r="M15" i="49"/>
  <c r="K13" i="49"/>
  <c r="K6" i="49"/>
  <c r="K20" i="49"/>
  <c r="K23" i="49"/>
  <c r="M3" i="49"/>
  <c r="M11" i="49"/>
  <c r="M18" i="49"/>
  <c r="K31" i="49"/>
  <c r="K22" i="49"/>
  <c r="K32" i="49"/>
  <c r="K18" i="49"/>
  <c r="M14" i="49"/>
  <c r="D3" i="34"/>
  <c r="M6" i="49"/>
  <c r="K26" i="49"/>
  <c r="K38" i="49"/>
  <c r="K15" i="49"/>
  <c r="M25" i="49"/>
  <c r="M16" i="49"/>
  <c r="M20" i="49"/>
  <c r="M26" i="49"/>
  <c r="K3" i="49"/>
  <c r="K12" i="49"/>
  <c r="K30" i="49"/>
  <c r="M5" i="49"/>
  <c r="M4" i="49"/>
  <c r="M22" i="49"/>
  <c r="M8" i="49"/>
  <c r="K9" i="49"/>
  <c r="K16" i="49"/>
  <c r="K11" i="49"/>
  <c r="M24" i="49"/>
  <c r="M28" i="49"/>
  <c r="M13" i="49"/>
  <c r="M9" i="49"/>
  <c r="K37" i="49"/>
  <c r="K29" i="49"/>
  <c r="K36" i="49"/>
  <c r="M27" i="49"/>
  <c r="M21" i="49"/>
  <c r="M17" i="49"/>
  <c r="D4" i="34"/>
  <c r="K10" i="49"/>
  <c r="K35" i="49"/>
  <c r="K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4" i="28"/>
  <c r="F9" i="28"/>
  <c r="F28" i="28"/>
  <c r="F11" i="30"/>
  <c r="F14" i="29"/>
  <c r="F21" i="28"/>
  <c r="F9" i="30"/>
  <c r="F5" i="28"/>
  <c r="F10" i="30"/>
  <c r="F33" i="28"/>
  <c r="F15" i="29"/>
  <c r="E3" i="34"/>
  <c r="F23" i="28"/>
  <c r="F11" i="28"/>
  <c r="F5" i="29"/>
  <c r="F40" i="28"/>
  <c r="F6" i="29"/>
  <c r="F10" i="28"/>
  <c r="F16" i="28"/>
  <c r="E4" i="34"/>
  <c r="F32" i="28"/>
  <c r="F12" i="28"/>
  <c r="F6" i="28"/>
  <c r="D42" i="28"/>
  <c r="F12" i="29"/>
  <c r="F9" i="29"/>
  <c r="F10" i="29"/>
  <c r="E2" i="34"/>
  <c r="F27" i="28"/>
  <c r="F25" i="28"/>
  <c r="F29" i="28"/>
  <c r="F7" i="28"/>
  <c r="F34" i="28"/>
  <c r="F36" i="28"/>
  <c r="F19" i="28"/>
  <c r="F11" i="29"/>
  <c r="F37" i="28"/>
  <c r="F13" i="29"/>
  <c r="F31" i="28"/>
  <c r="F8" i="28"/>
  <c r="F6" i="30"/>
  <c r="F18" i="28"/>
  <c r="F8" i="30"/>
  <c r="F7" i="30"/>
  <c r="F20" i="28"/>
  <c r="F24" i="28"/>
  <c r="F8" i="29"/>
  <c r="F7" i="29"/>
  <c r="F30" i="28"/>
  <c r="F38" i="28"/>
  <c r="F13" i="28"/>
  <c r="F17" i="28"/>
  <c r="F39" i="28"/>
  <c r="F26" i="28"/>
  <c r="F22" i="28"/>
  <c r="F15" i="28"/>
  <c r="F35" i="28"/>
  <c r="F5" i="30"/>
  <c r="Y7" i="30"/>
  <c r="Y14" i="29"/>
  <c r="Y13" i="29"/>
  <c r="Y11" i="29"/>
  <c r="Y10" i="30"/>
  <c r="Y12" i="29"/>
  <c r="Y9" i="30"/>
  <c r="Y9" i="29"/>
  <c r="Y8" i="29"/>
  <c r="Y5" i="30"/>
  <c r="Y8" i="30"/>
  <c r="Y7" i="29"/>
  <c r="Y10" i="29"/>
  <c r="Y11" i="30"/>
  <c r="Y6" i="30"/>
  <c r="Y5" i="29"/>
  <c r="Y6" i="29"/>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20" i="28"/>
  <c r="F27" i="31"/>
  <c r="G24" i="28"/>
  <c r="G10" i="29"/>
  <c r="G15" i="29"/>
  <c r="F19" i="31"/>
  <c r="G7" i="30"/>
  <c r="G6" i="29"/>
  <c r="G5" i="29"/>
  <c r="G34" i="28"/>
  <c r="F24" i="31"/>
  <c r="F19" i="32"/>
  <c r="G38" i="28"/>
  <c r="G16" i="28"/>
  <c r="G13" i="29"/>
  <c r="F35" i="32"/>
  <c r="F42" i="28"/>
  <c r="G35" i="28"/>
  <c r="G14" i="28"/>
  <c r="F38" i="32"/>
  <c r="G13" i="28"/>
  <c r="G22" i="28"/>
  <c r="G6" i="30"/>
  <c r="G8" i="28"/>
  <c r="G40" i="28"/>
  <c r="F16" i="31"/>
  <c r="G26" i="28"/>
  <c r="G36" i="28"/>
  <c r="G32" i="28"/>
  <c r="G6" i="28"/>
  <c r="G39" i="28"/>
  <c r="G11" i="29"/>
  <c r="G11" i="28"/>
  <c r="G14" i="29"/>
  <c r="G8" i="30"/>
  <c r="F22" i="32"/>
  <c r="F30" i="31"/>
  <c r="G12" i="28"/>
  <c r="G27" i="28"/>
  <c r="F27" i="32"/>
  <c r="G9" i="30"/>
  <c r="G10" i="28"/>
  <c r="G17" i="28"/>
  <c r="G12" i="29"/>
  <c r="G10" i="30"/>
  <c r="G18" i="28"/>
  <c r="G5" i="28"/>
  <c r="F32" i="31"/>
  <c r="G25" i="28"/>
  <c r="D43" i="28"/>
  <c r="G21" i="28"/>
  <c r="G28" i="28"/>
  <c r="G19" i="28"/>
  <c r="F30" i="32"/>
  <c r="G8" i="29"/>
  <c r="G23" i="28"/>
  <c r="G37" i="28"/>
  <c r="F11" i="32"/>
  <c r="G29" i="28"/>
  <c r="G31" i="28"/>
  <c r="F35" i="31"/>
  <c r="G15" i="28"/>
  <c r="G7" i="29"/>
  <c r="G7" i="28"/>
  <c r="G33" i="28"/>
  <c r="G11" i="30"/>
  <c r="F38" i="31"/>
  <c r="G30" i="28"/>
  <c r="G9" i="28"/>
  <c r="G9" i="29"/>
  <c r="F22" i="31"/>
  <c r="G5" i="30"/>
  <c r="Y19" i="28"/>
  <c r="Y9" i="28"/>
  <c r="Y14" i="28"/>
  <c r="Y22" i="28"/>
  <c r="Y30" i="28"/>
  <c r="Y5" i="28"/>
  <c r="Y31" i="28"/>
  <c r="Y11" i="28"/>
  <c r="Y10" i="28"/>
  <c r="Y29" i="28"/>
  <c r="Y25" i="28"/>
  <c r="Y37" i="28"/>
  <c r="Y34" i="28"/>
  <c r="Y12" i="28"/>
  <c r="Y36" i="28"/>
  <c r="Y33" i="28"/>
  <c r="Y35" i="28"/>
  <c r="Y20" i="28"/>
  <c r="Y40" i="28"/>
  <c r="Y26" i="28"/>
  <c r="Y23" i="28"/>
  <c r="Y13" i="28"/>
  <c r="Y7" i="28"/>
  <c r="Y39" i="28"/>
  <c r="Y17" i="28"/>
  <c r="Y27" i="28"/>
  <c r="Y32" i="28"/>
  <c r="Y18" i="28"/>
  <c r="Y38" i="28"/>
  <c r="Y15" i="28"/>
  <c r="Y21" i="28"/>
  <c r="Y24" i="28"/>
  <c r="Y28" i="28"/>
  <c r="Y8" i="28"/>
  <c r="Y16" i="28"/>
  <c r="Y6"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28" i="31"/>
  <c r="F21" i="32"/>
  <c r="F12" i="31"/>
  <c r="F37" i="31"/>
  <c r="F40" i="32"/>
  <c r="G19" i="31"/>
  <c r="F10" i="31"/>
  <c r="F32" i="32"/>
  <c r="F9" i="32"/>
  <c r="F39" i="32"/>
  <c r="G19" i="32"/>
  <c r="G11" i="32"/>
  <c r="F26" i="31"/>
  <c r="F14" i="32"/>
  <c r="F43" i="28"/>
  <c r="F13" i="32"/>
  <c r="G32" i="31"/>
  <c r="F16" i="32"/>
  <c r="F40" i="31"/>
  <c r="F11" i="31"/>
  <c r="D44" i="28"/>
  <c r="G38" i="32"/>
  <c r="F6" i="31"/>
  <c r="F9" i="31"/>
  <c r="F42" i="32"/>
  <c r="F41" i="31"/>
  <c r="G22" i="31"/>
  <c r="F18" i="32"/>
  <c r="F33" i="31"/>
  <c r="F25" i="32"/>
  <c r="F31" i="31"/>
  <c r="F18" i="31"/>
  <c r="F21" i="31"/>
  <c r="F42" i="31"/>
  <c r="G30" i="32"/>
  <c r="F8" i="31"/>
  <c r="G27" i="31"/>
  <c r="G24" i="31"/>
  <c r="G27" i="32"/>
  <c r="G42" i="28"/>
  <c r="F23" i="31"/>
  <c r="F28" i="32"/>
  <c r="F7" i="32"/>
  <c r="F25" i="31"/>
  <c r="G22" i="32"/>
  <c r="G38" i="31"/>
  <c r="F24" i="32"/>
  <c r="F14" i="31"/>
  <c r="F13" i="31"/>
  <c r="F34" i="31"/>
  <c r="F29" i="31"/>
  <c r="F36" i="32"/>
  <c r="F37" i="32"/>
  <c r="F34" i="32"/>
  <c r="F10" i="32"/>
  <c r="F20" i="32"/>
  <c r="F26" i="32"/>
  <c r="G30" i="31"/>
  <c r="G16" i="31"/>
  <c r="F6" i="32"/>
  <c r="F17" i="32"/>
  <c r="F20" i="31"/>
  <c r="F36" i="31"/>
  <c r="F15" i="32"/>
  <c r="F8" i="32"/>
  <c r="F15" i="31"/>
  <c r="F29" i="32"/>
  <c r="F41" i="32"/>
  <c r="F33" i="32"/>
  <c r="G35" i="32"/>
  <c r="G35" i="31"/>
  <c r="F17" i="31"/>
  <c r="F23" i="32"/>
  <c r="F39" i="31"/>
  <c r="F31" i="32"/>
  <c r="F7" i="31"/>
  <c r="AC22" i="32"/>
  <c r="AC38" i="31"/>
  <c r="AC38" i="32"/>
  <c r="AC16" i="31"/>
  <c r="AC32" i="31"/>
  <c r="AC35" i="31"/>
  <c r="AC27" i="32"/>
  <c r="AC27" i="31"/>
  <c r="AC19" i="31"/>
  <c r="AC30" i="31"/>
  <c r="AC35" i="32"/>
  <c r="AC24" i="31"/>
  <c r="AC22" i="31"/>
  <c r="AC30" i="32"/>
  <c r="AC19" i="32"/>
  <c r="AC11"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D45" i="28"/>
  <c r="G12" i="31"/>
  <c r="G25" i="31"/>
  <c r="G43" i="28"/>
  <c r="G32" i="32"/>
  <c r="G18" i="31"/>
  <c r="G39" i="31"/>
  <c r="G9" i="32"/>
  <c r="G13" i="32"/>
  <c r="G6" i="31"/>
  <c r="G17" i="32"/>
  <c r="G11" i="31"/>
  <c r="G29" i="31"/>
  <c r="G13" i="31"/>
  <c r="G28" i="31"/>
  <c r="G7" i="32"/>
  <c r="G21" i="31"/>
  <c r="F44" i="28"/>
  <c r="G14" i="32"/>
  <c r="G15" i="31"/>
  <c r="G36" i="31"/>
  <c r="G20" i="31"/>
  <c r="G24" i="32"/>
  <c r="G33" i="32"/>
  <c r="G34" i="31"/>
  <c r="G28" i="32"/>
  <c r="G25" i="32"/>
  <c r="G18" i="32"/>
  <c r="G37" i="31"/>
  <c r="G8" i="31"/>
  <c r="G21" i="32"/>
  <c r="G26" i="32"/>
  <c r="G34" i="32"/>
  <c r="G41" i="32"/>
  <c r="G10" i="31"/>
  <c r="G39" i="32"/>
  <c r="G17" i="31"/>
  <c r="G16" i="32"/>
  <c r="G41" i="31"/>
  <c r="G15" i="32"/>
  <c r="G40" i="32"/>
  <c r="G12" i="32"/>
  <c r="G29" i="32"/>
  <c r="G20" i="32"/>
  <c r="G42" i="31"/>
  <c r="G23" i="32"/>
  <c r="G6" i="32"/>
  <c r="G42" i="32"/>
  <c r="G23" i="31"/>
  <c r="G26" i="31"/>
  <c r="G31" i="32"/>
  <c r="G31" i="31"/>
  <c r="G40" i="31"/>
  <c r="G36" i="32"/>
  <c r="G10" i="32"/>
  <c r="G9" i="31"/>
  <c r="G33" i="31"/>
  <c r="G7" i="31"/>
  <c r="G14" i="31"/>
  <c r="G37" i="32"/>
  <c r="G8" i="32"/>
  <c r="AC10" i="31"/>
  <c r="AC39" i="32"/>
  <c r="AC25" i="31"/>
  <c r="AC33" i="31"/>
  <c r="AC6" i="31"/>
  <c r="AC15" i="32"/>
  <c r="AC15" i="31"/>
  <c r="AC7" i="31"/>
  <c r="AC20" i="32"/>
  <c r="AC18" i="31"/>
  <c r="AC39" i="31"/>
  <c r="AC40" i="32"/>
  <c r="AC14" i="31"/>
  <c r="AC13" i="32"/>
  <c r="AC40" i="31"/>
  <c r="AC12" i="31"/>
  <c r="AC7" i="32"/>
  <c r="AC42" i="32"/>
  <c r="AC31" i="31"/>
  <c r="AC14" i="32"/>
  <c r="AC36" i="31"/>
  <c r="AC37" i="31"/>
  <c r="AC28" i="32"/>
  <c r="AC29" i="31"/>
  <c r="AC31" i="32"/>
  <c r="AC20" i="31"/>
  <c r="AC8" i="32"/>
  <c r="AC17" i="32"/>
  <c r="AC36" i="32"/>
  <c r="AC32" i="32"/>
  <c r="AC18" i="32"/>
  <c r="AC16" i="32"/>
  <c r="AC17" i="31"/>
  <c r="AC8" i="31"/>
  <c r="AC13" i="31"/>
  <c r="AC34" i="32"/>
  <c r="AC42" i="31"/>
  <c r="AC41" i="32"/>
  <c r="AC23" i="31"/>
  <c r="AC34" i="31"/>
  <c r="AC23" i="32"/>
  <c r="AC10" i="32"/>
  <c r="AC12" i="32"/>
  <c r="AC29" i="32"/>
  <c r="AC28" i="31"/>
  <c r="AC25" i="32"/>
  <c r="AC6" i="32"/>
  <c r="AC24" i="32"/>
  <c r="AC26" i="31"/>
  <c r="AC26" i="32"/>
  <c r="AC9" i="32"/>
  <c r="AC33" i="32"/>
  <c r="AC21" i="31"/>
  <c r="AC37" i="32"/>
  <c r="AC21" i="32"/>
  <c r="AC11" i="31"/>
  <c r="AC41" i="31"/>
  <c r="AC9" i="31"/>
  <c r="E45" i="28" l="1"/>
  <c r="D46" i="28"/>
  <c r="G44" i="28"/>
  <c r="F45" i="28"/>
  <c r="E46" i="28" l="1"/>
  <c r="F46" i="28"/>
  <c r="D47" i="28"/>
  <c r="G45" i="28"/>
  <c r="E47" i="28" l="1"/>
  <c r="D48" i="28"/>
  <c r="F47" i="28"/>
  <c r="G46" i="28"/>
  <c r="E48" i="28" l="1"/>
  <c r="F48" i="28"/>
  <c r="D49" i="28"/>
  <c r="G47" i="28"/>
  <c r="E49" i="28" l="1"/>
  <c r="D50" i="28"/>
  <c r="F49" i="28"/>
  <c r="G48" i="28"/>
  <c r="E50" i="28" l="1"/>
  <c r="F50" i="28"/>
  <c r="D51" i="28"/>
  <c r="G49" i="28"/>
  <c r="E51" i="28" l="1"/>
  <c r="F51" i="28"/>
  <c r="D52" i="28"/>
  <c r="G50" i="28"/>
  <c r="E52" i="28" l="1"/>
  <c r="F52" i="28"/>
  <c r="D53" i="28"/>
  <c r="G51" i="28"/>
  <c r="E53" i="28" l="1"/>
  <c r="D54" i="28"/>
  <c r="F53" i="28"/>
  <c r="G52" i="28"/>
  <c r="E54" i="28" l="1"/>
  <c r="D55" i="28"/>
  <c r="F54" i="28"/>
  <c r="G53" i="28"/>
  <c r="G54" i="28"/>
  <c r="E55" i="28" l="1"/>
  <c r="D56" i="28"/>
  <c r="F55" i="28"/>
  <c r="G55" i="28"/>
  <c r="E56" i="28" l="1"/>
  <c r="D57" i="28"/>
  <c r="F56" i="28"/>
  <c r="G56" i="28"/>
  <c r="E57" i="28" l="1"/>
  <c r="D58" i="28"/>
  <c r="F57" i="28"/>
  <c r="E58" i="28" l="1"/>
  <c r="G57" i="28"/>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G5" i="31"/>
  <c r="E30" i="22"/>
  <c r="D20" i="21"/>
  <c r="D11" i="21"/>
  <c r="G4" i="30"/>
  <c r="E24" i="22"/>
  <c r="E31" i="22"/>
  <c r="E19" i="22"/>
  <c r="E34" i="22"/>
  <c r="D8" i="21"/>
  <c r="E7" i="22"/>
  <c r="E20" i="22"/>
  <c r="D7" i="21"/>
  <c r="E3" i="22"/>
  <c r="E17" i="22"/>
  <c r="D14" i="21"/>
  <c r="D19" i="21"/>
  <c r="D62" i="28"/>
  <c r="D15" i="21"/>
  <c r="E18" i="22"/>
  <c r="E16" i="22"/>
  <c r="C5" i="26"/>
  <c r="E22" i="22"/>
  <c r="D12" i="21"/>
  <c r="E5" i="22"/>
  <c r="E32" i="22"/>
  <c r="D6" i="21"/>
  <c r="G5" i="32"/>
  <c r="E29" i="22"/>
  <c r="D6" i="23" a="1"/>
  <c r="D13" i="21"/>
  <c r="E8" i="22"/>
  <c r="E28" i="22"/>
  <c r="E23" i="22"/>
  <c r="C6" i="26"/>
  <c r="D9" i="21"/>
  <c r="E26" i="22"/>
  <c r="E33" i="22"/>
  <c r="E4" i="22"/>
  <c r="E15" i="22"/>
  <c r="D18" i="21"/>
  <c r="F61" i="28"/>
  <c r="E11" i="22"/>
  <c r="E35" i="22"/>
  <c r="E12" i="22"/>
  <c r="D17" i="21"/>
  <c r="D5" i="21"/>
  <c r="E14" i="22"/>
  <c r="E9" i="22"/>
  <c r="D21" i="21"/>
  <c r="E10" i="22"/>
  <c r="D10" i="21"/>
  <c r="E21" i="22"/>
  <c r="G4" i="29"/>
  <c r="E13" i="22"/>
  <c r="D22" i="21"/>
  <c r="E6" i="22"/>
  <c r="E27" i="22"/>
  <c r="D6" i="25" a="1"/>
  <c r="E25" i="22"/>
  <c r="D16" i="21"/>
  <c r="W24" i="22"/>
  <c r="W27" i="22"/>
  <c r="W30" i="22"/>
  <c r="W26" i="22"/>
  <c r="W21" i="22"/>
  <c r="W28" i="22"/>
  <c r="W22" i="22"/>
  <c r="W23" i="22"/>
  <c r="W15" i="22"/>
  <c r="AC5" i="31"/>
  <c r="W19" i="22"/>
  <c r="W20" i="22"/>
  <c r="W25" i="22"/>
  <c r="W16" i="22"/>
  <c r="W32" i="22"/>
  <c r="W31" i="22"/>
  <c r="W18" i="22"/>
  <c r="W17" i="22"/>
  <c r="AC5" i="32"/>
  <c r="W29" i="22"/>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70" i="25"/>
  <c r="E10" i="21"/>
  <c r="E5" i="21"/>
  <c r="F9" i="22"/>
  <c r="F57" i="23"/>
  <c r="F88" i="23"/>
  <c r="F17" i="25"/>
  <c r="E15" i="21"/>
  <c r="F56" i="23"/>
  <c r="F48" i="25"/>
  <c r="F117" i="23"/>
  <c r="E8" i="21"/>
  <c r="F32" i="23"/>
  <c r="F125" i="23"/>
  <c r="F31" i="22"/>
  <c r="F72" i="25"/>
  <c r="F46" i="23"/>
  <c r="F91" i="23"/>
  <c r="F54" i="25"/>
  <c r="F6" i="25"/>
  <c r="F76" i="23"/>
  <c r="F110" i="23"/>
  <c r="F121" i="25"/>
  <c r="F38" i="25"/>
  <c r="F96" i="23"/>
  <c r="F51" i="23"/>
  <c r="F62" i="25"/>
  <c r="F16" i="22"/>
  <c r="F81" i="23"/>
  <c r="F105" i="23"/>
  <c r="F12" i="25"/>
  <c r="F66" i="25"/>
  <c r="F84" i="25"/>
  <c r="F47" i="23"/>
  <c r="F112" i="23"/>
  <c r="F111" i="23"/>
  <c r="F87" i="25"/>
  <c r="F82" i="25"/>
  <c r="E18" i="21"/>
  <c r="F116" i="25"/>
  <c r="F36" i="23"/>
  <c r="F10" i="25"/>
  <c r="F32" i="25"/>
  <c r="F20" i="25"/>
  <c r="F48" i="23"/>
  <c r="F53" i="25"/>
  <c r="F38" i="23"/>
  <c r="F9" i="23"/>
  <c r="F6" i="22"/>
  <c r="F73" i="23"/>
  <c r="F55" i="23"/>
  <c r="F75" i="25"/>
  <c r="F90" i="23"/>
  <c r="F103" i="25"/>
  <c r="F124" i="25"/>
  <c r="F72" i="23"/>
  <c r="F29" i="25"/>
  <c r="F100" i="25"/>
  <c r="F74" i="25"/>
  <c r="F118" i="25"/>
  <c r="F116" i="23"/>
  <c r="F24" i="23"/>
  <c r="F86" i="23"/>
  <c r="F19" i="23"/>
  <c r="F123" i="23"/>
  <c r="F56" i="25"/>
  <c r="F43" i="23"/>
  <c r="F25" i="22"/>
  <c r="F85" i="25"/>
  <c r="F91" i="25"/>
  <c r="F107" i="23"/>
  <c r="F16" i="25"/>
  <c r="F93" i="23"/>
  <c r="F10" i="22"/>
  <c r="F97" i="23"/>
  <c r="F119" i="23"/>
  <c r="F79" i="25"/>
  <c r="F7" i="23"/>
  <c r="F37" i="23"/>
  <c r="F19" i="22"/>
  <c r="F28" i="22"/>
  <c r="F108" i="23"/>
  <c r="F47" i="25"/>
  <c r="F103" i="23"/>
  <c r="F100" i="23"/>
  <c r="F59" i="25"/>
  <c r="F15" i="25"/>
  <c r="F76" i="25"/>
  <c r="F40" i="25"/>
  <c r="F30" i="23"/>
  <c r="F64" i="23"/>
  <c r="E22" i="21"/>
  <c r="F21" i="25"/>
  <c r="F11" i="23"/>
  <c r="F93" i="25"/>
  <c r="F109" i="23"/>
  <c r="E20" i="21"/>
  <c r="F32" i="22"/>
  <c r="F37" i="25"/>
  <c r="F40" i="23"/>
  <c r="F31" i="25"/>
  <c r="F78" i="23"/>
  <c r="F51" i="25"/>
  <c r="F41" i="25"/>
  <c r="D6" i="26"/>
  <c r="F118" i="23"/>
  <c r="F46" i="25"/>
  <c r="F58" i="25"/>
  <c r="F20" i="23"/>
  <c r="F13" i="23"/>
  <c r="E17" i="21"/>
  <c r="F21" i="23"/>
  <c r="F102" i="23"/>
  <c r="F27" i="25"/>
  <c r="F52" i="23"/>
  <c r="F85" i="23"/>
  <c r="F123" i="25"/>
  <c r="F99" i="25"/>
  <c r="F109" i="25"/>
  <c r="F14" i="23"/>
  <c r="F10" i="23"/>
  <c r="F60" i="23"/>
  <c r="F86" i="25"/>
  <c r="F30" i="25"/>
  <c r="F122" i="25"/>
  <c r="F15" i="23"/>
  <c r="F22" i="23"/>
  <c r="D63" i="28"/>
  <c r="F83" i="25"/>
  <c r="E9" i="21"/>
  <c r="E14" i="21"/>
  <c r="F11" i="22"/>
  <c r="F52" i="25"/>
  <c r="F63" i="25"/>
  <c r="F15" i="22"/>
  <c r="F98" i="25"/>
  <c r="F25" i="23"/>
  <c r="F23" i="23"/>
  <c r="F117" i="25"/>
  <c r="F65" i="25"/>
  <c r="F68" i="25"/>
  <c r="F113" i="25"/>
  <c r="F58" i="23"/>
  <c r="F14" i="22"/>
  <c r="F115" i="23"/>
  <c r="E19" i="21"/>
  <c r="F120" i="25"/>
  <c r="F39" i="23"/>
  <c r="F78" i="25"/>
  <c r="F7" i="25"/>
  <c r="F82" i="23"/>
  <c r="F33" i="22"/>
  <c r="F35" i="22"/>
  <c r="F45" i="25"/>
  <c r="F36" i="25"/>
  <c r="F71" i="25"/>
  <c r="F95" i="25"/>
  <c r="F34" i="23"/>
  <c r="F88" i="25"/>
  <c r="F92" i="23"/>
  <c r="F17" i="22"/>
  <c r="F49" i="23"/>
  <c r="F122" i="23"/>
  <c r="F50" i="23"/>
  <c r="F23" i="22"/>
  <c r="F53" i="23"/>
  <c r="E7" i="21"/>
  <c r="F26" i="25"/>
  <c r="F60" i="25"/>
  <c r="F34" i="22"/>
  <c r="F96" i="25"/>
  <c r="E12" i="21"/>
  <c r="F62" i="23"/>
  <c r="F44" i="23"/>
  <c r="F77" i="25"/>
  <c r="F71" i="23"/>
  <c r="F34" i="25"/>
  <c r="F14" i="25"/>
  <c r="F97" i="25"/>
  <c r="F104" i="23"/>
  <c r="F94" i="25"/>
  <c r="F66" i="23"/>
  <c r="F79" i="23"/>
  <c r="F119" i="25"/>
  <c r="E16" i="21"/>
  <c r="F27" i="23"/>
  <c r="F65" i="23"/>
  <c r="F28" i="25"/>
  <c r="F124" i="23"/>
  <c r="F22" i="25"/>
  <c r="F6" i="23"/>
  <c r="F5" i="22"/>
  <c r="F92" i="25"/>
  <c r="F95" i="23"/>
  <c r="F73" i="25"/>
  <c r="F113" i="23"/>
  <c r="F28" i="23"/>
  <c r="F80" i="23"/>
  <c r="F8" i="22"/>
  <c r="F33" i="25"/>
  <c r="F55" i="25"/>
  <c r="F11" i="25"/>
  <c r="F23" i="25"/>
  <c r="F24" i="22"/>
  <c r="F17" i="23"/>
  <c r="F75" i="23"/>
  <c r="F42" i="25"/>
  <c r="F114" i="25"/>
  <c r="F90" i="25"/>
  <c r="F27" i="22"/>
  <c r="F80" i="25"/>
  <c r="F114" i="23"/>
  <c r="F4" i="22"/>
  <c r="F3" i="22"/>
  <c r="E6" i="21"/>
  <c r="F49" i="25"/>
  <c r="E21" i="21"/>
  <c r="F121" i="23"/>
  <c r="F16" i="23"/>
  <c r="F77" i="23"/>
  <c r="F70" i="23"/>
  <c r="F26" i="23"/>
  <c r="F26" i="22"/>
  <c r="F104" i="25"/>
  <c r="F45" i="23"/>
  <c r="F33" i="23"/>
  <c r="F63" i="23"/>
  <c r="F108" i="25"/>
  <c r="F106" i="25"/>
  <c r="F35" i="25"/>
  <c r="F98" i="23"/>
  <c r="F12" i="22"/>
  <c r="F69" i="25"/>
  <c r="F12" i="23"/>
  <c r="F62" i="28"/>
  <c r="G62" i="28" s="1"/>
  <c r="F111" i="25"/>
  <c r="F81" i="25"/>
  <c r="F41" i="23"/>
  <c r="F19" i="25"/>
  <c r="F9" i="25"/>
  <c r="F110" i="25"/>
  <c r="F59" i="23"/>
  <c r="F115" i="25"/>
  <c r="F105" i="25"/>
  <c r="F50" i="25"/>
  <c r="F101" i="23"/>
  <c r="F120" i="23"/>
  <c r="F25" i="25"/>
  <c r="G61" i="28"/>
  <c r="F61" i="23"/>
  <c r="F106" i="23"/>
  <c r="F74" i="23"/>
  <c r="F8" i="23"/>
  <c r="F89" i="25"/>
  <c r="F61" i="25"/>
  <c r="F67" i="25"/>
  <c r="F39" i="25"/>
  <c r="F7" i="22"/>
  <c r="F31" i="23"/>
  <c r="F8" i="25"/>
  <c r="F20" i="22"/>
  <c r="F99" i="23"/>
  <c r="E13" i="21"/>
  <c r="F68" i="23"/>
  <c r="E11" i="21"/>
  <c r="F69" i="23"/>
  <c r="F101" i="25"/>
  <c r="F18" i="25"/>
  <c r="F42" i="23"/>
  <c r="F64" i="25"/>
  <c r="F13" i="25"/>
  <c r="F43" i="25"/>
  <c r="F107" i="25"/>
  <c r="F35" i="23"/>
  <c r="D5" i="26"/>
  <c r="F67" i="23"/>
  <c r="F18" i="23"/>
  <c r="F22" i="22"/>
  <c r="F83" i="23"/>
  <c r="F29" i="22"/>
  <c r="F21" i="22"/>
  <c r="F84" i="23"/>
  <c r="F89" i="23"/>
  <c r="F87" i="23"/>
  <c r="F57" i="25"/>
  <c r="F24" i="25"/>
  <c r="F102" i="25"/>
  <c r="F94" i="23"/>
  <c r="F112" i="25"/>
  <c r="F44" i="25"/>
  <c r="F18" i="22"/>
  <c r="F29" i="23"/>
  <c r="F54" i="23"/>
  <c r="F13" i="22"/>
  <c r="F125" i="25"/>
  <c r="F30" i="22"/>
  <c r="W10" i="22"/>
  <c r="W7" i="22"/>
  <c r="Z17" i="23"/>
  <c r="W9" i="22"/>
  <c r="P11" i="21"/>
  <c r="W13" i="22"/>
  <c r="P7" i="21"/>
  <c r="P6" i="21"/>
  <c r="P17" i="21"/>
  <c r="Z15" i="23"/>
  <c r="P5" i="21"/>
  <c r="Z10" i="23"/>
  <c r="Z11" i="23"/>
  <c r="P8" i="21"/>
  <c r="Z7" i="25"/>
  <c r="P16" i="21"/>
  <c r="Z8" i="23"/>
  <c r="Z9" i="23"/>
  <c r="Z14" i="23"/>
  <c r="P13" i="21"/>
  <c r="Z7" i="23"/>
  <c r="W14" i="22"/>
  <c r="Z8" i="25"/>
  <c r="P20" i="21"/>
  <c r="P15" i="21"/>
  <c r="W5" i="22"/>
  <c r="P9" i="21"/>
  <c r="Z9" i="25"/>
  <c r="P14" i="21"/>
  <c r="P18" i="21"/>
  <c r="W33" i="22"/>
  <c r="P12" i="21"/>
  <c r="Q5" i="26"/>
  <c r="Q6" i="26"/>
  <c r="Z12" i="23"/>
  <c r="W6" i="22"/>
  <c r="W8" i="22"/>
  <c r="Z16" i="23"/>
  <c r="Z13" i="23"/>
  <c r="Z6" i="25"/>
  <c r="Z6" i="23"/>
  <c r="P10" i="21"/>
  <c r="P22" i="21"/>
  <c r="W12" i="22"/>
  <c r="W11" i="22"/>
  <c r="P21" i="21"/>
  <c r="P19" i="21"/>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90" i="23"/>
  <c r="G35" i="25"/>
  <c r="G82" i="23"/>
  <c r="G92" i="25"/>
  <c r="G124" i="25"/>
  <c r="F2" i="22"/>
  <c r="G119" i="23"/>
  <c r="G78" i="25"/>
  <c r="G26" i="25"/>
  <c r="G78" i="23"/>
  <c r="G58" i="25"/>
  <c r="G100" i="23"/>
  <c r="G50" i="23"/>
  <c r="G7" i="25"/>
  <c r="G66" i="23"/>
  <c r="G28" i="23"/>
  <c r="G29" i="23"/>
  <c r="G106" i="25"/>
  <c r="G71" i="25"/>
  <c r="G13" i="25"/>
  <c r="G33" i="25"/>
  <c r="G121" i="23"/>
  <c r="G96" i="25"/>
  <c r="G99" i="25"/>
  <c r="G13" i="23"/>
  <c r="G109" i="25"/>
  <c r="G61" i="25"/>
  <c r="G114" i="23"/>
  <c r="G35" i="23"/>
  <c r="G111" i="25"/>
  <c r="G22" i="23"/>
  <c r="G9" i="23"/>
  <c r="G17" i="25"/>
  <c r="G51" i="23"/>
  <c r="G87" i="25"/>
  <c r="G91" i="23"/>
  <c r="G6" i="23"/>
  <c r="G64" i="23"/>
  <c r="G25" i="23"/>
  <c r="G23" i="23"/>
  <c r="G45" i="23"/>
  <c r="G9" i="25"/>
  <c r="G71" i="23"/>
  <c r="G87" i="23"/>
  <c r="G63" i="25"/>
  <c r="G43" i="25"/>
  <c r="G81" i="25"/>
  <c r="G25" i="25"/>
  <c r="G37" i="23"/>
  <c r="G93" i="23"/>
  <c r="G16" i="25"/>
  <c r="G80" i="23"/>
  <c r="G40" i="23"/>
  <c r="G36" i="25"/>
  <c r="G39" i="23"/>
  <c r="G38" i="23"/>
  <c r="G42" i="23"/>
  <c r="G23" i="25"/>
  <c r="G65" i="23"/>
  <c r="G20" i="25"/>
  <c r="G86" i="23"/>
  <c r="G83" i="23"/>
  <c r="G67" i="23"/>
  <c r="G16" i="23"/>
  <c r="G15" i="23"/>
  <c r="G10" i="23"/>
  <c r="G69" i="23"/>
  <c r="G94" i="25"/>
  <c r="G43" i="23"/>
  <c r="G6" i="25"/>
  <c r="G27" i="25"/>
  <c r="G34" i="23"/>
  <c r="G40" i="25"/>
  <c r="G80" i="25"/>
  <c r="G65" i="25"/>
  <c r="G42" i="25"/>
  <c r="G50" i="25"/>
  <c r="G117" i="25"/>
  <c r="G72" i="25"/>
  <c r="G92" i="23"/>
  <c r="G103" i="25"/>
  <c r="G38" i="25"/>
  <c r="G62" i="25"/>
  <c r="G107" i="25"/>
  <c r="G95" i="25"/>
  <c r="G19" i="23"/>
  <c r="G15" i="25"/>
  <c r="G12" i="25"/>
  <c r="G30" i="23"/>
  <c r="G59" i="25"/>
  <c r="G122" i="23"/>
  <c r="G76" i="23"/>
  <c r="G113" i="23"/>
  <c r="G44" i="25"/>
  <c r="G37" i="25"/>
  <c r="G106" i="23"/>
  <c r="G110" i="25"/>
  <c r="G34" i="25"/>
  <c r="G125" i="25"/>
  <c r="G74" i="23"/>
  <c r="G101" i="25"/>
  <c r="G39" i="25"/>
  <c r="G81" i="23"/>
  <c r="G74" i="25"/>
  <c r="G12" i="23"/>
  <c r="G76" i="25"/>
  <c r="G86" i="25"/>
  <c r="G14" i="23"/>
  <c r="G64" i="25"/>
  <c r="G26" i="23"/>
  <c r="G70" i="25"/>
  <c r="G21" i="25"/>
  <c r="G57" i="25"/>
  <c r="G53" i="23"/>
  <c r="G5" i="25"/>
  <c r="G52" i="23"/>
  <c r="G84" i="25"/>
  <c r="G7" i="23"/>
  <c r="G56" i="23"/>
  <c r="G53" i="25"/>
  <c r="G111" i="23"/>
  <c r="G60" i="25"/>
  <c r="G8" i="23"/>
  <c r="G77" i="25"/>
  <c r="G117" i="23"/>
  <c r="G45" i="25"/>
  <c r="G120" i="23"/>
  <c r="G73" i="23"/>
  <c r="G56" i="25"/>
  <c r="G33" i="23"/>
  <c r="G10" i="25"/>
  <c r="G115" i="23"/>
  <c r="G52" i="25"/>
  <c r="G104" i="23"/>
  <c r="G30" i="25"/>
  <c r="G55" i="25"/>
  <c r="G27" i="23"/>
  <c r="G24" i="25"/>
  <c r="G108" i="25"/>
  <c r="G61" i="23"/>
  <c r="G119" i="25"/>
  <c r="G89" i="25"/>
  <c r="G89" i="23"/>
  <c r="G109" i="23"/>
  <c r="G77" i="23"/>
  <c r="G102" i="25"/>
  <c r="G70" i="23"/>
  <c r="G68" i="25"/>
  <c r="G18" i="25"/>
  <c r="G24" i="23"/>
  <c r="G82" i="25"/>
  <c r="G116" i="25"/>
  <c r="G97" i="23"/>
  <c r="G95" i="23"/>
  <c r="G94" i="23"/>
  <c r="G98" i="25"/>
  <c r="G49" i="25"/>
  <c r="G47" i="23"/>
  <c r="G118" i="25"/>
  <c r="G21" i="23"/>
  <c r="G103" i="23"/>
  <c r="G100" i="25"/>
  <c r="G118" i="23"/>
  <c r="G90" i="25"/>
  <c r="G18" i="23"/>
  <c r="G88" i="23"/>
  <c r="G47" i="25"/>
  <c r="G51" i="25"/>
  <c r="F63" i="28"/>
  <c r="G63" i="28" s="1"/>
  <c r="G29" i="25"/>
  <c r="G102" i="23"/>
  <c r="G32" i="23"/>
  <c r="G104" i="25"/>
  <c r="G62" i="23"/>
  <c r="G11" i="23"/>
  <c r="G8" i="25"/>
  <c r="D64" i="28"/>
  <c r="G98" i="23"/>
  <c r="G79" i="23"/>
  <c r="G68" i="23"/>
  <c r="G96" i="23"/>
  <c r="G60" i="23"/>
  <c r="G93" i="25"/>
  <c r="G67" i="25"/>
  <c r="G54" i="23"/>
  <c r="G108" i="23"/>
  <c r="G54" i="25"/>
  <c r="G113" i="25"/>
  <c r="G123" i="25"/>
  <c r="G57" i="23"/>
  <c r="G14" i="25"/>
  <c r="G63" i="23"/>
  <c r="G91" i="25"/>
  <c r="G88" i="25"/>
  <c r="G75" i="25"/>
  <c r="G11" i="25"/>
  <c r="G55" i="23"/>
  <c r="G66" i="25"/>
  <c r="E4" i="21"/>
  <c r="G22" i="25"/>
  <c r="G101" i="23"/>
  <c r="G41" i="25"/>
  <c r="G69" i="25"/>
  <c r="G73" i="25"/>
  <c r="D4" i="26"/>
  <c r="G123" i="23"/>
  <c r="G122" i="25"/>
  <c r="G121" i="25"/>
  <c r="G116" i="23"/>
  <c r="G5" i="23"/>
  <c r="G72" i="23"/>
  <c r="G48" i="25"/>
  <c r="G112" i="23"/>
  <c r="G83" i="25"/>
  <c r="G32" i="25"/>
  <c r="G105" i="23"/>
  <c r="G114" i="25"/>
  <c r="G110" i="23"/>
  <c r="G41" i="23"/>
  <c r="G105" i="25"/>
  <c r="G85" i="25"/>
  <c r="G112" i="25"/>
  <c r="G107" i="23"/>
  <c r="G20" i="23"/>
  <c r="G97" i="25"/>
  <c r="G59" i="23"/>
  <c r="G115" i="25"/>
  <c r="G46" i="25"/>
  <c r="G49" i="23"/>
  <c r="G85" i="23"/>
  <c r="G31" i="25"/>
  <c r="G44" i="23"/>
  <c r="G99" i="23"/>
  <c r="G46" i="23"/>
  <c r="G125" i="23"/>
  <c r="G31" i="23"/>
  <c r="G48" i="23"/>
  <c r="G79" i="25"/>
  <c r="G124" i="23"/>
  <c r="G84" i="23"/>
  <c r="G28" i="25"/>
  <c r="G120" i="25"/>
  <c r="G58" i="23"/>
  <c r="G19" i="25"/>
  <c r="G75" i="23"/>
  <c r="G36" i="23"/>
  <c r="G17" i="23"/>
  <c r="Q3" i="26"/>
  <c r="E64" i="28" l="1"/>
  <c r="E5" i="17"/>
  <c r="E5" i="19"/>
  <c r="C6" i="19"/>
  <c r="E5" i="18"/>
  <c r="E4" i="18"/>
  <c r="C7" i="18"/>
  <c r="E6" i="18"/>
  <c r="C6" i="17"/>
  <c r="D65" i="28"/>
  <c r="F6" i="18"/>
  <c r="F5" i="18"/>
  <c r="F5" i="17"/>
  <c r="F64" i="28"/>
  <c r="D66" i="28"/>
  <c r="F5" i="19"/>
  <c r="G64" i="28"/>
  <c r="E65" i="28" l="1"/>
  <c r="E66" i="28"/>
  <c r="H3" i="48"/>
  <c r="C7" i="19"/>
  <c r="E6" i="19"/>
  <c r="E7" i="18"/>
  <c r="C8" i="18"/>
  <c r="E4" i="17"/>
  <c r="C7" i="17"/>
  <c r="E6" i="17"/>
  <c r="J3" i="48"/>
  <c r="G6" i="18"/>
  <c r="F65" i="28"/>
  <c r="G5" i="17"/>
  <c r="N2" i="48"/>
  <c r="F66" i="28"/>
  <c r="D67" i="28"/>
  <c r="F7" i="18"/>
  <c r="F6" i="19"/>
  <c r="G5" i="18"/>
  <c r="F6" i="17"/>
  <c r="G5" i="19"/>
  <c r="G66" i="28"/>
  <c r="G65" i="28"/>
  <c r="E67" i="28" l="1"/>
  <c r="H3" i="50"/>
  <c r="H4" i="48"/>
  <c r="H3" i="47"/>
  <c r="E7" i="19"/>
  <c r="C8" i="19"/>
  <c r="E8" i="18"/>
  <c r="C9" i="18"/>
  <c r="C8" i="17"/>
  <c r="E7" i="17"/>
  <c r="K3" i="48"/>
  <c r="F67" i="28"/>
  <c r="F7" i="17"/>
  <c r="F7" i="19"/>
  <c r="D68" i="28"/>
  <c r="F8" i="18"/>
  <c r="J4" i="48"/>
  <c r="G6" i="17"/>
  <c r="M3" i="48"/>
  <c r="J3" i="47"/>
  <c r="G6" i="19"/>
  <c r="G7" i="18"/>
  <c r="J3" i="50"/>
  <c r="G67" i="28"/>
  <c r="E68" i="28" l="1"/>
  <c r="H4" i="50"/>
  <c r="H5" i="48"/>
  <c r="H4" i="47"/>
  <c r="E8" i="19"/>
  <c r="C9" i="19"/>
  <c r="C10" i="18"/>
  <c r="E9" i="18"/>
  <c r="E8" i="17"/>
  <c r="C9" i="17"/>
  <c r="G7" i="19"/>
  <c r="F68" i="28"/>
  <c r="J4" i="47"/>
  <c r="F8" i="17"/>
  <c r="J5" i="48"/>
  <c r="J4" i="50"/>
  <c r="G7" i="17"/>
  <c r="K3" i="50"/>
  <c r="M4" i="48"/>
  <c r="F9" i="18"/>
  <c r="K3" i="47"/>
  <c r="G8" i="18"/>
  <c r="F8" i="19"/>
  <c r="K4" i="48"/>
  <c r="M6" i="47"/>
  <c r="D69" i="28"/>
  <c r="G68" i="28"/>
  <c r="E69" i="28" l="1"/>
  <c r="H5" i="50"/>
  <c r="H6" i="48"/>
  <c r="H5" i="47"/>
  <c r="E4" i="19"/>
  <c r="C10" i="19"/>
  <c r="E9" i="19"/>
  <c r="E10" i="18"/>
  <c r="C11" i="18"/>
  <c r="C10" i="17"/>
  <c r="E9" i="17"/>
  <c r="F9" i="17"/>
  <c r="J5" i="50"/>
  <c r="F10" i="18"/>
  <c r="K5" i="48"/>
  <c r="K4" i="47"/>
  <c r="D70" i="28"/>
  <c r="K4" i="50"/>
  <c r="J6" i="48"/>
  <c r="M5" i="48"/>
  <c r="F69" i="28"/>
  <c r="J5" i="47"/>
  <c r="G8" i="17"/>
  <c r="F9" i="19"/>
  <c r="M4" i="47"/>
  <c r="G8" i="19"/>
  <c r="G9" i="18"/>
  <c r="G69" i="28"/>
  <c r="E70" i="28" l="1"/>
  <c r="H6" i="50"/>
  <c r="H7" i="48"/>
  <c r="H6" i="47"/>
  <c r="E10" i="19"/>
  <c r="C11" i="19"/>
  <c r="E11" i="18"/>
  <c r="C12" i="18"/>
  <c r="E10" i="17"/>
  <c r="C11" i="17"/>
  <c r="F11" i="18"/>
  <c r="K6" i="48"/>
  <c r="G10" i="18"/>
  <c r="K5" i="47"/>
  <c r="K5" i="50"/>
  <c r="G9" i="17"/>
  <c r="F10" i="17"/>
  <c r="D71" i="28"/>
  <c r="J6" i="50"/>
  <c r="F10" i="19"/>
  <c r="M6" i="48"/>
  <c r="G9" i="19"/>
  <c r="J6" i="47"/>
  <c r="F70" i="28"/>
  <c r="J7" i="48"/>
  <c r="G70" i="28"/>
  <c r="E71" i="28" l="1"/>
  <c r="H7" i="50"/>
  <c r="H8" i="48"/>
  <c r="H7" i="47"/>
  <c r="C12" i="19"/>
  <c r="E11" i="19"/>
  <c r="C13" i="18"/>
  <c r="E12" i="18"/>
  <c r="C12" i="17"/>
  <c r="E11" i="17"/>
  <c r="F71" i="28"/>
  <c r="F11" i="17"/>
  <c r="F11" i="19"/>
  <c r="K6" i="50"/>
  <c r="G10" i="17"/>
  <c r="D72" i="28"/>
  <c r="K6" i="47"/>
  <c r="K7" i="48"/>
  <c r="M7" i="48"/>
  <c r="F12" i="18"/>
  <c r="G11" i="18"/>
  <c r="G10" i="19"/>
  <c r="J7" i="47"/>
  <c r="J7" i="50"/>
  <c r="J8" i="48"/>
  <c r="G71" i="28"/>
  <c r="E72" i="28" l="1"/>
  <c r="H8" i="50"/>
  <c r="H9" i="48"/>
  <c r="H8" i="47"/>
  <c r="E12" i="19"/>
  <c r="C13" i="19"/>
  <c r="E13" i="18"/>
  <c r="C14" i="18"/>
  <c r="E12" i="17"/>
  <c r="C13" i="17"/>
  <c r="K7" i="50"/>
  <c r="F12" i="17"/>
  <c r="M8" i="48"/>
  <c r="J8" i="47"/>
  <c r="K8" i="48"/>
  <c r="G11" i="17"/>
  <c r="J8" i="50"/>
  <c r="F12" i="19"/>
  <c r="G12" i="18"/>
  <c r="G11" i="19"/>
  <c r="F13" i="18"/>
  <c r="D73" i="28"/>
  <c r="F72" i="28"/>
  <c r="K7" i="47"/>
  <c r="J9" i="48"/>
  <c r="G72" i="28"/>
  <c r="E73" i="28" l="1"/>
  <c r="H9" i="50"/>
  <c r="H10" i="48"/>
  <c r="H9" i="47"/>
  <c r="E13" i="19"/>
  <c r="C14" i="19"/>
  <c r="C15" i="18"/>
  <c r="E14" i="18"/>
  <c r="E13" i="17"/>
  <c r="C14" i="17"/>
  <c r="F13" i="19"/>
  <c r="G13" i="18"/>
  <c r="G12" i="19"/>
  <c r="G12" i="17"/>
  <c r="D74" i="28"/>
  <c r="M9" i="48"/>
  <c r="F13" i="17"/>
  <c r="K8" i="50"/>
  <c r="J9" i="50"/>
  <c r="J9" i="47"/>
  <c r="F73" i="28"/>
  <c r="K9" i="48"/>
  <c r="K8" i="47"/>
  <c r="F14" i="18"/>
  <c r="J10" i="48"/>
  <c r="G73" i="28"/>
  <c r="E74" i="28" l="1"/>
  <c r="H10" i="50"/>
  <c r="H11" i="48"/>
  <c r="H10" i="47"/>
  <c r="C15" i="19"/>
  <c r="E14" i="19"/>
  <c r="C16" i="18"/>
  <c r="E15" i="18"/>
  <c r="C15" i="17"/>
  <c r="E14" i="17"/>
  <c r="J10" i="50"/>
  <c r="K9" i="47"/>
  <c r="K10" i="48"/>
  <c r="G14" i="18"/>
  <c r="J10" i="47"/>
  <c r="F15" i="18"/>
  <c r="G13" i="17"/>
  <c r="F74" i="28"/>
  <c r="F14" i="17"/>
  <c r="F14" i="19"/>
  <c r="M10" i="48"/>
  <c r="J11" i="48"/>
  <c r="D75" i="28"/>
  <c r="G13" i="19"/>
  <c r="K9" i="50"/>
  <c r="G74" i="28"/>
  <c r="E75" i="28" l="1"/>
  <c r="H11" i="50"/>
  <c r="H12" i="48"/>
  <c r="H11" i="47"/>
  <c r="E15" i="19"/>
  <c r="C16" i="19"/>
  <c r="C17" i="18"/>
  <c r="E16" i="18"/>
  <c r="E15" i="17"/>
  <c r="C16" i="17"/>
  <c r="J11" i="47"/>
  <c r="J11" i="50"/>
  <c r="F16" i="18"/>
  <c r="F15" i="17"/>
  <c r="J12" i="48"/>
  <c r="F75" i="28"/>
  <c r="K10" i="50"/>
  <c r="K11" i="48"/>
  <c r="M11" i="48"/>
  <c r="G15" i="18"/>
  <c r="G14" i="19"/>
  <c r="D76" i="28"/>
  <c r="K10" i="47"/>
  <c r="G14" i="17"/>
  <c r="F15" i="19"/>
  <c r="G75" i="28"/>
  <c r="E76" i="28" l="1"/>
  <c r="H12" i="50"/>
  <c r="H13" i="48"/>
  <c r="H12" i="47"/>
  <c r="E16" i="19"/>
  <c r="C17" i="19"/>
  <c r="C18" i="18"/>
  <c r="E17" i="18"/>
  <c r="E16" i="17"/>
  <c r="C17" i="17"/>
  <c r="G15" i="19"/>
  <c r="D77" i="28"/>
  <c r="G15" i="17"/>
  <c r="F17" i="18"/>
  <c r="J12" i="47"/>
  <c r="F16" i="19"/>
  <c r="K11" i="50"/>
  <c r="M12" i="48"/>
  <c r="K12" i="48"/>
  <c r="J13" i="48"/>
  <c r="F16" i="17"/>
  <c r="J12" i="50"/>
  <c r="K11" i="47"/>
  <c r="F76" i="28"/>
  <c r="G16" i="18"/>
  <c r="G76" i="28"/>
  <c r="E77" i="28" l="1"/>
  <c r="H13" i="50"/>
  <c r="H14" i="48"/>
  <c r="H13" i="47"/>
  <c r="C18" i="19"/>
  <c r="E17" i="19"/>
  <c r="E18" i="18"/>
  <c r="C19" i="18"/>
  <c r="C18" i="17"/>
  <c r="E17" i="17"/>
  <c r="F4" i="28"/>
  <c r="K12" i="47"/>
  <c r="K13" i="48"/>
  <c r="J13" i="47"/>
  <c r="J13" i="50"/>
  <c r="F17" i="19"/>
  <c r="M13" i="48"/>
  <c r="F17" i="17"/>
  <c r="G17" i="18"/>
  <c r="G16" i="17"/>
  <c r="J14" i="48"/>
  <c r="G16" i="19"/>
  <c r="F18" i="18"/>
  <c r="K12" i="50"/>
  <c r="F77" i="28"/>
  <c r="G77" i="28"/>
  <c r="H14" i="50" l="1"/>
  <c r="H15" i="48"/>
  <c r="H14" i="47"/>
  <c r="E18" i="19"/>
  <c r="C19" i="19"/>
  <c r="E19" i="18"/>
  <c r="C20" i="18"/>
  <c r="E18" i="17"/>
  <c r="C19" i="17"/>
  <c r="J14" i="50"/>
  <c r="K13" i="50"/>
  <c r="K13" i="47"/>
  <c r="G17" i="17"/>
  <c r="F18" i="17"/>
  <c r="K14" i="48"/>
  <c r="J14" i="47"/>
  <c r="F18" i="19"/>
  <c r="G17" i="19"/>
  <c r="J15" i="48"/>
  <c r="M14" i="48"/>
  <c r="G4" i="28"/>
  <c r="G18" i="18"/>
  <c r="F19" i="18"/>
  <c r="H15" i="50" l="1"/>
  <c r="H16" i="48"/>
  <c r="H15" i="47"/>
  <c r="C20" i="19"/>
  <c r="E19" i="19"/>
  <c r="C21" i="18"/>
  <c r="E20" i="18"/>
  <c r="C20" i="17"/>
  <c r="E19" i="17"/>
  <c r="F20" i="18"/>
  <c r="G18" i="17"/>
  <c r="J15" i="47"/>
  <c r="J15" i="50"/>
  <c r="F19" i="19"/>
  <c r="J16" i="48"/>
  <c r="K15" i="48"/>
  <c r="M15" i="48"/>
  <c r="G18" i="19"/>
  <c r="K14" i="47"/>
  <c r="K14" i="50"/>
  <c r="G19" i="18"/>
  <c r="F19" i="17"/>
  <c r="H16" i="50" l="1"/>
  <c r="H17" i="48"/>
  <c r="H16" i="47"/>
  <c r="E20" i="19"/>
  <c r="C21" i="19"/>
  <c r="C22" i="18"/>
  <c r="E21" i="18"/>
  <c r="E20" i="17"/>
  <c r="C21" i="17"/>
  <c r="F20" i="19"/>
  <c r="K15" i="50"/>
  <c r="K16" i="48"/>
  <c r="G19" i="17"/>
  <c r="J16" i="50"/>
  <c r="J17" i="48"/>
  <c r="G19" i="19"/>
  <c r="M16" i="48"/>
  <c r="F20" i="17"/>
  <c r="K15" i="47"/>
  <c r="G20" i="18"/>
  <c r="J16" i="47"/>
  <c r="F21" i="18"/>
  <c r="H17" i="50" l="1"/>
  <c r="H18" i="48"/>
  <c r="H17" i="47"/>
  <c r="E21" i="19"/>
  <c r="C22" i="19"/>
  <c r="E22" i="18"/>
  <c r="C23" i="18"/>
  <c r="E21" i="17"/>
  <c r="C22" i="17"/>
  <c r="J17" i="47"/>
  <c r="J18" i="48"/>
  <c r="F22" i="18"/>
  <c r="K17" i="48"/>
  <c r="M17" i="48"/>
  <c r="G21" i="18"/>
  <c r="K16" i="50"/>
  <c r="G20" i="19"/>
  <c r="J17" i="50"/>
  <c r="G20" i="17"/>
  <c r="F21" i="19"/>
  <c r="K16" i="47"/>
  <c r="F21" i="17"/>
  <c r="H18" i="50" l="1"/>
  <c r="H19" i="48"/>
  <c r="H18" i="47"/>
  <c r="C23" i="19"/>
  <c r="E22" i="19"/>
  <c r="C24" i="18"/>
  <c r="E23" i="18"/>
  <c r="C23" i="17"/>
  <c r="E22" i="17"/>
  <c r="J19" i="48"/>
  <c r="F23" i="18"/>
  <c r="F22" i="19"/>
  <c r="J18" i="47"/>
  <c r="K17" i="47"/>
  <c r="G21" i="19"/>
  <c r="M18" i="48"/>
  <c r="K18" i="48"/>
  <c r="G22" i="18"/>
  <c r="J18" i="50"/>
  <c r="G21" i="17"/>
  <c r="F22" i="17"/>
  <c r="K17" i="50"/>
  <c r="H19" i="50" l="1"/>
  <c r="H20" i="48"/>
  <c r="H19" i="47"/>
  <c r="E23" i="19"/>
  <c r="C24" i="19"/>
  <c r="C25" i="18"/>
  <c r="E24" i="18"/>
  <c r="E23" i="17"/>
  <c r="C24" i="17"/>
  <c r="J19" i="47"/>
  <c r="F24" i="18"/>
  <c r="G22" i="19"/>
  <c r="J20" i="48"/>
  <c r="F23" i="17"/>
  <c r="F23" i="19"/>
  <c r="K18" i="50"/>
  <c r="G23" i="18"/>
  <c r="J19" i="50"/>
  <c r="K18" i="47"/>
  <c r="M19" i="48"/>
  <c r="G22" i="17"/>
  <c r="K19" i="48"/>
  <c r="H20" i="50" l="1"/>
  <c r="H21" i="48"/>
  <c r="H20" i="47"/>
  <c r="E24" i="19"/>
  <c r="C25" i="19"/>
  <c r="C26" i="18"/>
  <c r="E25" i="18"/>
  <c r="E24" i="17"/>
  <c r="C25" i="17"/>
  <c r="K19" i="47"/>
  <c r="K20" i="48"/>
  <c r="F24" i="19"/>
  <c r="J20" i="47"/>
  <c r="K19" i="50"/>
  <c r="G23" i="19"/>
  <c r="F25" i="18"/>
  <c r="F24" i="17"/>
  <c r="G23" i="17"/>
  <c r="J21" i="48"/>
  <c r="G24" i="18"/>
  <c r="M20" i="48"/>
  <c r="J20" i="50"/>
  <c r="H21" i="50" l="1"/>
  <c r="H22" i="48"/>
  <c r="H21" i="47"/>
  <c r="C26" i="19"/>
  <c r="E25" i="19"/>
  <c r="E26" i="18"/>
  <c r="C27" i="18"/>
  <c r="C26" i="17"/>
  <c r="E25" i="17"/>
  <c r="K20" i="47"/>
  <c r="F25" i="17"/>
  <c r="J21" i="47"/>
  <c r="F25" i="19"/>
  <c r="F26" i="18"/>
  <c r="K20" i="50"/>
  <c r="J22" i="48"/>
  <c r="G24" i="19"/>
  <c r="M21" i="48"/>
  <c r="K21" i="48"/>
  <c r="J21" i="50"/>
  <c r="G25" i="18"/>
  <c r="G24" i="17"/>
  <c r="H22" i="50" l="1"/>
  <c r="H23" i="48"/>
  <c r="H22" i="47"/>
  <c r="E26" i="19"/>
  <c r="C27" i="19"/>
  <c r="E27" i="18"/>
  <c r="C28" i="18"/>
  <c r="E26" i="17"/>
  <c r="C27" i="17"/>
  <c r="F26" i="19"/>
  <c r="K22" i="48"/>
  <c r="J22" i="50"/>
  <c r="F26" i="17"/>
  <c r="G26" i="18"/>
  <c r="K21" i="47"/>
  <c r="K21" i="50"/>
  <c r="F27" i="18"/>
  <c r="G25" i="19"/>
  <c r="M22" i="48"/>
  <c r="G25" i="17"/>
  <c r="J23" i="48"/>
  <c r="J22" i="47"/>
  <c r="H23" i="50" l="1"/>
  <c r="H24" i="48"/>
  <c r="H23" i="47"/>
  <c r="C28" i="19"/>
  <c r="E27" i="19"/>
  <c r="C29" i="18"/>
  <c r="E28" i="18"/>
  <c r="C28" i="17"/>
  <c r="E27" i="17"/>
  <c r="G26" i="19"/>
  <c r="K22" i="50"/>
  <c r="J23" i="50"/>
  <c r="F28" i="18"/>
  <c r="G26" i="17"/>
  <c r="G27" i="18"/>
  <c r="K22" i="47"/>
  <c r="F27" i="19"/>
  <c r="K23" i="48"/>
  <c r="F27" i="17"/>
  <c r="J24" i="48"/>
  <c r="M23" i="48"/>
  <c r="J23" i="47"/>
  <c r="H24" i="50" l="1"/>
  <c r="H25" i="48"/>
  <c r="H24" i="47"/>
  <c r="E28" i="19"/>
  <c r="C29" i="19"/>
  <c r="C30" i="18"/>
  <c r="E29" i="18"/>
  <c r="E28" i="17"/>
  <c r="C29" i="17"/>
  <c r="F29" i="18"/>
  <c r="G27" i="17"/>
  <c r="F28" i="19"/>
  <c r="F28" i="17"/>
  <c r="K23" i="47"/>
  <c r="M24" i="48"/>
  <c r="J24" i="47"/>
  <c r="K23" i="50"/>
  <c r="J24" i="50"/>
  <c r="G28" i="18"/>
  <c r="G27" i="19"/>
  <c r="J25" i="48"/>
  <c r="K24" i="48"/>
  <c r="H25" i="50" l="1"/>
  <c r="H26" i="48"/>
  <c r="H25" i="47"/>
  <c r="E29" i="19"/>
  <c r="C30" i="19"/>
  <c r="E30" i="18"/>
  <c r="C31" i="18"/>
  <c r="E29" i="17"/>
  <c r="C30" i="17"/>
  <c r="K25" i="48"/>
  <c r="G28" i="19"/>
  <c r="M25" i="48"/>
  <c r="F29" i="19"/>
  <c r="G29" i="18"/>
  <c r="G28" i="17"/>
  <c r="F29" i="17"/>
  <c r="J26" i="48"/>
  <c r="J25" i="47"/>
  <c r="K24" i="47"/>
  <c r="F30" i="18"/>
  <c r="J25" i="50"/>
  <c r="K24" i="50"/>
  <c r="H26" i="50" l="1"/>
  <c r="H27" i="48"/>
  <c r="H26" i="47"/>
  <c r="C31" i="19"/>
  <c r="E30" i="19"/>
  <c r="E31" i="18"/>
  <c r="C32" i="18"/>
  <c r="C31" i="17"/>
  <c r="E30" i="17"/>
  <c r="G30" i="18"/>
  <c r="J26" i="47"/>
  <c r="J27" i="48"/>
  <c r="K26" i="48"/>
  <c r="J26" i="50"/>
  <c r="M26" i="48"/>
  <c r="F30" i="17"/>
  <c r="G29" i="17"/>
  <c r="K25" i="47"/>
  <c r="F30" i="19"/>
  <c r="G29" i="19"/>
  <c r="F31" i="18"/>
  <c r="K25" i="50"/>
  <c r="H27" i="50" l="1"/>
  <c r="H28" i="48"/>
  <c r="H27" i="47"/>
  <c r="E31" i="19"/>
  <c r="C32" i="19"/>
  <c r="C33" i="18"/>
  <c r="E32" i="18"/>
  <c r="C32" i="17"/>
  <c r="E31" i="17"/>
  <c r="G30" i="17"/>
  <c r="J28" i="48"/>
  <c r="F32" i="18"/>
  <c r="K26" i="47"/>
  <c r="F31" i="17"/>
  <c r="G31" i="18"/>
  <c r="K26" i="50"/>
  <c r="G30" i="19"/>
  <c r="J27" i="47"/>
  <c r="J27" i="50"/>
  <c r="F31" i="19"/>
  <c r="M27" i="48"/>
  <c r="K27" i="48"/>
  <c r="H28" i="50" l="1"/>
  <c r="H29" i="48"/>
  <c r="H28" i="47"/>
  <c r="E32" i="19"/>
  <c r="C33" i="19"/>
  <c r="C34" i="18"/>
  <c r="E33" i="18"/>
  <c r="E32" i="17"/>
  <c r="C33" i="17"/>
  <c r="F33" i="18"/>
  <c r="J28" i="47"/>
  <c r="M28" i="48"/>
  <c r="J28" i="50"/>
  <c r="K27" i="47"/>
  <c r="F32" i="17"/>
  <c r="J29" i="48"/>
  <c r="K27" i="50"/>
  <c r="F32" i="19"/>
  <c r="G31" i="19"/>
  <c r="G31" i="17"/>
  <c r="G32" i="18"/>
  <c r="K28" i="48"/>
  <c r="H29" i="50" l="1"/>
  <c r="H30" i="48"/>
  <c r="H29" i="47"/>
  <c r="C34" i="19"/>
  <c r="E33" i="19"/>
  <c r="E34" i="18"/>
  <c r="C35" i="18"/>
  <c r="C34" i="17"/>
  <c r="E33" i="17"/>
  <c r="J29" i="47"/>
  <c r="F33" i="17"/>
  <c r="G32" i="17"/>
  <c r="G33" i="18"/>
  <c r="K29" i="48"/>
  <c r="F34" i="18"/>
  <c r="F33" i="19"/>
  <c r="J30" i="48"/>
  <c r="K28" i="47"/>
  <c r="G32" i="19"/>
  <c r="J29" i="50"/>
  <c r="M29" i="48"/>
  <c r="K28" i="50"/>
  <c r="H30" i="50" l="1"/>
  <c r="H31" i="48"/>
  <c r="H30" i="47"/>
  <c r="E34" i="19"/>
  <c r="C35" i="19"/>
  <c r="E35" i="18"/>
  <c r="C36" i="18"/>
  <c r="E34" i="17"/>
  <c r="C35" i="17"/>
  <c r="F34" i="19"/>
  <c r="J31" i="48"/>
  <c r="F34" i="17"/>
  <c r="G33" i="17"/>
  <c r="J30" i="50"/>
  <c r="K30" i="48"/>
  <c r="M30" i="48"/>
  <c r="K29" i="47"/>
  <c r="G33" i="19"/>
  <c r="K29" i="50"/>
  <c r="G34" i="18"/>
  <c r="F35" i="18"/>
  <c r="J30" i="47"/>
  <c r="H31" i="50" l="1"/>
  <c r="H32" i="48"/>
  <c r="H31" i="47"/>
  <c r="C36" i="19"/>
  <c r="E35" i="19"/>
  <c r="C37" i="18"/>
  <c r="E36" i="18"/>
  <c r="C36" i="17"/>
  <c r="E35" i="17"/>
  <c r="F35" i="19"/>
  <c r="F36" i="18"/>
  <c r="J32" i="48"/>
  <c r="J31" i="50"/>
  <c r="K31" i="48"/>
  <c r="G34" i="19"/>
  <c r="G35" i="18"/>
  <c r="K30" i="50"/>
  <c r="G34" i="17"/>
  <c r="K30" i="47"/>
  <c r="F35" i="17"/>
  <c r="J31" i="47"/>
  <c r="M31" i="48"/>
  <c r="H32" i="50" l="1"/>
  <c r="H33" i="48"/>
  <c r="H32" i="47"/>
  <c r="E36" i="19"/>
  <c r="C37" i="19"/>
  <c r="E37" i="18"/>
  <c r="C38" i="18"/>
  <c r="E36" i="17"/>
  <c r="C37" i="17"/>
  <c r="G36" i="18"/>
  <c r="J33" i="48"/>
  <c r="K32" i="48"/>
  <c r="F37" i="18"/>
  <c r="M32" i="48"/>
  <c r="F36" i="19"/>
  <c r="F36" i="17"/>
  <c r="G35" i="17"/>
  <c r="J32" i="47"/>
  <c r="K31" i="50"/>
  <c r="J32" i="50"/>
  <c r="G35" i="19"/>
  <c r="K31" i="47"/>
  <c r="H33" i="50" l="1"/>
  <c r="H34" i="48"/>
  <c r="H33" i="47"/>
  <c r="E37" i="19"/>
  <c r="C38" i="19"/>
  <c r="E38" i="18"/>
  <c r="C39" i="18"/>
  <c r="E37" i="17"/>
  <c r="C38" i="17"/>
  <c r="G37" i="18"/>
  <c r="G36" i="17"/>
  <c r="K32" i="50"/>
  <c r="F38" i="18"/>
  <c r="K33" i="48"/>
  <c r="M33" i="48"/>
  <c r="J33" i="47"/>
  <c r="K32" i="47"/>
  <c r="F37" i="17"/>
  <c r="F37" i="19"/>
  <c r="G36" i="19"/>
  <c r="J33" i="50"/>
  <c r="J34" i="48"/>
  <c r="H34" i="50" l="1"/>
  <c r="H35" i="48"/>
  <c r="H34" i="47"/>
  <c r="C39" i="19"/>
  <c r="E38" i="19"/>
  <c r="E39" i="18"/>
  <c r="C40" i="18"/>
  <c r="C39" i="17"/>
  <c r="E38" i="17"/>
  <c r="J35" i="48"/>
  <c r="G37" i="19"/>
  <c r="K33" i="50"/>
  <c r="G37" i="17"/>
  <c r="G38" i="18"/>
  <c r="J34" i="47"/>
  <c r="F38" i="19"/>
  <c r="M34" i="48"/>
  <c r="J34" i="50"/>
  <c r="K33" i="47"/>
  <c r="K34" i="48"/>
  <c r="F38" i="17"/>
  <c r="F39" i="18"/>
  <c r="H35" i="50" l="1"/>
  <c r="H36" i="48"/>
  <c r="H35" i="47"/>
  <c r="E39" i="19"/>
  <c r="C40" i="19"/>
  <c r="E40" i="18"/>
  <c r="C41" i="18"/>
  <c r="C40" i="17"/>
  <c r="E39" i="17"/>
  <c r="K35" i="48"/>
  <c r="G38" i="19"/>
  <c r="F40" i="18"/>
  <c r="F39" i="17"/>
  <c r="K34" i="47"/>
  <c r="M35" i="48"/>
  <c r="J35" i="47"/>
  <c r="G38" i="17"/>
  <c r="J36" i="48"/>
  <c r="J35" i="50"/>
  <c r="G39" i="18"/>
  <c r="F39" i="19"/>
  <c r="K34" i="50"/>
  <c r="H36" i="50" l="1"/>
  <c r="H37" i="48"/>
  <c r="H36" i="47"/>
  <c r="C41" i="19"/>
  <c r="E40" i="19"/>
  <c r="E41" i="18"/>
  <c r="C42" i="18"/>
  <c r="E42" i="18" s="1"/>
  <c r="E40" i="17"/>
  <c r="C41" i="17"/>
  <c r="F4" i="18"/>
  <c r="J36" i="50"/>
  <c r="F40" i="19"/>
  <c r="K35" i="50"/>
  <c r="K36" i="48"/>
  <c r="J37" i="48"/>
  <c r="F41" i="18"/>
  <c r="G39" i="19"/>
  <c r="F42" i="18"/>
  <c r="G39" i="17"/>
  <c r="F40" i="17"/>
  <c r="J36" i="47"/>
  <c r="G40" i="18"/>
  <c r="M36" i="48"/>
  <c r="K35" i="47"/>
  <c r="H37" i="50" l="1"/>
  <c r="H38" i="48"/>
  <c r="H39" i="48"/>
  <c r="H37" i="47"/>
  <c r="C42" i="19"/>
  <c r="E42" i="19" s="1"/>
  <c r="E41" i="19"/>
  <c r="C42" i="17"/>
  <c r="E42" i="17" s="1"/>
  <c r="E41" i="17"/>
  <c r="F4" i="19"/>
  <c r="F4" i="17"/>
  <c r="G40" i="17"/>
  <c r="F42" i="17"/>
  <c r="M37" i="48"/>
  <c r="F41" i="17"/>
  <c r="J39" i="48"/>
  <c r="K36" i="47"/>
  <c r="K36" i="50"/>
  <c r="G42" i="18"/>
  <c r="J37" i="50"/>
  <c r="F41" i="19"/>
  <c r="J37" i="47"/>
  <c r="G40" i="19"/>
  <c r="K37" i="48"/>
  <c r="J38" i="48"/>
  <c r="G4" i="18"/>
  <c r="G41" i="18"/>
  <c r="F42" i="19"/>
  <c r="H39" i="50" l="1"/>
  <c r="H38" i="50"/>
  <c r="H38" i="47"/>
  <c r="H39" i="47"/>
  <c r="H5" i="6"/>
  <c r="H8" i="6"/>
  <c r="H9" i="6"/>
  <c r="H10" i="6"/>
  <c r="H11" i="6"/>
  <c r="H12" i="6"/>
  <c r="H13" i="6"/>
  <c r="H14" i="6"/>
  <c r="H15" i="6"/>
  <c r="L6" i="6"/>
  <c r="J39" i="47"/>
  <c r="I9" i="6"/>
  <c r="G4" i="19"/>
  <c r="I12" i="6"/>
  <c r="I13" i="6"/>
  <c r="K37" i="50"/>
  <c r="Y48" i="28"/>
  <c r="I8" i="6"/>
  <c r="I14" i="6"/>
  <c r="J38" i="47"/>
  <c r="K6" i="6"/>
  <c r="I15" i="6"/>
  <c r="G42" i="19"/>
  <c r="I10" i="6"/>
  <c r="M38" i="48"/>
  <c r="G42" i="17"/>
  <c r="G4" i="17"/>
  <c r="G41" i="17"/>
  <c r="J39" i="50"/>
  <c r="J38" i="50"/>
  <c r="I11" i="6"/>
  <c r="G41" i="19"/>
  <c r="K38" i="48"/>
  <c r="K37" i="47"/>
  <c r="K39" i="48"/>
  <c r="Y3" i="28"/>
  <c r="X9" i="6" l="1"/>
  <c r="K12" i="6"/>
  <c r="K39" i="50"/>
  <c r="J14" i="6"/>
  <c r="J9" i="6"/>
  <c r="K7" i="6"/>
  <c r="K9" i="6"/>
  <c r="K14" i="6"/>
  <c r="K38" i="50"/>
  <c r="J7" i="6"/>
  <c r="K10" i="6"/>
  <c r="J12" i="6"/>
  <c r="K39" i="47"/>
  <c r="J10" i="6"/>
  <c r="K38" i="47"/>
  <c r="Y9" i="6"/>
  <c r="X15" i="6" l="1"/>
  <c r="X12" i="6"/>
  <c r="X14" i="6"/>
  <c r="X8" i="6"/>
  <c r="X10" i="6"/>
  <c r="X11" i="6"/>
  <c r="X13" i="6"/>
  <c r="I5" i="6"/>
  <c r="K11" i="6"/>
  <c r="Y8" i="6"/>
  <c r="J13" i="6"/>
  <c r="K13" i="6"/>
  <c r="Y10" i="6"/>
  <c r="Y14" i="6"/>
  <c r="J11" i="6"/>
  <c r="L9" i="6"/>
  <c r="L10" i="6"/>
  <c r="K8" i="6"/>
  <c r="Y13" i="6"/>
  <c r="Y12" i="6"/>
  <c r="J15" i="6"/>
  <c r="L14" i="6"/>
  <c r="L12" i="6"/>
  <c r="V9" i="6"/>
  <c r="J8" i="6"/>
  <c r="K15" i="6"/>
  <c r="L7" i="6"/>
  <c r="Y11" i="6"/>
  <c r="Y15"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8" i="6"/>
  <c r="V10" i="6"/>
  <c r="L11" i="6"/>
  <c r="L15" i="6"/>
  <c r="Z9" i="6"/>
  <c r="L13" i="6"/>
  <c r="V13" i="6"/>
  <c r="V12" i="6"/>
  <c r="K5" i="6"/>
  <c r="V11" i="6"/>
  <c r="V15" i="6"/>
  <c r="V14" i="6"/>
  <c r="V8" i="6"/>
  <c r="AA17" i="19"/>
  <c r="AA26" i="19"/>
  <c r="AA13" i="18"/>
  <c r="AA25" i="19"/>
  <c r="AA15" i="18"/>
  <c r="AA36" i="19"/>
  <c r="AA40" i="19"/>
  <c r="AA16" i="18"/>
  <c r="AA28" i="18"/>
  <c r="AA6" i="19"/>
  <c r="AA23" i="18"/>
  <c r="AA17" i="18"/>
  <c r="AA42" i="18"/>
  <c r="AA8" i="19"/>
  <c r="AA32" i="19"/>
  <c r="AA33" i="19"/>
  <c r="AA9" i="19"/>
  <c r="AA22" i="18"/>
  <c r="AA25" i="18"/>
  <c r="AA34" i="19"/>
  <c r="AA6" i="18"/>
  <c r="AA13" i="19"/>
  <c r="AA38" i="19"/>
  <c r="AA16" i="19"/>
  <c r="AA19" i="18"/>
  <c r="AA18" i="19"/>
  <c r="AA36" i="18"/>
  <c r="AA14" i="19"/>
  <c r="AA37" i="18"/>
  <c r="AA21" i="18"/>
  <c r="AA9" i="18"/>
  <c r="AA20" i="18"/>
  <c r="AA19" i="19"/>
  <c r="AA29" i="19"/>
  <c r="AA37" i="19"/>
  <c r="AA5" i="18"/>
  <c r="AA23" i="19"/>
  <c r="AA24" i="18"/>
  <c r="AA21" i="19"/>
  <c r="AA20" i="19"/>
  <c r="AA38" i="18"/>
  <c r="AA31" i="19"/>
  <c r="AA35" i="18"/>
  <c r="AA14" i="18"/>
  <c r="AA5" i="19"/>
  <c r="AA10" i="19"/>
  <c r="AA26" i="18"/>
  <c r="AA11" i="19"/>
  <c r="AA30" i="19"/>
  <c r="AA8" i="18"/>
  <c r="AA15" i="19"/>
  <c r="AA35" i="19"/>
  <c r="AA12" i="19"/>
  <c r="AA31" i="18"/>
  <c r="AA7" i="19"/>
  <c r="AA34" i="18"/>
  <c r="AA22" i="19"/>
  <c r="AA40" i="18"/>
  <c r="AA41" i="19"/>
  <c r="AA24" i="19"/>
  <c r="AA41" i="18"/>
  <c r="AA33" i="18"/>
  <c r="AA27" i="19"/>
  <c r="AA30" i="18"/>
  <c r="AA11" i="18"/>
  <c r="AA28" i="19"/>
  <c r="AA18" i="18"/>
  <c r="AA29" i="18"/>
  <c r="AA42" i="19"/>
  <c r="AA12" i="18"/>
  <c r="AA27" i="18"/>
  <c r="AA39" i="18"/>
  <c r="AA39" i="19"/>
  <c r="AA32" i="18"/>
  <c r="AA10" i="18"/>
  <c r="AA9" i="6" l="1"/>
  <c r="AC9" i="6" s="1"/>
  <c r="AH38" i="18"/>
  <c r="AH20" i="18"/>
  <c r="AH13" i="18"/>
  <c r="AH41" i="18"/>
  <c r="AH8" i="18"/>
  <c r="AH7" i="18"/>
  <c r="AH37" i="18"/>
  <c r="AH10" i="18"/>
  <c r="Z15" i="6"/>
  <c r="Z10" i="6"/>
  <c r="M6" i="25" a="1"/>
  <c r="Z12" i="6"/>
  <c r="Z14" i="6"/>
  <c r="Z11" i="6"/>
  <c r="AB9" i="6"/>
  <c r="Z13" i="6"/>
  <c r="Z8" i="6"/>
  <c r="Y3" i="30"/>
  <c r="Y3" i="29"/>
  <c r="AA7" i="18"/>
  <c r="AC3" i="31"/>
  <c r="AC3" i="32"/>
  <c r="AA14" i="6" l="1"/>
  <c r="AC14" i="6" s="1"/>
  <c r="AA8" i="6"/>
  <c r="AC8" i="6" s="1"/>
  <c r="AA12" i="6"/>
  <c r="AC12" i="6" s="1"/>
  <c r="AA10" i="6"/>
  <c r="AC10" i="6" s="1"/>
  <c r="AA13" i="6"/>
  <c r="AC13" i="6" s="1"/>
  <c r="AA15" i="6"/>
  <c r="AC15" i="6" s="1"/>
  <c r="AA11" i="6"/>
  <c r="AC11" i="6" s="1"/>
  <c r="M7" i="25"/>
  <c r="M6" i="25"/>
  <c r="M8" i="25"/>
  <c r="AB8" i="6"/>
  <c r="AB11" i="6"/>
  <c r="AB15" i="6"/>
  <c r="AB10" i="6"/>
  <c r="AB14" i="6"/>
  <c r="AB13" i="6"/>
  <c r="AB12" i="6"/>
  <c r="AA28" i="17"/>
  <c r="AA35" i="17"/>
  <c r="AA15" i="17"/>
  <c r="AA25" i="17"/>
  <c r="AA13" i="17"/>
  <c r="AA29" i="17"/>
  <c r="AA7" i="17"/>
  <c r="AA12" i="17"/>
  <c r="AA6" i="17"/>
  <c r="AA11" i="17"/>
  <c r="AA33" i="17"/>
  <c r="AA5" i="17"/>
  <c r="AA42" i="17"/>
  <c r="AA10" i="17"/>
  <c r="AA24" i="17"/>
  <c r="AA34" i="17"/>
  <c r="AA31" i="17"/>
  <c r="AA16" i="17"/>
  <c r="AA41" i="17"/>
  <c r="AA21" i="17"/>
  <c r="AA19" i="17"/>
  <c r="AA9" i="17"/>
  <c r="AA26" i="17"/>
  <c r="AA20" i="17"/>
  <c r="AA14" i="17"/>
  <c r="AA32" i="17"/>
  <c r="AA23" i="17"/>
  <c r="AA37" i="17"/>
  <c r="AA3" i="18"/>
  <c r="AA36" i="17"/>
  <c r="AA38" i="17"/>
  <c r="AA8" i="17"/>
  <c r="AA39" i="17"/>
  <c r="AA40" i="17"/>
  <c r="AA22" i="17"/>
  <c r="AA30" i="17"/>
  <c r="AA27" i="17"/>
  <c r="AA18" i="17"/>
  <c r="AA17"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7" i="24"/>
  <c r="F34" i="24"/>
  <c r="F46" i="24"/>
  <c r="F37" i="24"/>
  <c r="F30" i="24"/>
  <c r="F19" i="24"/>
  <c r="F42" i="24"/>
  <c r="F8" i="24"/>
  <c r="F39" i="24"/>
  <c r="F41" i="24"/>
  <c r="F36" i="24"/>
  <c r="F11" i="24"/>
  <c r="F26" i="24"/>
  <c r="F44" i="24"/>
  <c r="F48" i="24"/>
  <c r="F47" i="24"/>
  <c r="F33" i="24"/>
  <c r="F18" i="24"/>
  <c r="F43" i="24"/>
  <c r="AK7" i="24" a="1"/>
  <c r="F24" i="24"/>
  <c r="F16" i="24"/>
  <c r="F38" i="24"/>
  <c r="F29" i="24"/>
  <c r="F31" i="24"/>
  <c r="F7" i="24"/>
  <c r="F12" i="24"/>
  <c r="F20" i="24"/>
  <c r="F10" i="24"/>
  <c r="F25" i="24"/>
  <c r="F21" i="24"/>
  <c r="F32" i="24"/>
  <c r="F15" i="24"/>
  <c r="F13" i="24"/>
  <c r="F14" i="24"/>
  <c r="F9" i="24"/>
  <c r="F28" i="24"/>
  <c r="F22" i="24"/>
  <c r="F40" i="24"/>
  <c r="F17" i="24"/>
  <c r="F23" i="24"/>
  <c r="F35" i="24"/>
  <c r="F45"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8" i="24"/>
  <c r="G20" i="24"/>
  <c r="G38" i="24"/>
  <c r="G22" i="24"/>
  <c r="G12" i="24"/>
  <c r="G10" i="24"/>
  <c r="G33" i="24"/>
  <c r="G35" i="24"/>
  <c r="G44" i="24"/>
  <c r="G34" i="24"/>
  <c r="G27" i="24"/>
  <c r="G40" i="24"/>
  <c r="G25" i="24"/>
  <c r="G17" i="24"/>
  <c r="G18" i="24"/>
  <c r="G36" i="24"/>
  <c r="G30" i="24"/>
  <c r="G15" i="24"/>
  <c r="G16" i="24"/>
  <c r="G37" i="24"/>
  <c r="G26" i="24"/>
  <c r="G45" i="24"/>
  <c r="G31" i="24"/>
  <c r="G46" i="24"/>
  <c r="G21" i="24"/>
  <c r="G13" i="24"/>
  <c r="G24" i="24"/>
  <c r="G7" i="24"/>
  <c r="G48" i="24"/>
  <c r="G8" i="24"/>
  <c r="G32" i="24"/>
  <c r="G9" i="24"/>
  <c r="G42" i="24"/>
  <c r="G47" i="24"/>
  <c r="G39" i="24"/>
  <c r="G6" i="24"/>
  <c r="G43" i="24"/>
  <c r="G14" i="24"/>
  <c r="G29" i="24"/>
  <c r="G23" i="24"/>
  <c r="G11" i="24"/>
  <c r="G41" i="24"/>
  <c r="G19" i="24"/>
  <c r="Z39" i="24"/>
  <c r="Z27" i="24"/>
  <c r="Z26" i="24"/>
  <c r="Z35" i="24"/>
  <c r="Z47" i="24"/>
  <c r="Z43" i="24"/>
  <c r="Z17" i="24"/>
  <c r="Z48" i="24"/>
  <c r="Z38" i="24"/>
  <c r="Z30" i="24"/>
  <c r="Z8" i="24"/>
  <c r="Z24" i="24"/>
  <c r="Z16" i="24"/>
  <c r="Z23" i="24"/>
  <c r="Z32" i="24"/>
  <c r="Z25" i="24"/>
  <c r="Z33" i="24"/>
  <c r="Z34" i="24"/>
  <c r="Z21" i="24"/>
  <c r="Z29" i="24"/>
  <c r="Z15" i="24"/>
  <c r="Z19" i="24"/>
  <c r="Z11" i="24"/>
  <c r="Z12" i="24"/>
  <c r="Z45" i="24"/>
  <c r="Z18" i="24"/>
  <c r="Z46" i="24"/>
  <c r="Z31" i="24"/>
  <c r="Z9" i="24"/>
  <c r="Z7" i="24"/>
  <c r="Z40" i="24"/>
  <c r="Z42" i="24"/>
  <c r="Z10" i="24"/>
  <c r="Z44" i="24"/>
  <c r="Z22" i="24"/>
  <c r="Z14" i="24"/>
  <c r="Z28" i="24"/>
  <c r="Z13" i="24"/>
  <c r="Z41" i="24"/>
  <c r="Z36" i="24"/>
  <c r="Z20" i="24"/>
  <c r="Z37"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10" i="24"/>
  <c r="AN36" i="24"/>
  <c r="AN12" i="24"/>
  <c r="AN24" i="24"/>
  <c r="AN32" i="24"/>
  <c r="AN42" i="24"/>
  <c r="AO32" i="24"/>
  <c r="K2" i="50"/>
  <c r="AN37" i="24"/>
  <c r="AN41" i="24"/>
  <c r="AN13" i="24"/>
  <c r="AN27" i="24"/>
  <c r="AN39" i="24"/>
  <c r="AN47" i="24"/>
  <c r="AN40" i="24"/>
  <c r="AN11" i="24"/>
  <c r="AO41" i="24"/>
  <c r="K2" i="48"/>
  <c r="AN18" i="24"/>
  <c r="AO10" i="24"/>
  <c r="AN28" i="24"/>
  <c r="AN14" i="24"/>
  <c r="AO14" i="24" s="1"/>
  <c r="AO40" i="24"/>
  <c r="AN22" i="24"/>
  <c r="AO22" i="24" s="1"/>
  <c r="AN26" i="24"/>
  <c r="AN19" i="24"/>
  <c r="AN38" i="24"/>
  <c r="AO38" i="24" s="1"/>
  <c r="AO47" i="24"/>
  <c r="AN48" i="24"/>
  <c r="AO48" i="24" s="1"/>
  <c r="AN17" i="24"/>
  <c r="AO13" i="24"/>
  <c r="K2" i="47"/>
  <c r="AN9" i="24"/>
  <c r="AO6" i="24"/>
  <c r="AO37" i="24"/>
  <c r="AN7" i="24"/>
  <c r="AO9" i="24"/>
  <c r="AN34" i="24"/>
  <c r="AO28" i="24"/>
  <c r="AN44" i="24"/>
  <c r="AO44" i="24" s="1"/>
  <c r="AO20" i="24"/>
  <c r="P25" i="21"/>
  <c r="AO18" i="24"/>
  <c r="AN16" i="24"/>
  <c r="AO16" i="24" s="1"/>
  <c r="AN35" i="24"/>
  <c r="D7" i="67"/>
  <c r="AN43" i="24"/>
  <c r="AN23" i="24"/>
  <c r="AO23" i="24" s="1"/>
  <c r="AN8" i="24"/>
  <c r="AO8" i="24" s="1"/>
  <c r="AN45" i="24"/>
  <c r="AN33" i="24"/>
  <c r="AO33" i="24" s="1"/>
  <c r="AN21" i="24"/>
  <c r="AO21" i="24" s="1"/>
  <c r="AN31" i="24"/>
  <c r="AO39" i="24"/>
  <c r="AO43" i="24"/>
  <c r="AO31" i="24"/>
  <c r="AN25" i="24"/>
  <c r="AO25" i="24" s="1"/>
  <c r="AO19" i="24"/>
  <c r="AN15" i="24"/>
  <c r="AO15" i="24" s="1"/>
  <c r="AN30" i="24"/>
  <c r="AO30" i="24" s="1"/>
  <c r="AN29" i="24"/>
  <c r="AO29" i="24" s="1"/>
  <c r="AO26" i="24"/>
  <c r="AN46" i="24"/>
  <c r="Z4" i="23"/>
  <c r="AA3" i="19"/>
  <c r="Z5" i="24"/>
  <c r="D6" i="67"/>
  <c r="S4" i="18"/>
  <c r="O4" i="28"/>
  <c r="O4" i="30"/>
  <c r="S4" i="19"/>
  <c r="K4" i="69"/>
  <c r="O6" i="24"/>
  <c r="O5" i="25"/>
  <c r="O5" i="23"/>
  <c r="M4" i="22"/>
  <c r="S4" i="17"/>
  <c r="O49" i="28"/>
  <c r="O4" i="29"/>
  <c r="S4" i="31"/>
  <c r="S4" i="32"/>
  <c r="D8" i="67"/>
  <c r="AO46" i="24"/>
  <c r="AO42" i="24"/>
  <c r="AO45" i="24"/>
  <c r="AO24" i="24"/>
  <c r="AO35" i="24"/>
  <c r="AO12" i="24"/>
  <c r="AO34" i="24"/>
  <c r="AO36" i="24"/>
  <c r="AO7" i="24"/>
  <c r="AO17" i="24"/>
  <c r="AO11" i="24"/>
  <c r="AO27"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<sst xmlns="http://schemas.openxmlformats.org/spreadsheetml/2006/main" count="3087" uniqueCount="277">
  <si>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</si>
  <si>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</si>
  <si>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</si>
  <si>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</si>
  <si>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</si>
  <si>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</si>
  <si>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</si>
  <si>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</si>
  <si>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</si>
  <si>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</si>
  <si>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</si>
  <si>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</si>
  <si>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</si>
  <si>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</si>
  <si>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</si>
  <si>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</si>
  <si>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</si>
  <si>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</si>
  <si>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</si>
  <si>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</si>
  <si>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</si>
  <si>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</si>
  <si>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</si>
  <si>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</si>
  <si>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</si>
  <si>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</si>
  <si>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</si>
  <si>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</si>
  <si>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</si>
  <si>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</si>
  <si>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</si>
  <si>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</si>
  <si>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</si>
  <si>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</si>
  <si>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</si>
  <si>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</si>
  <si>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</si>
  <si>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</si>
  <si>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</si>
  <si>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</si>
  <si>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</si>
  <si>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</si>
  <si>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</si>
  <si>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</si>
  <si>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</si>
  <si>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</si>
  <si>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</si>
  <si>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</si>
  <si>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</si>
  <si>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</si>
  <si>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</si>
  <si>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</si>
  <si>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</si>
  <si>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</si>
  <si>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</si>
  <si>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</si>
  <si>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</si>
  <si>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</si>
  <si>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</si>
  <si>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</si>
  <si>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</si>
  <si>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</si>
  <si>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</si>
  <si>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</si>
  <si>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</si>
  <si>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</si>
  <si>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</si>
  <si>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</si>
  <si>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</si>
  <si>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</si>
  <si>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</si>
  <si>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</si>
  <si>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</si>
  <si>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</si>
  <si>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</si>
  <si>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</si>
  <si>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</si>
  <si>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</si>
  <si>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</si>
  <si>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</si>
  <si>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</si>
  <si>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</si>
  <si>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</si>
  <si>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</si>
  <si>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</si>
  <si>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</si>
  <si>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</si>
  <si>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</si>
  <si>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</si>
  <si>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</si>
  <si>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</si>
  <si>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</si>
  <si>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</si>
  <si>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</si>
  <si>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</si>
  <si>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</si>
  <si>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</si>
  <si>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</si>
  <si>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</si>
  <si>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</si>
  <si>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</si>
  <si>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</si>
  <si>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</si>
  <si>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</si>
  <si>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</si>
  <si>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</si>
  <si>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</si>
  <si>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</si>
  <si>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</si>
  <si>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</si>
  <si>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</si>
  <si>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</si>
  <si>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</si>
  <si>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</si>
  <si>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</si>
  <si>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</si>
  <si>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</si>
  <si>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</si>
  <si>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</si>
  <si>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</si>
  <si>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</si>
  <si>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</si>
  <si>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</si>
  <si>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</si>
  <si>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</si>
  <si>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</si>
  <si>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</si>
  <si>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</si>
  <si>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</si>
  <si>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</si>
  <si>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</si>
  <si>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</si>
  <si>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</si>
  <si>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</si>
  <si>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</si>
  <si>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</si>
  <si>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</si>
  <si>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</si>
  <si>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</si>
  <si>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</si>
  <si>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</si>
  <si>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</si>
  <si>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</si>
  <si>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</si>
  <si>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</si>
  <si>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</si>
  <si>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</si>
  <si>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</si>
  <si>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</si>
  <si>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</si>
  <si>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</si>
  <si>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</si>
  <si>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</si>
  <si>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</si>
  <si>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</si>
  <si>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</si>
  <si>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</si>
  <si>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</si>
  <si>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</si>
  <si>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</si>
  <si>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</si>
  <si>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</si>
  <si>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</si>
  <si>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</si>
  <si>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</si>
  <si>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</si>
  <si>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</si>
  <si>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</si>
  <si>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</si>
  <si>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</si>
  <si>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</si>
  <si>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</si>
  <si>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</si>
  <si>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</si>
  <si>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</si>
  <si>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</si>
  <si>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</si>
  <si>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</si>
  <si>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</si>
  <si>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</si>
  <si>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</si>
  <si>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</si>
  <si>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</si>
  <si>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</si>
  <si>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</si>
  <si>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</si>
  <si>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</si>
  <si>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</si>
  <si>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</si>
  <si>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</si>
  <si>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</si>
  <si>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</si>
  <si>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</si>
  <si>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</si>
  <si>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</si>
  <si>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</si>
  <si>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</si>
  <si>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</si>
  <si>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</si>
  <si>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</si>
  <si>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</si>
  <si>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</si>
  <si>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</si>
  <si>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</si>
  <si>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</si>
  <si>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</si>
  <si>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</si>
  <si>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</si>
  <si>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</si>
  <si>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</si>
  <si>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</si>
  <si>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</si>
  <si>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</si>
  <si>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</si>
  <si>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</si>
  <si>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</si>
  <si>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</si>
  <si>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</si>
  <si>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</si>
  <si>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</si>
  <si>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</si>
  <si>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</si>
  <si>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</si>
  <si>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</si>
  <si>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</si>
  <si>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</si>
  <si>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</si>
  <si>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</si>
  <si>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</si>
  <si>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</si>
  <si>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</si>
  <si>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</si>
  <si>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</si>
  <si>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</si>
  <si>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</si>
  <si>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</si>
  <si>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</si>
  <si>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</si>
  <si>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</si>
  <si>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</si>
  <si>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</si>
  <si>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</si>
  <si>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</si>
  <si>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</si>
  <si>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TriggerTOY1M</t>
  </si>
  <si>
    <t>TriggerTOY3M</t>
  </si>
  <si>
    <t>TriggerTOY6M</t>
  </si>
  <si>
    <t xml:space="preserve">NOV14 </t>
  </si>
  <si>
    <t xml:space="preserve">DEC14 </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</si>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</sst>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94">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15:05:50</v>
        <stp/>
        <stp>{8ECC8478-6E35-4A3C-9F36-1DD9E0BC6E7C}_x0000_</stp>
        <tr r="D2" s="70"/>
      </tp>
    </main>
    <main first="pldatasource.rdatartdserver">
      <tp t="s">
        <v>Updated at 15:05:01</v>
        <stp/>
        <stp>{7A5A45FA-6FF8-4299-B9AB-0785A9D1C893}</stp>
        <tr r="O4" s="29"/>
      </tp>
      <tp t="s">
        <v>Updated at 15:06:10</v>
        <stp/>
        <stp>{27954488-92BC-41DD-B1F6-C2DA70EB7F71}</stp>
        <tr r="O6" s="24"/>
      </tp>
      <tp t="s">
        <v>Updated at 15:05:58</v>
        <stp/>
        <stp>{EE6F5FC6-9259-4E5D-809C-EA4385E42DF0}</stp>
        <tr r="M4" s="22"/>
      </tp>
      <tp t="s">
        <v>Updated at 15:05:54</v>
        <stp/>
        <stp>{5CB9F3BA-DA49-4908-BD42-CE61E9F6950E}</stp>
        <tr r="K4" s="69"/>
      </tp>
      <tp t="s">
        <v>Updated at 15:05:01</v>
        <stp/>
        <stp>{0714E0AF-38EF-4699-A7D8-E32AB9E2654C}</stp>
        <tr r="R7" s="6"/>
      </tp>
      <tp t="s">
        <v>Updated at 15:06:11</v>
        <stp/>
        <stp>{EDDEEE4C-15E4-4B5A-B08E-3B4D987ED420}</stp>
        <tr r="O4" s="30"/>
      </tp>
      <tp t="s">
        <v>Updated at 15:05:01</v>
        <stp/>
        <stp>{743C747D-87DF-460F-9F89-2D5BE9F594F1}</stp>
        <tr r="H4" s="26"/>
      </tp>
      <tp t="s">
        <v>Updated at 15:05:01</v>
        <stp/>
        <stp>{9BD97AA3-CCD7-4A2B-9F95-125F2C80EAA5}</stp>
        <tr r="T44" s="21"/>
      </tp>
      <tp t="s">
        <v>Updated at 15:05:00</v>
        <stp/>
        <stp>{30D3DC5F-0C26-4747-A45F-DD3EFAC4AC89}</stp>
        <tr r="O5" s="23"/>
      </tp>
      <tp t="s">
        <v>Updated at 15:06:11</v>
        <stp/>
        <stp>{93C28FCD-9AD1-4642-A082-9C82E71610F7}</stp>
        <tr r="O4" s="28"/>
      </tp>
      <tp t="s">
        <v>Updated at 15:06:04</v>
        <stp/>
        <stp>{34B04793-1D10-4FC0-A561-9EDC2C1CA6AE}</stp>
        <tr r="S4" s="32"/>
      </tp>
      <tp t="s">
        <v>Updated at 15:05:01</v>
        <stp/>
        <stp>{55FBC594-60D7-413C-BCE4-8F3AC06BC184}</stp>
        <tr r="S4" s="17"/>
      </tp>
      <tp t="s">
        <v>Updated at 15:05:01</v>
        <stp/>
        <stp>{B7956594-6545-4C43-9B91-E092A48C4EBB}</stp>
        <tr r="S4" s="19"/>
      </tp>
      <tp t="s">
        <v>Updated at 15:05:01</v>
        <stp/>
        <stp>{97E8EA24-ECEC-49BF-9D80-ADFE5DEDB4C5}</stp>
        <tr r="J4" s="21"/>
      </tp>
      <tp t="s">
        <v>Updated at 15:06:10</v>
        <stp/>
        <stp>{F7DEB1AC-0EF9-4185-82C3-C6CFA2037EE3}</stp>
        <tr r="S4" s="31"/>
      </tp>
      <tp t="s">
        <v>Updated at 15:05:01</v>
        <stp/>
        <stp>{D625923C-3250-4D00-9838-4262BFFF0B90}</stp>
        <tr r="J26" s="21"/>
      </tp>
      <tp t="s">
        <v>Updated at 15:05:55</v>
        <stp/>
        <stp>{1D724BD1-1847-4B21-B935-36E170F8FD1E}</stp>
        <tr r="O49" s="28"/>
      </tp>
      <tp t="s">
        <v>Updated at 15:05:01</v>
        <stp/>
        <stp>{1B40BE71-4893-41FF-8EBB-F741AE147719}</stp>
        <tr r="O5" s="25"/>
      </tp>
      <tp t="s">
        <v>Updated at 15:05:01</v>
        <stp/>
        <stp>{D894FDDA-170E-400E-8600-44BE67F4746D}</stp>
        <tr r="S4" s="18"/>
      </tp>
    </main>
    <main first="pldatasource.rhistoryrtdserver">
      <tp t="s">
        <v>Updated at 15:05:00</v>
        <stp/>
        <stp>{C862D079-0BDE-4785-9733-80285F422C73}_x0000_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Oct 13 2014 15:51:57</v>
      </c>
    </row>
    <row r="2" spans="1:11" ht="16.5" thickBot="1" x14ac:dyDescent="0.3">
      <c r="B2" s="489" t="s">
        <v>231</v>
      </c>
      <c r="C2" s="490"/>
      <c r="D2" s="490"/>
      <c r="E2" s="490"/>
      <c r="F2" s="491"/>
      <c r="H2" s="489" t="s">
        <v>8</v>
      </c>
      <c r="I2" s="490"/>
      <c r="J2" s="490"/>
      <c r="K2" s="491"/>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41932.624745370369</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1</v>
      </c>
      <c r="E6" s="355"/>
      <c r="F6" s="349"/>
      <c r="H6" s="9"/>
      <c r="I6" s="15" t="s">
        <v>5</v>
      </c>
      <c r="J6" s="14" t="b">
        <v>0</v>
      </c>
      <c r="K6" s="13"/>
    </row>
    <row r="7" spans="1:11" x14ac:dyDescent="0.2">
      <c r="B7" s="348"/>
      <c r="C7" s="418" t="s">
        <v>243</v>
      </c>
      <c r="D7" s="422">
        <f>_xll.ohTrigger(Euribor!V8:V15)</f>
        <v>1</v>
      </c>
      <c r="E7" s="355"/>
      <c r="F7" s="349"/>
      <c r="H7" s="9"/>
      <c r="I7" s="15" t="s">
        <v>4</v>
      </c>
      <c r="J7" s="14" t="b">
        <v>0</v>
      </c>
      <c r="K7" s="13"/>
    </row>
    <row r="8" spans="1:11" x14ac:dyDescent="0.2">
      <c r="B8" s="348"/>
      <c r="C8" s="418" t="s">
        <v>244</v>
      </c>
      <c r="D8" s="432">
        <f>_xll.ohTrigger(ISERROR(Deposits!K10),ISERROR(Swaps1M!Y3),ISERROR(Futures1M!Z4))</f>
        <v>2</v>
      </c>
      <c r="E8" s="355"/>
      <c r="F8" s="349"/>
      <c r="H8" s="9"/>
      <c r="I8" s="15" t="s">
        <v>3</v>
      </c>
      <c r="J8" s="19"/>
      <c r="K8" s="13"/>
    </row>
    <row r="9" spans="1:11" x14ac:dyDescent="0.2">
      <c r="B9" s="348"/>
      <c r="C9" s="418" t="s">
        <v>245</v>
      </c>
      <c r="D9" s="422">
        <f>_xll.ohTrigger(ISERROR(Deposits!O13),ISERROR(FRA!V7:V12),ISERROR("Futures3M!Z5)"))</f>
        <v>10</v>
      </c>
      <c r="E9" s="355"/>
      <c r="F9" s="349"/>
      <c r="H9" s="9"/>
      <c r="I9" s="15" t="s">
        <v>2</v>
      </c>
      <c r="J9" s="18" t="b">
        <v>1</v>
      </c>
      <c r="K9" s="13"/>
    </row>
    <row r="10" spans="1:11" x14ac:dyDescent="0.2">
      <c r="B10" s="348"/>
      <c r="C10" s="418" t="s">
        <v>246</v>
      </c>
      <c r="D10" s="422">
        <f>_xll.ohTrigger(ISERROR(Deposits!O16),ISERROR(FRA!V13:V22),ISERROR('ImmFra6M '!Z4))</f>
        <v>4</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41932</v>
      </c>
      <c r="E12" s="355"/>
      <c r="F12" s="349"/>
    </row>
    <row r="13" spans="1:11" ht="16.5" thickBot="1" x14ac:dyDescent="0.3">
      <c r="B13" s="348"/>
      <c r="C13" s="355"/>
      <c r="D13" s="277"/>
      <c r="E13" s="355"/>
      <c r="F13" s="349"/>
      <c r="H13" s="489" t="s">
        <v>88</v>
      </c>
      <c r="I13" s="490"/>
      <c r="J13" s="490"/>
      <c r="K13" s="491"/>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41905.62090277778</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F4" workbookViewId="0">
      <selection activeCell="V8" sqref="V8"/>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6.8818016814008653E-4</v>
      </c>
      <c r="AB6" s="410"/>
      <c r="AC6" s="410"/>
      <c r="AD6" s="409"/>
      <c r="AE6" s="377"/>
    </row>
    <row r="7" spans="1:31" s="20" customFormat="1" ht="33.75" x14ac:dyDescent="0.2">
      <c r="B7" s="24"/>
      <c r="C7" s="8" t="s">
        <v>242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15:05:01</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41932</v>
      </c>
      <c r="T8" s="401">
        <v>-2.1999999999999999E-2</v>
      </c>
      <c r="U8" s="401" t="b">
        <f>IF(AND(ISNUMBER($T8),$T8&lt;&gt;0%,_xll.ohTrigger(Trigger)+1),TRUE,FALSE)</f>
        <v>1</v>
      </c>
      <c r="V8" s="400" t="b">
        <f>IF($U8,_xll.qlIndexAddFixings($X8,$S8,$T8/100,TRUE,ISERROR($Y8)),NA())</f>
        <v>1</v>
      </c>
      <c r="W8" s="390"/>
      <c r="X8" s="399" t="str">
        <f>I8</f>
        <v>EuriborSW#0000</v>
      </c>
      <c r="Y8" s="398">
        <f>_xll.qlIndexFixing($X8,$S8,TRUE,$U8)</f>
        <v>-9.0000000258097911E-5</v>
      </c>
      <c r="Z8" s="398">
        <f>IF($V8,_xll.qlIndexFixing($X8,$S8,FALSE,$U8),"-")</f>
        <v>-2.1999999999999998E-4</v>
      </c>
      <c r="AA8" s="398">
        <f t="shared" ref="AA8:AA15" si="3">Y8-Z8</f>
        <v>1.2999999974190206E-4</v>
      </c>
      <c r="AB8" s="397">
        <f>_xll.qlIndexFixing($X8,$S8,TRUE,$Z8)</f>
        <v>-9.0000000258097911E-5</v>
      </c>
      <c r="AC8" s="396">
        <f t="shared" ref="AC8:AC15" si="4">IF(ISERROR(AA8),0,ABS(AA8))</f>
        <v>1.2999999974190206E-4</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41932</v>
      </c>
      <c r="T9" s="401">
        <v>-1.0999999999999999E-2</v>
      </c>
      <c r="U9" s="401" t="b">
        <f>IF(AND(ISNUMBER($T9),$T9&lt;&gt;0%,_xll.ohTrigger(Trigger)+1),TRUE,FALSE)</f>
        <v>1</v>
      </c>
      <c r="V9" s="400" t="b">
        <f>IF($U9,_xll.qlIndexAddFixings($X9,$S9,$T9/100,TRUE,ISERROR($Y9)),NA())</f>
        <v>1</v>
      </c>
      <c r="W9" s="390"/>
      <c r="X9" s="399" t="str">
        <f t="shared" ref="X9:X15" si="5">I9</f>
        <v>Euribor2W#0000</v>
      </c>
      <c r="Y9" s="398">
        <f>_xll.qlIndexFixing($X9,$S9,TRUE,$U9)</f>
        <v>6.9999999848009107E-5</v>
      </c>
      <c r="Z9" s="398">
        <f>IF($V9,_xll.qlIndexFixing($X9,$S9,FALSE,$U9),"-")</f>
        <v>-1.0999999999999999E-4</v>
      </c>
      <c r="AA9" s="398">
        <f t="shared" si="3"/>
        <v>1.799999998480091E-4</v>
      </c>
      <c r="AB9" s="397">
        <f>_xll.qlIndexFixing($X9,$S9,TRUE,$Z9)</f>
        <v>6.9999999848009107E-5</v>
      </c>
      <c r="AC9" s="396">
        <f t="shared" si="4"/>
        <v>1.799999998480091E-4</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41932</v>
      </c>
      <c r="T10" s="401">
        <v>6.0000000000000001E-3</v>
      </c>
      <c r="U10" s="401" t="b">
        <f>IF(AND(ISNUMBER($T10),$T10&lt;&gt;0%,_xll.ohTrigger(Trigger)+1),TRUE,FALSE)</f>
        <v>1</v>
      </c>
      <c r="V10" s="400" t="b">
        <f>IF($U10,_xll.qlIndexAddFixings($X10,$S10,$T10/100,TRUE,ISERROR($Y10)),NA())</f>
        <v>1</v>
      </c>
      <c r="W10" s="390"/>
      <c r="X10" s="399" t="str">
        <f t="shared" si="5"/>
        <v>Euribor1M#0000</v>
      </c>
      <c r="Y10" s="398">
        <f>_xll.qlIndexFixing($X10,$S10,TRUE,$U10)</f>
        <v>6.0000000001119766E-5</v>
      </c>
      <c r="Z10" s="398">
        <f>IF($V10,_xll.qlIndexFixing($X10,$S10,FALSE,$U10),"-")</f>
        <v>6.0000000000000002E-5</v>
      </c>
      <c r="AA10" s="398">
        <f t="shared" si="3"/>
        <v>1.119764003743029E-15</v>
      </c>
      <c r="AB10" s="397">
        <f>_xll.qlIndexFixing($X10,$S10,TRUE,$Z10)</f>
        <v>6.0000000001119766E-5</v>
      </c>
      <c r="AC10" s="396">
        <f t="shared" si="4"/>
        <v>1.119764003743029E-15</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41932</v>
      </c>
      <c r="T11" s="401">
        <v>4.4999999999999998E-2</v>
      </c>
      <c r="U11" s="401" t="b">
        <f>IF(AND(ISNUMBER($T11),$T11&lt;&gt;0%,_xll.ohTrigger(Trigger)+1),TRUE,FALSE)</f>
        <v>1</v>
      </c>
      <c r="V11" s="400" t="b">
        <f>IF($U11,_xll.qlIndexAddFixings($X11,$S11,$T11/100,TRUE,ISERROR($Y11)),NA())</f>
        <v>1</v>
      </c>
      <c r="W11" s="390"/>
      <c r="X11" s="399" t="str">
        <f t="shared" si="5"/>
        <v>Euribor2M#0000</v>
      </c>
      <c r="Y11" s="398">
        <f>_xll.qlIndexFixing($X11,$S11,TRUE,$U11)</f>
        <v>8.0000388075407794E-5</v>
      </c>
      <c r="Z11" s="398">
        <f>IF($V11,_xll.qlIndexFixing($X11,$S11,FALSE,$U11),"-")</f>
        <v>4.4999999999999999E-4</v>
      </c>
      <c r="AA11" s="398">
        <f t="shared" si="3"/>
        <v>-3.6999961192459219E-4</v>
      </c>
      <c r="AB11" s="397">
        <f>_xll.qlIndexFixing($X11,$S11,TRUE,$Z11)</f>
        <v>8.0000388075407794E-5</v>
      </c>
      <c r="AC11" s="396">
        <f t="shared" si="4"/>
        <v>3.6999961192459219E-4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41932</v>
      </c>
      <c r="T12" s="401">
        <v>8.1000000000000003E-2</v>
      </c>
      <c r="U12" s="401" t="b">
        <f>IF(AND(ISNUMBER($T12),$T12&lt;&gt;0%,_xll.ohTrigger(Trigger)+1),TRUE,FALSE)</f>
        <v>1</v>
      </c>
      <c r="V12" s="400" t="b">
        <f>IF($U12,_xll.qlIndexAddFixings($X12,$S12,$T12/100,TRUE,ISERROR($Y12)),NA())</f>
        <v>1</v>
      </c>
      <c r="W12" s="390"/>
      <c r="X12" s="399" t="str">
        <f t="shared" si="5"/>
        <v>Euribor3M#0000</v>
      </c>
      <c r="Y12" s="398">
        <f>_xll.qlIndexFixing($X12,$S12,TRUE,$U12)</f>
        <v>8.4595600495543507E-4</v>
      </c>
      <c r="Z12" s="398">
        <f>IF($V12,_xll.qlIndexFixing($X12,$S12,FALSE,$U12),"-")</f>
        <v>8.1000000000000006E-4</v>
      </c>
      <c r="AA12" s="398">
        <f t="shared" si="3"/>
        <v>3.5956004955435008E-5</v>
      </c>
      <c r="AB12" s="397">
        <f>_xll.qlIndexFixing($X12,$S12,TRUE,$Z12)</f>
        <v>8.4595600495543507E-4</v>
      </c>
      <c r="AC12" s="396">
        <f t="shared" si="4"/>
        <v>3.5956004955435008E-5</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41932</v>
      </c>
      <c r="T13" s="401">
        <v>0.184</v>
      </c>
      <c r="U13" s="401" t="b">
        <f>IF(AND(ISNUMBER($T13),$T13&lt;&gt;0%,_xll.ohTrigger(Trigger)+1),TRUE,FALSE)</f>
        <v>1</v>
      </c>
      <c r="V13" s="400" t="b">
        <f>IF($U13,_xll.qlIndexAddFixings($X13,$S13,$T13/100,TRUE,ISERROR($Y13)),NA())</f>
        <v>1</v>
      </c>
      <c r="W13" s="390"/>
      <c r="X13" s="399" t="str">
        <f t="shared" si="5"/>
        <v>Euribor6M#0000</v>
      </c>
      <c r="Y13" s="398">
        <f>_xll.qlIndexFixing($X13,$S13,TRUE,$U13)</f>
        <v>1.8400000000001078E-3</v>
      </c>
      <c r="Z13" s="398">
        <f>IF($V13,_xll.qlIndexFixing($X13,$S13,FALSE,$U13),"-")</f>
        <v>1.8400000000000001E-3</v>
      </c>
      <c r="AA13" s="398">
        <f t="shared" si="3"/>
        <v>1.0776969594505914E-16</v>
      </c>
      <c r="AB13" s="397">
        <f>_xll.qlIndexFixing($X13,$S13,TRUE,$Z13)</f>
        <v>1.8400000000001078E-3</v>
      </c>
      <c r="AC13" s="396">
        <f t="shared" si="4"/>
        <v>1.0776969594505914E-16</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41932</v>
      </c>
      <c r="T14" s="401">
        <v>0.25600000000000001</v>
      </c>
      <c r="U14" s="401" t="b">
        <f>IF(AND(ISNUMBER($T14),$T14&lt;&gt;0%,_xll.ohTrigger(Trigger)+1),TRUE,FALSE)</f>
        <v>1</v>
      </c>
      <c r="V14" s="400" t="b">
        <f>IF($U14,_xll.qlIndexAddFixings($X14,$S14,$T14/100,TRUE,ISERROR($Y14)),NA())</f>
        <v>1</v>
      </c>
      <c r="W14" s="390"/>
      <c r="X14" s="399" t="str">
        <f t="shared" si="5"/>
        <v>Euribor9M#0000</v>
      </c>
      <c r="Y14" s="398">
        <f>_xll.qlIndexFixing($X14,$S14,TRUE,$U14)</f>
        <v>1.8718198318599137E-3</v>
      </c>
      <c r="Z14" s="398">
        <f>IF($V14,_xll.qlIndexFixing($X14,$S14,FALSE,$U14),"-")</f>
        <v>2.5600000000000002E-3</v>
      </c>
      <c r="AA14" s="398">
        <f t="shared" si="3"/>
        <v>-6.8818016814008653E-4</v>
      </c>
      <c r="AB14" s="397">
        <f>_xll.qlIndexFixing($X14,$S14,TRUE,$Z14)</f>
        <v>1.8718198318599137E-3</v>
      </c>
      <c r="AC14" s="396">
        <f t="shared" si="4"/>
        <v>6.8818016814008653E-4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41932</v>
      </c>
      <c r="T15" s="392">
        <v>0.33700000000000002</v>
      </c>
      <c r="U15" s="392" t="b">
        <f>IF(AND(ISNUMBER($T15),$T15&lt;&gt;0%,_xll.ohTrigger(Trigger)+1),TRUE,FALSE)</f>
        <v>1</v>
      </c>
      <c r="V15" s="391" t="b">
        <f>IF($U15,_xll.qlIndexAddFixings($X15,$S15,$T15/100,TRUE,ISERROR($Y15)),NA())</f>
        <v>1</v>
      </c>
      <c r="W15" s="390"/>
      <c r="X15" s="389" t="str">
        <f t="shared" si="5"/>
        <v>Euribor1Y#0000</v>
      </c>
      <c r="Y15" s="388" t="e">
        <f>_xll.qlIndexFixing($X15,$S15,TRUE,$U15)</f>
        <v>#NUM!</v>
      </c>
      <c r="Z15" s="388">
        <f>IF($V15,_xll.qlIndexFixing($X15,$S15,FALSE,$U15),"-")</f>
        <v>3.3700000000000002E-3</v>
      </c>
      <c r="AA15" s="388" t="e">
        <f t="shared" si="3"/>
        <v>#NUM!</v>
      </c>
      <c r="AB15" s="387" t="e">
        <f>_xll.qlIndexFixing($X15,$S15,TRUE,$Z15)</f>
        <v>#NUM!</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3</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15:05:01</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250</v>
      </c>
      <c r="U5" s="340" t="s">
        <v>250</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18.5</v>
      </c>
      <c r="U6" s="340">
        <v>0</v>
      </c>
      <c r="V6" s="340">
        <f>_xll.qlMidEquivalent(T6,U6)</f>
        <v>18.5</v>
      </c>
      <c r="W6" s="439"/>
      <c r="X6" s="339">
        <v>18.399999999999999</v>
      </c>
      <c r="Y6" s="216"/>
      <c r="Z6" s="427">
        <v>18.5</v>
      </c>
      <c r="AA6" s="221">
        <f>_xll.qlSimpleQuoteSetValue(F6,ROUND(Z6/10000,6),Trigger)</f>
        <v>0</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250</v>
      </c>
      <c r="U7" s="340" t="s">
        <v>250</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250</v>
      </c>
      <c r="U8" s="340" t="s">
        <v>250</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250</v>
      </c>
      <c r="U9" s="340" t="s">
        <v>250</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20.5</v>
      </c>
      <c r="U10" s="340">
        <v>0</v>
      </c>
      <c r="V10" s="340">
        <f>_xll.qlMidEquivalent(T10,U10)</f>
        <v>20.5</v>
      </c>
      <c r="W10" s="439"/>
      <c r="X10" s="339">
        <v>19.899999999999999</v>
      </c>
      <c r="Y10" s="216"/>
      <c r="Z10" s="427">
        <v>20.5</v>
      </c>
      <c r="AA10" s="221">
        <f>_xll.qlSimpleQuoteSetValue(F10,ROUND(Z10/10000,6),Trigger)</f>
        <v>0</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22.1</v>
      </c>
      <c r="U11" s="340">
        <v>0</v>
      </c>
      <c r="V11" s="340">
        <f>_xll.qlMidEquivalent(T11,U11)</f>
        <v>22.1</v>
      </c>
      <c r="W11" s="439"/>
      <c r="X11" s="339">
        <v>21.7</v>
      </c>
      <c r="Y11" s="216"/>
      <c r="Z11" s="427">
        <v>22.1</v>
      </c>
      <c r="AA11" s="221">
        <f>_xll.qlSimpleQuoteSetValue(F11,ROUND(Z11/10000,6),Trigger)</f>
        <v>0</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23.6</v>
      </c>
      <c r="U12" s="340">
        <v>0</v>
      </c>
      <c r="V12" s="340">
        <f>_xll.qlMidEquivalent(T12,U12)</f>
        <v>23.6</v>
      </c>
      <c r="W12" s="439"/>
      <c r="X12" s="339">
        <v>23.6</v>
      </c>
      <c r="Y12" s="216"/>
      <c r="Z12" s="427">
        <v>23.6</v>
      </c>
      <c r="AA12" s="221">
        <f>_xll.qlSimpleQuoteSetValue(F12,ROUND(Z12/10000,6),Trigger)</f>
        <v>0</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24.8</v>
      </c>
      <c r="U13" s="340">
        <v>0</v>
      </c>
      <c r="V13" s="340">
        <f>_xll.qlMidEquivalent(T13,U13)</f>
        <v>24.8</v>
      </c>
      <c r="W13" s="439"/>
      <c r="X13" s="339">
        <v>24.7</v>
      </c>
      <c r="Y13" s="216"/>
      <c r="Z13" s="427">
        <v>24.8</v>
      </c>
      <c r="AA13" s="221">
        <f>_xll.qlSimpleQuoteSetValue(F13,ROUND(Z13/10000,6),Trigger)</f>
        <v>0</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25.3</v>
      </c>
      <c r="U14" s="340">
        <v>0</v>
      </c>
      <c r="V14" s="340">
        <f>_xll.qlMidEquivalent(T14,U14)</f>
        <v>25.3</v>
      </c>
      <c r="W14" s="439"/>
      <c r="X14" s="339">
        <v>25.3</v>
      </c>
      <c r="Y14" s="216"/>
      <c r="Z14" s="427">
        <v>25.3</v>
      </c>
      <c r="AA14" s="221">
        <f>_xll.qlSimpleQuoteSetValue(F14,ROUND(Z14/10000,6),Trigger)</f>
        <v>0</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25.4</v>
      </c>
      <c r="U15" s="340">
        <v>0</v>
      </c>
      <c r="V15" s="340">
        <f>_xll.qlMidEquivalent(T15,U15)</f>
        <v>25.4</v>
      </c>
      <c r="W15" s="439"/>
      <c r="X15" s="339">
        <v>25.5</v>
      </c>
      <c r="Y15" s="216"/>
      <c r="Z15" s="427">
        <v>25.4</v>
      </c>
      <c r="AA15" s="221">
        <f>_xll.qlSimpleQuoteSetValue(F15,ROUND(Z15/10000,6),Trigger)</f>
        <v>0</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25.3</v>
      </c>
      <c r="U16" s="340">
        <v>0</v>
      </c>
      <c r="V16" s="340">
        <f>_xll.qlMidEquivalent(T16,U16)</f>
        <v>25.3</v>
      </c>
      <c r="W16" s="439"/>
      <c r="X16" s="339">
        <v>25.5</v>
      </c>
      <c r="Y16" s="216"/>
      <c r="Z16" s="427">
        <v>25.3</v>
      </c>
      <c r="AA16" s="221">
        <f>_xll.qlSimpleQuoteSetValue(F16,ROUND(Z16/10000,6),Trigger)</f>
        <v>0</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25.1</v>
      </c>
      <c r="U17" s="340">
        <v>0</v>
      </c>
      <c r="V17" s="340">
        <f>_xll.qlMidEquivalent(T17,U17)</f>
        <v>25.1</v>
      </c>
      <c r="W17" s="439"/>
      <c r="X17" s="339">
        <v>25.3</v>
      </c>
      <c r="Y17" s="216"/>
      <c r="Z17" s="427">
        <v>25.1</v>
      </c>
      <c r="AA17" s="221">
        <f>_xll.qlSimpleQuoteSetValue(F17,ROUND(Z17/10000,6),Trigger)</f>
        <v>0</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24.8</v>
      </c>
      <c r="U18" s="340">
        <v>0</v>
      </c>
      <c r="V18" s="340">
        <f>_xll.qlMidEquivalent(T18,U18)</f>
        <v>24.8</v>
      </c>
      <c r="W18" s="439"/>
      <c r="X18" s="339">
        <v>24.9</v>
      </c>
      <c r="Y18" s="216"/>
      <c r="Z18" s="427">
        <v>24.8</v>
      </c>
      <c r="AA18" s="221">
        <f>_xll.qlSimpleQuoteSetValue(F18,ROUND(Z18/10000,6),Trigger)</f>
        <v>0</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24.4</v>
      </c>
      <c r="U19" s="340">
        <v>0</v>
      </c>
      <c r="V19" s="340">
        <f>_xll.qlMidEquivalent(T19,U19)</f>
        <v>24.4</v>
      </c>
      <c r="W19" s="439"/>
      <c r="X19" s="339">
        <v>24.4</v>
      </c>
      <c r="Y19" s="216"/>
      <c r="Z19" s="427">
        <v>24.4</v>
      </c>
      <c r="AA19" s="221">
        <f>_xll.qlSimpleQuoteSetValue(F19,ROUND(Z19/10000,6),Trigger)</f>
        <v>0</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23.8</v>
      </c>
      <c r="U20" s="340">
        <v>0</v>
      </c>
      <c r="V20" s="340">
        <f>_xll.qlMidEquivalent(T20,U20)</f>
        <v>23.8</v>
      </c>
      <c r="W20" s="439"/>
      <c r="X20" s="339">
        <v>23.8</v>
      </c>
      <c r="Y20" s="216"/>
      <c r="Z20" s="427">
        <v>23.8</v>
      </c>
      <c r="AA20" s="221">
        <f>_xll.qlSimpleQuoteSetValue(F20,ROUND(Z20/10000,6),Trigger)</f>
        <v>0</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250</v>
      </c>
      <c r="U21" s="340" t="s">
        <v>250</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250</v>
      </c>
      <c r="U22" s="340" t="s">
        <v>250</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21.7</v>
      </c>
      <c r="U23" s="340">
        <v>0</v>
      </c>
      <c r="V23" s="340">
        <f>_xll.qlMidEquivalent(T23,U23)</f>
        <v>21.7</v>
      </c>
      <c r="W23" s="439"/>
      <c r="X23" s="339">
        <v>21.7</v>
      </c>
      <c r="Y23" s="216"/>
      <c r="Z23" s="427">
        <v>21.7</v>
      </c>
      <c r="AA23" s="221">
        <f>_xll.qlSimpleQuoteSetValue(F23,ROUND(Z23/10000,6),Trigger)</f>
        <v>0</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250</v>
      </c>
      <c r="U24" s="340" t="s">
        <v>250</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250</v>
      </c>
      <c r="U25" s="340" t="s">
        <v>250</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250</v>
      </c>
      <c r="U26" s="340" t="s">
        <v>250</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250</v>
      </c>
      <c r="U27" s="340" t="s">
        <v>250</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v>
      </c>
      <c r="U28" s="340">
        <v>0</v>
      </c>
      <c r="V28" s="340">
        <f>_xll.qlMidEquivalent(T28,U28)</f>
        <v>19</v>
      </c>
      <c r="W28" s="439"/>
      <c r="X28" s="339">
        <v>19</v>
      </c>
      <c r="Y28" s="216"/>
      <c r="Z28" s="427">
        <v>19</v>
      </c>
      <c r="AA28" s="221">
        <f>_xll.qlSimpleQuoteSetValue(F28,ROUND(Z28/10000,6),Trigger)</f>
        <v>0</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250</v>
      </c>
      <c r="U29" s="340" t="s">
        <v>250</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250</v>
      </c>
      <c r="U30" s="340" t="s">
        <v>250</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250</v>
      </c>
      <c r="U31" s="340" t="s">
        <v>250</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250</v>
      </c>
      <c r="U32" s="340" t="s">
        <v>250</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17.100000000000001</v>
      </c>
      <c r="U33" s="340">
        <v>0</v>
      </c>
      <c r="V33" s="340">
        <f>_xll.qlMidEquivalent(T33,U33)</f>
        <v>17.100000000000001</v>
      </c>
      <c r="W33" s="439"/>
      <c r="X33" s="339">
        <v>17</v>
      </c>
      <c r="Y33" s="216"/>
      <c r="Z33" s="427">
        <v>17.100000000000001</v>
      </c>
      <c r="AA33" s="221">
        <f>_xll.qlSimpleQuoteSetValue(F33,ROUND(Z33/10000,6),Trigger)</f>
        <v>0</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250</v>
      </c>
      <c r="U34" s="340" t="s">
        <v>250</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250</v>
      </c>
      <c r="U35" s="340" t="s">
        <v>250</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250</v>
      </c>
      <c r="U36" s="340" t="s">
        <v>250</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250</v>
      </c>
      <c r="U37" s="340" t="s">
        <v>250</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15.6</v>
      </c>
      <c r="U38" s="340">
        <v>0</v>
      </c>
      <c r="V38" s="340">
        <f>_xll.qlMidEquivalent(T38,U38)</f>
        <v>15.6</v>
      </c>
      <c r="W38" s="439"/>
      <c r="X38" s="339">
        <v>15.5</v>
      </c>
      <c r="Y38" s="216"/>
      <c r="Z38" s="427">
        <v>15.6</v>
      </c>
      <c r="AA38" s="221">
        <f>_xll.qlSimpleQuoteSetValue(F38,ROUND(Z38/10000,6),Trigger)</f>
        <v>0</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250</v>
      </c>
      <c r="U39" s="340" t="s">
        <v>250</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13.4</v>
      </c>
      <c r="U40" s="340">
        <v>0</v>
      </c>
      <c r="V40" s="340">
        <f>_xll.qlMidEquivalent(T40,U40)</f>
        <v>13.4</v>
      </c>
      <c r="W40" s="439"/>
      <c r="X40" s="339">
        <v>13.3</v>
      </c>
      <c r="Y40" s="216"/>
      <c r="Z40" s="427">
        <v>13.4</v>
      </c>
      <c r="AA40" s="221">
        <f>_xll.qlSimpleQuoteSetValue(F40,ROUND(Z40/10000,6),Trigger)</f>
        <v>-1.0000000000000026E-5</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12.1</v>
      </c>
      <c r="U41" s="340">
        <v>0</v>
      </c>
      <c r="V41" s="340">
        <f>_xll.qlMidEquivalent(T41,U41)</f>
        <v>12.1</v>
      </c>
      <c r="W41" s="439"/>
      <c r="X41" s="339">
        <v>11.9</v>
      </c>
      <c r="Y41" s="216"/>
      <c r="Z41" s="427">
        <v>12.1</v>
      </c>
      <c r="AA41" s="221">
        <f>_xll.qlSimpleQuoteSetValue(F41,ROUND(Z41/10000,6),Trigger)</f>
        <v>0</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11.1</v>
      </c>
      <c r="U42" s="340">
        <v>0</v>
      </c>
      <c r="V42" s="340">
        <f>_xll.qlMidEquivalent(T42,U42)</f>
        <v>11.1</v>
      </c>
      <c r="W42" s="439"/>
      <c r="X42" s="339">
        <v>11</v>
      </c>
      <c r="Y42" s="216"/>
      <c r="Z42" s="428">
        <v>11.1</v>
      </c>
      <c r="AA42" s="213">
        <f>_xll.qlSimpleQuoteSetValue(F42,ROUND(Z42/10000,6),Trigger)</f>
        <v>0</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15:05:01</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250</v>
      </c>
      <c r="U5" s="340" t="s">
        <v>250</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9.6</v>
      </c>
      <c r="U6" s="340">
        <v>10.6</v>
      </c>
      <c r="V6" s="340">
        <f>_xll.qlMidSafe(T6,U6)</f>
        <v>10.1</v>
      </c>
      <c r="W6" s="439"/>
      <c r="X6" s="339">
        <v>10.4</v>
      </c>
      <c r="Y6" s="216"/>
      <c r="Z6" s="427">
        <v>10.1</v>
      </c>
      <c r="AA6" s="221">
        <f>_xll.qlSimpleQuoteSetValue(F6,ROUND(Z6/10000,6),Trigger)</f>
        <v>5.0000000000000131E-6</v>
      </c>
      <c r="AB6" s="193"/>
      <c r="AC6" s="17"/>
      <c r="AD6" s="62" t="s">
        <v>64</v>
      </c>
      <c r="AE6" s="61" t="s">
        <v>81</v>
      </c>
      <c r="AF6" s="60" t="s">
        <v>74</v>
      </c>
      <c r="AG6" s="17" t="str">
        <f t="shared" si="2"/>
        <v>1Y</v>
      </c>
      <c r="AH6" s="338">
        <f>((Swap6M!AB6-Swap3M!AB6)*100-Z6)/10000</f>
        <v>1.7763568394002505E-19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250</v>
      </c>
      <c r="U7" s="340" t="s">
        <v>250</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9.9</v>
      </c>
      <c r="U8" s="340">
        <v>10.9</v>
      </c>
      <c r="V8" s="340">
        <f>_xll.qlMidSafe(T8,U8)</f>
        <v>10.4</v>
      </c>
      <c r="W8" s="439"/>
      <c r="X8" s="339">
        <v>10.6</v>
      </c>
      <c r="Y8" s="216"/>
      <c r="Z8" s="427">
        <v>10.4</v>
      </c>
      <c r="AA8" s="221">
        <f>_xll.qlSimpleQuoteSetValue(F8,ROUND(Z8/10000,6),Trigger)</f>
        <v>0</v>
      </c>
      <c r="AB8" s="193"/>
      <c r="AC8" s="17"/>
      <c r="AD8" s="62" t="s">
        <v>72</v>
      </c>
      <c r="AE8" s="61" t="s">
        <v>69</v>
      </c>
      <c r="AF8" s="60" t="s">
        <v>71</v>
      </c>
      <c r="AG8" s="17" t="str">
        <f t="shared" si="2"/>
        <v>18M</v>
      </c>
      <c r="AH8" s="338">
        <f>((Swap6M!AB8-Swap3M!AB8)*100-Z8)/10000</f>
        <v>0</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250</v>
      </c>
      <c r="U9" s="340" t="s">
        <v>250</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10.25</v>
      </c>
      <c r="U10" s="340">
        <v>11.25</v>
      </c>
      <c r="V10" s="340">
        <f>_xll.qlMidSafe(T10,U10)</f>
        <v>10.75</v>
      </c>
      <c r="W10" s="439"/>
      <c r="X10" s="339">
        <v>10.9</v>
      </c>
      <c r="Y10" s="216"/>
      <c r="Z10" s="427">
        <v>10.75</v>
      </c>
      <c r="AA10" s="221">
        <f>_xll.qlSimpleQuoteSetValue(F10,ROUND(Z10/10000,6),Trigger)</f>
        <v>1.0000000000000026E-5</v>
      </c>
      <c r="AB10" s="193"/>
      <c r="AC10" s="17"/>
      <c r="AD10" s="17"/>
      <c r="AE10" s="17"/>
      <c r="AF10" s="17"/>
      <c r="AG10" s="17" t="str">
        <f t="shared" si="2"/>
        <v>2Y</v>
      </c>
      <c r="AH10" s="338">
        <f>((Swap6M!AB10-Swap3M!AB10)*100-Z10)/10000</f>
        <v>-4.9999999999998937E-6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10.95</v>
      </c>
      <c r="U11" s="340">
        <v>11.95</v>
      </c>
      <c r="V11" s="340">
        <f>_xll.qlMidSafe(T11,U11)</f>
        <v>11.45</v>
      </c>
      <c r="W11" s="439"/>
      <c r="X11" s="339">
        <v>11.7</v>
      </c>
      <c r="Y11" s="216"/>
      <c r="Z11" s="427">
        <v>11.45</v>
      </c>
      <c r="AA11" s="221">
        <f>_xll.qlSimpleQuoteSetValue(F11,ROUND(Z11/10000,6),Trigger)</f>
        <v>5.0000000000000131E-6</v>
      </c>
      <c r="AB11" s="193"/>
      <c r="AC11" s="17"/>
      <c r="AD11" s="17"/>
      <c r="AE11" s="17"/>
      <c r="AF11" s="17"/>
      <c r="AG11" s="17" t="str">
        <f t="shared" si="2"/>
        <v>3Y</v>
      </c>
      <c r="AH11" s="338">
        <f>((Swap6M!AB11-Swap3M!AB11)*100-Z11)/10000</f>
        <v>-4.9999999999997158E-6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11.4</v>
      </c>
      <c r="U12" s="340">
        <v>12.4</v>
      </c>
      <c r="V12" s="340">
        <f>_xll.qlMidSafe(T12,U12)</f>
        <v>11.9</v>
      </c>
      <c r="W12" s="439"/>
      <c r="X12" s="339">
        <v>12.5</v>
      </c>
      <c r="Y12" s="216"/>
      <c r="Z12" s="427">
        <v>11.9</v>
      </c>
      <c r="AA12" s="221">
        <f>_xll.qlSimpleQuoteSetValue(F12,ROUND(Z12/10000,6),Trigger)</f>
        <v>5.0000000000000131E-6</v>
      </c>
      <c r="AB12" s="193"/>
      <c r="AC12" s="17"/>
      <c r="AD12" s="17"/>
      <c r="AE12" s="17"/>
      <c r="AF12" s="17"/>
      <c r="AG12" s="17" t="str">
        <f t="shared" si="2"/>
        <v>4Y</v>
      </c>
      <c r="AH12" s="338">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11.85</v>
      </c>
      <c r="U13" s="340">
        <v>12.85</v>
      </c>
      <c r="V13" s="340">
        <f>_xll.qlMidSafe(T13,U13)</f>
        <v>12.35</v>
      </c>
      <c r="W13" s="439"/>
      <c r="X13" s="339">
        <v>13</v>
      </c>
      <c r="Y13" s="216"/>
      <c r="Z13" s="427">
        <v>12.35</v>
      </c>
      <c r="AA13" s="221">
        <f>_xll.qlSimpleQuoteSetValue(F13,ROUND(Z13/10000,6),Trigger)</f>
        <v>0</v>
      </c>
      <c r="AB13" s="193"/>
      <c r="AC13" s="17"/>
      <c r="AD13" s="17"/>
      <c r="AE13" s="17"/>
      <c r="AF13" s="17"/>
      <c r="AG13" s="17" t="str">
        <f t="shared" si="2"/>
        <v>5Y</v>
      </c>
      <c r="AH13" s="338">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12.05</v>
      </c>
      <c r="U14" s="340">
        <v>13.05</v>
      </c>
      <c r="V14" s="340">
        <f>_xll.qlMidSafe(T14,U14)</f>
        <v>12.55</v>
      </c>
      <c r="W14" s="439"/>
      <c r="X14" s="339">
        <v>13.15</v>
      </c>
      <c r="Y14" s="216"/>
      <c r="Z14" s="427">
        <v>12.55</v>
      </c>
      <c r="AA14" s="221">
        <f>_xll.qlSimpleQuoteSetValue(F14,ROUND(Z14/10000,6),Trigger)</f>
        <v>0</v>
      </c>
      <c r="AB14" s="193"/>
      <c r="AC14" s="17"/>
      <c r="AD14" s="17"/>
      <c r="AE14" s="17"/>
      <c r="AF14" s="17"/>
      <c r="AG14" s="17" t="str">
        <f t="shared" si="2"/>
        <v>6Y</v>
      </c>
      <c r="AH14" s="338">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12.05</v>
      </c>
      <c r="U15" s="340">
        <v>13.05</v>
      </c>
      <c r="V15" s="340">
        <f>_xll.qlMidSafe(T15,U15)</f>
        <v>12.55</v>
      </c>
      <c r="W15" s="439"/>
      <c r="X15" s="339">
        <v>13.15</v>
      </c>
      <c r="Y15" s="216"/>
      <c r="Z15" s="427">
        <v>12.55</v>
      </c>
      <c r="AA15" s="221">
        <f>_xll.qlSimpleQuoteSetValue(F15,ROUND(Z15/10000,6),Trigger)</f>
        <v>5.0000000000000131E-6</v>
      </c>
      <c r="AB15" s="193"/>
      <c r="AC15" s="17"/>
      <c r="AD15" s="17"/>
      <c r="AE15" s="17"/>
      <c r="AF15" s="17"/>
      <c r="AG15" s="17" t="str">
        <f t="shared" si="2"/>
        <v>7Y</v>
      </c>
      <c r="AH15" s="338">
        <f>((Swap6M!AB15-Swap3M!AB15)*100-Z15)/10000</f>
        <v>-5.0000000000000707E-6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11.85</v>
      </c>
      <c r="U16" s="340">
        <v>12.85</v>
      </c>
      <c r="V16" s="340">
        <f>_xll.qlMidSafe(T16,U16)</f>
        <v>12.35</v>
      </c>
      <c r="W16" s="439"/>
      <c r="X16" s="339">
        <v>13</v>
      </c>
      <c r="Y16" s="216"/>
      <c r="Z16" s="427">
        <v>12.35</v>
      </c>
      <c r="AA16" s="221">
        <f>_xll.qlSimpleQuoteSetValue(F16,ROUND(Z16/10000,6),Trigger)</f>
        <v>0</v>
      </c>
      <c r="AB16" s="193"/>
      <c r="AC16" s="17"/>
      <c r="AD16" s="17"/>
      <c r="AE16" s="17"/>
      <c r="AF16" s="17"/>
      <c r="AG16" s="17" t="str">
        <f t="shared" si="2"/>
        <v>8Y</v>
      </c>
      <c r="AH16" s="338">
        <f>((Swap6M!AB16-Swap3M!AB16)*100-Z16)/10000</f>
        <v>-4.9999999999998937E-6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11.65</v>
      </c>
      <c r="U17" s="340">
        <v>12.65</v>
      </c>
      <c r="V17" s="340">
        <f>_xll.qlMidSafe(T17,U17)</f>
        <v>12.15</v>
      </c>
      <c r="W17" s="439"/>
      <c r="X17" s="339">
        <v>12.7</v>
      </c>
      <c r="Y17" s="216"/>
      <c r="Z17" s="427">
        <v>12.15</v>
      </c>
      <c r="AA17" s="221">
        <f>_xll.qlSimpleQuoteSetValue(F17,ROUND(Z17/10000,6),Trigger)</f>
        <v>0</v>
      </c>
      <c r="AB17" s="193"/>
      <c r="AC17" s="17"/>
      <c r="AD17" s="17"/>
      <c r="AE17" s="17"/>
      <c r="AF17" s="17"/>
      <c r="AG17" s="17" t="str">
        <f t="shared" si="2"/>
        <v>9Y</v>
      </c>
      <c r="AH17" s="338">
        <f>((Swap6M!AB17-Swap3M!AB17)*100-Z17)/10000</f>
        <v>-5.0000000000000707E-6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11.4</v>
      </c>
      <c r="U18" s="340">
        <v>12.4</v>
      </c>
      <c r="V18" s="340">
        <f>_xll.qlMidSafe(T18,U18)</f>
        <v>11.9</v>
      </c>
      <c r="W18" s="439"/>
      <c r="X18" s="339">
        <v>12.3</v>
      </c>
      <c r="Y18" s="216"/>
      <c r="Z18" s="427">
        <v>11.9</v>
      </c>
      <c r="AA18" s="221">
        <f>_xll.qlSimpleQuoteSetValue(F18,ROUND(Z18/10000,6),Trigger)</f>
        <v>0</v>
      </c>
      <c r="AB18" s="193"/>
      <c r="AC18" s="17"/>
      <c r="AD18" s="17"/>
      <c r="AE18" s="17"/>
      <c r="AF18" s="17"/>
      <c r="AG18" s="17" t="str">
        <f t="shared" si="2"/>
        <v>10Y</v>
      </c>
      <c r="AH18" s="338">
        <f>((Swap6M!AB18-Swap3M!AB18)*100-Z18)/10000</f>
        <v>1.0658141036401502E-18</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11.05</v>
      </c>
      <c r="U19" s="340">
        <v>12.05</v>
      </c>
      <c r="V19" s="340">
        <f>_xll.qlMidSafe(T19,U19)</f>
        <v>11.55</v>
      </c>
      <c r="W19" s="439"/>
      <c r="X19" s="339">
        <v>11.9</v>
      </c>
      <c r="Y19" s="216"/>
      <c r="Z19" s="427">
        <v>11.55</v>
      </c>
      <c r="AA19" s="221">
        <f>_xll.qlSimpleQuoteSetValue(F19,ROUND(Z19/10000,6),Trigger)</f>
        <v>0</v>
      </c>
      <c r="AB19" s="193"/>
      <c r="AC19" s="17"/>
      <c r="AD19" s="17"/>
      <c r="AE19" s="17"/>
      <c r="AF19" s="17"/>
      <c r="AG19" s="17" t="str">
        <f t="shared" si="2"/>
        <v>11Y</v>
      </c>
      <c r="AH19" s="338">
        <f>((Swap6M!AB19-Swap3M!AB19)*100-Z19)/10000</f>
        <v>-4.9999999999979396E-6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10.6</v>
      </c>
      <c r="U20" s="340">
        <v>11.6</v>
      </c>
      <c r="V20" s="340">
        <f>_xll.qlMidSafe(T20,U20)</f>
        <v>11.1</v>
      </c>
      <c r="W20" s="439"/>
      <c r="X20" s="339">
        <v>11.35</v>
      </c>
      <c r="Y20" s="216"/>
      <c r="Z20" s="427">
        <v>11.1</v>
      </c>
      <c r="AA20" s="221">
        <f>_xll.qlSimpleQuoteSetValue(F20,ROUND(Z20/10000,6),Trigger)</f>
        <v>0</v>
      </c>
      <c r="AB20" s="193"/>
      <c r="AC20" s="17"/>
      <c r="AD20" s="17"/>
      <c r="AE20" s="17"/>
      <c r="AF20" s="17"/>
      <c r="AG20" s="17" t="str">
        <f t="shared" si="2"/>
        <v>12Y</v>
      </c>
      <c r="AH20" s="338">
        <f>((Swap6M!AB20-Swap3M!AB20)*100-Z20)/10000</f>
        <v>2.1316282072803004E-18</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250</v>
      </c>
      <c r="U21" s="340" t="s">
        <v>250</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250</v>
      </c>
      <c r="U22" s="340" t="s">
        <v>250</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9.25</v>
      </c>
      <c r="U23" s="340">
        <v>10.25</v>
      </c>
      <c r="V23" s="340">
        <f>_xll.qlMidSafe(T23,U23)</f>
        <v>9.75</v>
      </c>
      <c r="W23" s="439"/>
      <c r="X23" s="339">
        <v>10</v>
      </c>
      <c r="Y23" s="216"/>
      <c r="Z23" s="427">
        <v>9.75</v>
      </c>
      <c r="AA23" s="221">
        <f>_xll.qlSimpleQuoteSetValue(F23,ROUND(Z23/10000,6),Trigger)</f>
        <v>0</v>
      </c>
      <c r="AB23" s="193"/>
      <c r="AC23" s="17"/>
      <c r="AD23" s="17"/>
      <c r="AE23" s="17"/>
      <c r="AF23" s="17"/>
      <c r="AG23" s="17" t="str">
        <f t="shared" si="2"/>
        <v>15Y</v>
      </c>
      <c r="AH23" s="338">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250</v>
      </c>
      <c r="U24" s="340" t="s">
        <v>250</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250</v>
      </c>
      <c r="U25" s="340" t="s">
        <v>250</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250</v>
      </c>
      <c r="U26" s="340" t="s">
        <v>250</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250</v>
      </c>
      <c r="U27" s="340" t="s">
        <v>250</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7.6</v>
      </c>
      <c r="U28" s="340">
        <v>8.6</v>
      </c>
      <c r="V28" s="340">
        <f>_xll.qlMidSafe(T28,U28)</f>
        <v>8.1</v>
      </c>
      <c r="W28" s="439"/>
      <c r="X28" s="339">
        <v>8.35</v>
      </c>
      <c r="Y28" s="216"/>
      <c r="Z28" s="427">
        <v>8.1</v>
      </c>
      <c r="AA28" s="221">
        <f>_xll.qlSimpleQuoteSetValue(F28,ROUND(Z28/10000,6),Trigger)</f>
        <v>0</v>
      </c>
      <c r="AB28" s="193"/>
      <c r="AC28" s="17"/>
      <c r="AD28" s="17"/>
      <c r="AE28" s="17"/>
      <c r="AF28" s="17"/>
      <c r="AG28" s="17" t="str">
        <f t="shared" si="2"/>
        <v>20Y</v>
      </c>
      <c r="AH28" s="338">
        <f>((Swap6M!AB28-Swap3M!AB28)*100-Z28)/10000</f>
        <v>-3.5527136788005011E-19</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250</v>
      </c>
      <c r="U29" s="340" t="s">
        <v>250</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250</v>
      </c>
      <c r="U30" s="340" t="s">
        <v>250</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250</v>
      </c>
      <c r="U31" s="340" t="s">
        <v>250</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250</v>
      </c>
      <c r="U32" s="340" t="s">
        <v>250</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6.55</v>
      </c>
      <c r="U33" s="340">
        <v>7.55</v>
      </c>
      <c r="V33" s="340">
        <f>_xll.qlMidSafe(T33,U33)</f>
        <v>7.05</v>
      </c>
      <c r="W33" s="439"/>
      <c r="X33" s="339">
        <v>7.3</v>
      </c>
      <c r="Y33" s="216"/>
      <c r="Z33" s="427">
        <v>7.05</v>
      </c>
      <c r="AA33" s="221">
        <f>_xll.qlSimpleQuoteSetValue(F33,ROUND(Z33/10000,6),Trigger)</f>
        <v>0</v>
      </c>
      <c r="AB33" s="193"/>
      <c r="AC33" s="17"/>
      <c r="AD33" s="17"/>
      <c r="AE33" s="17"/>
      <c r="AF33" s="17"/>
      <c r="AG33" s="17" t="str">
        <f t="shared" si="2"/>
        <v>25Y</v>
      </c>
      <c r="AH33" s="338">
        <f>((Swap6M!AB33-Swap3M!AB33)*100-Z33)/10000</f>
        <v>-4.9999999999993609E-6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250</v>
      </c>
      <c r="U34" s="340" t="s">
        <v>250</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250</v>
      </c>
      <c r="U35" s="340" t="s">
        <v>250</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250</v>
      </c>
      <c r="U36" s="340" t="s">
        <v>250</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250</v>
      </c>
      <c r="U37" s="340" t="s">
        <v>250</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5.75</v>
      </c>
      <c r="U38" s="340">
        <v>6.75</v>
      </c>
      <c r="V38" s="340">
        <f>_xll.qlMidSafe(T38,U38)</f>
        <v>6.25</v>
      </c>
      <c r="W38" s="439"/>
      <c r="X38" s="339">
        <v>6.6</v>
      </c>
      <c r="Y38" s="216"/>
      <c r="Z38" s="427">
        <v>6.25</v>
      </c>
      <c r="AA38" s="221">
        <f>_xll.qlSimpleQuoteSetValue(F38,ROUND(Z38/10000,6),Trigger)</f>
        <v>0</v>
      </c>
      <c r="AB38" s="193"/>
      <c r="AC38" s="17"/>
      <c r="AD38" s="17"/>
      <c r="AE38" s="17"/>
      <c r="AF38" s="17"/>
      <c r="AG38" s="17" t="str">
        <f t="shared" si="2"/>
        <v>30Y</v>
      </c>
      <c r="AH38" s="338">
        <f>((Swap6M!AB38-Swap3M!AB38)*100-Z38)/10000</f>
        <v>-4.999999999999449E-6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250</v>
      </c>
      <c r="U39" s="340" t="s">
        <v>250</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4.8</v>
      </c>
      <c r="U40" s="340">
        <v>5.8</v>
      </c>
      <c r="V40" s="340">
        <f>_xll.qlMidSafe(T40,U40)</f>
        <v>5.3</v>
      </c>
      <c r="W40" s="440"/>
      <c r="X40" s="339">
        <v>5.6</v>
      </c>
      <c r="Y40" s="216"/>
      <c r="Z40" s="427">
        <v>5.3</v>
      </c>
      <c r="AA40" s="221">
        <f>_xll.qlSimpleQuoteSetValue(F40,ROUND(Z40/10000,6),Trigger)</f>
        <v>0</v>
      </c>
      <c r="AB40" s="193"/>
      <c r="AC40" s="17"/>
      <c r="AD40" s="17"/>
      <c r="AE40" s="17"/>
      <c r="AF40" s="17"/>
      <c r="AG40" s="17" t="str">
        <f t="shared" si="2"/>
        <v>40Y</v>
      </c>
      <c r="AH40" s="338">
        <f>((Swap6M!AB40-Swap3M!AB40)*100-Z40)/10000</f>
        <v>-6.2172489379008766E-19</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4.2</v>
      </c>
      <c r="U41" s="340">
        <v>5.2</v>
      </c>
      <c r="V41" s="340">
        <f>_xll.qlMidSafe(T41,U41)</f>
        <v>4.7</v>
      </c>
      <c r="W41" s="440"/>
      <c r="X41" s="339">
        <v>5</v>
      </c>
      <c r="Y41" s="216"/>
      <c r="Z41" s="427">
        <v>4.7</v>
      </c>
      <c r="AA41" s="221">
        <f>_xll.qlSimpleQuoteSetValue(F41,ROUND(Z41/10000,6),Trigger)</f>
        <v>0</v>
      </c>
      <c r="AB41" s="193"/>
      <c r="AC41" s="17"/>
      <c r="AD41" s="17"/>
      <c r="AE41" s="17"/>
      <c r="AF41" s="17"/>
      <c r="AG41" s="17" t="str">
        <f t="shared" si="2"/>
        <v>50Y</v>
      </c>
      <c r="AH41" s="338">
        <f>((Swap6M!AB41-Swap3M!AB41)*100-Z41)/10000</f>
        <v>1.5099033134902128E-18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3.8</v>
      </c>
      <c r="U42" s="340">
        <v>4.8</v>
      </c>
      <c r="V42" s="340">
        <f>_xll.qlMidSafe(T42,U42)</f>
        <v>4.3</v>
      </c>
      <c r="W42" s="440"/>
      <c r="X42" s="339">
        <v>4.5999999999999996</v>
      </c>
      <c r="Y42" s="216"/>
      <c r="Z42" s="428">
        <v>4.3</v>
      </c>
      <c r="AA42" s="213">
        <f>_xll.qlSimpleQuoteSetValue(F42,ROUND(Z42/10000,6),Trigger)</f>
        <v>0</v>
      </c>
      <c r="AB42" s="193"/>
      <c r="AC42" s="17"/>
      <c r="AD42" s="17"/>
      <c r="AE42" s="17"/>
      <c r="AF42" s="17"/>
      <c r="AG42" s="17" t="str">
        <f t="shared" si="2"/>
        <v>60Y</v>
      </c>
      <c r="AH42" s="338">
        <f>((Swap6M!AB42-Swap3M!AB42)*100-Z42)/10000</f>
        <v>-2.9309887850104133E-18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S4" sqref="S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15:05:01</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250</v>
      </c>
      <c r="U5" s="340" t="s">
        <v>250</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14.8</v>
      </c>
      <c r="U6" s="340">
        <v>0</v>
      </c>
      <c r="V6" s="340">
        <f>_xll.qlMidEquivalent(T6,U6)</f>
        <v>14.8</v>
      </c>
      <c r="W6" s="439"/>
      <c r="X6" s="339">
        <v>16.2</v>
      </c>
      <c r="Y6" s="216"/>
      <c r="Z6" s="427">
        <v>14.8</v>
      </c>
      <c r="AA6" s="221">
        <f>_xll.qlSimpleQuoteSetValue(F6,ROUND(Z6/10000,6),Trigger)</f>
        <v>-1.0000000000000026E-5</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250</v>
      </c>
      <c r="U7" s="340" t="s">
        <v>250</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250</v>
      </c>
      <c r="U8" s="340" t="s">
        <v>250</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250</v>
      </c>
      <c r="U9" s="340" t="s">
        <v>250</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14.3</v>
      </c>
      <c r="U10" s="340">
        <v>0</v>
      </c>
      <c r="V10" s="340">
        <f>_xll.qlMidEquivalent(T10,U10)</f>
        <v>14.3</v>
      </c>
      <c r="W10" s="439"/>
      <c r="X10" s="339">
        <v>14.9</v>
      </c>
      <c r="Y10" s="216"/>
      <c r="Z10" s="427">
        <v>14.3</v>
      </c>
      <c r="AA10" s="221">
        <f>_xll.qlSimpleQuoteSetValue(F10,ROUND(Z10/10000,6),Trigger)</f>
        <v>-1.0000000000000026E-5</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14.3</v>
      </c>
      <c r="U11" s="340">
        <v>0</v>
      </c>
      <c r="V11" s="340">
        <f>_xll.qlMidEquivalent(T11,U11)</f>
        <v>14.3</v>
      </c>
      <c r="W11" s="439"/>
      <c r="X11" s="339">
        <v>14.8</v>
      </c>
      <c r="Y11" s="216"/>
      <c r="Z11" s="427">
        <v>14.3</v>
      </c>
      <c r="AA11" s="221">
        <f>_xll.qlSimpleQuoteSetValue(F11,ROUND(Z11/10000,6),Trigger)</f>
        <v>0</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14.7</v>
      </c>
      <c r="U12" s="340">
        <v>0</v>
      </c>
      <c r="V12" s="340">
        <f>_xll.qlMidEquivalent(T12,U12)</f>
        <v>14.7</v>
      </c>
      <c r="W12" s="439"/>
      <c r="X12" s="339">
        <v>15.1</v>
      </c>
      <c r="Y12" s="216"/>
      <c r="Z12" s="427">
        <v>14.7</v>
      </c>
      <c r="AA12" s="221">
        <f>_xll.qlSimpleQuoteSetValue(F12,ROUND(Z12/10000,6),Trigger)</f>
        <v>0</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14.9</v>
      </c>
      <c r="U13" s="340">
        <v>0</v>
      </c>
      <c r="V13" s="340">
        <f>_xll.qlMidEquivalent(T13,U13)</f>
        <v>14.9</v>
      </c>
      <c r="W13" s="439"/>
      <c r="X13" s="339">
        <v>15.3</v>
      </c>
      <c r="Y13" s="216"/>
      <c r="Z13" s="427">
        <v>14.9</v>
      </c>
      <c r="AA13" s="221">
        <f>_xll.qlSimpleQuoteSetValue(F13,ROUND(Z13/10000,6),Trigger)</f>
        <v>-1.0000000000000026E-5</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v>
      </c>
      <c r="U14" s="340">
        <v>0</v>
      </c>
      <c r="V14" s="340">
        <f>_xll.qlMidEquivalent(T14,U14)</f>
        <v>15</v>
      </c>
      <c r="W14" s="439"/>
      <c r="X14" s="339">
        <v>15.3</v>
      </c>
      <c r="Y14" s="216"/>
      <c r="Z14" s="427">
        <v>15</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15</v>
      </c>
      <c r="U15" s="340">
        <v>0</v>
      </c>
      <c r="V15" s="340">
        <f>_xll.qlMidEquivalent(T15,U15)</f>
        <v>15</v>
      </c>
      <c r="W15" s="439"/>
      <c r="X15" s="339">
        <v>15.2</v>
      </c>
      <c r="Y15" s="216"/>
      <c r="Z15" s="427">
        <v>15</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14.9</v>
      </c>
      <c r="U16" s="340">
        <v>0</v>
      </c>
      <c r="V16" s="340">
        <f>_xll.qlMidEquivalent(T16,U16)</f>
        <v>14.9</v>
      </c>
      <c r="W16" s="439"/>
      <c r="X16" s="339">
        <v>14.9</v>
      </c>
      <c r="Y16" s="216"/>
      <c r="Z16" s="427">
        <v>14.9</v>
      </c>
      <c r="AA16" s="221">
        <f>_xll.qlSimpleQuoteSetValue(F16,ROUND(Z16/10000,6),Trigger)</f>
        <v>0</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14.7</v>
      </c>
      <c r="U17" s="340">
        <v>0</v>
      </c>
      <c r="V17" s="340">
        <f>_xll.qlMidEquivalent(T17,U17)</f>
        <v>14.7</v>
      </c>
      <c r="W17" s="439"/>
      <c r="X17" s="339">
        <v>14.6</v>
      </c>
      <c r="Y17" s="216"/>
      <c r="Z17" s="427">
        <v>14.7</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14.3</v>
      </c>
      <c r="U18" s="340">
        <v>0</v>
      </c>
      <c r="V18" s="340">
        <f>_xll.qlMidEquivalent(T18,U18)</f>
        <v>14.3</v>
      </c>
      <c r="W18" s="439"/>
      <c r="X18" s="339">
        <v>14.2</v>
      </c>
      <c r="Y18" s="216"/>
      <c r="Z18" s="427">
        <v>14.3</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13.8</v>
      </c>
      <c r="U19" s="340">
        <v>0</v>
      </c>
      <c r="V19" s="340">
        <f>_xll.qlMidEquivalent(T19,U19)</f>
        <v>13.8</v>
      </c>
      <c r="W19" s="439"/>
      <c r="X19" s="339">
        <v>13.7</v>
      </c>
      <c r="Y19" s="216"/>
      <c r="Z19" s="427">
        <v>13.8</v>
      </c>
      <c r="AA19" s="221">
        <f>_xll.qlSimpleQuoteSetValue(F19,ROUND(Z19/10000,6),Trigger)</f>
        <v>0</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13.3</v>
      </c>
      <c r="U20" s="340">
        <v>0</v>
      </c>
      <c r="V20" s="340">
        <f>_xll.qlMidEquivalent(T20,U20)</f>
        <v>13.3</v>
      </c>
      <c r="W20" s="439"/>
      <c r="X20" s="339">
        <v>13.2</v>
      </c>
      <c r="Y20" s="216"/>
      <c r="Z20" s="427">
        <v>13.3</v>
      </c>
      <c r="AA20" s="221">
        <f>_xll.qlSimpleQuoteSetValue(F20,ROUND(Z20/10000,6),Trigger)</f>
        <v>0</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250</v>
      </c>
      <c r="U21" s="340" t="s">
        <v>250</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250</v>
      </c>
      <c r="U22" s="340" t="s">
        <v>250</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11.8</v>
      </c>
      <c r="U23" s="340">
        <v>0</v>
      </c>
      <c r="V23" s="340">
        <f>_xll.qlMidEquivalent(T23,U23)</f>
        <v>11.8</v>
      </c>
      <c r="W23" s="439"/>
      <c r="X23" s="339">
        <v>11.8</v>
      </c>
      <c r="Y23" s="216"/>
      <c r="Z23" s="427">
        <v>11.8</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250</v>
      </c>
      <c r="U24" s="340" t="s">
        <v>250</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250</v>
      </c>
      <c r="U25" s="340" t="s">
        <v>250</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250</v>
      </c>
      <c r="U26" s="340" t="s">
        <v>250</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250</v>
      </c>
      <c r="U27" s="340" t="s">
        <v>250</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10.3</v>
      </c>
      <c r="U28" s="340">
        <v>0</v>
      </c>
      <c r="V28" s="340">
        <f>_xll.qlMidEquivalent(T28,U28)</f>
        <v>10.3</v>
      </c>
      <c r="W28" s="439"/>
      <c r="X28" s="339">
        <v>10.3</v>
      </c>
      <c r="Y28" s="216"/>
      <c r="Z28" s="427">
        <v>10.3</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250</v>
      </c>
      <c r="U29" s="340" t="s">
        <v>250</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250</v>
      </c>
      <c r="U30" s="340" t="s">
        <v>250</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250</v>
      </c>
      <c r="U31" s="340" t="s">
        <v>250</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250</v>
      </c>
      <c r="U32" s="340" t="s">
        <v>250</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9.1999999999999993</v>
      </c>
      <c r="U33" s="340">
        <v>0</v>
      </c>
      <c r="V33" s="340">
        <f>_xll.qlMidEquivalent(T33,U33)</f>
        <v>9.1999999999999993</v>
      </c>
      <c r="W33" s="439"/>
      <c r="X33" s="339">
        <v>9.3000000000000007</v>
      </c>
      <c r="Y33" s="216"/>
      <c r="Z33" s="427">
        <v>9.1999999999999993</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250</v>
      </c>
      <c r="U34" s="340" t="s">
        <v>250</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250</v>
      </c>
      <c r="U35" s="340" t="s">
        <v>250</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250</v>
      </c>
      <c r="U36" s="340" t="s">
        <v>250</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250</v>
      </c>
      <c r="U37" s="340" t="s">
        <v>250</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8.4</v>
      </c>
      <c r="U38" s="340">
        <v>0</v>
      </c>
      <c r="V38" s="340">
        <f>_xll.qlMidEquivalent(T38,U38)</f>
        <v>8.4</v>
      </c>
      <c r="W38" s="440"/>
      <c r="X38" s="339">
        <v>8.5</v>
      </c>
      <c r="Y38" s="216"/>
      <c r="Z38" s="427">
        <v>8.4</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250</v>
      </c>
      <c r="U39" s="340" t="s">
        <v>250</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7.4</v>
      </c>
      <c r="U40" s="340">
        <v>0</v>
      </c>
      <c r="V40" s="340">
        <f>_xll.qlMidEquivalent(T40,U40)</f>
        <v>7.4</v>
      </c>
      <c r="W40" s="439"/>
      <c r="X40" s="339">
        <v>7.5</v>
      </c>
      <c r="Y40" s="216"/>
      <c r="Z40" s="427">
        <v>7.4</v>
      </c>
      <c r="AA40" s="221">
        <f>_xll.qlSimpleQuoteSetValue(F40,ROUND(Z40/10000,6),Trigger)</f>
        <v>0</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6.8</v>
      </c>
      <c r="U41" s="340">
        <v>0</v>
      </c>
      <c r="V41" s="340">
        <f>_xll.qlMidEquivalent(T41,U41)</f>
        <v>6.8</v>
      </c>
      <c r="W41" s="439"/>
      <c r="X41" s="339">
        <v>6.9</v>
      </c>
      <c r="Y41" s="216"/>
      <c r="Z41" s="427">
        <v>6.8</v>
      </c>
      <c r="AA41" s="221">
        <f>_xll.qlSimpleQuoteSetValue(F41,ROUND(Z41/10000,6),Trigger)</f>
        <v>0</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6.4</v>
      </c>
      <c r="U42" s="340">
        <v>0</v>
      </c>
      <c r="V42" s="340">
        <f>_xll.qlMidEquivalent(T42,U42)</f>
        <v>6.4</v>
      </c>
      <c r="W42" s="439"/>
      <c r="X42" s="339">
        <v>6.5</v>
      </c>
      <c r="Y42" s="216"/>
      <c r="Z42" s="428">
        <v>6.4</v>
      </c>
      <c r="AA42" s="213">
        <f>_xll.qlSimpleQuoteSetValue(F42,ROUND(Z42/10000,6),Trigger)</f>
        <v>0</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4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15:05:01</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0.02</v>
      </c>
      <c r="L5" s="216"/>
      <c r="M5" s="435">
        <v>0.03</v>
      </c>
      <c r="N5" s="216"/>
      <c r="O5" s="294">
        <f t="array" ref="O5:O22">QuoteLive</f>
        <v>0.02</v>
      </c>
      <c r="P5" s="233">
        <f>_xll.qlSimpleQuoteSetValue(D5,O5/100,Trigger)</f>
        <v>1E-4</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0.02</v>
      </c>
      <c r="L6" s="216"/>
      <c r="M6" s="433">
        <v>0.03</v>
      </c>
      <c r="N6" s="216"/>
      <c r="O6" s="287">
        <v>0.02</v>
      </c>
      <c r="P6" s="221">
        <f>_xll.qlSimpleQuoteSetValue(D6,O6/100,Trigger)</f>
        <v>1E-4</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0.02</v>
      </c>
      <c r="L7" s="216"/>
      <c r="M7" s="433">
        <v>0.03</v>
      </c>
      <c r="N7" s="216"/>
      <c r="O7" s="287">
        <v>0.02</v>
      </c>
      <c r="P7" s="221">
        <f>_xll.qlSimpleQuoteSetValue(D7,O7/100,Trigger)</f>
        <v>1E-4</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0.03</v>
      </c>
      <c r="L8" s="216"/>
      <c r="M8" s="433">
        <v>0.03</v>
      </c>
      <c r="N8" s="216"/>
      <c r="O8" s="287">
        <v>0.03</v>
      </c>
      <c r="P8" s="221">
        <f>_xll.qlSimpleQuoteSetValue(D8,O8/100,Trigger)</f>
        <v>1.9999999999999998E-4</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0.03</v>
      </c>
      <c r="L9" s="216"/>
      <c r="M9" s="433">
        <v>0.02</v>
      </c>
      <c r="N9" s="216"/>
      <c r="O9" s="287">
        <v>0.03</v>
      </c>
      <c r="P9" s="221">
        <f>_xll.qlSimpleQuoteSetValue(D9,O9/100,Trigger)</f>
        <v>9.9999999999999964E-5</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0.03</v>
      </c>
      <c r="L10" s="216"/>
      <c r="M10" s="433">
        <v>0.01</v>
      </c>
      <c r="N10" s="216"/>
      <c r="O10" s="287">
        <v>0.03</v>
      </c>
      <c r="P10" s="221">
        <f>_xll.qlSimpleQuoteSetValue(D10,O10/100,Trigger)</f>
        <v>9.9999999999999964E-5</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0.02</v>
      </c>
      <c r="L11" s="216"/>
      <c r="M11" s="433">
        <v>0.01</v>
      </c>
      <c r="N11" s="216"/>
      <c r="O11" s="287">
        <v>0.02</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0.05</v>
      </c>
      <c r="L12" s="216"/>
      <c r="M12" s="433">
        <v>0.04</v>
      </c>
      <c r="N12" s="216"/>
      <c r="O12" s="287">
        <v>0.05</v>
      </c>
      <c r="P12" s="221">
        <f>_xll.qlSimpleQuoteSetValue(D12,O12/100,Trigger)</f>
        <v>0</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0.09</v>
      </c>
      <c r="L13" s="216"/>
      <c r="M13" s="433">
        <v>0.09</v>
      </c>
      <c r="N13" s="216"/>
      <c r="O13" s="287">
        <v>0.09</v>
      </c>
      <c r="P13" s="221">
        <f>_xll.qlSimpleQuoteSetValue(D13,O13/100,Trigger)</f>
        <v>0</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0.12</v>
      </c>
      <c r="L14" s="216"/>
      <c r="M14" s="433">
        <v>0.12</v>
      </c>
      <c r="N14" s="216"/>
      <c r="O14" s="287">
        <v>0.12</v>
      </c>
      <c r="P14" s="221">
        <f>_xll.qlSimpleQuoteSetValue(D14,O14/100,Trigger)</f>
        <v>0</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0.15</v>
      </c>
      <c r="L15" s="216"/>
      <c r="M15" s="433">
        <v>0.15</v>
      </c>
      <c r="N15" s="216"/>
      <c r="O15" s="287">
        <v>0.15</v>
      </c>
      <c r="P15" s="221">
        <f>_xll.qlSimpleQuoteSetValue(D15,O15/100,Trigger)</f>
        <v>0</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0.18</v>
      </c>
      <c r="L16" s="216"/>
      <c r="M16" s="433">
        <v>0.19</v>
      </c>
      <c r="N16" s="216"/>
      <c r="O16" s="287">
        <v>0.18</v>
      </c>
      <c r="P16" s="221">
        <f>_xll.qlSimpleQuoteSetValue(D16,O16/100,Trigger)</f>
        <v>0</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0.21</v>
      </c>
      <c r="L17" s="216"/>
      <c r="M17" s="433">
        <v>0.21</v>
      </c>
      <c r="N17" s="216"/>
      <c r="O17" s="287">
        <v>0.21</v>
      </c>
      <c r="P17" s="221">
        <f>_xll.qlSimpleQuoteSetValue(D17,O17/100,Trigger)</f>
        <v>0</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0.24</v>
      </c>
      <c r="L18" s="216"/>
      <c r="M18" s="433">
        <v>0.24</v>
      </c>
      <c r="N18" s="216"/>
      <c r="O18" s="287">
        <v>0.24</v>
      </c>
      <c r="P18" s="221">
        <f>_xll.qlSimpleQuoteSetValue(D18,O18/100,Trigger)</f>
        <v>0</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0.27</v>
      </c>
      <c r="L19" s="216"/>
      <c r="M19" s="433">
        <v>0.27</v>
      </c>
      <c r="N19" s="216"/>
      <c r="O19" s="287">
        <v>0.27</v>
      </c>
      <c r="P19" s="221">
        <f>_xll.qlSimpleQuoteSetValue(D19,O19/100,Trigger)</f>
        <v>0</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0.3</v>
      </c>
      <c r="L20" s="216"/>
      <c r="M20" s="433">
        <v>0.3</v>
      </c>
      <c r="N20" s="216"/>
      <c r="O20" s="287">
        <v>0.3</v>
      </c>
      <c r="P20" s="221">
        <f>_xll.qlSimpleQuoteSetValue(D20,O20/100,Trigger)</f>
        <v>0</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0.33</v>
      </c>
      <c r="L21" s="216"/>
      <c r="M21" s="433">
        <v>0.33</v>
      </c>
      <c r="N21" s="216"/>
      <c r="O21" s="287">
        <v>0.33</v>
      </c>
      <c r="P21" s="221">
        <f>_xll.qlSimpleQuoteSetValue(D21,O21/100,Trigger)</f>
        <v>0</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0.36</v>
      </c>
      <c r="L22" s="216"/>
      <c r="M22" s="434">
        <v>0.36</v>
      </c>
      <c r="N22" s="216"/>
      <c r="O22" s="280">
        <v>0.36</v>
      </c>
      <c r="P22" s="213">
        <f>_xll.qlSimpleQuoteSetValue(D22,O22/100,Trigger)</f>
        <v>0</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ht="12" thickBot="1" x14ac:dyDescent="0.25"/>
    <row r="25" spans="1:23" x14ac:dyDescent="0.2">
      <c r="A25" s="140"/>
      <c r="B25" s="88"/>
      <c r="C25" s="88"/>
      <c r="D25" s="88"/>
      <c r="E25" s="88"/>
      <c r="F25" s="87"/>
      <c r="H25" s="463"/>
      <c r="I25" s="464"/>
      <c r="J25" s="464"/>
      <c r="K25" s="464"/>
      <c r="L25" s="465"/>
      <c r="M25" s="465"/>
      <c r="N25" s="465"/>
      <c r="O25" s="464"/>
      <c r="P25" s="467">
        <f>_xll.ohTrigger(P27:P44)</f>
        <v>1</v>
      </c>
      <c r="Q25" s="466"/>
    </row>
    <row r="26" spans="1:23" x14ac:dyDescent="0.2">
      <c r="A26" s="56"/>
      <c r="B26" s="86"/>
      <c r="C26" s="68"/>
      <c r="D26" s="85"/>
      <c r="E26" s="84"/>
      <c r="F26" s="80"/>
      <c r="H26" s="98"/>
      <c r="I26" s="243"/>
      <c r="J26" s="246" t="str">
        <f>_xll.RData(J27:J45,K26:K26,"RTFEED:DTSIMI1",ReutersRtMode,,K27)</f>
        <v>Updated at 15:05:01</v>
      </c>
      <c r="K26" s="245" t="str">
        <f>VLOOKUP(Contributor,ContributorTable,5,FALSE)</f>
        <v>ASK</v>
      </c>
      <c r="L26" s="216"/>
      <c r="M26" s="244" t="s">
        <v>187</v>
      </c>
      <c r="N26" s="216"/>
      <c r="O26" s="243" t="s">
        <v>185</v>
      </c>
      <c r="P26" s="242" t="s">
        <v>184</v>
      </c>
      <c r="Q26" s="193"/>
    </row>
    <row r="27" spans="1:23" x14ac:dyDescent="0.2">
      <c r="A27" s="56"/>
      <c r="B27" s="83" t="s">
        <v>107</v>
      </c>
      <c r="C27" s="82" t="str">
        <f t="shared" ref="C27:C45" si="2">Currency&amp;$B27&amp;"_Mx"&amp;QuoteSuffix</f>
        <v>EUROND_Mx_Quote</v>
      </c>
      <c r="D27" s="82" t="str">
        <f>_xll.qlSimpleQuote(C27,,RateTickValue,Permanent,Trigger,ObjectOverwrite)</f>
        <v>EUROND_Mx_Quote#0000</v>
      </c>
      <c r="E27" s="81" t="str">
        <f>_xll.ohRangeRetrieveError(D27)</f>
        <v/>
      </c>
      <c r="F27" s="80"/>
      <c r="H27" s="98"/>
      <c r="I27" s="238" t="s">
        <v>66</v>
      </c>
      <c r="J27" s="226" t="str">
        <f t="shared" ref="J27:J45" si="3">Currency&amp;"X"&amp;I27&amp;"D="</f>
        <v>EURXOND=</v>
      </c>
      <c r="K27" s="237">
        <v>0.02</v>
      </c>
      <c r="L27" s="216"/>
      <c r="M27" s="435">
        <v>0.01</v>
      </c>
      <c r="N27" s="216"/>
      <c r="O27" s="294">
        <f t="array" ref="O27:O45">QuoteLive2</f>
        <v>0.02</v>
      </c>
      <c r="P27" s="233">
        <f>_xll.qlSimpleQuoteSetValue(D27,O27/100,Trigger)</f>
        <v>1E-4</v>
      </c>
      <c r="Q27" s="193"/>
    </row>
    <row r="28" spans="1:23" x14ac:dyDescent="0.2">
      <c r="A28" s="56"/>
      <c r="B28" s="83" t="s">
        <v>106</v>
      </c>
      <c r="C28" s="82" t="str">
        <f t="shared" si="2"/>
        <v>EURTND_Mx_Quote</v>
      </c>
      <c r="D28" s="82" t="str">
        <f>_xll.qlSimpleQuote(C28,,RateTickValue,Permanent,Trigger,ObjectOverwrite)</f>
        <v>EURTND_Mx_Quote#0000</v>
      </c>
      <c r="E28" s="81" t="str">
        <f>_xll.ohRangeRetrieveError(D28)</f>
        <v/>
      </c>
      <c r="F28" s="80"/>
      <c r="H28" s="98"/>
      <c r="I28" s="227" t="s">
        <v>177</v>
      </c>
      <c r="J28" s="226" t="str">
        <f t="shared" si="3"/>
        <v>EURXTND=</v>
      </c>
      <c r="K28" s="225">
        <v>0.02</v>
      </c>
      <c r="L28" s="216"/>
      <c r="M28" s="433">
        <v>0.01</v>
      </c>
      <c r="N28" s="216"/>
      <c r="O28" s="287">
        <v>0.02</v>
      </c>
      <c r="P28" s="221">
        <f>_xll.qlSimpleQuoteSetValue(D28,O28/100,Trigger)</f>
        <v>1E-4</v>
      </c>
      <c r="Q28" s="193"/>
    </row>
    <row r="29" spans="1:23" x14ac:dyDescent="0.2">
      <c r="A29" s="56"/>
      <c r="B29" s="83" t="s">
        <v>105</v>
      </c>
      <c r="C29" s="82" t="str">
        <f t="shared" si="2"/>
        <v>EURSND_Mx_Quote</v>
      </c>
      <c r="D29" s="82" t="str">
        <f>_xll.qlSimpleQuote(C29,,RateTickValue,Permanent,Trigger,ObjectOverwrite)</f>
        <v>EURSND_Mx_Quote#0000</v>
      </c>
      <c r="E29" s="81" t="str">
        <f>_xll.ohRangeRetrieveError(D29)</f>
        <v/>
      </c>
      <c r="F29" s="80"/>
      <c r="H29" s="98"/>
      <c r="I29" s="227" t="s">
        <v>174</v>
      </c>
      <c r="J29" s="226" t="str">
        <f t="shared" si="3"/>
        <v>EURXSND=</v>
      </c>
      <c r="K29" s="225">
        <v>0.02</v>
      </c>
      <c r="L29" s="216"/>
      <c r="M29" s="433">
        <v>0.01</v>
      </c>
      <c r="N29" s="216"/>
      <c r="O29" s="287">
        <v>0.02</v>
      </c>
      <c r="P29" s="221">
        <f>_xll.qlSimpleQuoteSetValue(D29,O29/100,Trigger)</f>
        <v>1E-4</v>
      </c>
      <c r="Q29" s="193"/>
    </row>
    <row r="30" spans="1:23" x14ac:dyDescent="0.2">
      <c r="A30" s="56"/>
      <c r="B30" s="83" t="s">
        <v>104</v>
      </c>
      <c r="C30" s="82" t="str">
        <f t="shared" si="2"/>
        <v>EURSWD_Mx_Quote</v>
      </c>
      <c r="D30" s="82" t="str">
        <f>_xll.qlSimpleQuote(C30,,RateTickValue,Permanent,Trigger,ObjectOverwrite)</f>
        <v>EURSWD_Mx_Quote#0000</v>
      </c>
      <c r="E30" s="81" t="str">
        <f>_xll.ohRangeRetrieveError(D30)</f>
        <v/>
      </c>
      <c r="F30" s="80"/>
      <c r="H30" s="98"/>
      <c r="I30" s="227" t="s">
        <v>23</v>
      </c>
      <c r="J30" s="226" t="str">
        <f t="shared" si="3"/>
        <v>EURXSWD=</v>
      </c>
      <c r="K30" s="225">
        <v>0.03</v>
      </c>
      <c r="L30" s="216"/>
      <c r="M30" s="433">
        <v>0.01</v>
      </c>
      <c r="N30" s="216"/>
      <c r="O30" s="287">
        <v>0.03</v>
      </c>
      <c r="P30" s="221">
        <f>_xll.qlSimpleQuoteSetValue(D30,O30/100,Trigger)</f>
        <v>1.9999999999999998E-4</v>
      </c>
      <c r="Q30" s="193"/>
    </row>
    <row r="31" spans="1:23" x14ac:dyDescent="0.2">
      <c r="A31" s="56"/>
      <c r="B31" s="83" t="s">
        <v>103</v>
      </c>
      <c r="C31" s="82" t="str">
        <f t="shared" si="2"/>
        <v>EUR2WD_Mx_Quote</v>
      </c>
      <c r="D31" s="82" t="str">
        <f>_xll.qlSimpleQuote(C31,,RateTickValue,Permanent,Trigger,ObjectOverwrite)</f>
        <v>EUR2WD_Mx_Quote#0000</v>
      </c>
      <c r="E31" s="81" t="str">
        <f>_xll.ohRangeRetrieveError(D31)</f>
        <v/>
      </c>
      <c r="F31" s="80"/>
      <c r="H31" s="98"/>
      <c r="I31" s="227" t="s">
        <v>22</v>
      </c>
      <c r="J31" s="226" t="str">
        <f t="shared" si="3"/>
        <v>EURX2WD=</v>
      </c>
      <c r="K31" s="225">
        <v>0.03</v>
      </c>
      <c r="L31" s="216"/>
      <c r="M31" s="433">
        <v>0.02</v>
      </c>
      <c r="N31" s="216"/>
      <c r="O31" s="287">
        <v>0.03</v>
      </c>
      <c r="P31" s="221">
        <f>_xll.qlSimpleQuoteSetValue(D31,O31/100,Trigger)</f>
        <v>9.9999999999999964E-5</v>
      </c>
      <c r="Q31" s="193"/>
    </row>
    <row r="32" spans="1:23" x14ac:dyDescent="0.2">
      <c r="A32" s="56"/>
      <c r="B32" s="83" t="s">
        <v>102</v>
      </c>
      <c r="C32" s="82" t="str">
        <f t="shared" si="2"/>
        <v>EUR3WD_Mx_Quote</v>
      </c>
      <c r="D32" s="82" t="str">
        <f>_xll.qlSimpleQuote(C32,,RateTickValue,Permanent,Trigger,ObjectOverwrite)</f>
        <v>EUR3WD_Mx_Quote#0000</v>
      </c>
      <c r="E32" s="81" t="str">
        <f>_xll.ohRangeRetrieveError(D32)</f>
        <v/>
      </c>
      <c r="F32" s="80"/>
      <c r="H32" s="98"/>
      <c r="I32" s="227" t="s">
        <v>21</v>
      </c>
      <c r="J32" s="226" t="str">
        <f t="shared" si="3"/>
        <v>EURX3WD=</v>
      </c>
      <c r="K32" s="225">
        <v>0.03</v>
      </c>
      <c r="L32" s="216"/>
      <c r="M32" s="433">
        <v>0.02</v>
      </c>
      <c r="N32" s="216"/>
      <c r="O32" s="287">
        <v>0.03</v>
      </c>
      <c r="P32" s="221">
        <f>_xll.qlSimpleQuoteSetValue(D32,O32/100,Trigger)</f>
        <v>9.9999999999999964E-5</v>
      </c>
      <c r="Q32" s="193"/>
    </row>
    <row r="33" spans="1:23" x14ac:dyDescent="0.2">
      <c r="A33" s="56"/>
      <c r="B33" s="83" t="s">
        <v>101</v>
      </c>
      <c r="C33" s="82" t="str">
        <f t="shared" si="2"/>
        <v>EUR1MD_Mx_Quote</v>
      </c>
      <c r="D33" s="82" t="str">
        <f>_xll.qlSimpleQuote(C33,,RateTickValue,Permanent,Trigger,ObjectOverwrite)</f>
        <v>EUR1MD_Mx_Quote#0000</v>
      </c>
      <c r="E33" s="81" t="str">
        <f>_xll.ohRangeRetrieveError(D33)</f>
        <v/>
      </c>
      <c r="F33" s="80"/>
      <c r="H33" s="98"/>
      <c r="I33" s="227" t="s">
        <v>20</v>
      </c>
      <c r="J33" s="226" t="str">
        <f t="shared" si="3"/>
        <v>EURX1MD=</v>
      </c>
      <c r="K33" s="225">
        <v>0.02</v>
      </c>
      <c r="L33" s="216"/>
      <c r="M33" s="433">
        <v>0.02</v>
      </c>
      <c r="N33" s="216"/>
      <c r="O33" s="287">
        <v>0.02</v>
      </c>
      <c r="P33" s="221">
        <f>_xll.qlSimpleQuoteSetValue(D33,O33/100,Trigger)</f>
        <v>0</v>
      </c>
      <c r="Q33" s="193"/>
    </row>
    <row r="34" spans="1:23" x14ac:dyDescent="0.2">
      <c r="A34" s="56"/>
      <c r="B34" s="83" t="s">
        <v>100</v>
      </c>
      <c r="C34" s="82" t="str">
        <f t="shared" si="2"/>
        <v>EUR2MD_Mx_Quote</v>
      </c>
      <c r="D34" s="82" t="str">
        <f>_xll.qlSimpleQuote(C34,,RateTickValue,Permanent,Trigger,ObjectOverwrite)</f>
        <v>EUR2MD_Mx_Quote#0000</v>
      </c>
      <c r="E34" s="81" t="str">
        <f>_xll.ohRangeRetrieveError(D34)</f>
        <v/>
      </c>
      <c r="F34" s="80"/>
      <c r="H34" s="98"/>
      <c r="I34" s="227" t="s">
        <v>19</v>
      </c>
      <c r="J34" s="226" t="str">
        <f t="shared" si="3"/>
        <v>EURX2MD=</v>
      </c>
      <c r="K34" s="225">
        <v>0.05</v>
      </c>
      <c r="L34" s="216"/>
      <c r="M34" s="433">
        <v>0.05</v>
      </c>
      <c r="N34" s="216"/>
      <c r="O34" s="287">
        <v>0.05</v>
      </c>
      <c r="P34" s="221">
        <f>_xll.qlSimpleQuoteSetValue(D34,O34/100,Trigger)</f>
        <v>0</v>
      </c>
      <c r="Q34" s="193"/>
    </row>
    <row r="35" spans="1:23" x14ac:dyDescent="0.2">
      <c r="A35" s="56"/>
      <c r="B35" s="83" t="s">
        <v>99</v>
      </c>
      <c r="C35" s="82" t="str">
        <f t="shared" si="2"/>
        <v>EUR3MD_Mx_Quote</v>
      </c>
      <c r="D35" s="82" t="str">
        <f>_xll.qlSimpleQuote(C35,,RateTickValue,Permanent,Trigger,ObjectOverwrite)</f>
        <v>EUR3MD_Mx_Quote#0000</v>
      </c>
      <c r="E35" s="81" t="str">
        <f>_xll.ohRangeRetrieveError(D35)</f>
        <v/>
      </c>
      <c r="F35" s="80"/>
      <c r="H35" s="98"/>
      <c r="I35" s="227" t="s">
        <v>18</v>
      </c>
      <c r="J35" s="226" t="str">
        <f t="shared" si="3"/>
        <v>EURX3MD=</v>
      </c>
      <c r="K35" s="225">
        <v>0.09</v>
      </c>
      <c r="L35" s="216"/>
      <c r="M35" s="433">
        <v>0.08</v>
      </c>
      <c r="N35" s="216"/>
      <c r="O35" s="287">
        <v>0.09</v>
      </c>
      <c r="P35" s="221">
        <f>_xll.qlSimpleQuoteSetValue(D35,O35/100,Trigger)</f>
        <v>0</v>
      </c>
      <c r="Q35" s="193"/>
    </row>
    <row r="36" spans="1:23" x14ac:dyDescent="0.2">
      <c r="A36" s="56"/>
      <c r="B36" s="83" t="s">
        <v>98</v>
      </c>
      <c r="C36" s="82" t="str">
        <f t="shared" si="2"/>
        <v>EUR4MD_Mx_Quote</v>
      </c>
      <c r="D36" s="82" t="str">
        <f>_xll.qlSimpleQuote(C36,,RateTickValue,Permanent,Trigger,ObjectOverwrite)</f>
        <v>EUR4MD_Mx_Quote#0000</v>
      </c>
      <c r="E36" s="81" t="str">
        <f>_xll.ohRangeRetrieveError(D36)</f>
        <v/>
      </c>
      <c r="F36" s="80"/>
      <c r="H36" s="98"/>
      <c r="I36" s="227" t="s">
        <v>17</v>
      </c>
      <c r="J36" s="226" t="str">
        <f t="shared" si="3"/>
        <v>EURX4MD=</v>
      </c>
      <c r="K36" s="225">
        <v>0.12</v>
      </c>
      <c r="L36" s="216"/>
      <c r="M36" s="433">
        <v>0.11</v>
      </c>
      <c r="N36" s="216"/>
      <c r="O36" s="287">
        <v>0.12</v>
      </c>
      <c r="P36" s="221">
        <f>_xll.qlSimpleQuoteSetValue(D36,O36/100,Trigger)</f>
        <v>0</v>
      </c>
      <c r="Q36" s="193"/>
    </row>
    <row r="37" spans="1:23" x14ac:dyDescent="0.2">
      <c r="A37" s="56"/>
      <c r="B37" s="83" t="s">
        <v>97</v>
      </c>
      <c r="C37" s="82" t="str">
        <f t="shared" si="2"/>
        <v>EUR5MD_Mx_Quote</v>
      </c>
      <c r="D37" s="82" t="str">
        <f>_xll.qlSimpleQuote(C37,,RateTickValue,Permanent,Trigger,ObjectOverwrite)</f>
        <v>EUR5MD_Mx_Quote#0000</v>
      </c>
      <c r="E37" s="81" t="str">
        <f>_xll.ohRangeRetrieveError(D37)</f>
        <v/>
      </c>
      <c r="F37" s="80"/>
      <c r="H37" s="98"/>
      <c r="I37" s="227" t="s">
        <v>16</v>
      </c>
      <c r="J37" s="226" t="str">
        <f t="shared" si="3"/>
        <v>EURX5MD=</v>
      </c>
      <c r="K37" s="225">
        <v>0.15</v>
      </c>
      <c r="L37" s="216"/>
      <c r="M37" s="433">
        <v>0.14000000000000001</v>
      </c>
      <c r="N37" s="216"/>
      <c r="O37" s="287">
        <v>0.15</v>
      </c>
      <c r="P37" s="221">
        <f>_xll.qlSimpleQuoteSetValue(D37,O37/100,Trigger)</f>
        <v>0</v>
      </c>
      <c r="Q37" s="193"/>
    </row>
    <row r="38" spans="1:23" x14ac:dyDescent="0.2">
      <c r="A38" s="56"/>
      <c r="B38" s="83" t="s">
        <v>96</v>
      </c>
      <c r="C38" s="82" t="str">
        <f t="shared" si="2"/>
        <v>EUR6MD_Mx_Quote</v>
      </c>
      <c r="D38" s="82" t="str">
        <f>_xll.qlSimpleQuote(C38,,RateTickValue,Permanent,Trigger,ObjectOverwrite)</f>
        <v>EUR6MD_Mx_Quote#0000</v>
      </c>
      <c r="E38" s="81" t="str">
        <f>_xll.ohRangeRetrieveError(D38)</f>
        <v/>
      </c>
      <c r="F38" s="80"/>
      <c r="H38" s="98"/>
      <c r="I38" s="227" t="s">
        <v>15</v>
      </c>
      <c r="J38" s="226" t="str">
        <f t="shared" si="3"/>
        <v>EURX6MD=</v>
      </c>
      <c r="K38" s="225">
        <v>0.18</v>
      </c>
      <c r="L38" s="216"/>
      <c r="M38" s="433">
        <v>0.18</v>
      </c>
      <c r="N38" s="216"/>
      <c r="O38" s="287">
        <v>0.18</v>
      </c>
      <c r="P38" s="221">
        <f>_xll.qlSimpleQuoteSetValue(D38,O38/100,Trigger)</f>
        <v>0</v>
      </c>
      <c r="Q38" s="193"/>
    </row>
    <row r="39" spans="1:23" x14ac:dyDescent="0.2">
      <c r="A39" s="56"/>
      <c r="B39" s="83" t="s">
        <v>95</v>
      </c>
      <c r="C39" s="82" t="str">
        <f t="shared" si="2"/>
        <v>EUR7MD_Mx_Quote</v>
      </c>
      <c r="D39" s="82" t="str">
        <f>_xll.qlSimpleQuote(C39,,RateTickValue,Permanent,Trigger,ObjectOverwrite)</f>
        <v>EUR7MD_Mx_Quote#0000</v>
      </c>
      <c r="E39" s="81" t="str">
        <f>_xll.ohRangeRetrieveError(D39)</f>
        <v/>
      </c>
      <c r="F39" s="80"/>
      <c r="H39" s="98"/>
      <c r="I39" s="227" t="s">
        <v>14</v>
      </c>
      <c r="J39" s="226" t="str">
        <f t="shared" si="3"/>
        <v>EURX7MD=</v>
      </c>
      <c r="K39" s="225">
        <v>0.21</v>
      </c>
      <c r="L39" s="216"/>
      <c r="M39" s="433">
        <v>0.21</v>
      </c>
      <c r="N39" s="216"/>
      <c r="O39" s="287">
        <v>0.21</v>
      </c>
      <c r="P39" s="221">
        <f>_xll.qlSimpleQuoteSetValue(D39,O39/100,Trigger)</f>
        <v>0</v>
      </c>
      <c r="Q39" s="193"/>
    </row>
    <row r="40" spans="1:23" x14ac:dyDescent="0.2">
      <c r="A40" s="56"/>
      <c r="B40" s="83" t="s">
        <v>94</v>
      </c>
      <c r="C40" s="82" t="str">
        <f t="shared" si="2"/>
        <v>EUR8MD_Mx_Quote</v>
      </c>
      <c r="D40" s="82" t="str">
        <f>_xll.qlSimpleQuote(C40,,RateTickValue,Permanent,Trigger,ObjectOverwrite)</f>
        <v>EUR8MD_Mx_Quote#0000</v>
      </c>
      <c r="E40" s="81" t="str">
        <f>_xll.ohRangeRetrieveError(D40)</f>
        <v/>
      </c>
      <c r="F40" s="80"/>
      <c r="H40" s="98"/>
      <c r="I40" s="227" t="s">
        <v>13</v>
      </c>
      <c r="J40" s="226" t="str">
        <f t="shared" si="3"/>
        <v>EURX8MD=</v>
      </c>
      <c r="K40" s="225">
        <v>0.24</v>
      </c>
      <c r="L40" s="216"/>
      <c r="M40" s="433">
        <v>0.24</v>
      </c>
      <c r="N40" s="216"/>
      <c r="O40" s="287">
        <v>0.24</v>
      </c>
      <c r="P40" s="221">
        <f>_xll.qlSimpleQuoteSetValue(D40,O40/100,Trigger)</f>
        <v>0</v>
      </c>
      <c r="Q40" s="193"/>
    </row>
    <row r="41" spans="1:23" x14ac:dyDescent="0.2">
      <c r="A41" s="56"/>
      <c r="B41" s="83" t="s">
        <v>93</v>
      </c>
      <c r="C41" s="82" t="str">
        <f t="shared" si="2"/>
        <v>EUR9MD_Mx_Quote</v>
      </c>
      <c r="D41" s="82" t="str">
        <f>_xll.qlSimpleQuote(C41,,RateTickValue,Permanent,Trigger,ObjectOverwrite)</f>
        <v>EUR9MD_Mx_Quote#0000</v>
      </c>
      <c r="E41" s="81" t="str">
        <f>_xll.ohRangeRetrieveError(D41)</f>
        <v/>
      </c>
      <c r="F41" s="80"/>
      <c r="H41" s="98"/>
      <c r="I41" s="227" t="s">
        <v>12</v>
      </c>
      <c r="J41" s="226" t="str">
        <f t="shared" si="3"/>
        <v>EURX9MD=</v>
      </c>
      <c r="K41" s="225">
        <v>0.27</v>
      </c>
      <c r="L41" s="216"/>
      <c r="M41" s="433">
        <v>0.27</v>
      </c>
      <c r="N41" s="216"/>
      <c r="O41" s="287">
        <v>0.27</v>
      </c>
      <c r="P41" s="221">
        <f>_xll.qlSimpleQuoteSetValue(D41,O41/100,Trigger)</f>
        <v>0</v>
      </c>
      <c r="Q41" s="193"/>
    </row>
    <row r="42" spans="1:23" x14ac:dyDescent="0.2">
      <c r="A42" s="56"/>
      <c r="B42" s="83" t="s">
        <v>92</v>
      </c>
      <c r="C42" s="82" t="str">
        <f t="shared" si="2"/>
        <v>EUR10MD_Mx_Quote</v>
      </c>
      <c r="D42" s="82" t="str">
        <f>_xll.qlSimpleQuote(C42,,RateTickValue,Permanent,Trigger,ObjectOverwrite)</f>
        <v>EUR10MD_Mx_Quote#0000</v>
      </c>
      <c r="E42" s="81" t="str">
        <f>_xll.ohRangeRetrieveError(D42)</f>
        <v/>
      </c>
      <c r="F42" s="80"/>
      <c r="H42" s="98"/>
      <c r="I42" s="227" t="s">
        <v>11</v>
      </c>
      <c r="J42" s="226" t="str">
        <f t="shared" si="3"/>
        <v>EURX10MD=</v>
      </c>
      <c r="K42" s="225">
        <v>0.3</v>
      </c>
      <c r="L42" s="216"/>
      <c r="M42" s="433">
        <v>0.3</v>
      </c>
      <c r="N42" s="216"/>
      <c r="O42" s="287">
        <v>0.3</v>
      </c>
      <c r="P42" s="221">
        <f>_xll.qlSimpleQuoteSetValue(D42,O42/100,Trigger)</f>
        <v>0</v>
      </c>
      <c r="Q42" s="193"/>
    </row>
    <row r="43" spans="1:23" ht="12" thickBot="1" x14ac:dyDescent="0.25">
      <c r="A43" s="56"/>
      <c r="B43" s="83" t="s">
        <v>91</v>
      </c>
      <c r="C43" s="82" t="str">
        <f t="shared" si="2"/>
        <v>EUR11MD_Mx_Quote</v>
      </c>
      <c r="D43" s="82" t="str">
        <f>_xll.qlSimpleQuote(C43,,RateTickValue,Permanent,Trigger,ObjectOverwrite)</f>
        <v>EUR11MD_Mx_Quote#0000</v>
      </c>
      <c r="E43" s="81" t="str">
        <f>_xll.ohRangeRetrieveError(D43)</f>
        <v/>
      </c>
      <c r="F43" s="80"/>
      <c r="H43" s="98"/>
      <c r="I43" s="227" t="s">
        <v>10</v>
      </c>
      <c r="J43" s="226" t="str">
        <f t="shared" si="3"/>
        <v>EURX11MD=</v>
      </c>
      <c r="K43" s="225">
        <v>0.33</v>
      </c>
      <c r="L43" s="216"/>
      <c r="M43" s="433">
        <v>0.33</v>
      </c>
      <c r="N43" s="216"/>
      <c r="O43" s="287">
        <v>0.33</v>
      </c>
      <c r="P43" s="221">
        <f>_xll.qlSimpleQuoteSetValue(D43,O43/100,Trigger)</f>
        <v>0</v>
      </c>
      <c r="Q43" s="193"/>
    </row>
    <row r="44" spans="1:23" x14ac:dyDescent="0.2">
      <c r="A44" s="56"/>
      <c r="B44" s="83" t="s">
        <v>90</v>
      </c>
      <c r="C44" s="82" t="str">
        <f t="shared" si="2"/>
        <v>EUR1YD_Mx_Quote</v>
      </c>
      <c r="D44" s="82" t="str">
        <f>_xll.qlSimpleQuote(C44,,RateTickValue,Permanent,Trigger,ObjectOverwrite)</f>
        <v>EUR1YD_Mx_Quote#0000</v>
      </c>
      <c r="E44" s="81" t="str">
        <f>_xll.ohRangeRetrieveError(D44)</f>
        <v/>
      </c>
      <c r="F44" s="80"/>
      <c r="H44" s="98"/>
      <c r="I44" s="227" t="s">
        <v>9</v>
      </c>
      <c r="J44" s="226" t="str">
        <f t="shared" si="3"/>
        <v>EURX1YD=</v>
      </c>
      <c r="K44" s="225">
        <v>0.36</v>
      </c>
      <c r="L44" s="216"/>
      <c r="M44" s="434">
        <v>0.36</v>
      </c>
      <c r="N44" s="216"/>
      <c r="O44" s="280">
        <v>0.36</v>
      </c>
      <c r="P44" s="213">
        <f>_xll.qlSimpleQuoteSetValue(D44,O44/100,Trigger)</f>
        <v>0</v>
      </c>
      <c r="Q44" s="193"/>
      <c r="T44" s="468" t="str">
        <f>_xll.RData(T45,U44:V44,"RTFEED:DTSIMI1",ReutersRtMode,,U45)</f>
        <v>Updated at 15:05:01</v>
      </c>
      <c r="U44" s="469" t="s">
        <v>160</v>
      </c>
      <c r="V44" s="469" t="s">
        <v>191</v>
      </c>
      <c r="W44" s="470" t="s">
        <v>261</v>
      </c>
    </row>
    <row r="45" spans="1:23" ht="12" thickBot="1" x14ac:dyDescent="0.25">
      <c r="A45" s="56"/>
      <c r="B45" s="83" t="s">
        <v>260</v>
      </c>
      <c r="C45" s="82" t="str">
        <f t="shared" si="2"/>
        <v>EURSTUB_Mx_Quote</v>
      </c>
      <c r="D45" s="82" t="str">
        <f>_xll.qlSimpleQuote(C45,,RateTickValue,Permanent,Trigger,ObjectOverwrite)</f>
        <v>EURSTUB_Mx_Quote#0000</v>
      </c>
      <c r="E45" s="81" t="str">
        <f>_xll.ohRangeRetrieveError(D45)</f>
        <v/>
      </c>
      <c r="F45" s="80"/>
      <c r="H45" s="98"/>
      <c r="I45" s="461" t="s">
        <v>260</v>
      </c>
      <c r="J45" s="462" t="str">
        <f t="shared" si="3"/>
        <v>EURXSTUBD=</v>
      </c>
      <c r="K45" s="255">
        <v>0.24516129</v>
      </c>
      <c r="L45" s="216"/>
      <c r="M45" s="434">
        <v>0.23531249999999998</v>
      </c>
      <c r="N45" s="216"/>
      <c r="O45" s="280">
        <v>0.24516129</v>
      </c>
      <c r="P45" s="213">
        <f>_xll.qlSimpleQuoteSetValue(D45,O45/100,Trigger)</f>
        <v>0</v>
      </c>
      <c r="Q45" s="193"/>
      <c r="T45" s="471" t="str">
        <f>J45</f>
        <v>EURXSTUBD=</v>
      </c>
      <c r="U45" s="472">
        <v>0.24516129</v>
      </c>
      <c r="V45" s="472">
        <v>0.22516128999999999</v>
      </c>
      <c r="W45" s="473">
        <f>AVERAGE(U45,V45)</f>
        <v>0.23516129</v>
      </c>
    </row>
    <row r="46" spans="1:23" ht="12" thickBot="1" x14ac:dyDescent="0.25">
      <c r="A46" s="48"/>
      <c r="B46" s="48"/>
      <c r="C46" s="48"/>
      <c r="D46" s="48"/>
      <c r="E46" s="48"/>
      <c r="F46" s="46"/>
      <c r="H46" s="42"/>
      <c r="I46" s="41"/>
      <c r="J46" s="41"/>
      <c r="K46" s="41"/>
      <c r="L46" s="41"/>
      <c r="M46" s="41"/>
      <c r="N46" s="41"/>
      <c r="O46" s="41"/>
      <c r="P46" s="41"/>
      <c r="Q46" s="40"/>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M2" sqref="M2"/>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11</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15:05:58</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250</v>
      </c>
      <c r="O5" s="272" t="s">
        <v>250</v>
      </c>
      <c r="P5" s="271" t="s">
        <v>250</v>
      </c>
      <c r="Q5" s="271" t="s">
        <v>250</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250</v>
      </c>
      <c r="O6" s="267" t="s">
        <v>250</v>
      </c>
      <c r="P6" s="266" t="s">
        <v>250</v>
      </c>
      <c r="Q6" s="266" t="s">
        <v>250</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6.7000000000000004E-2</v>
      </c>
      <c r="O7" s="272">
        <v>0.11700000000000001</v>
      </c>
      <c r="P7" s="271">
        <v>0</v>
      </c>
      <c r="Q7" s="271">
        <v>0</v>
      </c>
      <c r="R7" s="237">
        <f>_xll.qlMidSafe($N7,$O7)</f>
        <v>9.1999999999999998E-2</v>
      </c>
      <c r="S7" s="216"/>
      <c r="T7" s="260">
        <v>8.7999999999999995E-2</v>
      </c>
      <c r="U7" s="216"/>
      <c r="V7" s="287">
        <v>9.1999999999999998E-2</v>
      </c>
      <c r="W7" s="221">
        <f>_xll.qlSimpleQuoteSetValue(E7,V7/100,Trigger)</f>
        <v>0</v>
      </c>
      <c r="X7" s="193"/>
      <c r="Y7" s="17"/>
      <c r="Z7" s="253">
        <f t="shared" si="2"/>
        <v>5.0000000000000012E-4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7.2999999999999995E-2</v>
      </c>
      <c r="O8" s="262">
        <v>0.123</v>
      </c>
      <c r="P8" s="261">
        <v>0</v>
      </c>
      <c r="Q8" s="261">
        <v>0</v>
      </c>
      <c r="R8" s="225">
        <f>_xll.qlMidSafe($N8,$O8)</f>
        <v>9.8000000000000004E-2</v>
      </c>
      <c r="S8" s="216"/>
      <c r="T8" s="260">
        <v>8.6999999999999994E-2</v>
      </c>
      <c r="U8" s="216"/>
      <c r="V8" s="287">
        <v>9.8000000000000004E-2</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7.3999999999999996E-2</v>
      </c>
      <c r="O9" s="262">
        <v>0.124</v>
      </c>
      <c r="P9" s="261">
        <v>0</v>
      </c>
      <c r="Q9" s="261">
        <v>0</v>
      </c>
      <c r="R9" s="225">
        <f>_xll.qlMidSafe($N9,$O9)</f>
        <v>9.9000000000000005E-2</v>
      </c>
      <c r="S9" s="216"/>
      <c r="T9" s="260">
        <v>8.4999999999999992E-2</v>
      </c>
      <c r="U9" s="216"/>
      <c r="V9" s="287">
        <v>9.9000000000000005E-2</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7.3999999999999996E-2</v>
      </c>
      <c r="O10" s="262">
        <v>0.124</v>
      </c>
      <c r="P10" s="261">
        <v>0</v>
      </c>
      <c r="Q10" s="261">
        <v>0</v>
      </c>
      <c r="R10" s="225">
        <f>_xll.qlMidSafe($N10,$O10)</f>
        <v>9.9000000000000005E-2</v>
      </c>
      <c r="S10" s="216"/>
      <c r="T10" s="260">
        <v>8.2000000000000003E-2</v>
      </c>
      <c r="U10" s="216"/>
      <c r="V10" s="287">
        <v>9.9000000000000005E-2</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7.0999999999999994E-2</v>
      </c>
      <c r="O11" s="262">
        <v>0.121</v>
      </c>
      <c r="P11" s="261">
        <v>0</v>
      </c>
      <c r="Q11" s="261">
        <v>0</v>
      </c>
      <c r="R11" s="225">
        <f>_xll.qlMidSafe($N11,$O11)</f>
        <v>9.6000000000000002E-2</v>
      </c>
      <c r="S11" s="216"/>
      <c r="T11" s="260">
        <v>0.08</v>
      </c>
      <c r="U11" s="216"/>
      <c r="V11" s="287">
        <v>9.6000000000000002E-2</v>
      </c>
      <c r="W11" s="221">
        <f>_xll.qlSimpleQuoteSetValue(E11,V11/100,Trigger)</f>
        <v>0</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6.9000000000000006E-2</v>
      </c>
      <c r="O12" s="267">
        <v>0.11899999999999999</v>
      </c>
      <c r="P12" s="266">
        <v>0</v>
      </c>
      <c r="Q12" s="266">
        <v>0</v>
      </c>
      <c r="R12" s="218">
        <f>_xll.qlMidSafe($N12,$O12)</f>
        <v>9.4E-2</v>
      </c>
      <c r="S12" s="216"/>
      <c r="T12" s="265">
        <v>7.8E-2</v>
      </c>
      <c r="U12" s="216"/>
      <c r="V12" s="287">
        <v>9.4E-2</v>
      </c>
      <c r="W12" s="221">
        <f>_xll.qlSimpleQuoteSetValue(E12,V12/100,Trigger)</f>
        <v>0</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250</v>
      </c>
      <c r="O13" s="272" t="s">
        <v>250</v>
      </c>
      <c r="P13" s="271" t="s">
        <v>250</v>
      </c>
      <c r="Q13" s="271" t="s">
        <v>250</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250</v>
      </c>
      <c r="O14" s="267" t="s">
        <v>250</v>
      </c>
      <c r="P14" s="266" t="s">
        <v>250</v>
      </c>
      <c r="Q14" s="266" t="s">
        <v>250</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0.16800000000000001</v>
      </c>
      <c r="O15" s="262">
        <v>0.218</v>
      </c>
      <c r="P15" s="261">
        <v>0</v>
      </c>
      <c r="Q15" s="261">
        <v>0</v>
      </c>
      <c r="R15" s="225">
        <f>_xll.qlMidSafe($N15,$O15)</f>
        <v>0.193</v>
      </c>
      <c r="S15" s="216"/>
      <c r="T15" s="260">
        <v>0.189</v>
      </c>
      <c r="U15" s="216"/>
      <c r="V15" s="287">
        <v>0.193</v>
      </c>
      <c r="W15" s="221">
        <f>_xll.qlSimpleQuoteSetValue(E15,V15/100,Trigger)</f>
        <v>0</v>
      </c>
      <c r="X15" s="193"/>
      <c r="Y15" s="17"/>
      <c r="Z15" s="253">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0.17</v>
      </c>
      <c r="O16" s="262">
        <v>0.22</v>
      </c>
      <c r="P16" s="261">
        <v>0</v>
      </c>
      <c r="Q16" s="261">
        <v>0</v>
      </c>
      <c r="R16" s="225">
        <f>_xll.qlMidSafe($N16,$O16)</f>
        <v>0.19500000000000001</v>
      </c>
      <c r="S16" s="216"/>
      <c r="T16" s="260">
        <v>0.187</v>
      </c>
      <c r="U16" s="216"/>
      <c r="V16" s="287">
        <v>0.19500000000000001</v>
      </c>
      <c r="W16" s="221">
        <f>_xll.qlSimpleQuoteSetValue(E16,V16/100,Trigger)</f>
        <v>0</v>
      </c>
      <c r="X16" s="193"/>
      <c r="Y16" s="17"/>
      <c r="Z16" s="253">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0.17199999999999999</v>
      </c>
      <c r="O17" s="262">
        <v>0.222</v>
      </c>
      <c r="P17" s="261">
        <v>0</v>
      </c>
      <c r="Q17" s="261">
        <v>0</v>
      </c>
      <c r="R17" s="225">
        <f>_xll.qlMidSafe($N17,$O17)</f>
        <v>0.19700000000000001</v>
      </c>
      <c r="S17" s="216"/>
      <c r="T17" s="260">
        <v>0.184</v>
      </c>
      <c r="U17" s="216"/>
      <c r="V17" s="287">
        <v>0.19700000000000001</v>
      </c>
      <c r="W17" s="221">
        <f>_xll.qlSimpleQuoteSetValue(E17,V17/100,Trigger)</f>
        <v>0</v>
      </c>
      <c r="X17" s="193"/>
      <c r="Y17" s="17"/>
      <c r="Z17" s="253">
        <f t="shared" si="2"/>
        <v>4.999999999999999E-4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0.17199999999999999</v>
      </c>
      <c r="O18" s="262">
        <v>0.222</v>
      </c>
      <c r="P18" s="261">
        <v>0</v>
      </c>
      <c r="Q18" s="261">
        <v>0</v>
      </c>
      <c r="R18" s="225">
        <f>_xll.qlMidSafe($N18,$O18)</f>
        <v>0.19700000000000001</v>
      </c>
      <c r="S18" s="216"/>
      <c r="T18" s="260">
        <v>0.183</v>
      </c>
      <c r="U18" s="216"/>
      <c r="V18" s="287">
        <v>0.19700000000000001</v>
      </c>
      <c r="W18" s="221">
        <f>_xll.qlSimpleQuoteSetValue(E18,V18/100,Trigger)</f>
        <v>0</v>
      </c>
      <c r="X18" s="193"/>
      <c r="Y18" s="17"/>
      <c r="Z18" s="253">
        <f t="shared" si="2"/>
        <v>4.999999999999999E-4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0.17199999999999999</v>
      </c>
      <c r="O19" s="262">
        <v>0.222</v>
      </c>
      <c r="P19" s="261">
        <v>0</v>
      </c>
      <c r="Q19" s="261">
        <v>0</v>
      </c>
      <c r="R19" s="225">
        <f>_xll.qlMidSafe($N19,$O19)</f>
        <v>0.19700000000000001</v>
      </c>
      <c r="S19" s="216"/>
      <c r="T19" s="260">
        <v>0.18099999999999999</v>
      </c>
      <c r="U19" s="216"/>
      <c r="V19" s="287">
        <v>0.19700000000000001</v>
      </c>
      <c r="W19" s="221">
        <f>_xll.qlSimpleQuoteSetValue(E19,V19/100,Trigger)</f>
        <v>0</v>
      </c>
      <c r="X19" s="193"/>
      <c r="Y19" s="17"/>
      <c r="Z19" s="253">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0.17299999999999999</v>
      </c>
      <c r="O20" s="262">
        <v>0.223</v>
      </c>
      <c r="P20" s="261">
        <v>0</v>
      </c>
      <c r="Q20" s="261">
        <v>0</v>
      </c>
      <c r="R20" s="225">
        <f>_xll.qlMidSafe($N20,$O20)</f>
        <v>0.19800000000000001</v>
      </c>
      <c r="S20" s="216"/>
      <c r="T20" s="260">
        <v>0.18</v>
      </c>
      <c r="U20" s="216"/>
      <c r="V20" s="287">
        <v>0.19800000000000001</v>
      </c>
      <c r="W20" s="221">
        <f>_xll.qlSimpleQuoteSetValue(E20,V20/100,Trigger)</f>
        <v>0</v>
      </c>
      <c r="X20" s="193"/>
      <c r="Y20" s="17"/>
      <c r="Z20" s="253">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0.17299999999999999</v>
      </c>
      <c r="O21" s="262">
        <v>0.223</v>
      </c>
      <c r="P21" s="261">
        <v>0</v>
      </c>
      <c r="Q21" s="261">
        <v>0</v>
      </c>
      <c r="R21" s="225">
        <f>_xll.qlMidSafe($N21,$O21)</f>
        <v>0.19800000000000001</v>
      </c>
      <c r="S21" s="216"/>
      <c r="T21" s="260">
        <v>0.183</v>
      </c>
      <c r="U21" s="216"/>
      <c r="V21" s="287">
        <v>0.19800000000000001</v>
      </c>
      <c r="W21" s="221">
        <f>_xll.qlSimpleQuoteSetValue(E21,V21/100,Trigger)</f>
        <v>0</v>
      </c>
      <c r="X21" s="193"/>
      <c r="Y21" s="17"/>
      <c r="Z21" s="253">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0.17399999999999999</v>
      </c>
      <c r="O22" s="262">
        <v>0.224</v>
      </c>
      <c r="P22" s="261">
        <v>0</v>
      </c>
      <c r="Q22" s="261">
        <v>0</v>
      </c>
      <c r="R22" s="225">
        <f>_xll.qlMidSafe($N22,$O22)</f>
        <v>0.19900000000000001</v>
      </c>
      <c r="S22" s="216"/>
      <c r="T22" s="260">
        <v>0.186</v>
      </c>
      <c r="U22" s="216"/>
      <c r="V22" s="287">
        <v>0.19900000000000001</v>
      </c>
      <c r="W22" s="221">
        <f>_xll.qlSimpleQuoteSetValue(E22,V22/100,Trigger)</f>
        <v>0</v>
      </c>
      <c r="X22" s="193"/>
      <c r="Y22" s="17"/>
      <c r="Z22" s="253">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0.17899999999999999</v>
      </c>
      <c r="O23" s="262">
        <v>0.22900000000000001</v>
      </c>
      <c r="P23" s="261">
        <v>0</v>
      </c>
      <c r="Q23" s="261">
        <v>0</v>
      </c>
      <c r="R23" s="225">
        <f>_xll.qlMidSafe($N23,$O23)</f>
        <v>0.20400000000000001</v>
      </c>
      <c r="S23" s="216"/>
      <c r="T23" s="260">
        <v>0.189</v>
      </c>
      <c r="U23" s="216"/>
      <c r="V23" s="287">
        <v>0.20400000000000001</v>
      </c>
      <c r="W23" s="221">
        <f>_xll.qlSimpleQuoteSetValue(E23,V23/100,Trigger)</f>
        <v>0</v>
      </c>
      <c r="X23" s="193"/>
      <c r="Y23" s="17"/>
      <c r="Z23" s="253">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0.183</v>
      </c>
      <c r="O24" s="262">
        <v>0.23300000000000001</v>
      </c>
      <c r="P24" s="261">
        <v>0</v>
      </c>
      <c r="Q24" s="261">
        <v>0</v>
      </c>
      <c r="R24" s="225">
        <f>_xll.qlMidSafe($N24,$O24)</f>
        <v>0.20800000000000002</v>
      </c>
      <c r="S24" s="216"/>
      <c r="T24" s="260">
        <v>0.19600000000000001</v>
      </c>
      <c r="U24" s="216"/>
      <c r="V24" s="287">
        <v>0.20800000000000002</v>
      </c>
      <c r="W24" s="221">
        <f>_xll.qlSimpleQuoteSetValue(E24,V24/100,Trigger)</f>
        <v>-1.0000000000000026E-5</v>
      </c>
      <c r="X24" s="193"/>
      <c r="Y24" s="17"/>
      <c r="Z24" s="253">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0.188</v>
      </c>
      <c r="O25" s="262">
        <v>0.23799999999999999</v>
      </c>
      <c r="P25" s="261">
        <v>0</v>
      </c>
      <c r="Q25" s="261">
        <v>0</v>
      </c>
      <c r="R25" s="225">
        <f>_xll.qlMidSafe($N25,$O25)</f>
        <v>0.21299999999999999</v>
      </c>
      <c r="S25" s="216"/>
      <c r="T25" s="260">
        <v>0.20200000000000001</v>
      </c>
      <c r="U25" s="216"/>
      <c r="V25" s="287">
        <v>0.21299999999999999</v>
      </c>
      <c r="W25" s="221">
        <f>_xll.qlSimpleQuoteSetValue(E25,V25/100,Trigger)</f>
        <v>0</v>
      </c>
      <c r="X25" s="193"/>
      <c r="Y25" s="17"/>
      <c r="Z25" s="253">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0.19500000000000001</v>
      </c>
      <c r="O26" s="262">
        <v>0.245</v>
      </c>
      <c r="P26" s="261">
        <v>0</v>
      </c>
      <c r="Q26" s="261">
        <v>0</v>
      </c>
      <c r="R26" s="225">
        <f>_xll.qlMidSafe($N26,$O26)</f>
        <v>0.22</v>
      </c>
      <c r="S26" s="216"/>
      <c r="T26" s="260">
        <v>0.20900000000000002</v>
      </c>
      <c r="U26" s="216"/>
      <c r="V26" s="287">
        <v>0.22</v>
      </c>
      <c r="W26" s="221">
        <f>_xll.qlSimpleQuoteSetValue(E26,V26/100,Trigger)</f>
        <v>0</v>
      </c>
      <c r="X26" s="193"/>
      <c r="Y26" s="17"/>
      <c r="Z26" s="253">
        <f t="shared" si="2"/>
        <v>4.999999999999999E-4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0.20399999999999999</v>
      </c>
      <c r="O27" s="262">
        <v>0.254</v>
      </c>
      <c r="P27" s="261">
        <v>0</v>
      </c>
      <c r="Q27" s="261">
        <v>0</v>
      </c>
      <c r="R27" s="225">
        <f>_xll.qlMidSafe($N27,$O27)</f>
        <v>0.22899999999999998</v>
      </c>
      <c r="S27" s="216"/>
      <c r="T27" s="260">
        <v>0.217</v>
      </c>
      <c r="U27" s="216"/>
      <c r="V27" s="287">
        <v>0.22899999999999998</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0.21199999999999999</v>
      </c>
      <c r="O28" s="262">
        <v>0.26200000000000001</v>
      </c>
      <c r="P28" s="261">
        <v>0</v>
      </c>
      <c r="Q28" s="261">
        <v>0</v>
      </c>
      <c r="R28" s="225">
        <f>_xll.qlMidSafe($N28,$O28)</f>
        <v>0.23699999999999999</v>
      </c>
      <c r="S28" s="216"/>
      <c r="T28" s="260">
        <v>0.22500000000000001</v>
      </c>
      <c r="U28" s="216"/>
      <c r="V28" s="287">
        <v>0.23699999999999999</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0.221</v>
      </c>
      <c r="O29" s="262">
        <v>0.27100000000000002</v>
      </c>
      <c r="P29" s="261">
        <v>0</v>
      </c>
      <c r="Q29" s="261">
        <v>0</v>
      </c>
      <c r="R29" s="225">
        <f>_xll.qlMidSafe($N29,$O29)</f>
        <v>0.246</v>
      </c>
      <c r="S29" s="216"/>
      <c r="T29" s="260">
        <v>0.23499999999999999</v>
      </c>
      <c r="U29" s="216"/>
      <c r="V29" s="287">
        <v>0.246</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0.23100000000000001</v>
      </c>
      <c r="O30" s="262">
        <v>0.28100000000000003</v>
      </c>
      <c r="P30" s="261">
        <v>0</v>
      </c>
      <c r="Q30" s="261">
        <v>0</v>
      </c>
      <c r="R30" s="225">
        <f>_xll.qlMidSafe($N30,$O30)</f>
        <v>0.25600000000000001</v>
      </c>
      <c r="S30" s="216"/>
      <c r="T30" s="260">
        <v>0.24299999999999999</v>
      </c>
      <c r="U30" s="216"/>
      <c r="V30" s="287">
        <v>0.25600000000000001</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0.24</v>
      </c>
      <c r="O31" s="262">
        <v>0.28999999999999998</v>
      </c>
      <c r="P31" s="261">
        <v>0</v>
      </c>
      <c r="Q31" s="261">
        <v>0</v>
      </c>
      <c r="R31" s="225">
        <f>_xll.qlMidSafe($N31,$O31)</f>
        <v>0.26500000000000001</v>
      </c>
      <c r="S31" s="216"/>
      <c r="T31" s="260">
        <v>0.254</v>
      </c>
      <c r="U31" s="216"/>
      <c r="V31" s="287">
        <v>0.26500000000000001</v>
      </c>
      <c r="W31" s="221">
        <f>_xll.qlSimpleQuoteSetValue(E31,V31/100,Trigger)</f>
        <v>0</v>
      </c>
      <c r="X31" s="193"/>
      <c r="Y31" s="17"/>
      <c r="Z31" s="253">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0.251</v>
      </c>
      <c r="O32" s="262">
        <v>0.30099999999999999</v>
      </c>
      <c r="P32" s="261">
        <v>0</v>
      </c>
      <c r="Q32" s="261">
        <v>0</v>
      </c>
      <c r="R32" s="225">
        <f>_xll.qlMidSafe($N32,$O32)</f>
        <v>0.27600000000000002</v>
      </c>
      <c r="S32" s="216"/>
      <c r="T32" s="260">
        <v>0.26500000000000001</v>
      </c>
      <c r="U32" s="216"/>
      <c r="V32" s="287">
        <v>0.27600000000000002</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0.36</v>
      </c>
      <c r="O33" s="257">
        <v>0.41</v>
      </c>
      <c r="P33" s="256">
        <v>0</v>
      </c>
      <c r="Q33" s="256">
        <v>0</v>
      </c>
      <c r="R33" s="255">
        <f>_xll.qlMidSafe($N33,$O33)</f>
        <v>0.38500000000000001</v>
      </c>
      <c r="S33" s="216"/>
      <c r="T33" s="254">
        <v>0.37</v>
      </c>
      <c r="U33" s="216"/>
      <c r="V33" s="426">
        <v>0.38500000000000001</v>
      </c>
      <c r="W33" s="424">
        <f>_xll.qlSimpleQuoteSetValue(E35,V33/100,Trigger)</f>
        <v>0</v>
      </c>
      <c r="X33" s="193"/>
      <c r="Y33" s="17"/>
      <c r="Z33" s="253">
        <f t="shared" si="2"/>
        <v>4.9999999999999936E-4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Updated at 15:05:00</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X4</v>
      </c>
      <c r="E6" s="119" t="str">
        <f t="shared" ref="E6:E37" si="0">Currency&amp;$D$4&amp;$E$4&amp;$D6&amp;QuoteSuffix</f>
        <v>EURFUT1MX4_Quote</v>
      </c>
      <c r="F6" s="124" t="str">
        <f>_xll.qlSimpleQuote(E6,,PriceTickValue,Permanent,Trigger,ObjectOverwrite)</f>
        <v>EURFUT1MX4_Quote#0000</v>
      </c>
      <c r="G6" s="123" t="str">
        <f>_xll.ohRangeRetrieveError(F6)</f>
        <v/>
      </c>
      <c r="H6" s="117"/>
      <c r="J6" s="286"/>
      <c r="K6" s="299">
        <v>1</v>
      </c>
      <c r="L6" s="298" t="b">
        <v>0</v>
      </c>
      <c r="M6" s="234" t="str">
        <f t="array" ref="M6:M17">_xll.qlIMMcode(FuturesDates)</f>
        <v>X4</v>
      </c>
      <c r="N6" s="297">
        <f t="array" ref="N6:N17">_xll.qlIMMNextDates(_xll.qlSettingsEvaluationDate(Trigger)-1,$L6:$L17)</f>
        <v>41962</v>
      </c>
      <c r="O6" s="234" t="str">
        <f t="array" ref="O6:O17">VLOOKUP(Currency,LiffeCodes,2)&amp;FuturesCodes</f>
        <v>X4</v>
      </c>
      <c r="P6" s="296" t="s">
        <v>250</v>
      </c>
      <c r="Q6" s="234" t="s">
        <v>250</v>
      </c>
      <c r="R6" s="234" t="s">
        <v>250</v>
      </c>
      <c r="S6" s="234" t="s">
        <v>250</v>
      </c>
      <c r="T6" s="234" t="s">
        <v>250</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Z4</v>
      </c>
      <c r="E7" s="119" t="str">
        <f t="shared" si="0"/>
        <v>EURFUT1MZ4_Quote</v>
      </c>
      <c r="F7" s="118" t="str">
        <f>_xll.qlSimpleQuote(E7,,PriceTickValue,Permanent,Trigger,ObjectOverwrite)</f>
        <v>EURFUT1MZ4_Quote#0000</v>
      </c>
      <c r="G7" s="81" t="str">
        <f>_xll.ohRangeRetrieveError(F7)</f>
        <v/>
      </c>
      <c r="H7" s="117"/>
      <c r="J7" s="286"/>
      <c r="K7" s="292">
        <v>2</v>
      </c>
      <c r="L7" s="291" t="b">
        <v>0</v>
      </c>
      <c r="M7" s="222" t="str">
        <v>Z4</v>
      </c>
      <c r="N7" s="290">
        <v>41990</v>
      </c>
      <c r="O7" s="222" t="str">
        <v>Z4</v>
      </c>
      <c r="P7" s="289" t="s">
        <v>250</v>
      </c>
      <c r="Q7" s="222" t="s">
        <v>250</v>
      </c>
      <c r="R7" s="222" t="s">
        <v>250</v>
      </c>
      <c r="S7" s="222" t="s">
        <v>250</v>
      </c>
      <c r="T7" s="222" t="s">
        <v>250</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F5</v>
      </c>
      <c r="E8" s="119" t="str">
        <f t="shared" si="0"/>
        <v>EURFUT1MF5_Quote</v>
      </c>
      <c r="F8" s="118" t="str">
        <f>_xll.qlSimpleQuote(E8,,PriceTickValue,Permanent,Trigger,ObjectOverwrite)</f>
        <v>EURFUT1MF5_Quote#0000</v>
      </c>
      <c r="G8" s="81" t="str">
        <f>_xll.ohRangeRetrieveError(F8)</f>
        <v/>
      </c>
      <c r="H8" s="117"/>
      <c r="J8" s="286"/>
      <c r="K8" s="292">
        <v>3</v>
      </c>
      <c r="L8" s="291" t="b">
        <v>0</v>
      </c>
      <c r="M8" s="222" t="str">
        <v>F5</v>
      </c>
      <c r="N8" s="290">
        <v>42025</v>
      </c>
      <c r="O8" s="222" t="str">
        <v>F5</v>
      </c>
      <c r="P8" s="289" t="s">
        <v>250</v>
      </c>
      <c r="Q8" s="222" t="s">
        <v>250</v>
      </c>
      <c r="R8" s="222" t="s">
        <v>250</v>
      </c>
      <c r="S8" s="222" t="s">
        <v>250</v>
      </c>
      <c r="T8" s="222" t="s">
        <v>250</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G5</v>
      </c>
      <c r="E9" s="119" t="str">
        <f t="shared" si="0"/>
        <v>EURFUT1MG5_Quote</v>
      </c>
      <c r="F9" s="118" t="str">
        <f>_xll.qlSimpleQuote(E9,,PriceTickValue,Permanent,Trigger,ObjectOverwrite)</f>
        <v>EURFUT1MG5_Quote#0000</v>
      </c>
      <c r="G9" s="81" t="str">
        <f>_xll.ohRangeRetrieveError(F9)</f>
        <v/>
      </c>
      <c r="H9" s="117"/>
      <c r="J9" s="286"/>
      <c r="K9" s="292">
        <v>4</v>
      </c>
      <c r="L9" s="291" t="b">
        <v>0</v>
      </c>
      <c r="M9" s="222" t="str">
        <v>G5</v>
      </c>
      <c r="N9" s="290">
        <v>42053</v>
      </c>
      <c r="O9" s="222" t="str">
        <v>G5</v>
      </c>
      <c r="P9" s="289" t="s">
        <v>250</v>
      </c>
      <c r="Q9" s="222" t="s">
        <v>250</v>
      </c>
      <c r="R9" s="222" t="s">
        <v>250</v>
      </c>
      <c r="S9" s="222" t="s">
        <v>250</v>
      </c>
      <c r="T9" s="222" t="s">
        <v>250</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H5</v>
      </c>
      <c r="E10" s="119" t="str">
        <f t="shared" si="0"/>
        <v>EURFUT1MH5_Quote</v>
      </c>
      <c r="F10" s="118" t="str">
        <f>_xll.qlSimpleQuote(E10,,PriceTickValue,Permanent,Trigger,ObjectOverwrite)</f>
        <v>EURFUT1MH5_Quote#0000</v>
      </c>
      <c r="G10" s="81" t="str">
        <f>_xll.ohRangeRetrieveError(F10)</f>
        <v/>
      </c>
      <c r="H10" s="117"/>
      <c r="J10" s="286"/>
      <c r="K10" s="292">
        <v>5</v>
      </c>
      <c r="L10" s="291" t="b">
        <v>0</v>
      </c>
      <c r="M10" s="222" t="str">
        <v>H5</v>
      </c>
      <c r="N10" s="290">
        <v>42081</v>
      </c>
      <c r="O10" s="222" t="str">
        <v>H5</v>
      </c>
      <c r="P10" s="289" t="s">
        <v>250</v>
      </c>
      <c r="Q10" s="222" t="s">
        <v>250</v>
      </c>
      <c r="R10" s="222" t="s">
        <v>250</v>
      </c>
      <c r="S10" s="222" t="s">
        <v>250</v>
      </c>
      <c r="T10" s="222" t="s">
        <v>250</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J5</v>
      </c>
      <c r="E11" s="119" t="str">
        <f t="shared" si="0"/>
        <v>EURFUT1MJ5_Quote</v>
      </c>
      <c r="F11" s="118" t="str">
        <f>_xll.qlSimpleQuote(E11,,PriceTickValue,Permanent,Trigger,ObjectOverwrite)</f>
        <v>EURFUT1MJ5_Quote#0000</v>
      </c>
      <c r="G11" s="81" t="str">
        <f>_xll.ohRangeRetrieveError(F11)</f>
        <v/>
      </c>
      <c r="H11" s="117"/>
      <c r="J11" s="286"/>
      <c r="K11" s="292">
        <v>6</v>
      </c>
      <c r="L11" s="291" t="b">
        <v>0</v>
      </c>
      <c r="M11" s="222" t="str">
        <v>J5</v>
      </c>
      <c r="N11" s="290">
        <v>42109</v>
      </c>
      <c r="O11" s="222" t="str">
        <v>J5</v>
      </c>
      <c r="P11" s="289" t="s">
        <v>250</v>
      </c>
      <c r="Q11" s="222" t="s">
        <v>250</v>
      </c>
      <c r="R11" s="222" t="s">
        <v>250</v>
      </c>
      <c r="S11" s="222" t="s">
        <v>250</v>
      </c>
      <c r="T11" s="222" t="s">
        <v>250</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K5</v>
      </c>
      <c r="E12" s="119" t="str">
        <f t="shared" si="0"/>
        <v>EURFUT1MK5_Quote</v>
      </c>
      <c r="F12" s="118" t="str">
        <f>_xll.qlSimpleQuote(E12,,PriceTickValue,Permanent,Trigger,ObjectOverwrite)</f>
        <v>EURFUT1MK5_Quote#0000</v>
      </c>
      <c r="G12" s="81" t="str">
        <f>_xll.ohRangeRetrieveError(F12)</f>
        <v/>
      </c>
      <c r="H12" s="117"/>
      <c r="J12" s="286"/>
      <c r="K12" s="292">
        <v>7</v>
      </c>
      <c r="L12" s="291" t="b">
        <v>0</v>
      </c>
      <c r="M12" s="222" t="str">
        <v>K5</v>
      </c>
      <c r="N12" s="290">
        <v>42144</v>
      </c>
      <c r="O12" s="222" t="str">
        <v>K5</v>
      </c>
      <c r="P12" s="289" t="s">
        <v>250</v>
      </c>
      <c r="Q12" s="222" t="s">
        <v>250</v>
      </c>
      <c r="R12" s="222" t="s">
        <v>250</v>
      </c>
      <c r="S12" s="222" t="s">
        <v>250</v>
      </c>
      <c r="T12" s="222" t="s">
        <v>250</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M5</v>
      </c>
      <c r="E13" s="119" t="str">
        <f t="shared" si="0"/>
        <v>EURFUT1MM5_Quote</v>
      </c>
      <c r="F13" s="118" t="str">
        <f>_xll.qlSimpleQuote(E13,,PriceTickValue,Permanent,Trigger,ObjectOverwrite)</f>
        <v>EURFUT1MM5_Quote#0000</v>
      </c>
      <c r="G13" s="81" t="str">
        <f>_xll.ohRangeRetrieveError(F13)</f>
        <v/>
      </c>
      <c r="H13" s="117"/>
      <c r="J13" s="286"/>
      <c r="K13" s="292">
        <v>8</v>
      </c>
      <c r="L13" s="291" t="b">
        <v>0</v>
      </c>
      <c r="M13" s="222" t="str">
        <v>M5</v>
      </c>
      <c r="N13" s="290">
        <v>42172</v>
      </c>
      <c r="O13" s="222" t="str">
        <v>M5</v>
      </c>
      <c r="P13" s="289" t="s">
        <v>250</v>
      </c>
      <c r="Q13" s="222" t="s">
        <v>250</v>
      </c>
      <c r="R13" s="222" t="s">
        <v>250</v>
      </c>
      <c r="S13" s="222" t="s">
        <v>250</v>
      </c>
      <c r="T13" s="222" t="s">
        <v>250</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N5</v>
      </c>
      <c r="E14" s="119" t="str">
        <f t="shared" si="0"/>
        <v>EURFUT1MN5_Quote</v>
      </c>
      <c r="F14" s="118" t="str">
        <f>_xll.qlSimpleQuote(E14,,PriceTickValue,Permanent,Trigger,ObjectOverwrite)</f>
        <v>EURFUT1MN5_Quote#0000</v>
      </c>
      <c r="G14" s="81" t="str">
        <f>_xll.ohRangeRetrieveError(F14)</f>
        <v/>
      </c>
      <c r="H14" s="117"/>
      <c r="J14" s="286"/>
      <c r="K14" s="292">
        <v>9</v>
      </c>
      <c r="L14" s="291" t="b">
        <v>0</v>
      </c>
      <c r="M14" s="222" t="str">
        <v>N5</v>
      </c>
      <c r="N14" s="290">
        <v>42200</v>
      </c>
      <c r="O14" s="222" t="str">
        <v>N5</v>
      </c>
      <c r="P14" s="289" t="s">
        <v>250</v>
      </c>
      <c r="Q14" s="222" t="s">
        <v>250</v>
      </c>
      <c r="R14" s="222" t="s">
        <v>250</v>
      </c>
      <c r="S14" s="222" t="s">
        <v>250</v>
      </c>
      <c r="T14" s="222" t="s">
        <v>250</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Q5</v>
      </c>
      <c r="E15" s="119" t="str">
        <f t="shared" si="0"/>
        <v>EURFUT1MQ5_Quote</v>
      </c>
      <c r="F15" s="118" t="str">
        <f>_xll.qlSimpleQuote(E15,,PriceTickValue,Permanent,Trigger,ObjectOverwrite)</f>
        <v>EURFUT1MQ5_Quote#0000</v>
      </c>
      <c r="G15" s="81" t="str">
        <f>_xll.ohRangeRetrieveError(F15)</f>
        <v/>
      </c>
      <c r="H15" s="117"/>
      <c r="J15" s="286"/>
      <c r="K15" s="292">
        <v>10</v>
      </c>
      <c r="L15" s="291" t="b">
        <v>0</v>
      </c>
      <c r="M15" s="222" t="str">
        <v>Q5</v>
      </c>
      <c r="N15" s="290">
        <v>42235</v>
      </c>
      <c r="O15" s="222" t="str">
        <v>Q5</v>
      </c>
      <c r="P15" s="289" t="s">
        <v>250</v>
      </c>
      <c r="Q15" s="222" t="s">
        <v>250</v>
      </c>
      <c r="R15" s="222" t="s">
        <v>250</v>
      </c>
      <c r="S15" s="222" t="s">
        <v>250</v>
      </c>
      <c r="T15" s="222" t="s">
        <v>250</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U5</v>
      </c>
      <c r="E16" s="119" t="str">
        <f t="shared" si="0"/>
        <v>EURFUT1MU5_Quote</v>
      </c>
      <c r="F16" s="118" t="str">
        <f>_xll.qlSimpleQuote(E16,,PriceTickValue,Permanent,Trigger,ObjectOverwrite)</f>
        <v>EURFUT1MU5_Quote#0000</v>
      </c>
      <c r="G16" s="81" t="str">
        <f>_xll.ohRangeRetrieveError(F16)</f>
        <v/>
      </c>
      <c r="H16" s="117"/>
      <c r="J16" s="286"/>
      <c r="K16" s="292">
        <v>11</v>
      </c>
      <c r="L16" s="291" t="b">
        <v>0</v>
      </c>
      <c r="M16" s="222" t="str">
        <v>U5</v>
      </c>
      <c r="N16" s="290">
        <v>42263</v>
      </c>
      <c r="O16" s="222" t="str">
        <v>U5</v>
      </c>
      <c r="P16" s="289" t="s">
        <v>250</v>
      </c>
      <c r="Q16" s="222" t="s">
        <v>250</v>
      </c>
      <c r="R16" s="222" t="s">
        <v>250</v>
      </c>
      <c r="S16" s="222" t="s">
        <v>250</v>
      </c>
      <c r="T16" s="222" t="s">
        <v>250</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V5</v>
      </c>
      <c r="E17" s="119" t="str">
        <f t="shared" si="0"/>
        <v>EURFUT1MV5_Quote</v>
      </c>
      <c r="F17" s="118" t="str">
        <f>_xll.qlSimpleQuote(E17,,PriceTickValue,Permanent,Trigger,ObjectOverwrite)</f>
        <v>EURFUT1MV5_Quote#0000</v>
      </c>
      <c r="G17" s="81" t="str">
        <f>_xll.ohRangeRetrieveError(F17)</f>
        <v/>
      </c>
      <c r="H17" s="117"/>
      <c r="J17" s="286"/>
      <c r="K17" s="285">
        <v>12</v>
      </c>
      <c r="L17" s="284" t="b">
        <v>0</v>
      </c>
      <c r="M17" s="214" t="str">
        <v>V5</v>
      </c>
      <c r="N17" s="283">
        <v>42298</v>
      </c>
      <c r="O17" s="214" t="str">
        <v>V5</v>
      </c>
      <c r="P17" s="282" t="s">
        <v>250</v>
      </c>
      <c r="Q17" s="214" t="s">
        <v>250</v>
      </c>
      <c r="R17" s="214" t="s">
        <v>250</v>
      </c>
      <c r="S17" s="214" t="s">
        <v>250</v>
      </c>
      <c r="T17" s="214" t="s">
        <v>250</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X5</v>
      </c>
      <c r="E18" s="119" t="str">
        <f t="shared" si="0"/>
        <v>EURFUT1MX5_Quote</v>
      </c>
      <c r="F18" s="118" t="str">
        <f>_xll.qlSimpleQuote(E18,,PriceTickValue,Permanent,Trigger,ObjectOverwrite)</f>
        <v>EURFUT1MX5_Quote#0000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Z5</v>
      </c>
      <c r="E19" s="119" t="str">
        <f t="shared" si="0"/>
        <v>EURFUT1MZ5_Quote</v>
      </c>
      <c r="F19" s="118" t="str">
        <f>_xll.qlSimpleQuote(E19,,PriceTickValue,Permanent,Trigger,ObjectOverwrite)</f>
        <v>EURFUT1MZ5_Quote#0000</v>
      </c>
      <c r="G19" s="81" t="str">
        <f>_xll.ohRangeRetrieveError(F19)</f>
        <v/>
      </c>
      <c r="H19" s="117"/>
    </row>
    <row r="20" spans="1:32" x14ac:dyDescent="0.2">
      <c r="A20" s="122"/>
      <c r="B20" s="83">
        <v>15</v>
      </c>
      <c r="C20" s="121" t="b">
        <v>0</v>
      </c>
      <c r="D20" s="120" t="str">
        <v>F6</v>
      </c>
      <c r="E20" s="119" t="str">
        <f t="shared" si="0"/>
        <v>EURFUT1MF6_Quote</v>
      </c>
      <c r="F20" s="118" t="str">
        <f>_xll.qlSimpleQuote(E20,,PriceTickValue,Permanent,Trigger,ObjectOverwrite)</f>
        <v>EURFUT1MF6_Quote#0000</v>
      </c>
      <c r="G20" s="81" t="str">
        <f>_xll.ohRangeRetrieveError(F20)</f>
        <v/>
      </c>
      <c r="H20" s="117"/>
    </row>
    <row r="21" spans="1:32" x14ac:dyDescent="0.2">
      <c r="A21" s="122"/>
      <c r="B21" s="83">
        <v>16</v>
      </c>
      <c r="C21" s="121" t="b">
        <v>0</v>
      </c>
      <c r="D21" s="120" t="str">
        <v>G6</v>
      </c>
      <c r="E21" s="119" t="str">
        <f t="shared" si="0"/>
        <v>EURFUT1MG6_Quote</v>
      </c>
      <c r="F21" s="118" t="str">
        <f>_xll.qlSimpleQuote(E21,,PriceTickValue,Permanent,Trigger,ObjectOverwrite)</f>
        <v>EURFUT1MG6_Quote#0000</v>
      </c>
      <c r="G21" s="81" t="str">
        <f>_xll.ohRangeRetrieveError(F21)</f>
        <v/>
      </c>
      <c r="H21" s="117"/>
    </row>
    <row r="22" spans="1:32" x14ac:dyDescent="0.2">
      <c r="A22" s="122"/>
      <c r="B22" s="83">
        <v>17</v>
      </c>
      <c r="C22" s="121" t="b">
        <v>0</v>
      </c>
      <c r="D22" s="120" t="str">
        <v>H6</v>
      </c>
      <c r="E22" s="119" t="str">
        <f t="shared" si="0"/>
        <v>EURFUT1MH6_Quote</v>
      </c>
      <c r="F22" s="118" t="str">
        <f>_xll.qlSimpleQuote(E22,,PriceTickValue,Permanent,Trigger,ObjectOverwrite)</f>
        <v>EURFUT1MH6_Quote#0000</v>
      </c>
      <c r="G22" s="81" t="str">
        <f>_xll.ohRangeRetrieveError(F22)</f>
        <v/>
      </c>
      <c r="H22" s="117"/>
    </row>
    <row r="23" spans="1:32" x14ac:dyDescent="0.2">
      <c r="A23" s="122"/>
      <c r="B23" s="83">
        <v>18</v>
      </c>
      <c r="C23" s="121" t="b">
        <v>0</v>
      </c>
      <c r="D23" s="120" t="str">
        <v>J6</v>
      </c>
      <c r="E23" s="119" t="str">
        <f t="shared" si="0"/>
        <v>EURFUT1MJ6_Quote</v>
      </c>
      <c r="F23" s="118" t="str">
        <f>_xll.qlSimpleQuote(E23,,PriceTickValue,Permanent,Trigger,ObjectOverwrite)</f>
        <v>EURFUT1MJ6_Quote#0000</v>
      </c>
      <c r="G23" s="81" t="str">
        <f>_xll.ohRangeRetrieveError(F23)</f>
        <v/>
      </c>
      <c r="H23" s="117"/>
    </row>
    <row r="24" spans="1:32" x14ac:dyDescent="0.2">
      <c r="A24" s="122"/>
      <c r="B24" s="83">
        <v>19</v>
      </c>
      <c r="C24" s="121" t="b">
        <v>0</v>
      </c>
      <c r="D24" s="120" t="str">
        <v>K6</v>
      </c>
      <c r="E24" s="119" t="str">
        <f t="shared" si="0"/>
        <v>EURFUT1MK6_Quote</v>
      </c>
      <c r="F24" s="118" t="str">
        <f>_xll.qlSimpleQuote(E24,,PriceTickValue,Permanent,Trigger,ObjectOverwrite)</f>
        <v>EURFUT1MK6_Quote#0000</v>
      </c>
      <c r="G24" s="81" t="str">
        <f>_xll.ohRangeRetrieveError(F24)</f>
        <v/>
      </c>
      <c r="H24" s="117"/>
    </row>
    <row r="25" spans="1:32" x14ac:dyDescent="0.2">
      <c r="A25" s="122"/>
      <c r="B25" s="83">
        <v>20</v>
      </c>
      <c r="C25" s="121" t="b">
        <v>0</v>
      </c>
      <c r="D25" s="120" t="str">
        <v>M6</v>
      </c>
      <c r="E25" s="119" t="str">
        <f t="shared" si="0"/>
        <v>EURFUT1MM6_Quote</v>
      </c>
      <c r="F25" s="118" t="str">
        <f>_xll.qlSimpleQuote(E25,,PriceTickValue,Permanent,Trigger,ObjectOverwrite)</f>
        <v>EURFUT1MM6_Quote#0000</v>
      </c>
      <c r="G25" s="81" t="str">
        <f>_xll.ohRangeRetrieveError(F25)</f>
        <v/>
      </c>
      <c r="H25" s="117"/>
    </row>
    <row r="26" spans="1:32" x14ac:dyDescent="0.2">
      <c r="A26" s="122"/>
      <c r="B26" s="83">
        <v>21</v>
      </c>
      <c r="C26" s="121" t="b">
        <v>0</v>
      </c>
      <c r="D26" s="120" t="str">
        <v>N6</v>
      </c>
      <c r="E26" s="119" t="str">
        <f t="shared" si="0"/>
        <v>EURFUT1MN6_Quote</v>
      </c>
      <c r="F26" s="118" t="str">
        <f>_xll.qlSimpleQuote(E26,,PriceTickValue,Permanent,Trigger,ObjectOverwrite)</f>
        <v>EURFUT1MN6_Quote#0000</v>
      </c>
      <c r="G26" s="81" t="str">
        <f>_xll.ohRangeRetrieveError(F26)</f>
        <v/>
      </c>
      <c r="H26" s="117"/>
    </row>
    <row r="27" spans="1:32" x14ac:dyDescent="0.2">
      <c r="A27" s="122"/>
      <c r="B27" s="83">
        <v>22</v>
      </c>
      <c r="C27" s="121" t="b">
        <v>0</v>
      </c>
      <c r="D27" s="120" t="str">
        <v>Q6</v>
      </c>
      <c r="E27" s="119" t="str">
        <f t="shared" si="0"/>
        <v>EURFUT1MQ6_Quote</v>
      </c>
      <c r="F27" s="118" t="str">
        <f>_xll.qlSimpleQuote(E27,,PriceTickValue,Permanent,Trigger,ObjectOverwrite)</f>
        <v>EURFUT1MQ6_Quote#0000</v>
      </c>
      <c r="G27" s="81" t="str">
        <f>_xll.ohRangeRetrieveError(F27)</f>
        <v/>
      </c>
      <c r="H27" s="117"/>
    </row>
    <row r="28" spans="1:32" x14ac:dyDescent="0.2">
      <c r="A28" s="122"/>
      <c r="B28" s="83">
        <v>23</v>
      </c>
      <c r="C28" s="121" t="b">
        <v>0</v>
      </c>
      <c r="D28" s="120" t="str">
        <v>U6</v>
      </c>
      <c r="E28" s="119" t="str">
        <f t="shared" si="0"/>
        <v>EURFUT1MU6_Quote</v>
      </c>
      <c r="F28" s="118" t="str">
        <f>_xll.qlSimpleQuote(E28,,PriceTickValue,Permanent,Trigger,ObjectOverwrite)</f>
        <v>EURFUT1MU6_Quote#0000</v>
      </c>
      <c r="G28" s="81" t="str">
        <f>_xll.ohRangeRetrieveError(F28)</f>
        <v/>
      </c>
      <c r="H28" s="117"/>
    </row>
    <row r="29" spans="1:32" x14ac:dyDescent="0.2">
      <c r="A29" s="122"/>
      <c r="B29" s="83">
        <v>24</v>
      </c>
      <c r="C29" s="121" t="b">
        <v>0</v>
      </c>
      <c r="D29" s="120" t="str">
        <v>V6</v>
      </c>
      <c r="E29" s="119" t="str">
        <f t="shared" si="0"/>
        <v>EURFUT1MV6_Quote</v>
      </c>
      <c r="F29" s="118" t="str">
        <f>_xll.qlSimpleQuote(E29,,PriceTickValue,Permanent,Trigger,ObjectOverwrite)</f>
        <v>EURFUT1MV6_Quote#0000</v>
      </c>
      <c r="G29" s="81" t="str">
        <f>_xll.ohRangeRetrieveError(F29)</f>
        <v/>
      </c>
      <c r="H29" s="117"/>
    </row>
    <row r="30" spans="1:32" x14ac:dyDescent="0.2">
      <c r="A30" s="122"/>
      <c r="B30" s="83">
        <v>25</v>
      </c>
      <c r="C30" s="121" t="b">
        <v>0</v>
      </c>
      <c r="D30" s="120" t="str">
        <v>X6</v>
      </c>
      <c r="E30" s="119" t="str">
        <f t="shared" si="0"/>
        <v>EURFUT1MX6_Quote</v>
      </c>
      <c r="F30" s="118" t="str">
        <f>_xll.qlSimpleQuote(E30,,PriceTickValue,Permanent,Trigger,ObjectOverwrite)</f>
        <v>EURFUT1MX6_Quote#0000</v>
      </c>
      <c r="G30" s="81" t="str">
        <f>_xll.ohRangeRetrieveError(F30)</f>
        <v/>
      </c>
      <c r="H30" s="117"/>
    </row>
    <row r="31" spans="1:32" x14ac:dyDescent="0.2">
      <c r="A31" s="122"/>
      <c r="B31" s="83">
        <v>26</v>
      </c>
      <c r="C31" s="121" t="b">
        <v>0</v>
      </c>
      <c r="D31" s="120" t="str">
        <v>Z6</v>
      </c>
      <c r="E31" s="119" t="str">
        <f t="shared" si="0"/>
        <v>EURFUT1MZ6_Quote</v>
      </c>
      <c r="F31" s="118" t="str">
        <f>_xll.qlSimpleQuote(E31,,PriceTickValue,Permanent,Trigger,ObjectOverwrite)</f>
        <v>EURFUT1MZ6_Quote#0000</v>
      </c>
      <c r="G31" s="81" t="str">
        <f>_xll.ohRangeRetrieveError(F31)</f>
        <v/>
      </c>
      <c r="H31" s="117"/>
    </row>
    <row r="32" spans="1:32" x14ac:dyDescent="0.2">
      <c r="A32" s="122"/>
      <c r="B32" s="83">
        <v>27</v>
      </c>
      <c r="C32" s="121" t="b">
        <v>0</v>
      </c>
      <c r="D32" s="120" t="str">
        <v>F7</v>
      </c>
      <c r="E32" s="119" t="str">
        <f t="shared" si="0"/>
        <v>EURFUT1MF7_Quote</v>
      </c>
      <c r="F32" s="118" t="str">
        <f>_xll.qlSimpleQuote(E32,,PriceTickValue,Permanent,Trigger,ObjectOverwrite)</f>
        <v>EURFUT1MF7_Quote#0000</v>
      </c>
      <c r="G32" s="81" t="str">
        <f>_xll.ohRangeRetrieveError(F32)</f>
        <v/>
      </c>
      <c r="H32" s="117"/>
    </row>
    <row r="33" spans="1:8" x14ac:dyDescent="0.2">
      <c r="A33" s="122"/>
      <c r="B33" s="83">
        <v>28</v>
      </c>
      <c r="C33" s="121" t="b">
        <v>0</v>
      </c>
      <c r="D33" s="120" t="str">
        <v>G7</v>
      </c>
      <c r="E33" s="119" t="str">
        <f t="shared" si="0"/>
        <v>EURFUT1MG7_Quote</v>
      </c>
      <c r="F33" s="118" t="str">
        <f>_xll.qlSimpleQuote(E33,,PriceTickValue,Permanent,Trigger,ObjectOverwrite)</f>
        <v>EURFUT1MG7_Quote#0000</v>
      </c>
      <c r="G33" s="81" t="str">
        <f>_xll.ohRangeRetrieveError(F33)</f>
        <v/>
      </c>
      <c r="H33" s="117"/>
    </row>
    <row r="34" spans="1:8" x14ac:dyDescent="0.2">
      <c r="A34" s="122"/>
      <c r="B34" s="83">
        <v>29</v>
      </c>
      <c r="C34" s="121" t="b">
        <v>0</v>
      </c>
      <c r="D34" s="120" t="str">
        <v>H7</v>
      </c>
      <c r="E34" s="119" t="str">
        <f t="shared" si="0"/>
        <v>EURFUT1MH7_Quote</v>
      </c>
      <c r="F34" s="118" t="str">
        <f>_xll.qlSimpleQuote(E34,,PriceTickValue,Permanent,Trigger,ObjectOverwrite)</f>
        <v>EURFUT1MH7_Quote#0000</v>
      </c>
      <c r="G34" s="81" t="str">
        <f>_xll.ohRangeRetrieveError(F34)</f>
        <v/>
      </c>
      <c r="H34" s="117"/>
    </row>
    <row r="35" spans="1:8" x14ac:dyDescent="0.2">
      <c r="A35" s="122"/>
      <c r="B35" s="83">
        <v>30</v>
      </c>
      <c r="C35" s="121" t="b">
        <v>0</v>
      </c>
      <c r="D35" s="120" t="str">
        <v>J7</v>
      </c>
      <c r="E35" s="119" t="str">
        <f t="shared" si="0"/>
        <v>EURFUT1MJ7_Quote</v>
      </c>
      <c r="F35" s="118" t="str">
        <f>_xll.qlSimpleQuote(E35,,PriceTickValue,Permanent,Trigger,ObjectOverwrite)</f>
        <v>EURFUT1MJ7_Quote#0000</v>
      </c>
      <c r="G35" s="81" t="str">
        <f>_xll.ohRangeRetrieveError(F35)</f>
        <v/>
      </c>
      <c r="H35" s="117"/>
    </row>
    <row r="36" spans="1:8" x14ac:dyDescent="0.2">
      <c r="A36" s="122"/>
      <c r="B36" s="83">
        <v>31</v>
      </c>
      <c r="C36" s="121" t="b">
        <v>0</v>
      </c>
      <c r="D36" s="120" t="str">
        <v>K7</v>
      </c>
      <c r="E36" s="119" t="str">
        <f t="shared" si="0"/>
        <v>EURFUT1MK7_Quote</v>
      </c>
      <c r="F36" s="118" t="str">
        <f>_xll.qlSimpleQuote(E36,,PriceTickValue,Permanent,Trigger,ObjectOverwrite)</f>
        <v>EURFUT1MK7_Quote#0000</v>
      </c>
      <c r="G36" s="81" t="str">
        <f>_xll.ohRangeRetrieveError(F36)</f>
        <v/>
      </c>
      <c r="H36" s="117"/>
    </row>
    <row r="37" spans="1:8" x14ac:dyDescent="0.2">
      <c r="A37" s="122"/>
      <c r="B37" s="83">
        <v>32</v>
      </c>
      <c r="C37" s="121" t="b">
        <v>0</v>
      </c>
      <c r="D37" s="120" t="str">
        <v>M7</v>
      </c>
      <c r="E37" s="119" t="str">
        <f t="shared" si="0"/>
        <v>EURFUT1MM7_Quote</v>
      </c>
      <c r="F37" s="118" t="str">
        <f>_xll.qlSimpleQuote(E37,,PriceTickValue,Permanent,Trigger,ObjectOverwrite)</f>
        <v>EURFUT1MM7_Quote#0000</v>
      </c>
      <c r="G37" s="81" t="str">
        <f>_xll.ohRangeRetrieveError(F37)</f>
        <v/>
      </c>
      <c r="H37" s="117"/>
    </row>
    <row r="38" spans="1:8" x14ac:dyDescent="0.2">
      <c r="A38" s="122"/>
      <c r="B38" s="83">
        <v>33</v>
      </c>
      <c r="C38" s="121" t="b">
        <v>0</v>
      </c>
      <c r="D38" s="120" t="str">
        <v>N7</v>
      </c>
      <c r="E38" s="119" t="str">
        <f t="shared" ref="E38:E69" si="2">Currency&amp;$D$4&amp;$E$4&amp;$D38&amp;QuoteSuffix</f>
        <v>EURFUT1MN7_Quote</v>
      </c>
      <c r="F38" s="118" t="str">
        <f>_xll.qlSimpleQuote(E38,,PriceTickValue,Permanent,Trigger,ObjectOverwrite)</f>
        <v>EURFUT1MN7_Quote#0000</v>
      </c>
      <c r="G38" s="81" t="str">
        <f>_xll.ohRangeRetrieveError(F38)</f>
        <v/>
      </c>
      <c r="H38" s="117"/>
    </row>
    <row r="39" spans="1:8" x14ac:dyDescent="0.2">
      <c r="A39" s="122"/>
      <c r="B39" s="83">
        <v>34</v>
      </c>
      <c r="C39" s="121" t="b">
        <v>0</v>
      </c>
      <c r="D39" s="120" t="str">
        <v>Q7</v>
      </c>
      <c r="E39" s="119" t="str">
        <f t="shared" si="2"/>
        <v>EURFUT1MQ7_Quote</v>
      </c>
      <c r="F39" s="118" t="str">
        <f>_xll.qlSimpleQuote(E39,,PriceTickValue,Permanent,Trigger,ObjectOverwrite)</f>
        <v>EURFUT1MQ7_Quote#0000</v>
      </c>
      <c r="G39" s="81" t="str">
        <f>_xll.ohRangeRetrieveError(F39)</f>
        <v/>
      </c>
      <c r="H39" s="117"/>
    </row>
    <row r="40" spans="1:8" x14ac:dyDescent="0.2">
      <c r="A40" s="122"/>
      <c r="B40" s="83">
        <v>35</v>
      </c>
      <c r="C40" s="121" t="b">
        <v>0</v>
      </c>
      <c r="D40" s="120" t="str">
        <v>U7</v>
      </c>
      <c r="E40" s="119" t="str">
        <f t="shared" si="2"/>
        <v>EURFUT1MU7_Quote</v>
      </c>
      <c r="F40" s="118" t="str">
        <f>_xll.qlSimpleQuote(E40,,PriceTickValue,Permanent,Trigger,ObjectOverwrite)</f>
        <v>EURFUT1MU7_Quote#0000</v>
      </c>
      <c r="G40" s="81" t="str">
        <f>_xll.ohRangeRetrieveError(F40)</f>
        <v/>
      </c>
      <c r="H40" s="117"/>
    </row>
    <row r="41" spans="1:8" x14ac:dyDescent="0.2">
      <c r="A41" s="122"/>
      <c r="B41" s="83">
        <v>36</v>
      </c>
      <c r="C41" s="121" t="b">
        <v>0</v>
      </c>
      <c r="D41" s="120" t="str">
        <v>V7</v>
      </c>
      <c r="E41" s="119" t="str">
        <f t="shared" si="2"/>
        <v>EURFUT1MV7_Quote</v>
      </c>
      <c r="F41" s="118" t="str">
        <f>_xll.qlSimpleQuote(E41,,PriceTickValue,Permanent,Trigger,ObjectOverwrite)</f>
        <v>EURFUT1MV7_Quote#0000</v>
      </c>
      <c r="G41" s="81" t="str">
        <f>_xll.ohRangeRetrieveError(F41)</f>
        <v/>
      </c>
      <c r="H41" s="117"/>
    </row>
    <row r="42" spans="1:8" x14ac:dyDescent="0.2">
      <c r="A42" s="122"/>
      <c r="B42" s="83">
        <v>37</v>
      </c>
      <c r="C42" s="121" t="b">
        <v>0</v>
      </c>
      <c r="D42" s="120" t="str">
        <v>X7</v>
      </c>
      <c r="E42" s="119" t="str">
        <f t="shared" si="2"/>
        <v>EURFUT1MX7_Quote</v>
      </c>
      <c r="F42" s="118" t="str">
        <f>_xll.qlSimpleQuote(E42,,PriceTickValue,Permanent,Trigger,ObjectOverwrite)</f>
        <v>EURFUT1MX7_Quote#0000</v>
      </c>
      <c r="G42" s="81" t="str">
        <f>_xll.ohRangeRetrieveError(F42)</f>
        <v/>
      </c>
      <c r="H42" s="117"/>
    </row>
    <row r="43" spans="1:8" x14ac:dyDescent="0.2">
      <c r="A43" s="122"/>
      <c r="B43" s="83">
        <v>38</v>
      </c>
      <c r="C43" s="121" t="b">
        <v>0</v>
      </c>
      <c r="D43" s="120" t="str">
        <v>Z7</v>
      </c>
      <c r="E43" s="119" t="str">
        <f t="shared" si="2"/>
        <v>EURFUT1MZ7_Quote</v>
      </c>
      <c r="F43" s="118" t="str">
        <f>_xll.qlSimpleQuote(E43,,PriceTickValue,Permanent,Trigger,ObjectOverwrite)</f>
        <v>EURFUT1MZ7_Quote#0000</v>
      </c>
      <c r="G43" s="81" t="str">
        <f>_xll.ohRangeRetrieveError(F43)</f>
        <v/>
      </c>
      <c r="H43" s="117"/>
    </row>
    <row r="44" spans="1:8" x14ac:dyDescent="0.2">
      <c r="A44" s="122"/>
      <c r="B44" s="83">
        <v>39</v>
      </c>
      <c r="C44" s="121" t="b">
        <v>0</v>
      </c>
      <c r="D44" s="120" t="str">
        <v>F8</v>
      </c>
      <c r="E44" s="119" t="str">
        <f t="shared" si="2"/>
        <v>EURFUT1MF8_Quote</v>
      </c>
      <c r="F44" s="118" t="str">
        <f>_xll.qlSimpleQuote(E44,,PriceTickValue,Permanent,Trigger,ObjectOverwrite)</f>
        <v>EURFUT1MF8_Quote#0000</v>
      </c>
      <c r="G44" s="81" t="str">
        <f>_xll.ohRangeRetrieveError(F44)</f>
        <v/>
      </c>
      <c r="H44" s="117"/>
    </row>
    <row r="45" spans="1:8" x14ac:dyDescent="0.2">
      <c r="A45" s="122"/>
      <c r="B45" s="83">
        <v>40</v>
      </c>
      <c r="C45" s="121" t="b">
        <v>0</v>
      </c>
      <c r="D45" s="120" t="str">
        <v>G8</v>
      </c>
      <c r="E45" s="119" t="str">
        <f t="shared" si="2"/>
        <v>EURFUT1MG8_Quote</v>
      </c>
      <c r="F45" s="118" t="str">
        <f>_xll.qlSimpleQuote(E45,,PriceTickValue,Permanent,Trigger,ObjectOverwrite)</f>
        <v>EURFUT1MG8_Quote#0000</v>
      </c>
      <c r="G45" s="81" t="str">
        <f>_xll.ohRangeRetrieveError(F45)</f>
        <v/>
      </c>
      <c r="H45" s="117"/>
    </row>
    <row r="46" spans="1:8" x14ac:dyDescent="0.2">
      <c r="A46" s="122"/>
      <c r="B46" s="83">
        <v>41</v>
      </c>
      <c r="C46" s="121" t="b">
        <v>0</v>
      </c>
      <c r="D46" s="120" t="str">
        <v>H8</v>
      </c>
      <c r="E46" s="119" t="str">
        <f t="shared" si="2"/>
        <v>EURFUT1MH8_Quote</v>
      </c>
      <c r="F46" s="118" t="str">
        <f>_xll.qlSimpleQuote(E46,,PriceTickValue,Permanent,Trigger,ObjectOverwrite)</f>
        <v>EURFUT1MH8_Quote#0000</v>
      </c>
      <c r="G46" s="81" t="str">
        <f>_xll.ohRangeRetrieveError(F46)</f>
        <v/>
      </c>
      <c r="H46" s="117"/>
    </row>
    <row r="47" spans="1:8" x14ac:dyDescent="0.2">
      <c r="A47" s="122"/>
      <c r="B47" s="83">
        <v>42</v>
      </c>
      <c r="C47" s="121" t="b">
        <v>0</v>
      </c>
      <c r="D47" s="120" t="str">
        <v>J8</v>
      </c>
      <c r="E47" s="119" t="str">
        <f t="shared" si="2"/>
        <v>EURFUT1MJ8_Quote</v>
      </c>
      <c r="F47" s="118" t="str">
        <f>_xll.qlSimpleQuote(E47,,PriceTickValue,Permanent,Trigger,ObjectOverwrite)</f>
        <v>EURFUT1MJ8_Quote#0000</v>
      </c>
      <c r="G47" s="81" t="str">
        <f>_xll.ohRangeRetrieveError(F47)</f>
        <v/>
      </c>
      <c r="H47" s="117"/>
    </row>
    <row r="48" spans="1:8" x14ac:dyDescent="0.2">
      <c r="A48" s="122"/>
      <c r="B48" s="83">
        <v>43</v>
      </c>
      <c r="C48" s="121" t="b">
        <v>0</v>
      </c>
      <c r="D48" s="120" t="str">
        <v>K8</v>
      </c>
      <c r="E48" s="119" t="str">
        <f t="shared" si="2"/>
        <v>EURFUT1MK8_Quote</v>
      </c>
      <c r="F48" s="118" t="str">
        <f>_xll.qlSimpleQuote(E48,,PriceTickValue,Permanent,Trigger,ObjectOverwrite)</f>
        <v>EURFUT1MK8_Quote#0000</v>
      </c>
      <c r="G48" s="81" t="str">
        <f>_xll.ohRangeRetrieveError(F48)</f>
        <v/>
      </c>
      <c r="H48" s="117"/>
    </row>
    <row r="49" spans="1:8" x14ac:dyDescent="0.2">
      <c r="A49" s="122"/>
      <c r="B49" s="83">
        <v>44</v>
      </c>
      <c r="C49" s="121" t="b">
        <v>0</v>
      </c>
      <c r="D49" s="120" t="str">
        <v>M8</v>
      </c>
      <c r="E49" s="119" t="str">
        <f t="shared" si="2"/>
        <v>EURFUT1MM8_Quote</v>
      </c>
      <c r="F49" s="118" t="str">
        <f>_xll.qlSimpleQuote(E49,,PriceTickValue,Permanent,Trigger,ObjectOverwrite)</f>
        <v>EURFUT1MM8_Quote#0000</v>
      </c>
      <c r="G49" s="81" t="str">
        <f>_xll.ohRangeRetrieveError(F49)</f>
        <v/>
      </c>
      <c r="H49" s="117"/>
    </row>
    <row r="50" spans="1:8" x14ac:dyDescent="0.2">
      <c r="A50" s="122"/>
      <c r="B50" s="83">
        <v>45</v>
      </c>
      <c r="C50" s="121" t="b">
        <v>0</v>
      </c>
      <c r="D50" s="120" t="str">
        <v>N8</v>
      </c>
      <c r="E50" s="119" t="str">
        <f t="shared" si="2"/>
        <v>EURFUT1MN8_Quote</v>
      </c>
      <c r="F50" s="118" t="str">
        <f>_xll.qlSimpleQuote(E50,,PriceTickValue,Permanent,Trigger,ObjectOverwrite)</f>
        <v>EURFUT1MN8_Quote#0000</v>
      </c>
      <c r="G50" s="81" t="str">
        <f>_xll.ohRangeRetrieveError(F50)</f>
        <v/>
      </c>
      <c r="H50" s="117"/>
    </row>
    <row r="51" spans="1:8" x14ac:dyDescent="0.2">
      <c r="A51" s="122"/>
      <c r="B51" s="83">
        <v>46</v>
      </c>
      <c r="C51" s="121" t="b">
        <v>0</v>
      </c>
      <c r="D51" s="120" t="str">
        <v>Q8</v>
      </c>
      <c r="E51" s="119" t="str">
        <f t="shared" si="2"/>
        <v>EURFUT1MQ8_Quote</v>
      </c>
      <c r="F51" s="118" t="str">
        <f>_xll.qlSimpleQuote(E51,,PriceTickValue,Permanent,Trigger,ObjectOverwrite)</f>
        <v>EURFUT1MQ8_Quote#0000</v>
      </c>
      <c r="G51" s="81" t="str">
        <f>_xll.ohRangeRetrieveError(F51)</f>
        <v/>
      </c>
      <c r="H51" s="117"/>
    </row>
    <row r="52" spans="1:8" x14ac:dyDescent="0.2">
      <c r="A52" s="122"/>
      <c r="B52" s="83">
        <v>47</v>
      </c>
      <c r="C52" s="121" t="b">
        <v>0</v>
      </c>
      <c r="D52" s="120" t="str">
        <v>U8</v>
      </c>
      <c r="E52" s="119" t="str">
        <f t="shared" si="2"/>
        <v>EURFUT1MU8_Quote</v>
      </c>
      <c r="F52" s="118" t="str">
        <f>_xll.qlSimpleQuote(E52,,PriceTickValue,Permanent,Trigger,ObjectOverwrite)</f>
        <v>EURFUT1MU8_Quote#0000</v>
      </c>
      <c r="G52" s="81" t="str">
        <f>_xll.ohRangeRetrieveError(F52)</f>
        <v/>
      </c>
      <c r="H52" s="117"/>
    </row>
    <row r="53" spans="1:8" x14ac:dyDescent="0.2">
      <c r="A53" s="122"/>
      <c r="B53" s="83">
        <v>48</v>
      </c>
      <c r="C53" s="121" t="b">
        <v>0</v>
      </c>
      <c r="D53" s="120" t="str">
        <v>V8</v>
      </c>
      <c r="E53" s="119" t="str">
        <f t="shared" si="2"/>
        <v>EURFUT1MV8_Quote</v>
      </c>
      <c r="F53" s="118" t="str">
        <f>_xll.qlSimpleQuote(E53,,PriceTickValue,Permanent,Trigger,ObjectOverwrite)</f>
        <v>EURFUT1MV8_Quote#0000</v>
      </c>
      <c r="G53" s="81" t="str">
        <f>_xll.ohRangeRetrieveError(F53)</f>
        <v/>
      </c>
      <c r="H53" s="117"/>
    </row>
    <row r="54" spans="1:8" x14ac:dyDescent="0.2">
      <c r="A54" s="122"/>
      <c r="B54" s="83">
        <v>49</v>
      </c>
      <c r="C54" s="121" t="b">
        <v>0</v>
      </c>
      <c r="D54" s="120" t="str">
        <v>X8</v>
      </c>
      <c r="E54" s="119" t="str">
        <f t="shared" si="2"/>
        <v>EURFUT1MX8_Quote</v>
      </c>
      <c r="F54" s="118" t="str">
        <f>_xll.qlSimpleQuote(E54,,PriceTickValue,Permanent,Trigger,ObjectOverwrite)</f>
        <v>EURFUT1MX8_Quote#0000</v>
      </c>
      <c r="G54" s="81" t="str">
        <f>_xll.ohRangeRetrieveError(F54)</f>
        <v/>
      </c>
      <c r="H54" s="117"/>
    </row>
    <row r="55" spans="1:8" x14ac:dyDescent="0.2">
      <c r="A55" s="122"/>
      <c r="B55" s="83">
        <v>50</v>
      </c>
      <c r="C55" s="121" t="b">
        <v>0</v>
      </c>
      <c r="D55" s="120" t="str">
        <v>Z8</v>
      </c>
      <c r="E55" s="119" t="str">
        <f t="shared" si="2"/>
        <v>EURFUT1MZ8_Quote</v>
      </c>
      <c r="F55" s="118" t="str">
        <f>_xll.qlSimpleQuote(E55,,PriceTickValue,Permanent,Trigger,ObjectOverwrite)</f>
        <v>EURFUT1MZ8_Quote#0000</v>
      </c>
      <c r="G55" s="81" t="str">
        <f>_xll.ohRangeRetrieveError(F55)</f>
        <v/>
      </c>
      <c r="H55" s="117"/>
    </row>
    <row r="56" spans="1:8" x14ac:dyDescent="0.2">
      <c r="A56" s="122"/>
      <c r="B56" s="83">
        <v>51</v>
      </c>
      <c r="C56" s="121" t="b">
        <v>0</v>
      </c>
      <c r="D56" s="120" t="str">
        <v>F9</v>
      </c>
      <c r="E56" s="119" t="str">
        <f t="shared" si="2"/>
        <v>EURFUT1MF9_Quote</v>
      </c>
      <c r="F56" s="118" t="str">
        <f>_xll.qlSimpleQuote(E56,,PriceTickValue,Permanent,Trigger,ObjectOverwrite)</f>
        <v>EURFUT1MF9_Quote#0000</v>
      </c>
      <c r="G56" s="81" t="str">
        <f>_xll.ohRangeRetrieveError(F56)</f>
        <v/>
      </c>
      <c r="H56" s="117"/>
    </row>
    <row r="57" spans="1:8" x14ac:dyDescent="0.2">
      <c r="A57" s="122"/>
      <c r="B57" s="83">
        <v>52</v>
      </c>
      <c r="C57" s="121" t="b">
        <v>0</v>
      </c>
      <c r="D57" s="120" t="str">
        <v>G9</v>
      </c>
      <c r="E57" s="119" t="str">
        <f t="shared" si="2"/>
        <v>EURFUT1MG9_Quote</v>
      </c>
      <c r="F57" s="118" t="str">
        <f>_xll.qlSimpleQuote(E57,,PriceTickValue,Permanent,Trigger,ObjectOverwrite)</f>
        <v>EURFUT1MG9_Quote#0000</v>
      </c>
      <c r="G57" s="81" t="str">
        <f>_xll.ohRangeRetrieveError(F57)</f>
        <v/>
      </c>
      <c r="H57" s="117"/>
    </row>
    <row r="58" spans="1:8" x14ac:dyDescent="0.2">
      <c r="A58" s="122"/>
      <c r="B58" s="83">
        <v>53</v>
      </c>
      <c r="C58" s="121" t="b">
        <v>0</v>
      </c>
      <c r="D58" s="120" t="str">
        <v>H9</v>
      </c>
      <c r="E58" s="119" t="str">
        <f t="shared" si="2"/>
        <v>EURFUT1MH9_Quote</v>
      </c>
      <c r="F58" s="118" t="str">
        <f>_xll.qlSimpleQuote(E58,,PriceTickValue,Permanent,Trigger,ObjectOverwrite)</f>
        <v>EURFUT1MH9_Quote#0000</v>
      </c>
      <c r="G58" s="81" t="str">
        <f>_xll.ohRangeRetrieveError(F58)</f>
        <v/>
      </c>
      <c r="H58" s="117"/>
    </row>
    <row r="59" spans="1:8" x14ac:dyDescent="0.2">
      <c r="A59" s="122"/>
      <c r="B59" s="83">
        <v>54</v>
      </c>
      <c r="C59" s="121" t="b">
        <v>0</v>
      </c>
      <c r="D59" s="120" t="str">
        <v>J9</v>
      </c>
      <c r="E59" s="119" t="str">
        <f t="shared" si="2"/>
        <v>EURFUT1MJ9_Quote</v>
      </c>
      <c r="F59" s="118" t="str">
        <f>_xll.qlSimpleQuote(E59,,PriceTickValue,Permanent,Trigger,ObjectOverwrite)</f>
        <v>EURFUT1MJ9_Quote#0000</v>
      </c>
      <c r="G59" s="81" t="str">
        <f>_xll.ohRangeRetrieveError(F59)</f>
        <v/>
      </c>
      <c r="H59" s="117"/>
    </row>
    <row r="60" spans="1:8" x14ac:dyDescent="0.2">
      <c r="A60" s="122"/>
      <c r="B60" s="83">
        <v>55</v>
      </c>
      <c r="C60" s="121" t="b">
        <v>0</v>
      </c>
      <c r="D60" s="120" t="str">
        <v>K9</v>
      </c>
      <c r="E60" s="119" t="str">
        <f t="shared" si="2"/>
        <v>EURFUT1MK9_Quote</v>
      </c>
      <c r="F60" s="118" t="str">
        <f>_xll.qlSimpleQuote(E60,,PriceTickValue,Permanent,Trigger,ObjectOverwrite)</f>
        <v>EURFUT1MK9_Quote#0000</v>
      </c>
      <c r="G60" s="81" t="str">
        <f>_xll.ohRangeRetrieveError(F60)</f>
        <v/>
      </c>
      <c r="H60" s="117"/>
    </row>
    <row r="61" spans="1:8" x14ac:dyDescent="0.2">
      <c r="A61" s="122"/>
      <c r="B61" s="83">
        <v>56</v>
      </c>
      <c r="C61" s="121" t="b">
        <v>0</v>
      </c>
      <c r="D61" s="120" t="str">
        <v>M9</v>
      </c>
      <c r="E61" s="119" t="str">
        <f t="shared" si="2"/>
        <v>EURFUT1MM9_Quote</v>
      </c>
      <c r="F61" s="118" t="str">
        <f>_xll.qlSimpleQuote(E61,,PriceTickValue,Permanent,Trigger,ObjectOverwrite)</f>
        <v>EURFUT1MM9_Quote#0000</v>
      </c>
      <c r="G61" s="81" t="str">
        <f>_xll.ohRangeRetrieveError(F61)</f>
        <v/>
      </c>
      <c r="H61" s="117"/>
    </row>
    <row r="62" spans="1:8" x14ac:dyDescent="0.2">
      <c r="A62" s="122"/>
      <c r="B62" s="83">
        <v>57</v>
      </c>
      <c r="C62" s="121" t="b">
        <v>0</v>
      </c>
      <c r="D62" s="120" t="str">
        <v>N9</v>
      </c>
      <c r="E62" s="119" t="str">
        <f t="shared" si="2"/>
        <v>EURFUT1MN9_Quote</v>
      </c>
      <c r="F62" s="118" t="str">
        <f>_xll.qlSimpleQuote(E62,,PriceTickValue,Permanent,Trigger,ObjectOverwrite)</f>
        <v>EURFUT1MN9_Quote#0000</v>
      </c>
      <c r="G62" s="81" t="str">
        <f>_xll.ohRangeRetrieveError(F62)</f>
        <v/>
      </c>
      <c r="H62" s="117"/>
    </row>
    <row r="63" spans="1:8" x14ac:dyDescent="0.2">
      <c r="A63" s="122"/>
      <c r="B63" s="83">
        <v>58</v>
      </c>
      <c r="C63" s="121" t="b">
        <v>0</v>
      </c>
      <c r="D63" s="120" t="str">
        <v>Q9</v>
      </c>
      <c r="E63" s="119" t="str">
        <f t="shared" si="2"/>
        <v>EURFUT1MQ9_Quote</v>
      </c>
      <c r="F63" s="118" t="str">
        <f>_xll.qlSimpleQuote(E63,,PriceTickValue,Permanent,Trigger,ObjectOverwrite)</f>
        <v>EURFUT1MQ9_Quote#0000</v>
      </c>
      <c r="G63" s="81" t="str">
        <f>_xll.ohRangeRetrieveError(F63)</f>
        <v/>
      </c>
      <c r="H63" s="117"/>
    </row>
    <row r="64" spans="1:8" x14ac:dyDescent="0.2">
      <c r="A64" s="122"/>
      <c r="B64" s="83">
        <v>59</v>
      </c>
      <c r="C64" s="121" t="b">
        <v>0</v>
      </c>
      <c r="D64" s="120" t="str">
        <v>U9</v>
      </c>
      <c r="E64" s="119" t="str">
        <f t="shared" si="2"/>
        <v>EURFUT1MU9_Quote</v>
      </c>
      <c r="F64" s="118" t="str">
        <f>_xll.qlSimpleQuote(E64,,PriceTickValue,Permanent,Trigger,ObjectOverwrite)</f>
        <v>EURFUT1MU9_Quote#0000</v>
      </c>
      <c r="G64" s="81" t="str">
        <f>_xll.ohRangeRetrieveError(F64)</f>
        <v/>
      </c>
      <c r="H64" s="117"/>
    </row>
    <row r="65" spans="1:8" x14ac:dyDescent="0.2">
      <c r="A65" s="122"/>
      <c r="B65" s="83">
        <v>60</v>
      </c>
      <c r="C65" s="121" t="b">
        <v>0</v>
      </c>
      <c r="D65" s="120" t="str">
        <v>V9</v>
      </c>
      <c r="E65" s="119" t="str">
        <f t="shared" si="2"/>
        <v>EURFUT1MV9_Quote</v>
      </c>
      <c r="F65" s="118" t="str">
        <f>_xll.qlSimpleQuote(E65,,PriceTickValue,Permanent,Trigger,ObjectOverwrite)</f>
        <v>EURFUT1MV9_Quote#0000</v>
      </c>
      <c r="G65" s="81" t="str">
        <f>_xll.ohRangeRetrieveError(F65)</f>
        <v/>
      </c>
      <c r="H65" s="117"/>
    </row>
    <row r="66" spans="1:8" x14ac:dyDescent="0.2">
      <c r="A66" s="122"/>
      <c r="B66" s="83">
        <v>61</v>
      </c>
      <c r="C66" s="121" t="b">
        <v>0</v>
      </c>
      <c r="D66" s="120" t="str">
        <v>X9</v>
      </c>
      <c r="E66" s="119" t="str">
        <f t="shared" si="2"/>
        <v>EURFUT1MX9_Quote</v>
      </c>
      <c r="F66" s="118" t="str">
        <f>_xll.qlSimpleQuote(E66,,PriceTickValue,Permanent,Trigger,ObjectOverwrite)</f>
        <v>EURFUT1MX9_Quote#0000</v>
      </c>
      <c r="G66" s="81" t="str">
        <f>_xll.ohRangeRetrieveError(F66)</f>
        <v/>
      </c>
      <c r="H66" s="117"/>
    </row>
    <row r="67" spans="1:8" x14ac:dyDescent="0.2">
      <c r="A67" s="122"/>
      <c r="B67" s="83">
        <v>62</v>
      </c>
      <c r="C67" s="121" t="b">
        <v>0</v>
      </c>
      <c r="D67" s="120" t="str">
        <v>Z9</v>
      </c>
      <c r="E67" s="119" t="str">
        <f t="shared" si="2"/>
        <v>EURFUT1MZ9_Quote</v>
      </c>
      <c r="F67" s="118" t="str">
        <f>_xll.qlSimpleQuote(E67,,PriceTickValue,Permanent,Trigger,ObjectOverwrite)</f>
        <v>EURFUT1MZ9_Quote#0000</v>
      </c>
      <c r="G67" s="81" t="str">
        <f>_xll.ohRangeRetrieveError(F67)</f>
        <v/>
      </c>
      <c r="H67" s="117"/>
    </row>
    <row r="68" spans="1:8" x14ac:dyDescent="0.2">
      <c r="A68" s="122"/>
      <c r="B68" s="83">
        <v>63</v>
      </c>
      <c r="C68" s="121" t="b">
        <v>0</v>
      </c>
      <c r="D68" s="120" t="str">
        <v>F0</v>
      </c>
      <c r="E68" s="119" t="str">
        <f t="shared" si="2"/>
        <v>EURFUT1MF0_Quote</v>
      </c>
      <c r="F68" s="118" t="str">
        <f>_xll.qlSimpleQuote(E68,,PriceTickValue,Permanent,Trigger,ObjectOverwrite)</f>
        <v>EURFUT1MF0_Quote#0000</v>
      </c>
      <c r="G68" s="81" t="str">
        <f>_xll.ohRangeRetrieveError(F68)</f>
        <v/>
      </c>
      <c r="H68" s="117"/>
    </row>
    <row r="69" spans="1:8" x14ac:dyDescent="0.2">
      <c r="A69" s="122"/>
      <c r="B69" s="83">
        <v>64</v>
      </c>
      <c r="C69" s="121" t="b">
        <v>0</v>
      </c>
      <c r="D69" s="120" t="str">
        <v>G0</v>
      </c>
      <c r="E69" s="119" t="str">
        <f t="shared" si="2"/>
        <v>EURFUT1MG0_Quote</v>
      </c>
      <c r="F69" s="118" t="str">
        <f>_xll.qlSimpleQuote(E69,,PriceTickValue,Permanent,Trigger,ObjectOverwrite)</f>
        <v>EURFUT1MG0_Quote#0000</v>
      </c>
      <c r="G69" s="81" t="str">
        <f>_xll.ohRangeRetrieveError(F69)</f>
        <v/>
      </c>
      <c r="H69" s="117"/>
    </row>
    <row r="70" spans="1:8" x14ac:dyDescent="0.2">
      <c r="A70" s="122"/>
      <c r="B70" s="83">
        <v>65</v>
      </c>
      <c r="C70" s="121" t="b">
        <v>0</v>
      </c>
      <c r="D70" s="120" t="str">
        <v>H0</v>
      </c>
      <c r="E70" s="119" t="str">
        <f t="shared" ref="E70:E101" si="3">Currency&amp;$D$4&amp;$E$4&amp;$D70&amp;QuoteSuffix</f>
        <v>EURFUT1MH0_Quote</v>
      </c>
      <c r="F70" s="118" t="str">
        <f>_xll.qlSimpleQuote(E70,,PriceTickValue,Permanent,Trigger,ObjectOverwrite)</f>
        <v>EURFUT1MH0_Quote#0000</v>
      </c>
      <c r="G70" s="81" t="str">
        <f>_xll.ohRangeRetrieveError(F70)</f>
        <v/>
      </c>
      <c r="H70" s="117"/>
    </row>
    <row r="71" spans="1:8" x14ac:dyDescent="0.2">
      <c r="A71" s="122"/>
      <c r="B71" s="83">
        <v>66</v>
      </c>
      <c r="C71" s="121" t="b">
        <v>0</v>
      </c>
      <c r="D71" s="120" t="str">
        <v>J0</v>
      </c>
      <c r="E71" s="119" t="str">
        <f t="shared" si="3"/>
        <v>EURFUT1MJ0_Quote</v>
      </c>
      <c r="F71" s="118" t="str">
        <f>_xll.qlSimpleQuote(E71,,PriceTickValue,Permanent,Trigger,ObjectOverwrite)</f>
        <v>EURFUT1MJ0_Quote#0000</v>
      </c>
      <c r="G71" s="81" t="str">
        <f>_xll.ohRangeRetrieveError(F71)</f>
        <v/>
      </c>
      <c r="H71" s="117"/>
    </row>
    <row r="72" spans="1:8" x14ac:dyDescent="0.2">
      <c r="A72" s="122"/>
      <c r="B72" s="83">
        <v>67</v>
      </c>
      <c r="C72" s="121" t="b">
        <v>0</v>
      </c>
      <c r="D72" s="120" t="str">
        <v>K0</v>
      </c>
      <c r="E72" s="119" t="str">
        <f t="shared" si="3"/>
        <v>EURFUT1MK0_Quote</v>
      </c>
      <c r="F72" s="118" t="str">
        <f>_xll.qlSimpleQuote(E72,,PriceTickValue,Permanent,Trigger,ObjectOverwrite)</f>
        <v>EURFUT1MK0_Quote#0000</v>
      </c>
      <c r="G72" s="81" t="str">
        <f>_xll.ohRangeRetrieveError(F72)</f>
        <v/>
      </c>
      <c r="H72" s="117"/>
    </row>
    <row r="73" spans="1:8" x14ac:dyDescent="0.2">
      <c r="A73" s="122"/>
      <c r="B73" s="83">
        <v>68</v>
      </c>
      <c r="C73" s="121" t="b">
        <v>0</v>
      </c>
      <c r="D73" s="120" t="str">
        <v>M0</v>
      </c>
      <c r="E73" s="119" t="str">
        <f t="shared" si="3"/>
        <v>EURFUT1MM0_Quote</v>
      </c>
      <c r="F73" s="118" t="str">
        <f>_xll.qlSimpleQuote(E73,,PriceTickValue,Permanent,Trigger,ObjectOverwrite)</f>
        <v>EURFUT1MM0_Quote#0000</v>
      </c>
      <c r="G73" s="81" t="str">
        <f>_xll.ohRangeRetrieveError(F73)</f>
        <v/>
      </c>
      <c r="H73" s="117"/>
    </row>
    <row r="74" spans="1:8" x14ac:dyDescent="0.2">
      <c r="A74" s="122"/>
      <c r="B74" s="83">
        <v>69</v>
      </c>
      <c r="C74" s="121" t="b">
        <v>0</v>
      </c>
      <c r="D74" s="120" t="str">
        <v>N0</v>
      </c>
      <c r="E74" s="119" t="str">
        <f t="shared" si="3"/>
        <v>EURFUT1MN0_Quote</v>
      </c>
      <c r="F74" s="118" t="str">
        <f>_xll.qlSimpleQuote(E74,,PriceTickValue,Permanent,Trigger,ObjectOverwrite)</f>
        <v>EURFUT1MN0_Quote#0000</v>
      </c>
      <c r="G74" s="81" t="str">
        <f>_xll.ohRangeRetrieveError(F74)</f>
        <v/>
      </c>
      <c r="H74" s="117"/>
    </row>
    <row r="75" spans="1:8" x14ac:dyDescent="0.2">
      <c r="A75" s="122"/>
      <c r="B75" s="83">
        <v>70</v>
      </c>
      <c r="C75" s="121" t="b">
        <v>0</v>
      </c>
      <c r="D75" s="120" t="str">
        <v>Q0</v>
      </c>
      <c r="E75" s="119" t="str">
        <f t="shared" si="3"/>
        <v>EURFUT1MQ0_Quote</v>
      </c>
      <c r="F75" s="118" t="str">
        <f>_xll.qlSimpleQuote(E75,,PriceTickValue,Permanent,Trigger,ObjectOverwrite)</f>
        <v>EURFUT1MQ0_Quote#0000</v>
      </c>
      <c r="G75" s="81" t="str">
        <f>_xll.ohRangeRetrieveError(F75)</f>
        <v/>
      </c>
      <c r="H75" s="117"/>
    </row>
    <row r="76" spans="1:8" x14ac:dyDescent="0.2">
      <c r="A76" s="122"/>
      <c r="B76" s="83">
        <v>71</v>
      </c>
      <c r="C76" s="121" t="b">
        <v>0</v>
      </c>
      <c r="D76" s="120" t="str">
        <v>U0</v>
      </c>
      <c r="E76" s="119" t="str">
        <f t="shared" si="3"/>
        <v>EURFUT1MU0_Quote</v>
      </c>
      <c r="F76" s="118" t="str">
        <f>_xll.qlSimpleQuote(E76,,PriceTickValue,Permanent,Trigger,ObjectOverwrite)</f>
        <v>EURFUT1MU0_Quote#0000</v>
      </c>
      <c r="G76" s="81" t="str">
        <f>_xll.ohRangeRetrieveError(F76)</f>
        <v/>
      </c>
      <c r="H76" s="117"/>
    </row>
    <row r="77" spans="1:8" x14ac:dyDescent="0.2">
      <c r="A77" s="122"/>
      <c r="B77" s="83">
        <v>72</v>
      </c>
      <c r="C77" s="121" t="b">
        <v>0</v>
      </c>
      <c r="D77" s="120" t="str">
        <v>V0</v>
      </c>
      <c r="E77" s="119" t="str">
        <f t="shared" si="3"/>
        <v>EURFUT1MV0_Quote</v>
      </c>
      <c r="F77" s="118" t="str">
        <f>_xll.qlSimpleQuote(E77,,PriceTickValue,Permanent,Trigger,ObjectOverwrite)</f>
        <v>EURFUT1MV0_Quote#0000</v>
      </c>
      <c r="G77" s="81" t="str">
        <f>_xll.ohRangeRetrieveError(F77)</f>
        <v/>
      </c>
      <c r="H77" s="117"/>
    </row>
    <row r="78" spans="1:8" x14ac:dyDescent="0.2">
      <c r="A78" s="122"/>
      <c r="B78" s="83">
        <v>73</v>
      </c>
      <c r="C78" s="121" t="b">
        <v>0</v>
      </c>
      <c r="D78" s="120" t="str">
        <v>X0</v>
      </c>
      <c r="E78" s="119" t="str">
        <f t="shared" si="3"/>
        <v>EURFUT1MX0_Quote</v>
      </c>
      <c r="F78" s="118" t="str">
        <f>_xll.qlSimpleQuote(E78,,PriceTickValue,Permanent,Trigger,ObjectOverwrite)</f>
        <v>EURFUT1MX0_Quote#0000</v>
      </c>
      <c r="G78" s="81" t="str">
        <f>_xll.ohRangeRetrieveError(F78)</f>
        <v/>
      </c>
      <c r="H78" s="117"/>
    </row>
    <row r="79" spans="1:8" x14ac:dyDescent="0.2">
      <c r="A79" s="122"/>
      <c r="B79" s="83">
        <v>74</v>
      </c>
      <c r="C79" s="121" t="b">
        <v>0</v>
      </c>
      <c r="D79" s="120" t="str">
        <v>Z0</v>
      </c>
      <c r="E79" s="119" t="str">
        <f t="shared" si="3"/>
        <v>EURFUT1MZ0_Quote</v>
      </c>
      <c r="F79" s="118" t="str">
        <f>_xll.qlSimpleQuote(E79,,PriceTickValue,Permanent,Trigger,ObjectOverwrite)</f>
        <v>EURFUT1MZ0_Quote#0000</v>
      </c>
      <c r="G79" s="81" t="str">
        <f>_xll.ohRangeRetrieveError(F79)</f>
        <v/>
      </c>
      <c r="H79" s="117"/>
    </row>
    <row r="80" spans="1:8" x14ac:dyDescent="0.2">
      <c r="A80" s="122"/>
      <c r="B80" s="83">
        <v>75</v>
      </c>
      <c r="C80" s="121" t="b">
        <v>0</v>
      </c>
      <c r="D80" s="120" t="str">
        <v>F1</v>
      </c>
      <c r="E80" s="119" t="str">
        <f t="shared" si="3"/>
        <v>EURFUT1MF1_Quote</v>
      </c>
      <c r="F80" s="118" t="str">
        <f>_xll.qlSimpleQuote(E80,,PriceTickValue,Permanent,Trigger,ObjectOverwrite)</f>
        <v>EURFUT1MF1_Quote#0000</v>
      </c>
      <c r="G80" s="81" t="str">
        <f>_xll.ohRangeRetrieveError(F80)</f>
        <v/>
      </c>
      <c r="H80" s="117"/>
    </row>
    <row r="81" spans="1:8" x14ac:dyDescent="0.2">
      <c r="A81" s="122"/>
      <c r="B81" s="83">
        <v>76</v>
      </c>
      <c r="C81" s="121" t="b">
        <v>0</v>
      </c>
      <c r="D81" s="120" t="str">
        <v>G1</v>
      </c>
      <c r="E81" s="119" t="str">
        <f t="shared" si="3"/>
        <v>EURFUT1MG1_Quote</v>
      </c>
      <c r="F81" s="118" t="str">
        <f>_xll.qlSimpleQuote(E81,,PriceTickValue,Permanent,Trigger,ObjectOverwrite)</f>
        <v>EURFUT1MG1_Quote#0000</v>
      </c>
      <c r="G81" s="81" t="str">
        <f>_xll.ohRangeRetrieveError(F81)</f>
        <v/>
      </c>
      <c r="H81" s="117"/>
    </row>
    <row r="82" spans="1:8" x14ac:dyDescent="0.2">
      <c r="A82" s="122"/>
      <c r="B82" s="83">
        <v>77</v>
      </c>
      <c r="C82" s="121" t="b">
        <v>0</v>
      </c>
      <c r="D82" s="120" t="str">
        <v>H1</v>
      </c>
      <c r="E82" s="119" t="str">
        <f t="shared" si="3"/>
        <v>EURFUT1MH1_Quote</v>
      </c>
      <c r="F82" s="118" t="str">
        <f>_xll.qlSimpleQuote(E82,,PriceTickValue,Permanent,Trigger,ObjectOverwrite)</f>
        <v>EURFUT1MH1_Quote#0000</v>
      </c>
      <c r="G82" s="81" t="str">
        <f>_xll.ohRangeRetrieveError(F82)</f>
        <v/>
      </c>
      <c r="H82" s="117"/>
    </row>
    <row r="83" spans="1:8" x14ac:dyDescent="0.2">
      <c r="A83" s="122"/>
      <c r="B83" s="83">
        <v>78</v>
      </c>
      <c r="C83" s="121" t="b">
        <v>0</v>
      </c>
      <c r="D83" s="120" t="str">
        <v>J1</v>
      </c>
      <c r="E83" s="119" t="str">
        <f t="shared" si="3"/>
        <v>EURFUT1MJ1_Quote</v>
      </c>
      <c r="F83" s="118" t="str">
        <f>_xll.qlSimpleQuote(E83,,PriceTickValue,Permanent,Trigger,ObjectOverwrite)</f>
        <v>EURFUT1MJ1_Quote#0000</v>
      </c>
      <c r="G83" s="81" t="str">
        <f>_xll.ohRangeRetrieveError(F83)</f>
        <v/>
      </c>
      <c r="H83" s="117"/>
    </row>
    <row r="84" spans="1:8" x14ac:dyDescent="0.2">
      <c r="A84" s="122"/>
      <c r="B84" s="83">
        <v>79</v>
      </c>
      <c r="C84" s="121" t="b">
        <v>0</v>
      </c>
      <c r="D84" s="120" t="str">
        <v>K1</v>
      </c>
      <c r="E84" s="119" t="str">
        <f t="shared" si="3"/>
        <v>EURFUT1MK1_Quote</v>
      </c>
      <c r="F84" s="118" t="str">
        <f>_xll.qlSimpleQuote(E84,,PriceTickValue,Permanent,Trigger,ObjectOverwrite)</f>
        <v>EURFUT1MK1_Quote#0000</v>
      </c>
      <c r="G84" s="81" t="str">
        <f>_xll.ohRangeRetrieveError(F84)</f>
        <v/>
      </c>
      <c r="H84" s="117"/>
    </row>
    <row r="85" spans="1:8" x14ac:dyDescent="0.2">
      <c r="A85" s="122"/>
      <c r="B85" s="83">
        <v>80</v>
      </c>
      <c r="C85" s="121" t="b">
        <v>0</v>
      </c>
      <c r="D85" s="120" t="str">
        <v>M1</v>
      </c>
      <c r="E85" s="119" t="str">
        <f t="shared" si="3"/>
        <v>EURFUT1MM1_Quote</v>
      </c>
      <c r="F85" s="118" t="str">
        <f>_xll.qlSimpleQuote(E85,,PriceTickValue,Permanent,Trigger,ObjectOverwrite)</f>
        <v>EURFUT1MM1_Quote#0000</v>
      </c>
      <c r="G85" s="81" t="str">
        <f>_xll.ohRangeRetrieveError(F85)</f>
        <v/>
      </c>
      <c r="H85" s="117"/>
    </row>
    <row r="86" spans="1:8" x14ac:dyDescent="0.2">
      <c r="A86" s="122"/>
      <c r="B86" s="83">
        <v>81</v>
      </c>
      <c r="C86" s="121" t="b">
        <v>0</v>
      </c>
      <c r="D86" s="120" t="str">
        <v>N1</v>
      </c>
      <c r="E86" s="119" t="str">
        <f t="shared" si="3"/>
        <v>EURFUT1MN1_Quote</v>
      </c>
      <c r="F86" s="118" t="str">
        <f>_xll.qlSimpleQuote(E86,,PriceTickValue,Permanent,Trigger,ObjectOverwrite)</f>
        <v>EURFUT1MN1_Quote#0000</v>
      </c>
      <c r="G86" s="81" t="str">
        <f>_xll.ohRangeRetrieveError(F86)</f>
        <v/>
      </c>
      <c r="H86" s="117"/>
    </row>
    <row r="87" spans="1:8" x14ac:dyDescent="0.2">
      <c r="A87" s="122"/>
      <c r="B87" s="83">
        <v>82</v>
      </c>
      <c r="C87" s="121" t="b">
        <v>0</v>
      </c>
      <c r="D87" s="120" t="str">
        <v>Q1</v>
      </c>
      <c r="E87" s="119" t="str">
        <f t="shared" si="3"/>
        <v>EURFUT1MQ1_Quote</v>
      </c>
      <c r="F87" s="118" t="str">
        <f>_xll.qlSimpleQuote(E87,,PriceTickValue,Permanent,Trigger,ObjectOverwrite)</f>
        <v>EURFUT1MQ1_Quote#0000</v>
      </c>
      <c r="G87" s="81" t="str">
        <f>_xll.ohRangeRetrieveError(F87)</f>
        <v/>
      </c>
      <c r="H87" s="117"/>
    </row>
    <row r="88" spans="1:8" x14ac:dyDescent="0.2">
      <c r="A88" s="122"/>
      <c r="B88" s="83">
        <v>83</v>
      </c>
      <c r="C88" s="121" t="b">
        <v>0</v>
      </c>
      <c r="D88" s="120" t="str">
        <v>U1</v>
      </c>
      <c r="E88" s="119" t="str">
        <f t="shared" si="3"/>
        <v>EURFUT1MU1_Quote</v>
      </c>
      <c r="F88" s="118" t="str">
        <f>_xll.qlSimpleQuote(E88,,PriceTickValue,Permanent,Trigger,ObjectOverwrite)</f>
        <v>EURFUT1MU1_Quote#0000</v>
      </c>
      <c r="G88" s="81" t="str">
        <f>_xll.ohRangeRetrieveError(F88)</f>
        <v/>
      </c>
      <c r="H88" s="117"/>
    </row>
    <row r="89" spans="1:8" x14ac:dyDescent="0.2">
      <c r="A89" s="122"/>
      <c r="B89" s="83">
        <v>84</v>
      </c>
      <c r="C89" s="121" t="b">
        <v>0</v>
      </c>
      <c r="D89" s="120" t="str">
        <v>V1</v>
      </c>
      <c r="E89" s="119" t="str">
        <f t="shared" si="3"/>
        <v>EURFUT1MV1_Quote</v>
      </c>
      <c r="F89" s="118" t="str">
        <f>_xll.qlSimpleQuote(E89,,PriceTickValue,Permanent,Trigger,ObjectOverwrite)</f>
        <v>EURFUT1MV1_Quote#0000</v>
      </c>
      <c r="G89" s="81" t="str">
        <f>_xll.ohRangeRetrieveError(F89)</f>
        <v/>
      </c>
      <c r="H89" s="117"/>
    </row>
    <row r="90" spans="1:8" x14ac:dyDescent="0.2">
      <c r="A90" s="122"/>
      <c r="B90" s="83">
        <v>85</v>
      </c>
      <c r="C90" s="121" t="b">
        <v>0</v>
      </c>
      <c r="D90" s="120" t="str">
        <v>X1</v>
      </c>
      <c r="E90" s="119" t="str">
        <f t="shared" si="3"/>
        <v>EURFUT1MX1_Quote</v>
      </c>
      <c r="F90" s="118" t="str">
        <f>_xll.qlSimpleQuote(E90,,PriceTickValue,Permanent,Trigger,ObjectOverwrite)</f>
        <v>EURFUT1MX1_Quote#0000</v>
      </c>
      <c r="G90" s="81" t="str">
        <f>_xll.ohRangeRetrieveError(F90)</f>
        <v/>
      </c>
      <c r="H90" s="117"/>
    </row>
    <row r="91" spans="1:8" x14ac:dyDescent="0.2">
      <c r="A91" s="122"/>
      <c r="B91" s="83">
        <v>86</v>
      </c>
      <c r="C91" s="121" t="b">
        <v>0</v>
      </c>
      <c r="D91" s="120" t="str">
        <v>Z1</v>
      </c>
      <c r="E91" s="119" t="str">
        <f t="shared" si="3"/>
        <v>EURFUT1MZ1_Quote</v>
      </c>
      <c r="F91" s="118" t="str">
        <f>_xll.qlSimpleQuote(E91,,PriceTickValue,Permanent,Trigger,ObjectOverwrite)</f>
        <v>EURFUT1MZ1_Quote#0000</v>
      </c>
      <c r="G91" s="81" t="str">
        <f>_xll.ohRangeRetrieveError(F91)</f>
        <v/>
      </c>
      <c r="H91" s="117"/>
    </row>
    <row r="92" spans="1:8" x14ac:dyDescent="0.2">
      <c r="A92" s="122"/>
      <c r="B92" s="83">
        <v>87</v>
      </c>
      <c r="C92" s="121" t="b">
        <v>0</v>
      </c>
      <c r="D92" s="120" t="str">
        <v>F2</v>
      </c>
      <c r="E92" s="119" t="str">
        <f t="shared" si="3"/>
        <v>EURFUT1MF2_Quote</v>
      </c>
      <c r="F92" s="118" t="str">
        <f>_xll.qlSimpleQuote(E92,,PriceTickValue,Permanent,Trigger,ObjectOverwrite)</f>
        <v>EURFUT1MF2_Quote#0000</v>
      </c>
      <c r="G92" s="81" t="str">
        <f>_xll.ohRangeRetrieveError(F92)</f>
        <v/>
      </c>
      <c r="H92" s="117"/>
    </row>
    <row r="93" spans="1:8" x14ac:dyDescent="0.2">
      <c r="A93" s="122"/>
      <c r="B93" s="83">
        <v>88</v>
      </c>
      <c r="C93" s="121" t="b">
        <v>0</v>
      </c>
      <c r="D93" s="120" t="str">
        <v>G2</v>
      </c>
      <c r="E93" s="119" t="str">
        <f t="shared" si="3"/>
        <v>EURFUT1MG2_Quote</v>
      </c>
      <c r="F93" s="118" t="str">
        <f>_xll.qlSimpleQuote(E93,,PriceTickValue,Permanent,Trigger,ObjectOverwrite)</f>
        <v>EURFUT1MG2_Quote#0000</v>
      </c>
      <c r="G93" s="81" t="str">
        <f>_xll.ohRangeRetrieveError(F93)</f>
        <v/>
      </c>
      <c r="H93" s="117"/>
    </row>
    <row r="94" spans="1:8" x14ac:dyDescent="0.2">
      <c r="A94" s="122"/>
      <c r="B94" s="83">
        <v>89</v>
      </c>
      <c r="C94" s="121" t="b">
        <v>0</v>
      </c>
      <c r="D94" s="120" t="str">
        <v>H2</v>
      </c>
      <c r="E94" s="119" t="str">
        <f t="shared" si="3"/>
        <v>EURFUT1MH2_Quote</v>
      </c>
      <c r="F94" s="118" t="str">
        <f>_xll.qlSimpleQuote(E94,,PriceTickValue,Permanent,Trigger,ObjectOverwrite)</f>
        <v>EURFUT1MH2_Quote#0000</v>
      </c>
      <c r="G94" s="81" t="str">
        <f>_xll.ohRangeRetrieveError(F94)</f>
        <v/>
      </c>
      <c r="H94" s="117"/>
    </row>
    <row r="95" spans="1:8" x14ac:dyDescent="0.2">
      <c r="A95" s="122"/>
      <c r="B95" s="83">
        <v>90</v>
      </c>
      <c r="C95" s="121" t="b">
        <v>0</v>
      </c>
      <c r="D95" s="120" t="str">
        <v>J2</v>
      </c>
      <c r="E95" s="119" t="str">
        <f t="shared" si="3"/>
        <v>EURFUT1MJ2_Quote</v>
      </c>
      <c r="F95" s="118" t="str">
        <f>_xll.qlSimpleQuote(E95,,PriceTickValue,Permanent,Trigger,ObjectOverwrite)</f>
        <v>EURFUT1MJ2_Quote#0000</v>
      </c>
      <c r="G95" s="81" t="str">
        <f>_xll.ohRangeRetrieveError(F95)</f>
        <v/>
      </c>
      <c r="H95" s="117"/>
    </row>
    <row r="96" spans="1:8" x14ac:dyDescent="0.2">
      <c r="A96" s="122"/>
      <c r="B96" s="83">
        <v>91</v>
      </c>
      <c r="C96" s="121" t="b">
        <v>0</v>
      </c>
      <c r="D96" s="120" t="str">
        <v>K2</v>
      </c>
      <c r="E96" s="119" t="str">
        <f t="shared" si="3"/>
        <v>EURFUT1MK2_Quote</v>
      </c>
      <c r="F96" s="118" t="str">
        <f>_xll.qlSimpleQuote(E96,,PriceTickValue,Permanent,Trigger,ObjectOverwrite)</f>
        <v>EURFUT1MK2_Quote#0000</v>
      </c>
      <c r="G96" s="81" t="str">
        <f>_xll.ohRangeRetrieveError(F96)</f>
        <v/>
      </c>
      <c r="H96" s="117"/>
    </row>
    <row r="97" spans="1:8" x14ac:dyDescent="0.2">
      <c r="A97" s="122"/>
      <c r="B97" s="83">
        <v>92</v>
      </c>
      <c r="C97" s="121" t="b">
        <v>0</v>
      </c>
      <c r="D97" s="120" t="str">
        <v>M2</v>
      </c>
      <c r="E97" s="119" t="str">
        <f t="shared" si="3"/>
        <v>EURFUT1MM2_Quote</v>
      </c>
      <c r="F97" s="118" t="str">
        <f>_xll.qlSimpleQuote(E97,,PriceTickValue,Permanent,Trigger,ObjectOverwrite)</f>
        <v>EURFUT1MM2_Quote#0000</v>
      </c>
      <c r="G97" s="81" t="str">
        <f>_xll.ohRangeRetrieveError(F97)</f>
        <v/>
      </c>
      <c r="H97" s="117"/>
    </row>
    <row r="98" spans="1:8" x14ac:dyDescent="0.2">
      <c r="A98" s="122"/>
      <c r="B98" s="83">
        <v>93</v>
      </c>
      <c r="C98" s="121" t="b">
        <v>0</v>
      </c>
      <c r="D98" s="120" t="str">
        <v>N2</v>
      </c>
      <c r="E98" s="119" t="str">
        <f t="shared" si="3"/>
        <v>EURFUT1MN2_Quote</v>
      </c>
      <c r="F98" s="118" t="str">
        <f>_xll.qlSimpleQuote(E98,,PriceTickValue,Permanent,Trigger,ObjectOverwrite)</f>
        <v>EURFUT1MN2_Quote#0000</v>
      </c>
      <c r="G98" s="81" t="str">
        <f>_xll.ohRangeRetrieveError(F98)</f>
        <v/>
      </c>
      <c r="H98" s="117"/>
    </row>
    <row r="99" spans="1:8" x14ac:dyDescent="0.2">
      <c r="A99" s="122"/>
      <c r="B99" s="83">
        <v>94</v>
      </c>
      <c r="C99" s="121" t="b">
        <v>0</v>
      </c>
      <c r="D99" s="120" t="str">
        <v>Q2</v>
      </c>
      <c r="E99" s="119" t="str">
        <f t="shared" si="3"/>
        <v>EURFUT1MQ2_Quote</v>
      </c>
      <c r="F99" s="118" t="str">
        <f>_xll.qlSimpleQuote(E99,,PriceTickValue,Permanent,Trigger,ObjectOverwrite)</f>
        <v>EURFUT1MQ2_Quote#0000</v>
      </c>
      <c r="G99" s="81" t="str">
        <f>_xll.ohRangeRetrieveError(F99)</f>
        <v/>
      </c>
      <c r="H99" s="117"/>
    </row>
    <row r="100" spans="1:8" x14ac:dyDescent="0.2">
      <c r="A100" s="122"/>
      <c r="B100" s="83">
        <v>95</v>
      </c>
      <c r="C100" s="121" t="b">
        <v>0</v>
      </c>
      <c r="D100" s="120" t="str">
        <v>U2</v>
      </c>
      <c r="E100" s="119" t="str">
        <f t="shared" si="3"/>
        <v>EURFUT1MU2_Quote</v>
      </c>
      <c r="F100" s="118" t="str">
        <f>_xll.qlSimpleQuote(E100,,PriceTickValue,Permanent,Trigger,ObjectOverwrite)</f>
        <v>EURFUT1MU2_Quote#0000</v>
      </c>
      <c r="G100" s="81" t="str">
        <f>_xll.ohRangeRetrieveError(F100)</f>
        <v/>
      </c>
      <c r="H100" s="117"/>
    </row>
    <row r="101" spans="1:8" x14ac:dyDescent="0.2">
      <c r="A101" s="122"/>
      <c r="B101" s="83">
        <v>96</v>
      </c>
      <c r="C101" s="121" t="b">
        <v>0</v>
      </c>
      <c r="D101" s="120" t="str">
        <v>V2</v>
      </c>
      <c r="E101" s="119" t="str">
        <f t="shared" si="3"/>
        <v>EURFUT1MV2_Quote</v>
      </c>
      <c r="F101" s="118" t="str">
        <f>_xll.qlSimpleQuote(E101,,PriceTickValue,Permanent,Trigger,ObjectOverwrite)</f>
        <v>EURFUT1MV2_Quote#0000</v>
      </c>
      <c r="G101" s="81" t="str">
        <f>_xll.ohRangeRetrieveError(F101)</f>
        <v/>
      </c>
      <c r="H101" s="117"/>
    </row>
    <row r="102" spans="1:8" x14ac:dyDescent="0.2">
      <c r="A102" s="122"/>
      <c r="B102" s="83">
        <v>97</v>
      </c>
      <c r="C102" s="121" t="b">
        <v>0</v>
      </c>
      <c r="D102" s="120" t="str">
        <v>X2</v>
      </c>
      <c r="E102" s="119" t="str">
        <f t="shared" ref="E102:E125" si="4">Currency&amp;$D$4&amp;$E$4&amp;$D102&amp;QuoteSuffix</f>
        <v>EURFUT1MX2_Quote</v>
      </c>
      <c r="F102" s="118" t="str">
        <f>_xll.qlSimpleQuote(E102,,PriceTickValue,Permanent,Trigger,ObjectOverwrite)</f>
        <v>EURFUT1MX2_Quote#0000</v>
      </c>
      <c r="G102" s="81" t="str">
        <f>_xll.ohRangeRetrieveError(F102)</f>
        <v/>
      </c>
      <c r="H102" s="117"/>
    </row>
    <row r="103" spans="1:8" x14ac:dyDescent="0.2">
      <c r="A103" s="122"/>
      <c r="B103" s="83">
        <v>98</v>
      </c>
      <c r="C103" s="121" t="b">
        <v>0</v>
      </c>
      <c r="D103" s="120" t="str">
        <v>Z2</v>
      </c>
      <c r="E103" s="119" t="str">
        <f t="shared" si="4"/>
        <v>EURFUT1MZ2_Quote</v>
      </c>
      <c r="F103" s="118" t="str">
        <f>_xll.qlSimpleQuote(E103,,PriceTickValue,Permanent,Trigger,ObjectOverwrite)</f>
        <v>EURFUT1MZ2_Quote#0000</v>
      </c>
      <c r="G103" s="81" t="str">
        <f>_xll.ohRangeRetrieveError(F103)</f>
        <v/>
      </c>
      <c r="H103" s="117"/>
    </row>
    <row r="104" spans="1:8" x14ac:dyDescent="0.2">
      <c r="A104" s="122"/>
      <c r="B104" s="83">
        <v>99</v>
      </c>
      <c r="C104" s="121" t="b">
        <v>0</v>
      </c>
      <c r="D104" s="120" t="str">
        <v>F3</v>
      </c>
      <c r="E104" s="119" t="str">
        <f t="shared" si="4"/>
        <v>EURFUT1MF3_Quote</v>
      </c>
      <c r="F104" s="118" t="str">
        <f>_xll.qlSimpleQuote(E104,,PriceTickValue,Permanent,Trigger,ObjectOverwrite)</f>
        <v>EURFUT1MF3_Quote#0000</v>
      </c>
      <c r="G104" s="81" t="str">
        <f>_xll.ohRangeRetrieveError(F104)</f>
        <v/>
      </c>
      <c r="H104" s="117"/>
    </row>
    <row r="105" spans="1:8" x14ac:dyDescent="0.2">
      <c r="A105" s="122"/>
      <c r="B105" s="83">
        <v>100</v>
      </c>
      <c r="C105" s="121" t="b">
        <v>0</v>
      </c>
      <c r="D105" s="120" t="str">
        <v>G3</v>
      </c>
      <c r="E105" s="119" t="str">
        <f t="shared" si="4"/>
        <v>EURFUT1MG3_Quote</v>
      </c>
      <c r="F105" s="118" t="str">
        <f>_xll.qlSimpleQuote(E105,,PriceTickValue,Permanent,Trigger,ObjectOverwrite)</f>
        <v>EURFUT1MG3_Quote#0000</v>
      </c>
      <c r="G105" s="81" t="str">
        <f>_xll.ohRangeRetrieveError(F105)</f>
        <v/>
      </c>
      <c r="H105" s="117"/>
    </row>
    <row r="106" spans="1:8" x14ac:dyDescent="0.2">
      <c r="A106" s="122"/>
      <c r="B106" s="83">
        <v>101</v>
      </c>
      <c r="C106" s="121" t="b">
        <v>0</v>
      </c>
      <c r="D106" s="120" t="str">
        <v>H3</v>
      </c>
      <c r="E106" s="119" t="str">
        <f t="shared" si="4"/>
        <v>EURFUT1MH3_Quote</v>
      </c>
      <c r="F106" s="118" t="str">
        <f>_xll.qlSimpleQuote(E106,,PriceTickValue,Permanent,Trigger,ObjectOverwrite)</f>
        <v>EURFUT1MH3_Quote#0000</v>
      </c>
      <c r="G106" s="81" t="str">
        <f>_xll.ohRangeRetrieveError(F106)</f>
        <v/>
      </c>
      <c r="H106" s="117"/>
    </row>
    <row r="107" spans="1:8" x14ac:dyDescent="0.2">
      <c r="A107" s="122"/>
      <c r="B107" s="83">
        <v>102</v>
      </c>
      <c r="C107" s="121" t="b">
        <v>0</v>
      </c>
      <c r="D107" s="120" t="str">
        <v>J3</v>
      </c>
      <c r="E107" s="119" t="str">
        <f t="shared" si="4"/>
        <v>EURFUT1MJ3_Quote</v>
      </c>
      <c r="F107" s="118" t="str">
        <f>_xll.qlSimpleQuote(E107,,PriceTickValue,Permanent,Trigger,ObjectOverwrite)</f>
        <v>EURFUT1MJ3_Quote#0000</v>
      </c>
      <c r="G107" s="81" t="str">
        <f>_xll.ohRangeRetrieveError(F107)</f>
        <v/>
      </c>
      <c r="H107" s="117"/>
    </row>
    <row r="108" spans="1:8" x14ac:dyDescent="0.2">
      <c r="A108" s="122"/>
      <c r="B108" s="83">
        <v>103</v>
      </c>
      <c r="C108" s="121" t="b">
        <v>0</v>
      </c>
      <c r="D108" s="120" t="str">
        <v>K3</v>
      </c>
      <c r="E108" s="119" t="str">
        <f t="shared" si="4"/>
        <v>EURFUT1MK3_Quote</v>
      </c>
      <c r="F108" s="118" t="str">
        <f>_xll.qlSimpleQuote(E108,,PriceTickValue,Permanent,Trigger,ObjectOverwrite)</f>
        <v>EURFUT1MK3_Quote#0000</v>
      </c>
      <c r="G108" s="81" t="str">
        <f>_xll.ohRangeRetrieveError(F108)</f>
        <v/>
      </c>
      <c r="H108" s="117"/>
    </row>
    <row r="109" spans="1:8" x14ac:dyDescent="0.2">
      <c r="A109" s="122"/>
      <c r="B109" s="83">
        <v>104</v>
      </c>
      <c r="C109" s="121" t="b">
        <v>0</v>
      </c>
      <c r="D109" s="120" t="str">
        <v>M3</v>
      </c>
      <c r="E109" s="119" t="str">
        <f t="shared" si="4"/>
        <v>EURFUT1MM3_Quote</v>
      </c>
      <c r="F109" s="118" t="str">
        <f>_xll.qlSimpleQuote(E109,,PriceTickValue,Permanent,Trigger,ObjectOverwrite)</f>
        <v>EURFUT1MM3_Quote#0000</v>
      </c>
      <c r="G109" s="81" t="str">
        <f>_xll.ohRangeRetrieveError(F109)</f>
        <v/>
      </c>
      <c r="H109" s="117"/>
    </row>
    <row r="110" spans="1:8" x14ac:dyDescent="0.2">
      <c r="A110" s="122"/>
      <c r="B110" s="83">
        <v>105</v>
      </c>
      <c r="C110" s="121" t="b">
        <v>0</v>
      </c>
      <c r="D110" s="120" t="str">
        <v>N3</v>
      </c>
      <c r="E110" s="119" t="str">
        <f t="shared" si="4"/>
        <v>EURFUT1MN3_Quote</v>
      </c>
      <c r="F110" s="118" t="str">
        <f>_xll.qlSimpleQuote(E110,,PriceTickValue,Permanent,Trigger,ObjectOverwrite)</f>
        <v>EURFUT1MN3_Quote#0000</v>
      </c>
      <c r="G110" s="81" t="str">
        <f>_xll.ohRangeRetrieveError(F110)</f>
        <v/>
      </c>
      <c r="H110" s="117"/>
    </row>
    <row r="111" spans="1:8" x14ac:dyDescent="0.2">
      <c r="A111" s="122"/>
      <c r="B111" s="83">
        <v>106</v>
      </c>
      <c r="C111" s="121" t="b">
        <v>0</v>
      </c>
      <c r="D111" s="120" t="str">
        <v>Q3</v>
      </c>
      <c r="E111" s="119" t="str">
        <f t="shared" si="4"/>
        <v>EURFUT1MQ3_Quote</v>
      </c>
      <c r="F111" s="118" t="str">
        <f>_xll.qlSimpleQuote(E111,,PriceTickValue,Permanent,Trigger,ObjectOverwrite)</f>
        <v>EURFUT1MQ3_Quote#0000</v>
      </c>
      <c r="G111" s="81" t="str">
        <f>_xll.ohRangeRetrieveError(F111)</f>
        <v/>
      </c>
      <c r="H111" s="117"/>
    </row>
    <row r="112" spans="1:8" x14ac:dyDescent="0.2">
      <c r="A112" s="122"/>
      <c r="B112" s="83">
        <v>107</v>
      </c>
      <c r="C112" s="121" t="b">
        <v>0</v>
      </c>
      <c r="D112" s="120" t="str">
        <v>U3</v>
      </c>
      <c r="E112" s="119" t="str">
        <f t="shared" si="4"/>
        <v>EURFUT1MU3_Quote</v>
      </c>
      <c r="F112" s="118" t="str">
        <f>_xll.qlSimpleQuote(E112,,PriceTickValue,Permanent,Trigger,ObjectOverwrite)</f>
        <v>EURFUT1MU3_Quote#0000</v>
      </c>
      <c r="G112" s="81" t="str">
        <f>_xll.ohRangeRetrieveError(F112)</f>
        <v/>
      </c>
      <c r="H112" s="117"/>
    </row>
    <row r="113" spans="1:8" x14ac:dyDescent="0.2">
      <c r="A113" s="122"/>
      <c r="B113" s="83">
        <v>108</v>
      </c>
      <c r="C113" s="121" t="b">
        <v>0</v>
      </c>
      <c r="D113" s="120" t="str">
        <v>V3</v>
      </c>
      <c r="E113" s="119" t="str">
        <f t="shared" si="4"/>
        <v>EURFUT1MV3_Quote</v>
      </c>
      <c r="F113" s="118" t="str">
        <f>_xll.qlSimpleQuote(E113,,PriceTickValue,Permanent,Trigger,ObjectOverwrite)</f>
        <v>EURFUT1MV3_Quote#0000</v>
      </c>
      <c r="G113" s="81" t="str">
        <f>_xll.ohRangeRetrieveError(F113)</f>
        <v/>
      </c>
      <c r="H113" s="117"/>
    </row>
    <row r="114" spans="1:8" x14ac:dyDescent="0.2">
      <c r="A114" s="122"/>
      <c r="B114" s="83">
        <v>109</v>
      </c>
      <c r="C114" s="121" t="b">
        <v>0</v>
      </c>
      <c r="D114" s="120" t="str">
        <v>X3</v>
      </c>
      <c r="E114" s="119" t="str">
        <f t="shared" si="4"/>
        <v>EURFUT1MX3_Quote</v>
      </c>
      <c r="F114" s="118" t="str">
        <f>_xll.qlSimpleQuote(E114,,PriceTickValue,Permanent,Trigger,ObjectOverwrite)</f>
        <v>EURFUT1MX3_Quote#0000</v>
      </c>
      <c r="G114" s="81" t="str">
        <f>_xll.ohRangeRetrieveError(F114)</f>
        <v/>
      </c>
      <c r="H114" s="117"/>
    </row>
    <row r="115" spans="1:8" x14ac:dyDescent="0.2">
      <c r="A115" s="122"/>
      <c r="B115" s="83">
        <v>110</v>
      </c>
      <c r="C115" s="121" t="b">
        <v>0</v>
      </c>
      <c r="D115" s="120" t="str">
        <v>Z3</v>
      </c>
      <c r="E115" s="119" t="str">
        <f t="shared" si="4"/>
        <v>EURFUT1MZ3_Quote</v>
      </c>
      <c r="F115" s="118" t="str">
        <f>_xll.qlSimpleQuote(E115,,PriceTickValue,Permanent,Trigger,ObjectOverwrite)</f>
        <v>EURFUT1MZ3_Quote#0000</v>
      </c>
      <c r="G115" s="81" t="str">
        <f>_xll.ohRangeRetrieveError(F115)</f>
        <v/>
      </c>
      <c r="H115" s="117"/>
    </row>
    <row r="116" spans="1:8" x14ac:dyDescent="0.2">
      <c r="A116" s="122"/>
      <c r="B116" s="83">
        <v>111</v>
      </c>
      <c r="C116" s="121" t="b">
        <v>0</v>
      </c>
      <c r="D116" s="120" t="str">
        <v>F4</v>
      </c>
      <c r="E116" s="119" t="str">
        <f t="shared" si="4"/>
        <v>EURFUT1MF4_Quote</v>
      </c>
      <c r="F116" s="118" t="str">
        <f>_xll.qlSimpleQuote(E116,,PriceTickValue,Permanent,Trigger,ObjectOverwrite)</f>
        <v>EURFUT1MF4_Quote#0000</v>
      </c>
      <c r="G116" s="81" t="str">
        <f>_xll.ohRangeRetrieveError(F116)</f>
        <v/>
      </c>
      <c r="H116" s="117"/>
    </row>
    <row r="117" spans="1:8" x14ac:dyDescent="0.2">
      <c r="A117" s="122"/>
      <c r="B117" s="83">
        <v>112</v>
      </c>
      <c r="C117" s="121" t="b">
        <v>0</v>
      </c>
      <c r="D117" s="120" t="str">
        <v>G4</v>
      </c>
      <c r="E117" s="119" t="str">
        <f t="shared" si="4"/>
        <v>EURFUT1MG4_Quote</v>
      </c>
      <c r="F117" s="118" t="str">
        <f>_xll.qlSimpleQuote(E117,,PriceTickValue,Permanent,Trigger,ObjectOverwrite)</f>
        <v>EURFUT1MG4_Quote#0000</v>
      </c>
      <c r="G117" s="81" t="str">
        <f>_xll.ohRangeRetrieveError(F117)</f>
        <v/>
      </c>
      <c r="H117" s="117"/>
    </row>
    <row r="118" spans="1:8" x14ac:dyDescent="0.2">
      <c r="A118" s="122"/>
      <c r="B118" s="83">
        <v>113</v>
      </c>
      <c r="C118" s="121" t="b">
        <v>0</v>
      </c>
      <c r="D118" s="120" t="str">
        <v>H4</v>
      </c>
      <c r="E118" s="119" t="str">
        <f t="shared" si="4"/>
        <v>EURFUT1MH4_Quote</v>
      </c>
      <c r="F118" s="118" t="str">
        <f>_xll.qlSimpleQuote(E118,,PriceTickValue,Permanent,Trigger,ObjectOverwrite)</f>
        <v>EURFUT1MH4_Quote#0000</v>
      </c>
      <c r="G118" s="81" t="str">
        <f>_xll.ohRangeRetrieveError(F118)</f>
        <v/>
      </c>
      <c r="H118" s="117"/>
    </row>
    <row r="119" spans="1:8" x14ac:dyDescent="0.2">
      <c r="A119" s="122"/>
      <c r="B119" s="83">
        <v>114</v>
      </c>
      <c r="C119" s="121" t="b">
        <v>0</v>
      </c>
      <c r="D119" s="120" t="str">
        <v>J4</v>
      </c>
      <c r="E119" s="119" t="str">
        <f t="shared" si="4"/>
        <v>EURFUT1MJ4_Quote</v>
      </c>
      <c r="F119" s="118" t="str">
        <f>_xll.qlSimpleQuote(E119,,PriceTickValue,Permanent,Trigger,ObjectOverwrite)</f>
        <v>EURFUT1MJ4_Quote#0000</v>
      </c>
      <c r="G119" s="81" t="str">
        <f>_xll.ohRangeRetrieveError(F119)</f>
        <v/>
      </c>
      <c r="H119" s="117"/>
    </row>
    <row r="120" spans="1:8" x14ac:dyDescent="0.2">
      <c r="A120" s="122"/>
      <c r="B120" s="83">
        <v>115</v>
      </c>
      <c r="C120" s="121" t="b">
        <v>0</v>
      </c>
      <c r="D120" s="120" t="str">
        <v>K4</v>
      </c>
      <c r="E120" s="119" t="str">
        <f t="shared" si="4"/>
        <v>EURFUT1MK4_Quote</v>
      </c>
      <c r="F120" s="118" t="str">
        <f>_xll.qlSimpleQuote(E120,,PriceTickValue,Permanent,Trigger,ObjectOverwrite)</f>
        <v>EURFUT1MK4_Quote#0000</v>
      </c>
      <c r="G120" s="81" t="str">
        <f>_xll.ohRangeRetrieveError(F120)</f>
        <v/>
      </c>
      <c r="H120" s="117"/>
    </row>
    <row r="121" spans="1:8" x14ac:dyDescent="0.2">
      <c r="A121" s="122"/>
      <c r="B121" s="83">
        <v>116</v>
      </c>
      <c r="C121" s="121" t="b">
        <v>0</v>
      </c>
      <c r="D121" s="120" t="str">
        <v>M4</v>
      </c>
      <c r="E121" s="119" t="str">
        <f t="shared" si="4"/>
        <v>EURFUT1MM4_Quote</v>
      </c>
      <c r="F121" s="118" t="str">
        <f>_xll.qlSimpleQuote(E121,,PriceTickValue,Permanent,Trigger,ObjectOverwrite)</f>
        <v>EURFUT1MM4_Quote#0000</v>
      </c>
      <c r="G121" s="81" t="str">
        <f>_xll.ohRangeRetrieveError(F121)</f>
        <v/>
      </c>
      <c r="H121" s="117"/>
    </row>
    <row r="122" spans="1:8" x14ac:dyDescent="0.2">
      <c r="A122" s="122"/>
      <c r="B122" s="83">
        <v>117</v>
      </c>
      <c r="C122" s="121" t="b">
        <v>0</v>
      </c>
      <c r="D122" s="120" t="str">
        <v>N4</v>
      </c>
      <c r="E122" s="119" t="str">
        <f t="shared" si="4"/>
        <v>EURFUT1MN4_Quote</v>
      </c>
      <c r="F122" s="118" t="str">
        <f>_xll.qlSimpleQuote(E122,,PriceTickValue,Permanent,Trigger,ObjectOverwrite)</f>
        <v>EURFUT1MN4_Quote#0000</v>
      </c>
      <c r="G122" s="81" t="str">
        <f>_xll.ohRangeRetrieveError(F122)</f>
        <v/>
      </c>
      <c r="H122" s="117"/>
    </row>
    <row r="123" spans="1:8" x14ac:dyDescent="0.2">
      <c r="A123" s="122"/>
      <c r="B123" s="83">
        <v>118</v>
      </c>
      <c r="C123" s="121" t="b">
        <v>0</v>
      </c>
      <c r="D123" s="120" t="str">
        <v>Q4</v>
      </c>
      <c r="E123" s="119" t="str">
        <f t="shared" si="4"/>
        <v>EURFUT1MQ4_Quote</v>
      </c>
      <c r="F123" s="118" t="str">
        <f>_xll.qlSimpleQuote(E123,,PriceTickValue,Permanent,Trigger,ObjectOverwrite)</f>
        <v>EURFUT1MQ4_Quote#0000</v>
      </c>
      <c r="G123" s="81" t="str">
        <f>_xll.ohRangeRetrieveError(F123)</f>
        <v/>
      </c>
      <c r="H123" s="117"/>
    </row>
    <row r="124" spans="1:8" x14ac:dyDescent="0.2">
      <c r="A124" s="122"/>
      <c r="B124" s="83">
        <v>119</v>
      </c>
      <c r="C124" s="121" t="b">
        <v>0</v>
      </c>
      <c r="D124" s="120" t="str">
        <v>U4</v>
      </c>
      <c r="E124" s="119" t="str">
        <f t="shared" si="4"/>
        <v>EURFUT1MU4_Quote</v>
      </c>
      <c r="F124" s="118" t="str">
        <f>_xll.qlSimpleQuote(E124,,PriceTickValue,Permanent,Trigger,ObjectOverwrite)</f>
        <v>EURFUT1MU4_Quote#0000</v>
      </c>
      <c r="G124" s="81" t="str">
        <f>_xll.ohRangeRetrieveError(F124)</f>
        <v/>
      </c>
      <c r="H124" s="117"/>
    </row>
    <row r="125" spans="1:8" x14ac:dyDescent="0.2">
      <c r="A125" s="122"/>
      <c r="B125" s="83">
        <v>120</v>
      </c>
      <c r="C125" s="121" t="b">
        <v>0</v>
      </c>
      <c r="D125" s="120" t="str">
        <v>V4</v>
      </c>
      <c r="E125" s="119" t="str">
        <f t="shared" si="4"/>
        <v>EURFUT1MV4_Quote</v>
      </c>
      <c r="F125" s="118" t="str">
        <f>_xll.qlSimpleQuote(E125,,PriceTickValue,Permanent,Trigger,ObjectOverwrite)</f>
        <v>EURFUT1MV4_Quote#0000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28</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Updated at 15:06:10</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X4</v>
      </c>
      <c r="E7" s="119" t="str">
        <f t="shared" ref="E7:E38" si="0">Currency&amp;$D$5&amp;$E$5&amp;$D7&amp;QuoteSuffix</f>
        <v>EURFUT3MX4_Quote</v>
      </c>
      <c r="F7" s="124" t="str">
        <f>_xll.qlSimpleQuote(E7,,PriceTickValue,Permanent,Trigger,ObjectOverwrite)</f>
        <v>EURFUT3MX4_Quote#0000</v>
      </c>
      <c r="G7" s="123" t="str">
        <f>_xll.ohRangeRetrieveError(F7)</f>
        <v/>
      </c>
      <c r="H7" s="117"/>
      <c r="J7" s="286"/>
      <c r="K7" s="299">
        <v>1</v>
      </c>
      <c r="L7" s="298" t="b">
        <v>0</v>
      </c>
      <c r="M7" s="234" t="str">
        <f t="array" ref="M7:M48">_xll.qlIMMcode(FuturesDates)</f>
        <v>X4</v>
      </c>
      <c r="N7" s="297">
        <f t="array" ref="N7:N48">_xll.qlIMMNextDates(_xll.qlSettingsEvaluationDate(Trigger)-1,$L7:$L48)</f>
        <v>41962</v>
      </c>
      <c r="O7" s="234" t="str">
        <f t="array" ref="O7:O48">VLOOKUP(Currency,LiffeCodes,2)&amp;FuturesCodes</f>
        <v>FEIX4</v>
      </c>
      <c r="P7" s="296">
        <v>41960</v>
      </c>
      <c r="Q7" s="234">
        <v>99.905000000000001</v>
      </c>
      <c r="R7" s="234">
        <v>99.91</v>
      </c>
      <c r="S7" s="234">
        <v>99.91</v>
      </c>
      <c r="T7" s="234">
        <v>99.905000000000001</v>
      </c>
      <c r="U7" s="237">
        <f>_xll.qlMidSafe($Q7,$R7)</f>
        <v>99.907499999999999</v>
      </c>
      <c r="V7" s="216"/>
      <c r="W7" s="295">
        <v>99.912499999999994</v>
      </c>
      <c r="X7" s="216"/>
      <c r="Y7" s="294">
        <f t="array" ref="Y7:Y48">QuoteLive</f>
        <v>99.907499999999999</v>
      </c>
      <c r="Z7" s="237">
        <f>_xll.qlSimpleQuoteSetValue(F7,Y7,Trigger)</f>
        <v>0</v>
      </c>
      <c r="AA7" s="43"/>
      <c r="AB7" s="17"/>
      <c r="AC7" s="62" t="s">
        <v>76</v>
      </c>
      <c r="AD7" s="60" t="s">
        <v>200</v>
      </c>
      <c r="AE7" s="17"/>
      <c r="AF7" s="253">
        <f t="shared" ref="AF7:AF48" si="1">(R7-U7)/50</f>
        <v>4.9999999999954527E-5</v>
      </c>
      <c r="AH7" s="122"/>
      <c r="AI7" s="127">
        <v>1</v>
      </c>
      <c r="AJ7" s="125" t="b">
        <v>0</v>
      </c>
      <c r="AK7" s="125" t="str">
        <f t="array" ref="AK7:AK48">_xll.qlIMMcode(FuturesDates)</f>
        <v>X4</v>
      </c>
      <c r="AL7" s="211" t="str">
        <f t="shared" ref="AL7:AL48" si="2">Currency&amp;"FUT"&amp;$AN$4&amp;$AK7&amp;QuoteSuffix</f>
        <v>EURFUT3MX4_Quote</v>
      </c>
      <c r="AM7" s="212" t="str">
        <f t="shared" ref="AM7:AM48" si="3">Currency&amp;"FUT"&amp;$AN$4&amp;$AK7&amp;"ConvAdj"&amp;QuoteSuffix</f>
        <v>EURFUT3MX4ConvAdj_Quote</v>
      </c>
      <c r="AN7" s="211" t="str">
        <f>_xll.qlFuturesConvAdjustmentQuote($AM7,IborIndex,$AK7,$AL7,Volatility,MeanReversion,Permanent,Trigger,ObjectOverwrite)</f>
        <v>EURFUT3MX4ConvAdj_Quote#0000</v>
      </c>
      <c r="AO7" s="51" t="str">
        <f>_xll.ohRangeRetrieveError(AN7)</f>
        <v/>
      </c>
      <c r="AP7" s="43"/>
    </row>
    <row r="8" spans="1:43" x14ac:dyDescent="0.2">
      <c r="A8" s="122"/>
      <c r="B8" s="83">
        <v>2</v>
      </c>
      <c r="C8" s="121" t="b">
        <v>0</v>
      </c>
      <c r="D8" s="120" t="str">
        <v>Z4</v>
      </c>
      <c r="E8" s="119" t="str">
        <f t="shared" si="0"/>
        <v>EURFUT3MZ4_Quote</v>
      </c>
      <c r="F8" s="118" t="str">
        <f>_xll.qlSimpleQuote(E8,,PriceTickValue,Permanent,Trigger,ObjectOverwrite)</f>
        <v>EURFUT3MZ4_Quote#0000</v>
      </c>
      <c r="G8" s="81" t="str">
        <f>_xll.ohRangeRetrieveError(F8)</f>
        <v/>
      </c>
      <c r="H8" s="117"/>
      <c r="J8" s="286"/>
      <c r="K8" s="292">
        <v>2</v>
      </c>
      <c r="L8" s="291" t="b">
        <v>0</v>
      </c>
      <c r="M8" s="222" t="str">
        <v>Z4</v>
      </c>
      <c r="N8" s="290">
        <v>41990</v>
      </c>
      <c r="O8" s="222" t="str">
        <v>FEIZ4</v>
      </c>
      <c r="P8" s="289">
        <v>41988</v>
      </c>
      <c r="Q8" s="222">
        <v>99.9</v>
      </c>
      <c r="R8" s="222">
        <v>99.905000000000001</v>
      </c>
      <c r="S8" s="222">
        <v>99.9</v>
      </c>
      <c r="T8" s="222">
        <v>99.894999999999996</v>
      </c>
      <c r="U8" s="225">
        <f>_xll.qlMidSafe($Q8,$R8)</f>
        <v>99.902500000000003</v>
      </c>
      <c r="V8" s="216"/>
      <c r="W8" s="293">
        <v>99.92</v>
      </c>
      <c r="X8" s="216"/>
      <c r="Y8" s="287">
        <v>99.902500000000003</v>
      </c>
      <c r="Z8" s="225">
        <f>_xll.qlSimpleQuoteSetValue(F8,Y8,Trigger)</f>
        <v>0</v>
      </c>
      <c r="AA8" s="43"/>
      <c r="AB8" s="17"/>
      <c r="AC8" s="62" t="s">
        <v>64</v>
      </c>
      <c r="AD8" s="60" t="s">
        <v>199</v>
      </c>
      <c r="AE8" s="17"/>
      <c r="AF8" s="253">
        <f t="shared" si="1"/>
        <v>4.9999999999954527E-5</v>
      </c>
      <c r="AH8" s="122"/>
      <c r="AI8" s="83">
        <v>2</v>
      </c>
      <c r="AJ8" s="120" t="b">
        <v>0</v>
      </c>
      <c r="AK8" s="120" t="str">
        <v>Z4</v>
      </c>
      <c r="AL8" s="211" t="str">
        <f t="shared" si="2"/>
        <v>EURFUT3MZ4_Quote</v>
      </c>
      <c r="AM8" s="212" t="str">
        <f t="shared" si="3"/>
        <v>EURFUT3MZ4ConvAdj_Quote</v>
      </c>
      <c r="AN8" s="211" t="str">
        <f>_xll.qlFuturesConvAdjustmentQuote($AM8,IborIndex,$AK8,$AL8,Volatility,MeanReversion,Permanent,Trigger,ObjectOverwrite)</f>
        <v>EURFUT3MZ4ConvAdj_Quote#0000</v>
      </c>
      <c r="AO8" s="51" t="str">
        <f>_xll.ohRangeRetrieveError(AN8)</f>
        <v/>
      </c>
      <c r="AP8" s="43"/>
    </row>
    <row r="9" spans="1:43" x14ac:dyDescent="0.2">
      <c r="A9" s="122"/>
      <c r="B9" s="83">
        <v>3</v>
      </c>
      <c r="C9" s="121" t="b">
        <v>0</v>
      </c>
      <c r="D9" s="120" t="str">
        <v>F5</v>
      </c>
      <c r="E9" s="119" t="str">
        <f t="shared" si="0"/>
        <v>EURFUT3MF5_Quote</v>
      </c>
      <c r="F9" s="118" t="str">
        <f>_xll.qlSimpleQuote(E9,,PriceTickValue,Permanent,Trigger,ObjectOverwrite)</f>
        <v>EURFUT3MF5_Quote#0000</v>
      </c>
      <c r="G9" s="81" t="str">
        <f>_xll.ohRangeRetrieveError(F9)</f>
        <v/>
      </c>
      <c r="H9" s="117"/>
      <c r="J9" s="286"/>
      <c r="K9" s="292">
        <v>3</v>
      </c>
      <c r="L9" s="291" t="b">
        <v>0</v>
      </c>
      <c r="M9" s="222" t="str">
        <v>F5</v>
      </c>
      <c r="N9" s="290">
        <v>42025</v>
      </c>
      <c r="O9" s="222" t="str">
        <v>FEIF5</v>
      </c>
      <c r="P9" s="289">
        <v>42023</v>
      </c>
      <c r="Q9" s="222">
        <v>99.885000000000005</v>
      </c>
      <c r="R9" s="222">
        <v>99.92</v>
      </c>
      <c r="S9" s="222">
        <v>0</v>
      </c>
      <c r="T9" s="222">
        <v>99.92</v>
      </c>
      <c r="U9" s="225">
        <f>_xll.qlMidSafe($Q9,$R9)</f>
        <v>99.902500000000003</v>
      </c>
      <c r="V9" s="216"/>
      <c r="W9" s="293">
        <v>99.912499999999994</v>
      </c>
      <c r="X9" s="216"/>
      <c r="Y9" s="287">
        <v>99.902500000000003</v>
      </c>
      <c r="Z9" s="225">
        <f>_xll.qlSimpleQuoteSetValue(F9,Y9,Trigger)</f>
        <v>0</v>
      </c>
      <c r="AA9" s="43"/>
      <c r="AB9" s="17"/>
      <c r="AC9" s="62" t="s">
        <v>73</v>
      </c>
      <c r="AD9" s="60" t="s">
        <v>198</v>
      </c>
      <c r="AE9" s="17"/>
      <c r="AF9" s="253">
        <f t="shared" si="1"/>
        <v>3.499999999999659E-4</v>
      </c>
      <c r="AH9" s="122"/>
      <c r="AI9" s="83">
        <v>3</v>
      </c>
      <c r="AJ9" s="120" t="b">
        <v>0</v>
      </c>
      <c r="AK9" s="120" t="str">
        <v>F5</v>
      </c>
      <c r="AL9" s="211" t="str">
        <f t="shared" si="2"/>
        <v>EURFUT3MF5_Quote</v>
      </c>
      <c r="AM9" s="212" t="str">
        <f t="shared" si="3"/>
        <v>EURFUT3MF5ConvAdj_Quote</v>
      </c>
      <c r="AN9" s="211" t="str">
        <f>_xll.qlFuturesConvAdjustmentQuote($AM9,IborIndex,$AK9,$AL9,Volatility,MeanReversion,Permanent,Trigger,ObjectOverwrite)</f>
        <v>EURFUT3MF5ConvAdj_Quote#0000</v>
      </c>
      <c r="AO9" s="51" t="str">
        <f>_xll.ohRangeRetrieveError(AN9)</f>
        <v/>
      </c>
      <c r="AP9" s="43"/>
    </row>
    <row r="10" spans="1:43" x14ac:dyDescent="0.2">
      <c r="A10" s="122"/>
      <c r="B10" s="83">
        <v>4</v>
      </c>
      <c r="C10" s="121" t="b">
        <v>0</v>
      </c>
      <c r="D10" s="120" t="str">
        <v>G5</v>
      </c>
      <c r="E10" s="119" t="str">
        <f t="shared" si="0"/>
        <v>EURFUT3MG5_Quote</v>
      </c>
      <c r="F10" s="118" t="str">
        <f>_xll.qlSimpleQuote(E10,,PriceTickValue,Permanent,Trigger,ObjectOverwrite)</f>
        <v>EURFUT3MG5_Quote#0000</v>
      </c>
      <c r="G10" s="81" t="str">
        <f>_xll.ohRangeRetrieveError(F10)</f>
        <v/>
      </c>
      <c r="H10" s="117"/>
      <c r="J10" s="286"/>
      <c r="K10" s="292">
        <v>4</v>
      </c>
      <c r="L10" s="291" t="b">
        <v>0</v>
      </c>
      <c r="M10" s="222" t="str">
        <v>G5</v>
      </c>
      <c r="N10" s="290">
        <v>42053</v>
      </c>
      <c r="O10" s="222" t="str">
        <v>FEIG5</v>
      </c>
      <c r="P10" s="289">
        <v>42051</v>
      </c>
      <c r="Q10" s="222">
        <v>0</v>
      </c>
      <c r="R10" s="222">
        <v>0</v>
      </c>
      <c r="S10" s="222">
        <v>0</v>
      </c>
      <c r="T10" s="222">
        <v>99.92</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G5</v>
      </c>
      <c r="AL10" s="211" t="str">
        <f t="shared" si="2"/>
        <v>EURFUT3MG5_Quote</v>
      </c>
      <c r="AM10" s="212" t="str">
        <f t="shared" si="3"/>
        <v>EURFUT3MG5ConvAdj_Quote</v>
      </c>
      <c r="AN10" s="211" t="str">
        <f>_xll.qlFuturesConvAdjustmentQuote($AM10,IborIndex,$AK10,$AL10,Volatility,MeanReversion,Permanent,Trigger,ObjectOverwrite)</f>
        <v>EURFUT3MG5ConvAdj_Quote#0000</v>
      </c>
      <c r="AO10" s="51" t="str">
        <f>_xll.ohRangeRetrieveError(AN10)</f>
        <v/>
      </c>
      <c r="AP10" s="43"/>
    </row>
    <row r="11" spans="1:43" ht="12" thickBot="1" x14ac:dyDescent="0.25">
      <c r="A11" s="122"/>
      <c r="B11" s="83">
        <v>5</v>
      </c>
      <c r="C11" s="121" t="b">
        <v>0</v>
      </c>
      <c r="D11" s="120" t="str">
        <v>H5</v>
      </c>
      <c r="E11" s="119" t="str">
        <f t="shared" si="0"/>
        <v>EURFUT3MH5_Quote</v>
      </c>
      <c r="F11" s="118" t="str">
        <f>_xll.qlSimpleQuote(E11,,PriceTickValue,Permanent,Trigger,ObjectOverwrite)</f>
        <v>EURFUT3MH5_Quote#0000</v>
      </c>
      <c r="G11" s="81" t="str">
        <f>_xll.ohRangeRetrieveError(F11)</f>
        <v/>
      </c>
      <c r="H11" s="117"/>
      <c r="J11" s="286"/>
      <c r="K11" s="292">
        <v>5</v>
      </c>
      <c r="L11" s="291" t="b">
        <v>0</v>
      </c>
      <c r="M11" s="222" t="str">
        <v>H5</v>
      </c>
      <c r="N11" s="290">
        <v>42081</v>
      </c>
      <c r="O11" s="222" t="str">
        <v>FEIH5</v>
      </c>
      <c r="P11" s="289">
        <v>42079</v>
      </c>
      <c r="Q11" s="222">
        <v>99.9</v>
      </c>
      <c r="R11" s="222">
        <v>99.905000000000001</v>
      </c>
      <c r="S11" s="222">
        <v>99.9</v>
      </c>
      <c r="T11" s="222">
        <v>99.894999999999996</v>
      </c>
      <c r="U11" s="225">
        <f>_xll.qlMidSafe($Q11,$R11)</f>
        <v>99.902500000000003</v>
      </c>
      <c r="V11" s="216"/>
      <c r="W11" s="288" t="e">
        <v>#NUM!</v>
      </c>
      <c r="X11" s="216"/>
      <c r="Y11" s="287">
        <v>99.902500000000003</v>
      </c>
      <c r="Z11" s="225">
        <f>_xll.qlSimpleQuoteSetValue(F11,Y11,Trigger)</f>
        <v>0</v>
      </c>
      <c r="AA11" s="43"/>
      <c r="AB11" s="17"/>
      <c r="AC11" s="59" t="s">
        <v>70</v>
      </c>
      <c r="AD11" s="57" t="s">
        <v>197</v>
      </c>
      <c r="AE11" s="17"/>
      <c r="AF11" s="253">
        <f t="shared" si="1"/>
        <v>4.9999999999954527E-5</v>
      </c>
      <c r="AH11" s="122"/>
      <c r="AI11" s="83">
        <v>5</v>
      </c>
      <c r="AJ11" s="120" t="b">
        <v>0</v>
      </c>
      <c r="AK11" s="120" t="str">
        <v>H5</v>
      </c>
      <c r="AL11" s="211" t="str">
        <f t="shared" si="2"/>
        <v>EURFUT3MH5_Quote</v>
      </c>
      <c r="AM11" s="212" t="str">
        <f t="shared" si="3"/>
        <v>EURFUT3MH5ConvAdj_Quote</v>
      </c>
      <c r="AN11" s="211" t="str">
        <f>_xll.qlFuturesConvAdjustmentQuote($AM11,IborIndex,$AK11,$AL11,Volatility,MeanReversion,Permanent,Trigger,ObjectOverwrite)</f>
        <v>EURFUT3MH5ConvAdj_Quote#0000</v>
      </c>
      <c r="AO11" s="51" t="str">
        <f>_xll.ohRangeRetrieveError(AN11)</f>
        <v/>
      </c>
      <c r="AP11" s="43"/>
    </row>
    <row r="12" spans="1:43" x14ac:dyDescent="0.2">
      <c r="A12" s="122"/>
      <c r="B12" s="83">
        <v>6</v>
      </c>
      <c r="C12" s="121" t="b">
        <v>0</v>
      </c>
      <c r="D12" s="120" t="str">
        <v>J5</v>
      </c>
      <c r="E12" s="119" t="str">
        <f t="shared" si="0"/>
        <v>EURFUT3MJ5_Quote</v>
      </c>
      <c r="F12" s="118" t="str">
        <f>_xll.qlSimpleQuote(E12,,PriceTickValue,Permanent,Trigger,ObjectOverwrite)</f>
        <v>EURFUT3MJ5_Quote#0000</v>
      </c>
      <c r="G12" s="81" t="str">
        <f>_xll.ohRangeRetrieveError(F12)</f>
        <v/>
      </c>
      <c r="H12" s="117"/>
      <c r="J12" s="286"/>
      <c r="K12" s="292">
        <v>6</v>
      </c>
      <c r="L12" s="291" t="b">
        <v>0</v>
      </c>
      <c r="M12" s="222" t="str">
        <v>J5</v>
      </c>
      <c r="N12" s="290">
        <v>42109</v>
      </c>
      <c r="O12" s="222" t="str">
        <v>FEIJ5</v>
      </c>
      <c r="P12" s="289">
        <v>42107</v>
      </c>
      <c r="Q12" s="222">
        <v>0</v>
      </c>
      <c r="R12" s="222">
        <v>0</v>
      </c>
      <c r="S12" s="222">
        <v>0</v>
      </c>
      <c r="T12" s="222">
        <v>99.9</v>
      </c>
      <c r="U12" s="225" t="e">
        <f>_xll.qlMidSafe($Q12,$R12)</f>
        <v>#NUM!</v>
      </c>
      <c r="V12" s="216"/>
      <c r="W12" s="288">
        <v>99.922499999999999</v>
      </c>
      <c r="X12" s="216"/>
      <c r="Y12" s="287" t="e">
        <v>#NUM!</v>
      </c>
      <c r="Z12" s="225" t="e">
        <f>_xll.qlSimpleQuoteSetValue(F12,Y12,Trigger)</f>
        <v>#NUM!</v>
      </c>
      <c r="AA12" s="43"/>
      <c r="AB12" s="17"/>
      <c r="AC12" s="17"/>
      <c r="AD12" s="17"/>
      <c r="AE12" s="17"/>
      <c r="AF12" s="253" t="e">
        <f t="shared" si="1"/>
        <v>#NUM!</v>
      </c>
      <c r="AH12" s="122"/>
      <c r="AI12" s="83">
        <v>6</v>
      </c>
      <c r="AJ12" s="120" t="b">
        <v>0</v>
      </c>
      <c r="AK12" s="120" t="str">
        <v>J5</v>
      </c>
      <c r="AL12" s="211" t="str">
        <f t="shared" si="2"/>
        <v>EURFUT3MJ5_Quote</v>
      </c>
      <c r="AM12" s="212" t="str">
        <f t="shared" si="3"/>
        <v>EURFUT3MJ5ConvAdj_Quote</v>
      </c>
      <c r="AN12" s="211" t="str">
        <f>_xll.qlFuturesConvAdjustmentQuote($AM12,IborIndex,$AK12,$AL12,Volatility,MeanReversion,Permanent,Trigger,ObjectOverwrite)</f>
        <v>EURFUT3MJ5ConvAdj_Quote#0000</v>
      </c>
      <c r="AO12" s="51" t="str">
        <f>_xll.ohRangeRetrieveError(AN12)</f>
        <v/>
      </c>
      <c r="AP12" s="43"/>
    </row>
    <row r="13" spans="1:43" x14ac:dyDescent="0.2">
      <c r="A13" s="122"/>
      <c r="B13" s="83">
        <v>7</v>
      </c>
      <c r="C13" s="121" t="b">
        <v>0</v>
      </c>
      <c r="D13" s="120" t="str">
        <v>K5</v>
      </c>
      <c r="E13" s="119" t="str">
        <f t="shared" si="0"/>
        <v>EURFUT3MK5_Quote</v>
      </c>
      <c r="F13" s="118" t="str">
        <f>_xll.qlSimpleQuote(E13,,PriceTickValue,Permanent,Trigger,ObjectOverwrite)</f>
        <v>EURFUT3MK5_Quote#0000</v>
      </c>
      <c r="G13" s="81" t="str">
        <f>_xll.ohRangeRetrieveError(F13)</f>
        <v/>
      </c>
      <c r="H13" s="117"/>
      <c r="J13" s="286"/>
      <c r="K13" s="292">
        <v>7</v>
      </c>
      <c r="L13" s="291" t="b">
        <v>0</v>
      </c>
      <c r="M13" s="222" t="str">
        <v>K5</v>
      </c>
      <c r="N13" s="290">
        <v>42144</v>
      </c>
      <c r="O13" s="222" t="str">
        <v>FEIK5</v>
      </c>
      <c r="P13" s="289" t="s">
        <v>250</v>
      </c>
      <c r="Q13" s="222" t="s">
        <v>250</v>
      </c>
      <c r="R13" s="222" t="s">
        <v>250</v>
      </c>
      <c r="S13" s="222" t="s">
        <v>250</v>
      </c>
      <c r="T13" s="222" t="s">
        <v>250</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K5</v>
      </c>
      <c r="AL13" s="211" t="str">
        <f t="shared" si="2"/>
        <v>EURFUT3MK5_Quote</v>
      </c>
      <c r="AM13" s="212" t="str">
        <f t="shared" si="3"/>
        <v>EURFUT3MK5ConvAdj_Quote</v>
      </c>
      <c r="AN13" s="211" t="str">
        <f>_xll.qlFuturesConvAdjustmentQuote($AM13,IborIndex,$AK13,$AL13,Volatility,MeanReversion,Permanent,Trigger,ObjectOverwrite)</f>
        <v>EURFUT3MK5ConvAdj_Quote#0000</v>
      </c>
      <c r="AO13" s="51" t="str">
        <f>_xll.ohRangeRetrieveError(AN13)</f>
        <v/>
      </c>
      <c r="AP13" s="43"/>
    </row>
    <row r="14" spans="1:43" x14ac:dyDescent="0.2">
      <c r="A14" s="122"/>
      <c r="B14" s="83">
        <v>8</v>
      </c>
      <c r="C14" s="121" t="b">
        <v>0</v>
      </c>
      <c r="D14" s="120" t="str">
        <v>M5</v>
      </c>
      <c r="E14" s="119" t="str">
        <f t="shared" si="0"/>
        <v>EURFUT3MM5_Quote</v>
      </c>
      <c r="F14" s="118" t="str">
        <f>_xll.qlSimpleQuote(E14,,PriceTickValue,Permanent,Trigger,ObjectOverwrite)</f>
        <v>EURFUT3MM5_Quote#0000</v>
      </c>
      <c r="G14" s="81" t="str">
        <f>_xll.ohRangeRetrieveError(F14)</f>
        <v/>
      </c>
      <c r="H14" s="117"/>
      <c r="J14" s="286"/>
      <c r="K14" s="292">
        <v>8</v>
      </c>
      <c r="L14" s="291" t="b">
        <v>0</v>
      </c>
      <c r="M14" s="222" t="str">
        <v>M5</v>
      </c>
      <c r="N14" s="290">
        <v>42172</v>
      </c>
      <c r="O14" s="222" t="str">
        <v>FEIM5</v>
      </c>
      <c r="P14" s="289">
        <v>42170</v>
      </c>
      <c r="Q14" s="222">
        <v>99.91</v>
      </c>
      <c r="R14" s="222">
        <v>99.915000000000006</v>
      </c>
      <c r="S14" s="222">
        <v>99.91</v>
      </c>
      <c r="T14" s="222">
        <v>99.9</v>
      </c>
      <c r="U14" s="225">
        <f>_xll.qlMidSafe($Q14,$R14)</f>
        <v>99.912499999999994</v>
      </c>
      <c r="V14" s="216"/>
      <c r="W14" s="288" t="e">
        <v>#NUM!</v>
      </c>
      <c r="X14" s="216"/>
      <c r="Y14" s="287">
        <v>99.912499999999994</v>
      </c>
      <c r="Z14" s="225">
        <f>_xll.qlSimpleQuoteSetValue(F14,Y14,Trigger)</f>
        <v>0</v>
      </c>
      <c r="AA14" s="43"/>
      <c r="AB14" s="17"/>
      <c r="AC14" s="17"/>
      <c r="AD14" s="17"/>
      <c r="AE14" s="17"/>
      <c r="AF14" s="253">
        <f t="shared" si="1"/>
        <v>5.0000000000238744E-5</v>
      </c>
      <c r="AH14" s="122"/>
      <c r="AI14" s="83">
        <v>8</v>
      </c>
      <c r="AJ14" s="120" t="b">
        <v>0</v>
      </c>
      <c r="AK14" s="120" t="str">
        <v>M5</v>
      </c>
      <c r="AL14" s="211" t="str">
        <f t="shared" si="2"/>
        <v>EURFUT3MM5_Quote</v>
      </c>
      <c r="AM14" s="212" t="str">
        <f t="shared" si="3"/>
        <v>EURFUT3MM5ConvAdj_Quote</v>
      </c>
      <c r="AN14" s="211" t="str">
        <f>_xll.qlFuturesConvAdjustmentQuote($AM14,IborIndex,$AK14,$AL14,Volatility,MeanReversion,Permanent,Trigger,ObjectOverwrite)</f>
        <v>EURFUT3MM5ConvAdj_Quote#0000</v>
      </c>
      <c r="AO14" s="51" t="str">
        <f>_xll.ohRangeRetrieveError(AN14)</f>
        <v/>
      </c>
      <c r="AP14" s="43"/>
    </row>
    <row r="15" spans="1:43" x14ac:dyDescent="0.2">
      <c r="A15" s="122"/>
      <c r="B15" s="83">
        <v>9</v>
      </c>
      <c r="C15" s="121" t="b">
        <v>0</v>
      </c>
      <c r="D15" s="120" t="str">
        <v>N5</v>
      </c>
      <c r="E15" s="119" t="str">
        <f t="shared" si="0"/>
        <v>EURFUT3MN5_Quote</v>
      </c>
      <c r="F15" s="118" t="str">
        <f>_xll.qlSimpleQuote(E15,,PriceTickValue,Permanent,Trigger,ObjectOverwrite)</f>
        <v>EURFUT3MN5_Quote#0000</v>
      </c>
      <c r="G15" s="81" t="str">
        <f>_xll.ohRangeRetrieveError(F15)</f>
        <v/>
      </c>
      <c r="H15" s="117"/>
      <c r="J15" s="286"/>
      <c r="K15" s="292">
        <v>9</v>
      </c>
      <c r="L15" s="291" t="b">
        <v>0</v>
      </c>
      <c r="M15" s="222" t="str">
        <v>N5</v>
      </c>
      <c r="N15" s="290">
        <v>42200</v>
      </c>
      <c r="O15" s="222" t="str">
        <v>FEIN5</v>
      </c>
      <c r="P15" s="289" t="s">
        <v>250</v>
      </c>
      <c r="Q15" s="222" t="s">
        <v>250</v>
      </c>
      <c r="R15" s="222" t="s">
        <v>250</v>
      </c>
      <c r="S15" s="222" t="s">
        <v>250</v>
      </c>
      <c r="T15" s="222" t="s">
        <v>250</v>
      </c>
      <c r="U15" s="225" t="e">
        <f>_xll.qlMidSafe($Q15,$R15)</f>
        <v>#NUM!</v>
      </c>
      <c r="V15" s="216"/>
      <c r="W15" s="288">
        <v>99.922499999999999</v>
      </c>
      <c r="X15" s="216"/>
      <c r="Y15" s="287" t="e">
        <v>#NUM!</v>
      </c>
      <c r="Z15" s="225" t="e">
        <f>_xll.qlSimpleQuoteSetValue(F15,Y15,Trigger)</f>
        <v>#NUM!</v>
      </c>
      <c r="AA15" s="43"/>
      <c r="AB15" s="17"/>
      <c r="AC15" s="17"/>
      <c r="AD15" s="17"/>
      <c r="AE15" s="17"/>
      <c r="AF15" s="253" t="e">
        <f t="shared" si="1"/>
        <v>#VALUE!</v>
      </c>
      <c r="AH15" s="122"/>
      <c r="AI15" s="83">
        <v>9</v>
      </c>
      <c r="AJ15" s="120" t="b">
        <v>0</v>
      </c>
      <c r="AK15" s="120" t="str">
        <v>N5</v>
      </c>
      <c r="AL15" s="211" t="str">
        <f t="shared" si="2"/>
        <v>EURFUT3MN5_Quote</v>
      </c>
      <c r="AM15" s="212" t="str">
        <f t="shared" si="3"/>
        <v>EURFUT3MN5ConvAdj_Quote</v>
      </c>
      <c r="AN15" s="211" t="str">
        <f>_xll.qlFuturesConvAdjustmentQuote($AM15,IborIndex,$AK15,$AL15,Volatility,MeanReversion,Permanent,Trigger,ObjectOverwrite)</f>
        <v>EURFUT3MN5ConvAdj_Quote#0000</v>
      </c>
      <c r="AO15" s="51" t="str">
        <f>_xll.ohRangeRetrieveError(AN15)</f>
        <v/>
      </c>
      <c r="AP15" s="43"/>
    </row>
    <row r="16" spans="1:43" x14ac:dyDescent="0.2">
      <c r="A16" s="122"/>
      <c r="B16" s="83">
        <v>10</v>
      </c>
      <c r="C16" s="121" t="b">
        <v>0</v>
      </c>
      <c r="D16" s="120" t="str">
        <v>Q5</v>
      </c>
      <c r="E16" s="119" t="str">
        <f t="shared" si="0"/>
        <v>EURFUT3MQ5_Quote</v>
      </c>
      <c r="F16" s="118" t="str">
        <f>_xll.qlSimpleQuote(E16,,PriceTickValue,Permanent,Trigger,ObjectOverwrite)</f>
        <v>EURFUT3MQ5_Quote#0000</v>
      </c>
      <c r="G16" s="81" t="str">
        <f>_xll.ohRangeRetrieveError(F16)</f>
        <v/>
      </c>
      <c r="H16" s="117"/>
      <c r="J16" s="286"/>
      <c r="K16" s="292">
        <v>10</v>
      </c>
      <c r="L16" s="291" t="b">
        <v>0</v>
      </c>
      <c r="M16" s="222" t="str">
        <v>Q5</v>
      </c>
      <c r="N16" s="290">
        <v>42235</v>
      </c>
      <c r="O16" s="222" t="str">
        <v>FEIQ5</v>
      </c>
      <c r="P16" s="289" t="s">
        <v>250</v>
      </c>
      <c r="Q16" s="222" t="s">
        <v>250</v>
      </c>
      <c r="R16" s="222" t="s">
        <v>250</v>
      </c>
      <c r="S16" s="222" t="s">
        <v>250</v>
      </c>
      <c r="T16" s="222" t="s">
        <v>250</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Q5</v>
      </c>
      <c r="AL16" s="211" t="str">
        <f t="shared" si="2"/>
        <v>EURFUT3MQ5_Quote</v>
      </c>
      <c r="AM16" s="212" t="str">
        <f t="shared" si="3"/>
        <v>EURFUT3MQ5ConvAdj_Quote</v>
      </c>
      <c r="AN16" s="211" t="str">
        <f>_xll.qlFuturesConvAdjustmentQuote($AM16,IborIndex,$AK16,$AL16,Volatility,MeanReversion,Permanent,Trigger,ObjectOverwrite)</f>
        <v>EURFUT3MQ5ConvAdj_Quote#0000</v>
      </c>
      <c r="AO16" s="51" t="str">
        <f>_xll.ohRangeRetrieveError(AN16)</f>
        <v/>
      </c>
      <c r="AP16" s="43"/>
    </row>
    <row r="17" spans="1:42" x14ac:dyDescent="0.2">
      <c r="A17" s="122"/>
      <c r="B17" s="83">
        <v>11</v>
      </c>
      <c r="C17" s="121" t="b">
        <v>0</v>
      </c>
      <c r="D17" s="120" t="str">
        <v>U5</v>
      </c>
      <c r="E17" s="119" t="str">
        <f t="shared" si="0"/>
        <v>EURFUT3MU5_Quote</v>
      </c>
      <c r="F17" s="118" t="str">
        <f>_xll.qlSimpleQuote(E17,,PriceTickValue,Permanent,Trigger,ObjectOverwrite)</f>
        <v>EURFUT3MU5_Quote#0000</v>
      </c>
      <c r="G17" s="81" t="str">
        <f>_xll.ohRangeRetrieveError(F17)</f>
        <v/>
      </c>
      <c r="H17" s="117"/>
      <c r="J17" s="286"/>
      <c r="K17" s="292">
        <v>11</v>
      </c>
      <c r="L17" s="291" t="b">
        <v>0</v>
      </c>
      <c r="M17" s="222" t="str">
        <v>U5</v>
      </c>
      <c r="N17" s="290">
        <v>42263</v>
      </c>
      <c r="O17" s="222" t="str">
        <v>FEIU5</v>
      </c>
      <c r="P17" s="289">
        <v>42261</v>
      </c>
      <c r="Q17" s="222">
        <v>99.9</v>
      </c>
      <c r="R17" s="222">
        <v>99.905000000000001</v>
      </c>
      <c r="S17" s="222">
        <v>99.905000000000001</v>
      </c>
      <c r="T17" s="222">
        <v>99.894999999999996</v>
      </c>
      <c r="U17" s="225">
        <f>_xll.qlMidSafe($Q17,$R17)</f>
        <v>99.902500000000003</v>
      </c>
      <c r="V17" s="216"/>
      <c r="W17" s="288" t="e">
        <v>#NUM!</v>
      </c>
      <c r="X17" s="216"/>
      <c r="Y17" s="287">
        <v>99.902500000000003</v>
      </c>
      <c r="Z17" s="225">
        <f>_xll.qlSimpleQuoteSetValue(F17,Y17,Trigger)</f>
        <v>0</v>
      </c>
      <c r="AA17" s="43"/>
      <c r="AB17" s="17"/>
      <c r="AC17" s="17"/>
      <c r="AD17" s="17"/>
      <c r="AE17" s="17"/>
      <c r="AF17" s="253">
        <f t="shared" si="1"/>
        <v>4.9999999999954527E-5</v>
      </c>
      <c r="AH17" s="122"/>
      <c r="AI17" s="83">
        <v>11</v>
      </c>
      <c r="AJ17" s="120" t="b">
        <v>0</v>
      </c>
      <c r="AK17" s="120" t="str">
        <v>U5</v>
      </c>
      <c r="AL17" s="211" t="str">
        <f t="shared" si="2"/>
        <v>EURFUT3MU5_Quote</v>
      </c>
      <c r="AM17" s="212" t="str">
        <f t="shared" si="3"/>
        <v>EURFUT3MU5ConvAdj_Quote</v>
      </c>
      <c r="AN17" s="211" t="str">
        <f>_xll.qlFuturesConvAdjustmentQuote($AM17,IborIndex,$AK17,$AL17,Volatility,MeanReversion,Permanent,Trigger,ObjectOverwrite)</f>
        <v>EURFUT3MU5ConvAdj_Quote#0000</v>
      </c>
      <c r="AO17" s="51" t="str">
        <f>_xll.ohRangeRetrieveError(AN17)</f>
        <v/>
      </c>
      <c r="AP17" s="43"/>
    </row>
    <row r="18" spans="1:42" x14ac:dyDescent="0.2">
      <c r="A18" s="122"/>
      <c r="B18" s="83">
        <v>12</v>
      </c>
      <c r="C18" s="121" t="b">
        <v>0</v>
      </c>
      <c r="D18" s="120" t="str">
        <v>V5</v>
      </c>
      <c r="E18" s="119" t="str">
        <f t="shared" si="0"/>
        <v>EURFUT3MV5_Quote</v>
      </c>
      <c r="F18" s="118" t="str">
        <f>_xll.qlSimpleQuote(E18,,PriceTickValue,Permanent,Trigger,ObjectOverwrite)</f>
        <v>EURFUT3MV5_Quote#0000</v>
      </c>
      <c r="G18" s="81" t="str">
        <f>_xll.ohRangeRetrieveError(F18)</f>
        <v/>
      </c>
      <c r="H18" s="117"/>
      <c r="J18" s="286"/>
      <c r="K18" s="292">
        <v>12</v>
      </c>
      <c r="L18" s="291" t="b">
        <v>0</v>
      </c>
      <c r="M18" s="222" t="str">
        <v>V5</v>
      </c>
      <c r="N18" s="290">
        <v>42298</v>
      </c>
      <c r="O18" s="222" t="str">
        <v>FEIV5</v>
      </c>
      <c r="P18" s="289" t="s">
        <v>250</v>
      </c>
      <c r="Q18" s="222" t="s">
        <v>250</v>
      </c>
      <c r="R18" s="222" t="s">
        <v>250</v>
      </c>
      <c r="S18" s="222" t="s">
        <v>250</v>
      </c>
      <c r="T18" s="222" t="s">
        <v>250</v>
      </c>
      <c r="U18" s="225" t="e">
        <f>_xll.qlMidSafe($Q18,$R18)</f>
        <v>#NUM!</v>
      </c>
      <c r="V18" s="216"/>
      <c r="W18" s="288">
        <v>99.912499999999994</v>
      </c>
      <c r="X18" s="216"/>
      <c r="Y18" s="287" t="e">
        <v>#NUM!</v>
      </c>
      <c r="Z18" s="225" t="e">
        <f>_xll.qlSimpleQuoteSetValue(F18,Y18,Trigger)</f>
        <v>#NUM!</v>
      </c>
      <c r="AA18" s="43"/>
      <c r="AB18" s="17"/>
      <c r="AC18" s="17"/>
      <c r="AD18" s="17"/>
      <c r="AE18" s="17"/>
      <c r="AF18" s="253" t="e">
        <f t="shared" si="1"/>
        <v>#VALUE!</v>
      </c>
      <c r="AH18" s="122"/>
      <c r="AI18" s="83">
        <v>12</v>
      </c>
      <c r="AJ18" s="120" t="b">
        <v>0</v>
      </c>
      <c r="AK18" s="120" t="str">
        <v>V5</v>
      </c>
      <c r="AL18" s="211" t="str">
        <f t="shared" si="2"/>
        <v>EURFUT3MV5_Quote</v>
      </c>
      <c r="AM18" s="212" t="str">
        <f t="shared" si="3"/>
        <v>EURFUT3MV5ConvAdj_Quote</v>
      </c>
      <c r="AN18" s="211" t="str">
        <f>_xll.qlFuturesConvAdjustmentQuote($AM18,IborIndex,$AK18,$AL18,Volatility,MeanReversion,Permanent,Trigger,ObjectOverwrite)</f>
        <v>EURFUT3MV5ConvAdj_Quote#0000</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EURFUT3MZ5_Quote#0000</v>
      </c>
      <c r="G19" s="81" t="str">
        <f>_xll.ohRangeRetrieveError(F19)</f>
        <v/>
      </c>
      <c r="H19" s="117"/>
      <c r="J19" s="286"/>
      <c r="K19" s="292">
        <v>13</v>
      </c>
      <c r="L19" s="291" t="b">
        <v>1</v>
      </c>
      <c r="M19" s="222" t="str">
        <v>Z5</v>
      </c>
      <c r="N19" s="290">
        <v>42354</v>
      </c>
      <c r="O19" s="222" t="str">
        <v>FEIZ5</v>
      </c>
      <c r="P19" s="289">
        <v>42352</v>
      </c>
      <c r="Q19" s="222">
        <v>99.885000000000005</v>
      </c>
      <c r="R19" s="222">
        <v>99.89</v>
      </c>
      <c r="S19" s="222">
        <v>99.885000000000005</v>
      </c>
      <c r="T19" s="222">
        <v>99.875</v>
      </c>
      <c r="U19" s="225">
        <f>_xll.qlMidSafe($Q19,$R19)</f>
        <v>99.887500000000003</v>
      </c>
      <c r="V19" s="216"/>
      <c r="W19" s="288">
        <v>99.892499999999998</v>
      </c>
      <c r="X19" s="216"/>
      <c r="Y19" s="287">
        <v>99.887500000000003</v>
      </c>
      <c r="Z19" s="225">
        <f>_xll.qlSimpleQuoteSetValue(F19,Y19,Trigger)</f>
        <v>0</v>
      </c>
      <c r="AA19" s="43"/>
      <c r="AB19" s="17"/>
      <c r="AC19" s="17"/>
      <c r="AD19" s="17"/>
      <c r="AE19" s="17"/>
      <c r="AF19" s="253">
        <f t="shared" si="1"/>
        <v>4.9999999999954527E-5</v>
      </c>
      <c r="AH19" s="122"/>
      <c r="AI19" s="83">
        <v>13</v>
      </c>
      <c r="AJ19" s="120" t="b">
        <v>0</v>
      </c>
      <c r="AK19" s="120" t="str">
        <v>Z5</v>
      </c>
      <c r="AL19" s="211" t="str">
        <f t="shared" si="2"/>
        <v>EURFUT3MZ5_Quote</v>
      </c>
      <c r="AM19" s="212" t="str">
        <f t="shared" si="3"/>
        <v>EURFUT3MZ5ConvAdj_Quote</v>
      </c>
      <c r="AN19" s="211" t="str">
        <f>_xll.qlFuturesConvAdjustmentQuote($AM19,IborIndex,$AK19,$AL19,Volatility,MeanReversion,Permanent,Trigger,ObjectOverwrite)</f>
        <v>EURFUT3MZ5ConvAdj_Quote#0000</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EURFUT3MH6_Quote#0000</v>
      </c>
      <c r="G20" s="81" t="str">
        <f>_xll.ohRangeRetrieveError(F20)</f>
        <v/>
      </c>
      <c r="H20" s="117"/>
      <c r="J20" s="286"/>
      <c r="K20" s="292">
        <v>14</v>
      </c>
      <c r="L20" s="291" t="b">
        <v>1</v>
      </c>
      <c r="M20" s="222" t="str">
        <v>H6</v>
      </c>
      <c r="N20" s="290">
        <v>42445</v>
      </c>
      <c r="O20" s="222" t="str">
        <v>FEIH6</v>
      </c>
      <c r="P20" s="289">
        <v>42443</v>
      </c>
      <c r="Q20" s="222">
        <v>99.86</v>
      </c>
      <c r="R20" s="222">
        <v>99.864999999999995</v>
      </c>
      <c r="S20" s="222">
        <v>99.86</v>
      </c>
      <c r="T20" s="222">
        <v>99.85</v>
      </c>
      <c r="U20" s="225">
        <f>_xll.qlMidSafe($Q20,$R20)</f>
        <v>99.862499999999997</v>
      </c>
      <c r="V20" s="216"/>
      <c r="W20" s="288">
        <v>99.867500000000007</v>
      </c>
      <c r="X20" s="216"/>
      <c r="Y20" s="287">
        <v>99.862499999999997</v>
      </c>
      <c r="Z20" s="225">
        <f>_xll.qlSimpleQuoteSetValue(F20,Y20,Trigger)</f>
        <v>0</v>
      </c>
      <c r="AA20" s="43"/>
      <c r="AB20" s="17"/>
      <c r="AC20" s="17"/>
      <c r="AD20" s="17"/>
      <c r="AE20" s="17"/>
      <c r="AF20" s="253">
        <f t="shared" si="1"/>
        <v>4.9999999999954527E-5</v>
      </c>
      <c r="AH20" s="122"/>
      <c r="AI20" s="83">
        <v>14</v>
      </c>
      <c r="AJ20" s="120" t="b">
        <v>0</v>
      </c>
      <c r="AK20" s="120" t="str">
        <v>H6</v>
      </c>
      <c r="AL20" s="211" t="str">
        <f t="shared" si="2"/>
        <v>EURFUT3MH6_Quote</v>
      </c>
      <c r="AM20" s="212" t="str">
        <f t="shared" si="3"/>
        <v>EURFUT3MH6ConvAdj_Quote</v>
      </c>
      <c r="AN20" s="211" t="str">
        <f>_xll.qlFuturesConvAdjustmentQuote($AM20,IborIndex,$AK20,$AL20,Volatility,MeanReversion,Permanent,Trigger,ObjectOverwrite)</f>
        <v>EURFUT3MH6ConvAdj_Quote#0000</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EURFUT3MM6_Quote#0000</v>
      </c>
      <c r="G21" s="81" t="str">
        <f>_xll.ohRangeRetrieveError(F21)</f>
        <v/>
      </c>
      <c r="H21" s="117"/>
      <c r="J21" s="286"/>
      <c r="K21" s="292">
        <v>15</v>
      </c>
      <c r="L21" s="291" t="b">
        <v>1</v>
      </c>
      <c r="M21" s="222" t="str">
        <v>M6</v>
      </c>
      <c r="N21" s="290">
        <v>42536</v>
      </c>
      <c r="O21" s="222" t="str">
        <v>FEIM6</v>
      </c>
      <c r="P21" s="289">
        <v>42534</v>
      </c>
      <c r="Q21" s="222">
        <v>99.834999999999994</v>
      </c>
      <c r="R21" s="222">
        <v>99.84</v>
      </c>
      <c r="S21" s="222">
        <v>99.834999999999994</v>
      </c>
      <c r="T21" s="222">
        <v>99.825000000000003</v>
      </c>
      <c r="U21" s="225">
        <f>_xll.qlMidSafe($Q21,$R21)</f>
        <v>99.837500000000006</v>
      </c>
      <c r="V21" s="216"/>
      <c r="W21" s="288">
        <v>99.837500000000006</v>
      </c>
      <c r="X21" s="216"/>
      <c r="Y21" s="287">
        <v>99.837500000000006</v>
      </c>
      <c r="Z21" s="225">
        <f>_xll.qlSimpleQuoteSetValue(F21,Y21,Trigger)</f>
        <v>0</v>
      </c>
      <c r="AA21" s="43"/>
      <c r="AB21" s="17"/>
      <c r="AC21" s="17"/>
      <c r="AD21" s="17"/>
      <c r="AE21" s="17"/>
      <c r="AF21" s="253">
        <f t="shared" si="1"/>
        <v>4.9999999999954527E-5</v>
      </c>
      <c r="AH21" s="122"/>
      <c r="AI21" s="83">
        <v>15</v>
      </c>
      <c r="AJ21" s="120" t="b">
        <v>0</v>
      </c>
      <c r="AK21" s="120" t="str">
        <v>M6</v>
      </c>
      <c r="AL21" s="211" t="str">
        <f t="shared" si="2"/>
        <v>EURFUT3MM6_Quote</v>
      </c>
      <c r="AM21" s="212" t="str">
        <f t="shared" si="3"/>
        <v>EURFUT3MM6ConvAdj_Quote</v>
      </c>
      <c r="AN21" s="211" t="str">
        <f>_xll.qlFuturesConvAdjustmentQuote($AM21,IborIndex,$AK21,$AL21,Volatility,MeanReversion,Permanent,Trigger,ObjectOverwrite)</f>
        <v>EURFUT3MM6ConvAdj_Quote#0000</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EURFUT3MU6_Quote#0000</v>
      </c>
      <c r="G22" s="81" t="str">
        <f>_xll.ohRangeRetrieveError(F22)</f>
        <v/>
      </c>
      <c r="H22" s="117"/>
      <c r="J22" s="286"/>
      <c r="K22" s="292">
        <v>16</v>
      </c>
      <c r="L22" s="291" t="b">
        <v>1</v>
      </c>
      <c r="M22" s="222" t="str">
        <v>U6</v>
      </c>
      <c r="N22" s="290">
        <v>42634</v>
      </c>
      <c r="O22" s="222" t="str">
        <v>FEIU6</v>
      </c>
      <c r="P22" s="289">
        <v>42632</v>
      </c>
      <c r="Q22" s="222">
        <v>99.8</v>
      </c>
      <c r="R22" s="222">
        <v>99.805000000000007</v>
      </c>
      <c r="S22" s="222">
        <v>99.805000000000007</v>
      </c>
      <c r="T22" s="222">
        <v>99.79</v>
      </c>
      <c r="U22" s="225">
        <f>_xll.qlMidSafe($Q22,$R22)</f>
        <v>99.802500000000009</v>
      </c>
      <c r="V22" s="216"/>
      <c r="W22" s="288">
        <v>99.807500000000005</v>
      </c>
      <c r="X22" s="216"/>
      <c r="Y22" s="287">
        <v>99.802500000000009</v>
      </c>
      <c r="Z22" s="225">
        <f>_xll.qlSimpleQuoteSetValue(F22,Y22,Trigger)</f>
        <v>0</v>
      </c>
      <c r="AA22" s="43"/>
      <c r="AB22" s="17"/>
      <c r="AC22" s="17"/>
      <c r="AD22" s="17"/>
      <c r="AE22" s="17"/>
      <c r="AF22" s="253">
        <f t="shared" si="1"/>
        <v>4.9999999999954527E-5</v>
      </c>
      <c r="AH22" s="122"/>
      <c r="AI22" s="83">
        <v>16</v>
      </c>
      <c r="AJ22" s="120" t="b">
        <v>0</v>
      </c>
      <c r="AK22" s="120" t="str">
        <v>U6</v>
      </c>
      <c r="AL22" s="211" t="str">
        <f t="shared" si="2"/>
        <v>EURFUT3MU6_Quote</v>
      </c>
      <c r="AM22" s="212" t="str">
        <f t="shared" si="3"/>
        <v>EURFUT3MU6ConvAdj_Quote</v>
      </c>
      <c r="AN22" s="211" t="str">
        <f>_xll.qlFuturesConvAdjustmentQuote($AM22,IborIndex,$AK22,$AL22,Volatility,MeanReversion,Permanent,Trigger,ObjectOverwrite)</f>
        <v>EURFUT3MU6ConvAdj_Quote#0000</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EURFUT3MZ6_Quote#0000</v>
      </c>
      <c r="G23" s="81" t="str">
        <f>_xll.ohRangeRetrieveError(F23)</f>
        <v/>
      </c>
      <c r="H23" s="117"/>
      <c r="J23" s="286"/>
      <c r="K23" s="292">
        <v>17</v>
      </c>
      <c r="L23" s="291" t="b">
        <v>1</v>
      </c>
      <c r="M23" s="222" t="str">
        <v>Z6</v>
      </c>
      <c r="N23" s="290">
        <v>42725</v>
      </c>
      <c r="O23" s="222" t="str">
        <v>FEIZ6</v>
      </c>
      <c r="P23" s="289">
        <v>42723</v>
      </c>
      <c r="Q23" s="222">
        <v>99.77</v>
      </c>
      <c r="R23" s="222">
        <v>99.775000000000006</v>
      </c>
      <c r="S23" s="222">
        <v>99.77</v>
      </c>
      <c r="T23" s="222">
        <v>99.754999999999995</v>
      </c>
      <c r="U23" s="225">
        <f>_xll.qlMidSafe($Q23,$R23)</f>
        <v>99.772500000000008</v>
      </c>
      <c r="V23" s="216"/>
      <c r="W23" s="288">
        <v>99.767499999999998</v>
      </c>
      <c r="X23" s="216"/>
      <c r="Y23" s="287">
        <v>99.772500000000008</v>
      </c>
      <c r="Z23" s="225">
        <f>_xll.qlSimpleQuoteSetValue(F23,Y23,Trigger)</f>
        <v>0</v>
      </c>
      <c r="AA23" s="43"/>
      <c r="AB23" s="17"/>
      <c r="AC23" s="17"/>
      <c r="AD23" s="17"/>
      <c r="AE23" s="17"/>
      <c r="AF23" s="253">
        <f t="shared" si="1"/>
        <v>4.9999999999954527E-5</v>
      </c>
      <c r="AH23" s="122"/>
      <c r="AI23" s="83">
        <v>17</v>
      </c>
      <c r="AJ23" s="120" t="b">
        <v>0</v>
      </c>
      <c r="AK23" s="120" t="str">
        <v>Z6</v>
      </c>
      <c r="AL23" s="211" t="str">
        <f t="shared" si="2"/>
        <v>EURFUT3MZ6_Quote</v>
      </c>
      <c r="AM23" s="212" t="str">
        <f t="shared" si="3"/>
        <v>EURFUT3MZ6ConvAdj_Quote</v>
      </c>
      <c r="AN23" s="211" t="str">
        <f>_xll.qlFuturesConvAdjustmentQuote($AM23,IborIndex,$AK23,$AL23,Volatility,MeanReversion,Permanent,Trigger,ObjectOverwrite)</f>
        <v>EURFUT3MZ6ConvAdj_Quote#0000</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EURFUT3MH7_Quote#0000</v>
      </c>
      <c r="G24" s="81" t="str">
        <f>_xll.ohRangeRetrieveError(F24)</f>
        <v/>
      </c>
      <c r="H24" s="117"/>
      <c r="J24" s="286"/>
      <c r="K24" s="292">
        <v>18</v>
      </c>
      <c r="L24" s="291" t="b">
        <v>1</v>
      </c>
      <c r="M24" s="222" t="str">
        <v>H7</v>
      </c>
      <c r="N24" s="290">
        <v>42809</v>
      </c>
      <c r="O24" s="222" t="str">
        <v>FEIH7</v>
      </c>
      <c r="P24" s="289">
        <v>42807</v>
      </c>
      <c r="Q24" s="222">
        <v>99.734999999999999</v>
      </c>
      <c r="R24" s="222">
        <v>99.74</v>
      </c>
      <c r="S24" s="222">
        <v>99.734999999999999</v>
      </c>
      <c r="T24" s="222">
        <v>99.724999999999994</v>
      </c>
      <c r="U24" s="225">
        <f>_xll.qlMidSafe($Q24,$R24)</f>
        <v>99.737499999999997</v>
      </c>
      <c r="V24" s="216"/>
      <c r="W24" s="288">
        <v>99.727499999999992</v>
      </c>
      <c r="X24" s="216"/>
      <c r="Y24" s="287">
        <v>99.737499999999997</v>
      </c>
      <c r="Z24" s="225">
        <f>_xll.qlSimpleQuoteSetValue(F24,Y24,Trigger)</f>
        <v>0</v>
      </c>
      <c r="AA24" s="43"/>
      <c r="AB24" s="17"/>
      <c r="AC24" s="17"/>
      <c r="AD24" s="17"/>
      <c r="AE24" s="17"/>
      <c r="AF24" s="253">
        <f t="shared" si="1"/>
        <v>4.9999999999954527E-5</v>
      </c>
      <c r="AH24" s="122"/>
      <c r="AI24" s="83">
        <v>18</v>
      </c>
      <c r="AJ24" s="120" t="b">
        <v>0</v>
      </c>
      <c r="AK24" s="120" t="str">
        <v>H7</v>
      </c>
      <c r="AL24" s="211" t="str">
        <f t="shared" si="2"/>
        <v>EURFUT3MH7_Quote</v>
      </c>
      <c r="AM24" s="212" t="str">
        <f t="shared" si="3"/>
        <v>EURFUT3MH7ConvAdj_Quote</v>
      </c>
      <c r="AN24" s="211" t="str">
        <f>_xll.qlFuturesConvAdjustmentQuote($AM24,IborIndex,$AK24,$AL24,Volatility,MeanReversion,Permanent,Trigger,ObjectOverwrite)</f>
        <v>EURFUT3MH7ConvAdj_Quote#0000</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EURFUT3MM7_Quote#0000</v>
      </c>
      <c r="G25" s="81" t="str">
        <f>_xll.ohRangeRetrieveError(F25)</f>
        <v/>
      </c>
      <c r="H25" s="117"/>
      <c r="J25" s="286"/>
      <c r="K25" s="292">
        <v>19</v>
      </c>
      <c r="L25" s="291" t="b">
        <v>1</v>
      </c>
      <c r="M25" s="222" t="str">
        <v>M7</v>
      </c>
      <c r="N25" s="290">
        <v>42907</v>
      </c>
      <c r="O25" s="222" t="str">
        <v>FEIM7</v>
      </c>
      <c r="P25" s="289">
        <v>42905</v>
      </c>
      <c r="Q25" s="222">
        <v>99.69</v>
      </c>
      <c r="R25" s="222">
        <v>99.694999999999993</v>
      </c>
      <c r="S25" s="222">
        <v>99.694999999999993</v>
      </c>
      <c r="T25" s="222">
        <v>99.68</v>
      </c>
      <c r="U25" s="225">
        <f>_xll.qlMidSafe($Q25,$R25)</f>
        <v>99.692499999999995</v>
      </c>
      <c r="V25" s="216"/>
      <c r="W25" s="288">
        <v>99.667500000000004</v>
      </c>
      <c r="X25" s="216"/>
      <c r="Y25" s="287">
        <v>99.692499999999995</v>
      </c>
      <c r="Z25" s="225">
        <f>_xll.qlSimpleQuoteSetValue(F25,Y25,Trigger)</f>
        <v>0</v>
      </c>
      <c r="AA25" s="43"/>
      <c r="AB25" s="17"/>
      <c r="AC25" s="17"/>
      <c r="AD25" s="17"/>
      <c r="AE25" s="17"/>
      <c r="AF25" s="253">
        <f t="shared" si="1"/>
        <v>4.9999999999954527E-5</v>
      </c>
      <c r="AH25" s="122"/>
      <c r="AI25" s="83">
        <v>19</v>
      </c>
      <c r="AJ25" s="120" t="b">
        <v>0</v>
      </c>
      <c r="AK25" s="120" t="str">
        <v>M7</v>
      </c>
      <c r="AL25" s="211" t="str">
        <f t="shared" si="2"/>
        <v>EURFUT3MM7_Quote</v>
      </c>
      <c r="AM25" s="212" t="str">
        <f t="shared" si="3"/>
        <v>EURFUT3MM7ConvAdj_Quote</v>
      </c>
      <c r="AN25" s="211" t="str">
        <f>_xll.qlFuturesConvAdjustmentQuote($AM25,IborIndex,$AK25,$AL25,Volatility,MeanReversion,Permanent,Trigger,ObjectOverwrite)</f>
        <v>EURFUT3MM7ConvAdj_Quote#0000</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EURFUT3MU7_Quote#0000</v>
      </c>
      <c r="G26" s="81" t="str">
        <f>_xll.ohRangeRetrieveError(F26)</f>
        <v/>
      </c>
      <c r="H26" s="117"/>
      <c r="J26" s="286"/>
      <c r="K26" s="292">
        <v>20</v>
      </c>
      <c r="L26" s="291" t="b">
        <v>1</v>
      </c>
      <c r="M26" s="222" t="str">
        <v>U7</v>
      </c>
      <c r="N26" s="290">
        <v>42998</v>
      </c>
      <c r="O26" s="222" t="str">
        <v>FEIU7</v>
      </c>
      <c r="P26" s="289">
        <v>42996</v>
      </c>
      <c r="Q26" s="222">
        <v>99.64</v>
      </c>
      <c r="R26" s="222">
        <v>99.644999999999996</v>
      </c>
      <c r="S26" s="222">
        <v>99.644999999999996</v>
      </c>
      <c r="T26" s="222">
        <v>99.625</v>
      </c>
      <c r="U26" s="225">
        <f>_xll.qlMidSafe($Q26,$R26)</f>
        <v>99.642499999999998</v>
      </c>
      <c r="V26" s="216"/>
      <c r="W26" s="288">
        <v>99.607500000000002</v>
      </c>
      <c r="X26" s="216"/>
      <c r="Y26" s="287">
        <v>99.642499999999998</v>
      </c>
      <c r="Z26" s="225">
        <f>_xll.qlSimpleQuoteSetValue(F26,Y26,Trigger)</f>
        <v>-5.0000000000096634E-3</v>
      </c>
      <c r="AA26" s="43"/>
      <c r="AB26" s="17"/>
      <c r="AC26" s="17"/>
      <c r="AD26" s="17"/>
      <c r="AE26" s="17"/>
      <c r="AF26" s="253">
        <f t="shared" si="1"/>
        <v>4.9999999999954527E-5</v>
      </c>
      <c r="AH26" s="122"/>
      <c r="AI26" s="83">
        <v>20</v>
      </c>
      <c r="AJ26" s="120" t="b">
        <v>0</v>
      </c>
      <c r="AK26" s="120" t="str">
        <v>U7</v>
      </c>
      <c r="AL26" s="211" t="str">
        <f t="shared" si="2"/>
        <v>EURFUT3MU7_Quote</v>
      </c>
      <c r="AM26" s="212" t="str">
        <f t="shared" si="3"/>
        <v>EURFUT3MU7ConvAdj_Quote</v>
      </c>
      <c r="AN26" s="211" t="str">
        <f>_xll.qlFuturesConvAdjustmentQuote($AM26,IborIndex,$AK26,$AL26,Volatility,MeanReversion,Permanent,Trigger,ObjectOverwrite)</f>
        <v>EURFUT3MU7ConvAdj_Quote#0000</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EURFUT3MZ7_Quote#0000</v>
      </c>
      <c r="G27" s="81" t="str">
        <f>_xll.ohRangeRetrieveError(F27)</f>
        <v/>
      </c>
      <c r="H27" s="117"/>
      <c r="J27" s="286"/>
      <c r="K27" s="292">
        <v>21</v>
      </c>
      <c r="L27" s="291" t="b">
        <v>1</v>
      </c>
      <c r="M27" s="222" t="str">
        <v>Z7</v>
      </c>
      <c r="N27" s="290">
        <v>43089</v>
      </c>
      <c r="O27" s="222" t="str">
        <v>FEIZ7</v>
      </c>
      <c r="P27" s="289">
        <v>43087</v>
      </c>
      <c r="Q27" s="222">
        <v>99.59</v>
      </c>
      <c r="R27" s="222">
        <v>99.594999999999999</v>
      </c>
      <c r="S27" s="222">
        <v>99.594999999999999</v>
      </c>
      <c r="T27" s="222">
        <v>99.564999999999998</v>
      </c>
      <c r="U27" s="225">
        <f>_xll.qlMidSafe($Q27,$R27)</f>
        <v>99.592500000000001</v>
      </c>
      <c r="V27" s="216"/>
      <c r="W27" s="288">
        <v>99.537499999999994</v>
      </c>
      <c r="X27" s="216"/>
      <c r="Y27" s="287">
        <v>99.592500000000001</v>
      </c>
      <c r="Z27" s="225">
        <f>_xll.qlSimpleQuoteSetValue(F27,Y27,Trigger)</f>
        <v>0</v>
      </c>
      <c r="AA27" s="43"/>
      <c r="AB27" s="17"/>
      <c r="AC27" s="17"/>
      <c r="AD27" s="17"/>
      <c r="AE27" s="17"/>
      <c r="AF27" s="253">
        <f t="shared" si="1"/>
        <v>4.9999999999954527E-5</v>
      </c>
      <c r="AH27" s="122"/>
      <c r="AI27" s="83">
        <v>21</v>
      </c>
      <c r="AJ27" s="120" t="b">
        <v>0</v>
      </c>
      <c r="AK27" s="120" t="str">
        <v>Z7</v>
      </c>
      <c r="AL27" s="211" t="str">
        <f t="shared" si="2"/>
        <v>EURFUT3MZ7_Quote</v>
      </c>
      <c r="AM27" s="212" t="str">
        <f t="shared" si="3"/>
        <v>EURFUT3MZ7ConvAdj_Quote</v>
      </c>
      <c r="AN27" s="211" t="str">
        <f>_xll.qlFuturesConvAdjustmentQuote($AM27,IborIndex,$AK27,$AL27,Volatility,MeanReversion,Permanent,Trigger,ObjectOverwrite)</f>
        <v>EURFUT3MZ7ConvAdj_Quote#0000</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EURFUT3MH8_Quote#0000</v>
      </c>
      <c r="G28" s="81" t="str">
        <f>_xll.ohRangeRetrieveError(F28)</f>
        <v/>
      </c>
      <c r="H28" s="117"/>
      <c r="J28" s="286"/>
      <c r="K28" s="292">
        <v>22</v>
      </c>
      <c r="L28" s="291" t="b">
        <v>1</v>
      </c>
      <c r="M28" s="222" t="str">
        <v>H8</v>
      </c>
      <c r="N28" s="290">
        <v>43180</v>
      </c>
      <c r="O28" s="222" t="str">
        <v>FEIH8</v>
      </c>
      <c r="P28" s="289">
        <v>43178</v>
      </c>
      <c r="Q28" s="222">
        <v>99.534999999999997</v>
      </c>
      <c r="R28" s="222">
        <v>99.54</v>
      </c>
      <c r="S28" s="222">
        <v>99.54</v>
      </c>
      <c r="T28" s="222">
        <v>99.504999999999995</v>
      </c>
      <c r="U28" s="225">
        <f>_xll.qlMidSafe($Q28,$R28)</f>
        <v>99.537499999999994</v>
      </c>
      <c r="V28" s="216"/>
      <c r="W28" s="288">
        <v>99.462500000000006</v>
      </c>
      <c r="X28" s="216"/>
      <c r="Y28" s="287">
        <v>99.537499999999994</v>
      </c>
      <c r="Z28" s="225">
        <f>_xll.qlSimpleQuoteSetValue(F28,Y28,Trigger)</f>
        <v>0</v>
      </c>
      <c r="AA28" s="43"/>
      <c r="AB28" s="17"/>
      <c r="AC28" s="17"/>
      <c r="AD28" s="17"/>
      <c r="AE28" s="17"/>
      <c r="AF28" s="253">
        <f t="shared" si="1"/>
        <v>5.0000000000238744E-5</v>
      </c>
      <c r="AH28" s="122"/>
      <c r="AI28" s="83">
        <v>22</v>
      </c>
      <c r="AJ28" s="120" t="b">
        <v>0</v>
      </c>
      <c r="AK28" s="120" t="str">
        <v>H8</v>
      </c>
      <c r="AL28" s="211" t="str">
        <f t="shared" si="2"/>
        <v>EURFUT3MH8_Quote</v>
      </c>
      <c r="AM28" s="212" t="str">
        <f t="shared" si="3"/>
        <v>EURFUT3MH8ConvAdj_Quote</v>
      </c>
      <c r="AN28" s="211" t="str">
        <f>_xll.qlFuturesConvAdjustmentQuote($AM28,IborIndex,$AK28,$AL28,Volatility,MeanReversion,Permanent,Trigger,ObjectOverwrite)</f>
        <v>EURFUT3MH8ConvAdj_Quote#0000</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EURFUT3MM8_Quote#0000</v>
      </c>
      <c r="G29" s="81" t="str">
        <f>_xll.ohRangeRetrieveError(F29)</f>
        <v/>
      </c>
      <c r="H29" s="117"/>
      <c r="J29" s="286"/>
      <c r="K29" s="292">
        <v>23</v>
      </c>
      <c r="L29" s="291" t="b">
        <v>1</v>
      </c>
      <c r="M29" s="222" t="str">
        <v>M8</v>
      </c>
      <c r="N29" s="290">
        <v>43271</v>
      </c>
      <c r="O29" s="222" t="str">
        <v>FEIM8</v>
      </c>
      <c r="P29" s="289">
        <v>43269</v>
      </c>
      <c r="Q29" s="222">
        <v>99.474999999999994</v>
      </c>
      <c r="R29" s="222">
        <v>99.484999999999999</v>
      </c>
      <c r="S29" s="222">
        <v>99.474999999999994</v>
      </c>
      <c r="T29" s="222">
        <v>99.44</v>
      </c>
      <c r="U29" s="225">
        <f>_xll.qlMidSafe($Q29,$R29)</f>
        <v>99.47999999999999</v>
      </c>
      <c r="V29" s="216"/>
      <c r="W29" s="288">
        <v>99.382499999999993</v>
      </c>
      <c r="X29" s="216"/>
      <c r="Y29" s="287">
        <v>99.47999999999999</v>
      </c>
      <c r="Z29" s="225">
        <f>_xll.qlSimpleQuoteSetValue(F29,Y29,Trigger)</f>
        <v>0</v>
      </c>
      <c r="AA29" s="43"/>
      <c r="AB29" s="17"/>
      <c r="AC29" s="17"/>
      <c r="AD29" s="17"/>
      <c r="AE29" s="17"/>
      <c r="AF29" s="253">
        <f t="shared" si="1"/>
        <v>1.0000000000019326E-4</v>
      </c>
      <c r="AH29" s="122"/>
      <c r="AI29" s="83">
        <v>23</v>
      </c>
      <c r="AJ29" s="120" t="b">
        <v>0</v>
      </c>
      <c r="AK29" s="120" t="str">
        <v>M8</v>
      </c>
      <c r="AL29" s="211" t="str">
        <f t="shared" si="2"/>
        <v>EURFUT3MM8_Quote</v>
      </c>
      <c r="AM29" s="212" t="str">
        <f t="shared" si="3"/>
        <v>EURFUT3MM8ConvAdj_Quote</v>
      </c>
      <c r="AN29" s="211" t="str">
        <f>_xll.qlFuturesConvAdjustmentQuote($AM29,IborIndex,$AK29,$AL29,Volatility,MeanReversion,Permanent,Trigger,ObjectOverwrite)</f>
        <v>EURFUT3MM8ConvAdj_Quote#0000</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EURFUT3MU8_Quote#0000</v>
      </c>
      <c r="G30" s="81" t="str">
        <f>_xll.ohRangeRetrieveError(F30)</f>
        <v/>
      </c>
      <c r="H30" s="117"/>
      <c r="J30" s="286"/>
      <c r="K30" s="292">
        <v>24</v>
      </c>
      <c r="L30" s="291" t="b">
        <v>1</v>
      </c>
      <c r="M30" s="222" t="str">
        <v>U8</v>
      </c>
      <c r="N30" s="290">
        <v>43362</v>
      </c>
      <c r="O30" s="222" t="str">
        <v>FEIU8</v>
      </c>
      <c r="P30" s="289">
        <v>43360</v>
      </c>
      <c r="Q30" s="222">
        <v>99.415000000000006</v>
      </c>
      <c r="R30" s="222">
        <v>99.424999999999997</v>
      </c>
      <c r="S30" s="222">
        <v>99.41</v>
      </c>
      <c r="T30" s="222">
        <v>99.375</v>
      </c>
      <c r="U30" s="225">
        <f>_xll.qlMidSafe($Q30,$R30)</f>
        <v>99.42</v>
      </c>
      <c r="V30" s="216"/>
      <c r="W30" s="288">
        <v>99.297499999999999</v>
      </c>
      <c r="X30" s="216"/>
      <c r="Y30" s="287">
        <v>99.42</v>
      </c>
      <c r="Z30" s="225">
        <f>_xll.qlSimpleQuoteSetValue(F30,Y30,Trigger)</f>
        <v>0</v>
      </c>
      <c r="AA30" s="43"/>
      <c r="AB30" s="17"/>
      <c r="AC30" s="17"/>
      <c r="AD30" s="17"/>
      <c r="AE30" s="17"/>
      <c r="AF30" s="253">
        <f t="shared" si="1"/>
        <v>9.9999999999909054E-5</v>
      </c>
      <c r="AH30" s="122"/>
      <c r="AI30" s="83">
        <v>24</v>
      </c>
      <c r="AJ30" s="120" t="b">
        <v>0</v>
      </c>
      <c r="AK30" s="120" t="str">
        <v>U8</v>
      </c>
      <c r="AL30" s="211" t="str">
        <f t="shared" si="2"/>
        <v>EURFUT3MU8_Quote</v>
      </c>
      <c r="AM30" s="212" t="str">
        <f t="shared" si="3"/>
        <v>EURFUT3MU8ConvAdj_Quote</v>
      </c>
      <c r="AN30" s="211" t="str">
        <f>_xll.qlFuturesConvAdjustmentQuote($AM30,IborIndex,$AK30,$AL30,Volatility,MeanReversion,Permanent,Trigger,ObjectOverwrite)</f>
        <v>EURFUT3MU8ConvAdj_Quote#0000</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EURFUT3MZ8_Quote#0000</v>
      </c>
      <c r="G31" s="81" t="str">
        <f>_xll.ohRangeRetrieveError(F31)</f>
        <v/>
      </c>
      <c r="H31" s="117"/>
      <c r="J31" s="286"/>
      <c r="K31" s="292">
        <v>25</v>
      </c>
      <c r="L31" s="291" t="b">
        <v>1</v>
      </c>
      <c r="M31" s="222" t="str">
        <v>Z8</v>
      </c>
      <c r="N31" s="290">
        <v>43453</v>
      </c>
      <c r="O31" s="222" t="str">
        <v>FEIZ8</v>
      </c>
      <c r="P31" s="289">
        <v>43451</v>
      </c>
      <c r="Q31" s="222">
        <v>99.34</v>
      </c>
      <c r="R31" s="222">
        <v>99.355000000000004</v>
      </c>
      <c r="S31" s="222">
        <v>99.34</v>
      </c>
      <c r="T31" s="222">
        <v>99.305000000000007</v>
      </c>
      <c r="U31" s="225">
        <f>_xll.qlMidSafe($Q31,$R31)</f>
        <v>99.347499999999997</v>
      </c>
      <c r="V31" s="216"/>
      <c r="W31" s="288">
        <v>99.212500000000006</v>
      </c>
      <c r="X31" s="216"/>
      <c r="Y31" s="287">
        <v>99.347499999999997</v>
      </c>
      <c r="Z31" s="225">
        <f>_xll.qlSimpleQuoteSetValue(F31,Y31,Trigger)</f>
        <v>0</v>
      </c>
      <c r="AA31" s="43"/>
      <c r="AB31" s="17"/>
      <c r="AC31" s="17"/>
      <c r="AD31" s="17"/>
      <c r="AE31" s="17"/>
      <c r="AF31" s="253">
        <f t="shared" si="1"/>
        <v>1.5000000000014779E-4</v>
      </c>
      <c r="AH31" s="122"/>
      <c r="AI31" s="83">
        <v>25</v>
      </c>
      <c r="AJ31" s="120" t="b">
        <v>0</v>
      </c>
      <c r="AK31" s="120" t="str">
        <v>Z8</v>
      </c>
      <c r="AL31" s="211" t="str">
        <f t="shared" si="2"/>
        <v>EURFUT3MZ8_Quote</v>
      </c>
      <c r="AM31" s="212" t="str">
        <f t="shared" si="3"/>
        <v>EURFUT3MZ8ConvAdj_Quote</v>
      </c>
      <c r="AN31" s="211" t="str">
        <f>_xll.qlFuturesConvAdjustmentQuote($AM31,IborIndex,$AK31,$AL31,Volatility,MeanReversion,Permanent,Trigger,ObjectOverwrite)</f>
        <v>EURFUT3MZ8ConvAdj_Quote#0000</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EURFUT3MH9_Quote#0000</v>
      </c>
      <c r="G32" s="81" t="str">
        <f>_xll.ohRangeRetrieveError(F32)</f>
        <v/>
      </c>
      <c r="H32" s="117"/>
      <c r="J32" s="286"/>
      <c r="K32" s="292">
        <v>26</v>
      </c>
      <c r="L32" s="291" t="b">
        <v>1</v>
      </c>
      <c r="M32" s="222" t="str">
        <v>H9</v>
      </c>
      <c r="N32" s="290">
        <v>43544</v>
      </c>
      <c r="O32" s="222" t="str">
        <v>FEIH9</v>
      </c>
      <c r="P32" s="289">
        <v>43542</v>
      </c>
      <c r="Q32" s="222">
        <v>99.27</v>
      </c>
      <c r="R32" s="222">
        <v>99.29</v>
      </c>
      <c r="S32" s="222">
        <v>99.265000000000001</v>
      </c>
      <c r="T32" s="222">
        <v>99.23</v>
      </c>
      <c r="U32" s="225">
        <f>_xll.qlMidSafe($Q32,$R32)</f>
        <v>99.28</v>
      </c>
      <c r="V32" s="216"/>
      <c r="W32" s="288">
        <v>99.127499999999998</v>
      </c>
      <c r="X32" s="216"/>
      <c r="Y32" s="287">
        <v>99.28</v>
      </c>
      <c r="Z32" s="225">
        <f>_xll.qlSimpleQuoteSetValue(F32,Y32,Trigger)</f>
        <v>0</v>
      </c>
      <c r="AA32" s="43"/>
      <c r="AB32" s="17"/>
      <c r="AC32" s="17"/>
      <c r="AD32" s="17"/>
      <c r="AE32" s="17"/>
      <c r="AF32" s="253">
        <f t="shared" si="1"/>
        <v>2.0000000000010233E-4</v>
      </c>
      <c r="AH32" s="122"/>
      <c r="AI32" s="83">
        <v>26</v>
      </c>
      <c r="AJ32" s="120" t="b">
        <v>0</v>
      </c>
      <c r="AK32" s="120" t="str">
        <v>H9</v>
      </c>
      <c r="AL32" s="211" t="str">
        <f t="shared" si="2"/>
        <v>EURFUT3MH9_Quote</v>
      </c>
      <c r="AM32" s="212" t="str">
        <f t="shared" si="3"/>
        <v>EURFUT3MH9ConvAdj_Quote</v>
      </c>
      <c r="AN32" s="211" t="str">
        <f>_xll.qlFuturesConvAdjustmentQuote($AM32,IborIndex,$AK32,$AL32,Volatility,MeanReversion,Permanent,Trigger,ObjectOverwrite)</f>
        <v>EURFUT3MH9ConvAdj_Quote#0000</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EURFUT3MM9_Quote#0000</v>
      </c>
      <c r="G33" s="81" t="str">
        <f>_xll.ohRangeRetrieveError(F33)</f>
        <v/>
      </c>
      <c r="H33" s="117"/>
      <c r="J33" s="286"/>
      <c r="K33" s="292">
        <v>27</v>
      </c>
      <c r="L33" s="291" t="b">
        <v>1</v>
      </c>
      <c r="M33" s="222" t="str">
        <v>M9</v>
      </c>
      <c r="N33" s="290">
        <v>43635</v>
      </c>
      <c r="O33" s="222" t="str">
        <v>FEIM9</v>
      </c>
      <c r="P33" s="289">
        <v>43633</v>
      </c>
      <c r="Q33" s="222">
        <v>99.185000000000002</v>
      </c>
      <c r="R33" s="222">
        <v>99.204999999999998</v>
      </c>
      <c r="S33" s="222">
        <v>99.185000000000002</v>
      </c>
      <c r="T33" s="222">
        <v>99.15</v>
      </c>
      <c r="U33" s="225">
        <f>_xll.qlMidSafe($Q33,$R33)</f>
        <v>99.194999999999993</v>
      </c>
      <c r="V33" s="216"/>
      <c r="W33" s="288">
        <v>99.032499999999999</v>
      </c>
      <c r="X33" s="216"/>
      <c r="Y33" s="287">
        <v>99.194999999999993</v>
      </c>
      <c r="Z33" s="225">
        <f>_xll.qlSimpleQuoteSetValue(F33,Y33,Trigger)</f>
        <v>0</v>
      </c>
      <c r="AA33" s="43"/>
      <c r="AB33" s="17"/>
      <c r="AC33" s="17"/>
      <c r="AD33" s="17"/>
      <c r="AE33" s="17"/>
      <c r="AF33" s="253">
        <f t="shared" si="1"/>
        <v>2.0000000000010233E-4</v>
      </c>
      <c r="AH33" s="122"/>
      <c r="AI33" s="83">
        <v>27</v>
      </c>
      <c r="AJ33" s="120" t="b">
        <v>0</v>
      </c>
      <c r="AK33" s="120" t="str">
        <v>M9</v>
      </c>
      <c r="AL33" s="211" t="str">
        <f t="shared" si="2"/>
        <v>EURFUT3MM9_Quote</v>
      </c>
      <c r="AM33" s="212" t="str">
        <f t="shared" si="3"/>
        <v>EURFUT3MM9ConvAdj_Quote</v>
      </c>
      <c r="AN33" s="211" t="str">
        <f>_xll.qlFuturesConvAdjustmentQuote($AM33,IborIndex,$AK33,$AL33,Volatility,MeanReversion,Permanent,Trigger,ObjectOverwrite)</f>
        <v>EURFUT3MM9ConvAdj_Quote#0000</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EURFUT3MU9_Quote#0000</v>
      </c>
      <c r="G34" s="81" t="str">
        <f>_xll.ohRangeRetrieveError(F34)</f>
        <v/>
      </c>
      <c r="H34" s="117"/>
      <c r="J34" s="286"/>
      <c r="K34" s="292">
        <v>28</v>
      </c>
      <c r="L34" s="291" t="b">
        <v>1</v>
      </c>
      <c r="M34" s="222" t="str">
        <v>U9</v>
      </c>
      <c r="N34" s="290">
        <v>43726</v>
      </c>
      <c r="O34" s="222" t="str">
        <v>FEIU9</v>
      </c>
      <c r="P34" s="289">
        <v>43724</v>
      </c>
      <c r="Q34" s="222">
        <v>99.1</v>
      </c>
      <c r="R34" s="222">
        <v>99.12</v>
      </c>
      <c r="S34" s="222">
        <v>0</v>
      </c>
      <c r="T34" s="222">
        <v>99.064999999999998</v>
      </c>
      <c r="U34" s="225">
        <f>_xll.qlMidSafe($Q34,$R34)</f>
        <v>99.11</v>
      </c>
      <c r="V34" s="216"/>
      <c r="W34" s="288">
        <v>98.942499999999995</v>
      </c>
      <c r="X34" s="216"/>
      <c r="Y34" s="287">
        <v>99.11</v>
      </c>
      <c r="Z34" s="225">
        <f>_xll.qlSimpleQuoteSetValue(F34,Y34,Trigger)</f>
        <v>0</v>
      </c>
      <c r="AA34" s="43"/>
      <c r="AB34" s="17"/>
      <c r="AC34" s="17"/>
      <c r="AD34" s="17"/>
      <c r="AE34" s="17"/>
      <c r="AF34" s="253">
        <f t="shared" si="1"/>
        <v>2.0000000000010233E-4</v>
      </c>
      <c r="AH34" s="122"/>
      <c r="AI34" s="83">
        <v>28</v>
      </c>
      <c r="AJ34" s="120" t="b">
        <v>0</v>
      </c>
      <c r="AK34" s="120" t="str">
        <v>U9</v>
      </c>
      <c r="AL34" s="211" t="str">
        <f t="shared" si="2"/>
        <v>EURFUT3MU9_Quote</v>
      </c>
      <c r="AM34" s="212" t="str">
        <f t="shared" si="3"/>
        <v>EURFUT3MU9ConvAdj_Quote</v>
      </c>
      <c r="AN34" s="211" t="str">
        <f>_xll.qlFuturesConvAdjustmentQuote($AM34,IborIndex,$AK34,$AL34,Volatility,MeanReversion,Permanent,Trigger,ObjectOverwrite)</f>
        <v>EURFUT3MU9ConvAdj_Quote#0000</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EURFUT3MZ9_Quote#0000</v>
      </c>
      <c r="G35" s="81" t="str">
        <f>_xll.ohRangeRetrieveError(F35)</f>
        <v/>
      </c>
      <c r="H35" s="117"/>
      <c r="J35" s="286"/>
      <c r="K35" s="292">
        <v>29</v>
      </c>
      <c r="L35" s="291" t="b">
        <v>1</v>
      </c>
      <c r="M35" s="222" t="str">
        <v>Z9</v>
      </c>
      <c r="N35" s="290">
        <v>43817</v>
      </c>
      <c r="O35" s="222" t="str">
        <v>FEIZ9</v>
      </c>
      <c r="P35" s="289">
        <v>43815</v>
      </c>
      <c r="Q35" s="222">
        <v>99.015000000000001</v>
      </c>
      <c r="R35" s="222">
        <v>99.04</v>
      </c>
      <c r="S35" s="222">
        <v>0</v>
      </c>
      <c r="T35" s="222">
        <v>98.98</v>
      </c>
      <c r="U35" s="225">
        <f>_xll.qlMidSafe($Q35,$R35)</f>
        <v>99.027500000000003</v>
      </c>
      <c r="V35" s="216"/>
      <c r="W35" s="288">
        <v>98.847499999999997</v>
      </c>
      <c r="X35" s="216"/>
      <c r="Y35" s="287">
        <v>99.027500000000003</v>
      </c>
      <c r="Z35" s="225">
        <f>_xll.qlSimpleQuoteSetValue(F35,Y35,Trigger)</f>
        <v>0</v>
      </c>
      <c r="AA35" s="43"/>
      <c r="AB35" s="17"/>
      <c r="AC35" s="17"/>
      <c r="AD35" s="17"/>
      <c r="AE35" s="17"/>
      <c r="AF35" s="253">
        <f t="shared" si="1"/>
        <v>2.5000000000005682E-4</v>
      </c>
      <c r="AH35" s="122"/>
      <c r="AI35" s="83">
        <v>29</v>
      </c>
      <c r="AJ35" s="120" t="b">
        <v>0</v>
      </c>
      <c r="AK35" s="120" t="str">
        <v>Z9</v>
      </c>
      <c r="AL35" s="211" t="str">
        <f t="shared" si="2"/>
        <v>EURFUT3MZ9_Quote</v>
      </c>
      <c r="AM35" s="212" t="str">
        <f t="shared" si="3"/>
        <v>EURFUT3MZ9ConvAdj_Quote</v>
      </c>
      <c r="AN35" s="211" t="str">
        <f>_xll.qlFuturesConvAdjustmentQuote($AM35,IborIndex,$AK35,$AL35,Volatility,MeanReversion,Permanent,Trigger,ObjectOverwrite)</f>
        <v>EURFUT3MZ9ConvAdj_Quote#0000</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EURFUT3MH0_Quote#0000</v>
      </c>
      <c r="G36" s="81" t="str">
        <f>_xll.ohRangeRetrieveError(F36)</f>
        <v/>
      </c>
      <c r="H36" s="117"/>
      <c r="J36" s="286"/>
      <c r="K36" s="292">
        <v>30</v>
      </c>
      <c r="L36" s="291" t="b">
        <v>1</v>
      </c>
      <c r="M36" s="222" t="str">
        <v>H0</v>
      </c>
      <c r="N36" s="290">
        <v>43908</v>
      </c>
      <c r="O36" s="222" t="str">
        <v>FEIH0</v>
      </c>
      <c r="P36" s="289">
        <v>43906</v>
      </c>
      <c r="Q36" s="222">
        <v>98.924999999999997</v>
      </c>
      <c r="R36" s="222">
        <v>98.954999999999998</v>
      </c>
      <c r="S36" s="222">
        <v>0</v>
      </c>
      <c r="T36" s="222">
        <v>98.89</v>
      </c>
      <c r="U36" s="225">
        <f>_xll.qlMidSafe($Q36,$R36)</f>
        <v>98.94</v>
      </c>
      <c r="V36" s="216"/>
      <c r="W36" s="288">
        <v>98.754999999999995</v>
      </c>
      <c r="X36" s="216"/>
      <c r="Y36" s="287">
        <v>98.94</v>
      </c>
      <c r="Z36" s="225">
        <f>_xll.qlSimpleQuoteSetValue(F36,Y36,Trigger)</f>
        <v>0</v>
      </c>
      <c r="AA36" s="43"/>
      <c r="AB36" s="17"/>
      <c r="AC36" s="17"/>
      <c r="AD36" s="17"/>
      <c r="AE36" s="17"/>
      <c r="AF36" s="253">
        <f t="shared" si="1"/>
        <v>3.0000000000001136E-4</v>
      </c>
      <c r="AH36" s="122"/>
      <c r="AI36" s="83">
        <v>30</v>
      </c>
      <c r="AJ36" s="120" t="b">
        <v>0</v>
      </c>
      <c r="AK36" s="120" t="str">
        <v>H0</v>
      </c>
      <c r="AL36" s="211" t="str">
        <f t="shared" si="2"/>
        <v>EURFUT3MH0_Quote</v>
      </c>
      <c r="AM36" s="212" t="str">
        <f t="shared" si="3"/>
        <v>EURFUT3MH0ConvAdj_Quote</v>
      </c>
      <c r="AN36" s="211" t="str">
        <f>_xll.qlFuturesConvAdjustmentQuote($AM36,IborIndex,$AK36,$AL36,Volatility,MeanReversion,Permanent,Trigger,ObjectOverwrite)</f>
        <v>EURFUT3MH0ConvAdj_Quote#0000</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EURFUT3MM0_Quote#0000</v>
      </c>
      <c r="G37" s="81" t="str">
        <f>_xll.ohRangeRetrieveError(F37)</f>
        <v/>
      </c>
      <c r="H37" s="117"/>
      <c r="J37" s="286"/>
      <c r="K37" s="292">
        <v>31</v>
      </c>
      <c r="L37" s="291" t="b">
        <v>1</v>
      </c>
      <c r="M37" s="222" t="str">
        <v>M0</v>
      </c>
      <c r="N37" s="290">
        <v>43999</v>
      </c>
      <c r="O37" s="222" t="str">
        <v>FEIM0</v>
      </c>
      <c r="P37" s="289">
        <v>43997</v>
      </c>
      <c r="Q37" s="222">
        <v>98.83</v>
      </c>
      <c r="R37" s="222">
        <v>98.87</v>
      </c>
      <c r="S37" s="222">
        <v>0</v>
      </c>
      <c r="T37" s="222">
        <v>98.795000000000002</v>
      </c>
      <c r="U37" s="225">
        <f>_xll.qlMidSafe($Q37,$R37)</f>
        <v>98.85</v>
      </c>
      <c r="V37" s="216"/>
      <c r="W37" s="288">
        <v>98.655000000000001</v>
      </c>
      <c r="X37" s="216"/>
      <c r="Y37" s="287">
        <v>98.85</v>
      </c>
      <c r="Z37" s="225">
        <f>_xll.qlSimpleQuoteSetValue(F37,Y37,Trigger)</f>
        <v>0</v>
      </c>
      <c r="AA37" s="43"/>
      <c r="AB37" s="17"/>
      <c r="AC37" s="17"/>
      <c r="AD37" s="17"/>
      <c r="AE37" s="17"/>
      <c r="AF37" s="253">
        <f t="shared" si="1"/>
        <v>4.0000000000020466E-4</v>
      </c>
      <c r="AH37" s="122"/>
      <c r="AI37" s="83">
        <v>31</v>
      </c>
      <c r="AJ37" s="120" t="b">
        <v>0</v>
      </c>
      <c r="AK37" s="120" t="str">
        <v>M0</v>
      </c>
      <c r="AL37" s="211" t="str">
        <f t="shared" si="2"/>
        <v>EURFUT3MM0_Quote</v>
      </c>
      <c r="AM37" s="212" t="str">
        <f t="shared" si="3"/>
        <v>EURFUT3MM0ConvAdj_Quote</v>
      </c>
      <c r="AN37" s="211" t="str">
        <f>_xll.qlFuturesConvAdjustmentQuote($AM37,IborIndex,$AK37,$AL37,Volatility,MeanReversion,Permanent,Trigger,ObjectOverwrite)</f>
        <v>EURFUT3MM0ConvAdj_Quote#0000</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EURFUT3MU0_Quote#0000</v>
      </c>
      <c r="G38" s="81" t="str">
        <f>_xll.ohRangeRetrieveError(F38)</f>
        <v/>
      </c>
      <c r="H38" s="117"/>
      <c r="J38" s="286"/>
      <c r="K38" s="292">
        <v>32</v>
      </c>
      <c r="L38" s="291" t="b">
        <v>1</v>
      </c>
      <c r="M38" s="222" t="str">
        <v>U0</v>
      </c>
      <c r="N38" s="290">
        <v>44090</v>
      </c>
      <c r="O38" s="222" t="str">
        <v>FEIU0</v>
      </c>
      <c r="P38" s="289">
        <v>44088</v>
      </c>
      <c r="Q38" s="222">
        <v>98.73</v>
      </c>
      <c r="R38" s="222">
        <v>98.77</v>
      </c>
      <c r="S38" s="222">
        <v>0</v>
      </c>
      <c r="T38" s="222">
        <v>98.7</v>
      </c>
      <c r="U38" s="225">
        <f>_xll.qlMidSafe($Q38,$R38)</f>
        <v>98.75</v>
      </c>
      <c r="V38" s="216"/>
      <c r="W38" s="288">
        <v>98.555000000000007</v>
      </c>
      <c r="X38" s="216"/>
      <c r="Y38" s="287">
        <v>98.75</v>
      </c>
      <c r="Z38" s="225">
        <f>_xll.qlSimpleQuoteSetValue(F38,Y38,Trigger)</f>
        <v>0</v>
      </c>
      <c r="AA38" s="43"/>
      <c r="AB38" s="17"/>
      <c r="AC38" s="17"/>
      <c r="AD38" s="17"/>
      <c r="AE38" s="17"/>
      <c r="AF38" s="253">
        <f t="shared" si="1"/>
        <v>3.9999999999992044E-4</v>
      </c>
      <c r="AH38" s="122"/>
      <c r="AI38" s="83">
        <v>32</v>
      </c>
      <c r="AJ38" s="120" t="b">
        <v>0</v>
      </c>
      <c r="AK38" s="120" t="str">
        <v>U0</v>
      </c>
      <c r="AL38" s="211" t="str">
        <f t="shared" si="2"/>
        <v>EURFUT3MU0_Quote</v>
      </c>
      <c r="AM38" s="212" t="str">
        <f t="shared" si="3"/>
        <v>EURFUT3MU0ConvAdj_Quote</v>
      </c>
      <c r="AN38" s="211" t="str">
        <f>_xll.qlFuturesConvAdjustmentQuote($AM38,IborIndex,$AK38,$AL38,Volatility,MeanReversion,Permanent,Trigger,ObjectOverwrite)</f>
        <v>EURFUT3MU0ConvAdj_Quote#0000</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EURFUT3MZ0_Quote#0000</v>
      </c>
      <c r="G39" s="81" t="str">
        <f>_xll.ohRangeRetrieveError(F39)</f>
        <v/>
      </c>
      <c r="H39" s="117"/>
      <c r="J39" s="286"/>
      <c r="K39" s="292">
        <v>33</v>
      </c>
      <c r="L39" s="291" t="b">
        <v>1</v>
      </c>
      <c r="M39" s="222" t="str">
        <v>Z0</v>
      </c>
      <c r="N39" s="290">
        <v>44181</v>
      </c>
      <c r="O39" s="222" t="str">
        <v>FEIZ0</v>
      </c>
      <c r="P39" s="289" t="s">
        <v>250</v>
      </c>
      <c r="Q39" s="222" t="s">
        <v>250</v>
      </c>
      <c r="R39" s="222" t="s">
        <v>250</v>
      </c>
      <c r="S39" s="222" t="s">
        <v>250</v>
      </c>
      <c r="T39" s="222" t="s">
        <v>250</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Z0</v>
      </c>
      <c r="AL39" s="211" t="str">
        <f t="shared" si="2"/>
        <v>EURFUT3MZ0_Quote</v>
      </c>
      <c r="AM39" s="212" t="str">
        <f t="shared" si="3"/>
        <v>EURFUT3MZ0ConvAdj_Quote</v>
      </c>
      <c r="AN39" s="211" t="str">
        <f>_xll.qlFuturesConvAdjustmentQuote($AM39,IborIndex,$AK39,$AL39,Volatility,MeanReversion,Permanent,Trigger,ObjectOverwrite)</f>
        <v>EURFUT3MZ0ConvAdj_Quote#0000</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EURFUT3MH1_Quote#0000</v>
      </c>
      <c r="G40" s="81" t="str">
        <f>_xll.ohRangeRetrieveError(F40)</f>
        <v/>
      </c>
      <c r="H40" s="117"/>
      <c r="J40" s="286"/>
      <c r="K40" s="292">
        <v>34</v>
      </c>
      <c r="L40" s="291" t="b">
        <v>1</v>
      </c>
      <c r="M40" s="222" t="str">
        <v>H1</v>
      </c>
      <c r="N40" s="290">
        <v>44272</v>
      </c>
      <c r="O40" s="222" t="str">
        <v>FEIH1</v>
      </c>
      <c r="P40" s="289" t="s">
        <v>250</v>
      </c>
      <c r="Q40" s="222" t="s">
        <v>250</v>
      </c>
      <c r="R40" s="222" t="s">
        <v>250</v>
      </c>
      <c r="S40" s="222" t="s">
        <v>250</v>
      </c>
      <c r="T40" s="222" t="s">
        <v>250</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H1</v>
      </c>
      <c r="AL40" s="211" t="str">
        <f t="shared" si="2"/>
        <v>EURFUT3MH1_Quote</v>
      </c>
      <c r="AM40" s="212" t="str">
        <f t="shared" si="3"/>
        <v>EURFUT3MH1ConvAdj_Quote</v>
      </c>
      <c r="AN40" s="211" t="str">
        <f>_xll.qlFuturesConvAdjustmentQuote($AM40,IborIndex,$AK40,$AL40,Volatility,MeanReversion,Permanent,Trigger,ObjectOverwrite)</f>
        <v>EURFUT3MH1ConvAdj_Quote#0000</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EURFUT3MM1_Quote#0000</v>
      </c>
      <c r="G41" s="81" t="str">
        <f>_xll.ohRangeRetrieveError(F41)</f>
        <v/>
      </c>
      <c r="H41" s="117"/>
      <c r="J41" s="286"/>
      <c r="K41" s="292">
        <v>35</v>
      </c>
      <c r="L41" s="291" t="b">
        <v>1</v>
      </c>
      <c r="M41" s="222" t="str">
        <v>M1</v>
      </c>
      <c r="N41" s="290">
        <v>44363</v>
      </c>
      <c r="O41" s="222" t="str">
        <v>FEIM1</v>
      </c>
      <c r="P41" s="289" t="s">
        <v>250</v>
      </c>
      <c r="Q41" s="222" t="s">
        <v>250</v>
      </c>
      <c r="R41" s="222" t="s">
        <v>250</v>
      </c>
      <c r="S41" s="222" t="s">
        <v>250</v>
      </c>
      <c r="T41" s="222" t="s">
        <v>250</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M1</v>
      </c>
      <c r="AL41" s="211" t="str">
        <f t="shared" si="2"/>
        <v>EURFUT3MM1_Quote</v>
      </c>
      <c r="AM41" s="212" t="str">
        <f t="shared" si="3"/>
        <v>EURFUT3MM1ConvAdj_Quote</v>
      </c>
      <c r="AN41" s="211" t="str">
        <f>_xll.qlFuturesConvAdjustmentQuote($AM41,IborIndex,$AK41,$AL41,Volatility,MeanReversion,Permanent,Trigger,ObjectOverwrite)</f>
        <v>EURFUT3MM1ConvAdj_Quote#0000</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EURFUT3MU1_Quote#0000</v>
      </c>
      <c r="G42" s="81" t="str">
        <f>_xll.ohRangeRetrieveError(F42)</f>
        <v/>
      </c>
      <c r="H42" s="117"/>
      <c r="J42" s="286"/>
      <c r="K42" s="292">
        <v>36</v>
      </c>
      <c r="L42" s="291" t="b">
        <v>1</v>
      </c>
      <c r="M42" s="222" t="str">
        <v>U1</v>
      </c>
      <c r="N42" s="290">
        <v>44454</v>
      </c>
      <c r="O42" s="222" t="str">
        <v>FEIU1</v>
      </c>
      <c r="P42" s="289" t="s">
        <v>250</v>
      </c>
      <c r="Q42" s="222" t="s">
        <v>250</v>
      </c>
      <c r="R42" s="222" t="s">
        <v>250</v>
      </c>
      <c r="S42" s="222" t="s">
        <v>250</v>
      </c>
      <c r="T42" s="222" t="s">
        <v>250</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U1</v>
      </c>
      <c r="AL42" s="211" t="str">
        <f t="shared" si="2"/>
        <v>EURFUT3MU1_Quote</v>
      </c>
      <c r="AM42" s="212" t="str">
        <f t="shared" si="3"/>
        <v>EURFUT3MU1ConvAdj_Quote</v>
      </c>
      <c r="AN42" s="211" t="str">
        <f>_xll.qlFuturesConvAdjustmentQuote($AM42,IborIndex,$AK42,$AL42,Volatility,MeanReversion,Permanent,Trigger,ObjectOverwrite)</f>
        <v>EURFUT3MU1ConvAdj_Quote#0000</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EURFUT3MZ1_Quote#0000</v>
      </c>
      <c r="G43" s="81" t="str">
        <f>_xll.ohRangeRetrieveError(F43)</f>
        <v/>
      </c>
      <c r="H43" s="117"/>
      <c r="J43" s="286"/>
      <c r="K43" s="292">
        <v>37</v>
      </c>
      <c r="L43" s="291" t="b">
        <v>1</v>
      </c>
      <c r="M43" s="222" t="str">
        <v>Z1</v>
      </c>
      <c r="N43" s="290">
        <v>44545</v>
      </c>
      <c r="O43" s="222" t="str">
        <v>FEIZ1</v>
      </c>
      <c r="P43" s="289" t="s">
        <v>250</v>
      </c>
      <c r="Q43" s="222" t="s">
        <v>250</v>
      </c>
      <c r="R43" s="222" t="s">
        <v>250</v>
      </c>
      <c r="S43" s="222" t="s">
        <v>250</v>
      </c>
      <c r="T43" s="222" t="s">
        <v>250</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Z1</v>
      </c>
      <c r="AL43" s="211" t="str">
        <f t="shared" si="2"/>
        <v>EURFUT3MZ1_Quote</v>
      </c>
      <c r="AM43" s="212" t="str">
        <f t="shared" si="3"/>
        <v>EURFUT3MZ1ConvAdj_Quote</v>
      </c>
      <c r="AN43" s="211" t="str">
        <f>_xll.qlFuturesConvAdjustmentQuote($AM43,IborIndex,$AK43,$AL43,Volatility,MeanReversion,Permanent,Trigger,ObjectOverwrite)</f>
        <v>EURFUT3MZ1ConvAdj_Quote#0000</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EURFUT3MH2_Quote#0000</v>
      </c>
      <c r="G44" s="81" t="str">
        <f>_xll.ohRangeRetrieveError(F44)</f>
        <v/>
      </c>
      <c r="H44" s="117"/>
      <c r="J44" s="286"/>
      <c r="K44" s="292">
        <v>38</v>
      </c>
      <c r="L44" s="291" t="b">
        <v>1</v>
      </c>
      <c r="M44" s="222" t="str">
        <v>H2</v>
      </c>
      <c r="N44" s="290">
        <v>44636</v>
      </c>
      <c r="O44" s="222" t="str">
        <v>FEIH2</v>
      </c>
      <c r="P44" s="289" t="s">
        <v>250</v>
      </c>
      <c r="Q44" s="222" t="s">
        <v>250</v>
      </c>
      <c r="R44" s="222" t="s">
        <v>250</v>
      </c>
      <c r="S44" s="222" t="s">
        <v>250</v>
      </c>
      <c r="T44" s="222" t="s">
        <v>250</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H2</v>
      </c>
      <c r="AL44" s="211" t="str">
        <f t="shared" si="2"/>
        <v>EURFUT3MH2_Quote</v>
      </c>
      <c r="AM44" s="212" t="str">
        <f t="shared" si="3"/>
        <v>EURFUT3MH2ConvAdj_Quote</v>
      </c>
      <c r="AN44" s="211" t="str">
        <f>_xll.qlFuturesConvAdjustmentQuote($AM44,IborIndex,$AK44,$AL44,Volatility,MeanReversion,Permanent,Trigger,ObjectOverwrite)</f>
        <v>EURFUT3MH2ConvAdj_Quote#0000</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EURFUT3MM2_Quote#0000</v>
      </c>
      <c r="G45" s="81" t="str">
        <f>_xll.ohRangeRetrieveError(F45)</f>
        <v/>
      </c>
      <c r="H45" s="117"/>
      <c r="J45" s="286"/>
      <c r="K45" s="292">
        <v>39</v>
      </c>
      <c r="L45" s="291" t="b">
        <v>1</v>
      </c>
      <c r="M45" s="222" t="str">
        <v>M2</v>
      </c>
      <c r="N45" s="290">
        <v>44727</v>
      </c>
      <c r="O45" s="222" t="str">
        <v>FEIM2</v>
      </c>
      <c r="P45" s="289" t="s">
        <v>250</v>
      </c>
      <c r="Q45" s="222" t="s">
        <v>250</v>
      </c>
      <c r="R45" s="222" t="s">
        <v>250</v>
      </c>
      <c r="S45" s="222" t="s">
        <v>250</v>
      </c>
      <c r="T45" s="222" t="s">
        <v>250</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M2</v>
      </c>
      <c r="AL45" s="211" t="str">
        <f t="shared" si="2"/>
        <v>EURFUT3MM2_Quote</v>
      </c>
      <c r="AM45" s="212" t="str">
        <f t="shared" si="3"/>
        <v>EURFUT3MM2ConvAdj_Quote</v>
      </c>
      <c r="AN45" s="211" t="str">
        <f>_xll.qlFuturesConvAdjustmentQuote($AM45,IborIndex,$AK45,$AL45,Volatility,MeanReversion,Permanent,Trigger,ObjectOverwrite)</f>
        <v>EURFUT3MM2ConvAdj_Quote#0000</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EURFUT3MU2_Quote#0000</v>
      </c>
      <c r="G46" s="81" t="str">
        <f>_xll.ohRangeRetrieveError(F46)</f>
        <v/>
      </c>
      <c r="H46" s="117"/>
      <c r="J46" s="286"/>
      <c r="K46" s="292">
        <v>40</v>
      </c>
      <c r="L46" s="291" t="b">
        <v>1</v>
      </c>
      <c r="M46" s="222" t="str">
        <v>U2</v>
      </c>
      <c r="N46" s="290">
        <v>44825</v>
      </c>
      <c r="O46" s="222" t="str">
        <v>FEIU2</v>
      </c>
      <c r="P46" s="289" t="s">
        <v>250</v>
      </c>
      <c r="Q46" s="222" t="s">
        <v>250</v>
      </c>
      <c r="R46" s="222" t="s">
        <v>250</v>
      </c>
      <c r="S46" s="222" t="s">
        <v>250</v>
      </c>
      <c r="T46" s="222" t="s">
        <v>250</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U2</v>
      </c>
      <c r="AL46" s="211" t="str">
        <f t="shared" si="2"/>
        <v>EURFUT3MU2_Quote</v>
      </c>
      <c r="AM46" s="212" t="str">
        <f t="shared" si="3"/>
        <v>EURFUT3MU2ConvAdj_Quote</v>
      </c>
      <c r="AN46" s="211" t="str">
        <f>_xll.qlFuturesConvAdjustmentQuote($AM46,IborIndex,$AK46,$AL46,Volatility,MeanReversion,Permanent,Trigger,ObjectOverwrite)</f>
        <v>EURFUT3MU2ConvAdj_Quote#0000</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EURFUT3MZ2_Quote#0000</v>
      </c>
      <c r="G47" s="81" t="str">
        <f>_xll.ohRangeRetrieveError(F47)</f>
        <v/>
      </c>
      <c r="H47" s="117"/>
      <c r="J47" s="286"/>
      <c r="K47" s="292">
        <v>41</v>
      </c>
      <c r="L47" s="291" t="b">
        <v>1</v>
      </c>
      <c r="M47" s="222" t="str">
        <v>Z2</v>
      </c>
      <c r="N47" s="290">
        <v>44916</v>
      </c>
      <c r="O47" s="222" t="str">
        <v>FEIZ2</v>
      </c>
      <c r="P47" s="289" t="s">
        <v>250</v>
      </c>
      <c r="Q47" s="222" t="s">
        <v>250</v>
      </c>
      <c r="R47" s="222" t="s">
        <v>250</v>
      </c>
      <c r="S47" s="222" t="s">
        <v>250</v>
      </c>
      <c r="T47" s="222" t="s">
        <v>250</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Z2</v>
      </c>
      <c r="AL47" s="211" t="str">
        <f t="shared" si="2"/>
        <v>EURFUT3MZ2_Quote</v>
      </c>
      <c r="AM47" s="212" t="str">
        <f t="shared" si="3"/>
        <v>EURFUT3MZ2ConvAdj_Quote</v>
      </c>
      <c r="AN47" s="211" t="str">
        <f>_xll.qlFuturesConvAdjustmentQuote($AM47,IborIndex,$AK47,$AL47,Volatility,MeanReversion,Permanent,Trigger,ObjectOverwrite)</f>
        <v>EURFUT3MZ2ConvAdj_Quote#0000</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EURFUT3MH3_Quote#0000</v>
      </c>
      <c r="G48" s="81" t="str">
        <f>_xll.ohRangeRetrieveError(F48)</f>
        <v/>
      </c>
      <c r="H48" s="117"/>
      <c r="J48" s="286"/>
      <c r="K48" s="285">
        <v>42</v>
      </c>
      <c r="L48" s="284" t="b">
        <v>1</v>
      </c>
      <c r="M48" s="214" t="str">
        <v>H3</v>
      </c>
      <c r="N48" s="283">
        <v>45000</v>
      </c>
      <c r="O48" s="214" t="str">
        <v>FEIH3</v>
      </c>
      <c r="P48" s="282" t="s">
        <v>250</v>
      </c>
      <c r="Q48" s="214" t="s">
        <v>250</v>
      </c>
      <c r="R48" s="214" t="s">
        <v>250</v>
      </c>
      <c r="S48" s="214" t="s">
        <v>250</v>
      </c>
      <c r="T48" s="214" t="s">
        <v>250</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H3</v>
      </c>
      <c r="AL48" s="211" t="str">
        <f t="shared" si="2"/>
        <v>EURFUT3MH3_Quote</v>
      </c>
      <c r="AM48" s="212" t="str">
        <f t="shared" si="3"/>
        <v>EURFUT3MH3ConvAdj_Quote</v>
      </c>
      <c r="AN48" s="211" t="str">
        <f>_xll.qlFuturesConvAdjustmentQuote($AM48,IborIndex,$AK48,$AL48,Volatility,MeanReversion,Permanent,Trigger,ObjectOverwrite)</f>
        <v>EURFUT3MH3ConvAdj_Quote#0000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41943</v>
      </c>
      <c r="O4" s="113"/>
      <c r="P4" s="113"/>
      <c r="Q4" s="113"/>
      <c r="R4" s="113"/>
      <c r="S4" s="113"/>
      <c r="T4" s="113"/>
      <c r="U4" s="113"/>
      <c r="V4" s="216"/>
      <c r="W4" s="216"/>
      <c r="X4" s="113"/>
      <c r="Y4" s="113"/>
      <c r="Z4" s="247">
        <f>_xll.ohTrigger(Z6:Z9)</f>
        <v>4</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Updated at 15:05:01</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X4</v>
      </c>
      <c r="E6" s="119" t="str">
        <f t="shared" ref="E6:E37" si="0">Currency&amp;$D$4&amp;$E$4&amp;$D6&amp;QuoteSuffix</f>
        <v>EURIMMFRA6MX4_Quote</v>
      </c>
      <c r="F6" s="124" t="str">
        <f>_xll.qlSimpleQuote(E6,,PriceTickValue,Permanent,Trigger,ObjectOverwrite)</f>
        <v>EURIMMFRA6MX4_Quote#0000</v>
      </c>
      <c r="G6" s="123" t="str">
        <f>_xll.ohRangeRetrieveError(F6)</f>
        <v/>
      </c>
      <c r="H6" s="117"/>
      <c r="J6" s="286"/>
      <c r="K6" s="299">
        <v>1</v>
      </c>
      <c r="L6" s="298" t="b">
        <v>0</v>
      </c>
      <c r="M6" s="234" t="str">
        <f t="array" ref="M6:M9">_xll.qlIMMcode(FuturesDates)</f>
        <v>X4</v>
      </c>
      <c r="N6" s="297">
        <f t="array" ref="N6:N9">_xll.qlIMMNextDates(N4,$L6:$L9)</f>
        <v>41962</v>
      </c>
      <c r="O6" s="234" t="str">
        <f t="array" ref="O6:O9">Currency&amp;"6F"&amp;K6:K9&amp;"="&amp;VLOOKUP(Contributor,ContributorTable,2,FALSE)</f>
        <v>EUR6F1=ICAP</v>
      </c>
      <c r="P6" s="296" t="s">
        <v>251</v>
      </c>
      <c r="Q6" s="234">
        <v>0.16700000000000001</v>
      </c>
      <c r="R6" s="234">
        <v>0.217</v>
      </c>
      <c r="S6" s="234">
        <v>0</v>
      </c>
      <c r="T6" s="234">
        <v>0</v>
      </c>
      <c r="U6" s="237">
        <f>100-_xll.qlMidSafe($Q6,$R6)</f>
        <v>99.808000000000007</v>
      </c>
      <c r="V6" s="216"/>
      <c r="W6" s="295">
        <v>99.81</v>
      </c>
      <c r="X6" s="216"/>
      <c r="Y6" s="294">
        <f t="array" ref="Y6:Y9">QuoteLive</f>
        <v>99.808000000000007</v>
      </c>
      <c r="Z6" s="237">
        <f>_xll.qlSimpleQuoteSetValue(F6,Y6,Trigger)</f>
        <v>0</v>
      </c>
      <c r="AA6" s="43"/>
      <c r="AB6" s="17"/>
      <c r="AC6" s="253">
        <f>(R6-Q6)/100</f>
        <v>4.999999999999999E-4</v>
      </c>
    </row>
    <row r="7" spans="1:29" x14ac:dyDescent="0.2">
      <c r="A7" s="122"/>
      <c r="B7" s="83">
        <v>2</v>
      </c>
      <c r="C7" s="121" t="b">
        <v>0</v>
      </c>
      <c r="D7" s="120" t="str">
        <v>Z4</v>
      </c>
      <c r="E7" s="119" t="str">
        <f t="shared" si="0"/>
        <v>EURIMMFRA6MZ4_Quote</v>
      </c>
      <c r="F7" s="118" t="str">
        <f>_xll.qlSimpleQuote(E7,,PriceTickValue,Permanent,Trigger,ObjectOverwrite)</f>
        <v>EURIMMFRA6MZ4_Quote#0000</v>
      </c>
      <c r="G7" s="81" t="str">
        <f>_xll.ohRangeRetrieveError(F7)</f>
        <v/>
      </c>
      <c r="H7" s="117"/>
      <c r="J7" s="286"/>
      <c r="K7" s="292">
        <v>2</v>
      </c>
      <c r="L7" s="291" t="b">
        <v>0</v>
      </c>
      <c r="M7" s="222" t="str">
        <v>Z4</v>
      </c>
      <c r="N7" s="290">
        <v>41990</v>
      </c>
      <c r="O7" s="222" t="str">
        <v>EUR6F2=ICAP</v>
      </c>
      <c r="P7" s="289" t="s">
        <v>251</v>
      </c>
      <c r="Q7" s="222">
        <v>0.17</v>
      </c>
      <c r="R7" s="222">
        <v>0.22</v>
      </c>
      <c r="S7" s="222">
        <v>0</v>
      </c>
      <c r="T7" s="222">
        <v>0</v>
      </c>
      <c r="U7" s="225">
        <f>100-_xll.qlMidSafe($Q7,$R7)</f>
        <v>99.805000000000007</v>
      </c>
      <c r="V7" s="216"/>
      <c r="W7" s="293">
        <v>99.813000000000002</v>
      </c>
      <c r="X7" s="216"/>
      <c r="Y7" s="287">
        <v>99.805000000000007</v>
      </c>
      <c r="Z7" s="225">
        <f>_xll.qlSimpleQuoteSetValue(F7,Y7,Trigger)</f>
        <v>0</v>
      </c>
      <c r="AA7" s="43"/>
      <c r="AB7" s="17"/>
      <c r="AC7" s="253">
        <f>(R7-Q7)/100</f>
        <v>4.999999999999999E-4</v>
      </c>
    </row>
    <row r="8" spans="1:29" x14ac:dyDescent="0.2">
      <c r="A8" s="122"/>
      <c r="B8" s="83">
        <v>3</v>
      </c>
      <c r="C8" s="121" t="b">
        <v>0</v>
      </c>
      <c r="D8" s="120" t="str">
        <v>F5</v>
      </c>
      <c r="E8" s="119" t="str">
        <f t="shared" si="0"/>
        <v>EURIMMFRA6MF5_Quote</v>
      </c>
      <c r="F8" s="118" t="str">
        <f>_xll.qlSimpleQuote(E8,,PriceTickValue,Permanent,Trigger,ObjectOverwrite)</f>
        <v>EURIMMFRA6MF5_Quote#0000</v>
      </c>
      <c r="G8" s="81" t="str">
        <f>_xll.ohRangeRetrieveError(F8)</f>
        <v/>
      </c>
      <c r="H8" s="117"/>
      <c r="J8" s="286"/>
      <c r="K8" s="292">
        <v>3</v>
      </c>
      <c r="L8" s="291" t="b">
        <v>0</v>
      </c>
      <c r="M8" s="222" t="str">
        <v>F5</v>
      </c>
      <c r="N8" s="290">
        <v>42025</v>
      </c>
      <c r="O8" s="222" t="str">
        <v>EUR6F3=ICAP</v>
      </c>
      <c r="P8" s="289" t="s">
        <v>251</v>
      </c>
      <c r="Q8" s="222">
        <v>0.17199999999999999</v>
      </c>
      <c r="R8" s="222">
        <v>0.222</v>
      </c>
      <c r="S8" s="222">
        <v>0</v>
      </c>
      <c r="T8" s="222">
        <v>0</v>
      </c>
      <c r="U8" s="225">
        <f>100-_xll.qlMidSafe($Q8,$R8)</f>
        <v>99.802999999999997</v>
      </c>
      <c r="V8" s="216"/>
      <c r="W8" s="293">
        <v>99.814999999999998</v>
      </c>
      <c r="X8" s="216"/>
      <c r="Y8" s="287">
        <v>99.802999999999997</v>
      </c>
      <c r="Z8" s="225">
        <f>_xll.qlSimpleQuoteSetValue(F8,Y8,Trigger)</f>
        <v>-1.0000000000047748E-3</v>
      </c>
      <c r="AA8" s="43"/>
      <c r="AB8" s="17"/>
      <c r="AC8" s="253">
        <f>(R8-Q8)/100</f>
        <v>5.0000000000000012E-4</v>
      </c>
    </row>
    <row r="9" spans="1:29" x14ac:dyDescent="0.2">
      <c r="A9" s="122"/>
      <c r="B9" s="83">
        <v>4</v>
      </c>
      <c r="C9" s="121" t="b">
        <v>0</v>
      </c>
      <c r="D9" s="120" t="str">
        <v>G5</v>
      </c>
      <c r="E9" s="119" t="str">
        <f t="shared" si="0"/>
        <v>EURIMMFRA6MG5_Quote</v>
      </c>
      <c r="F9" s="118" t="str">
        <f>_xll.qlSimpleQuote(E9,,PriceTickValue,Permanent,Trigger,ObjectOverwrite)</f>
        <v>EURIMMFRA6MG5_Quote#0000</v>
      </c>
      <c r="G9" s="81" t="str">
        <f>_xll.ohRangeRetrieveError(F9)</f>
        <v/>
      </c>
      <c r="H9" s="117"/>
      <c r="J9" s="286"/>
      <c r="K9" s="285">
        <v>4</v>
      </c>
      <c r="L9" s="284" t="b">
        <v>0</v>
      </c>
      <c r="M9" s="214" t="str">
        <v>G5</v>
      </c>
      <c r="N9" s="283">
        <v>42053</v>
      </c>
      <c r="O9" s="214" t="str">
        <v>EUR6F4=ICAP</v>
      </c>
      <c r="P9" s="282" t="s">
        <v>251</v>
      </c>
      <c r="Q9" s="214">
        <v>0.17299999999999999</v>
      </c>
      <c r="R9" s="214">
        <v>0.223</v>
      </c>
      <c r="S9" s="214">
        <v>0</v>
      </c>
      <c r="T9" s="214">
        <v>0</v>
      </c>
      <c r="U9" s="218">
        <f>100-_xll.qlMidSafe($Q9,$R9)</f>
        <v>99.802000000000007</v>
      </c>
      <c r="V9" s="216"/>
      <c r="W9" s="310">
        <v>99.816999999999993</v>
      </c>
      <c r="X9" s="216"/>
      <c r="Y9" s="280">
        <v>99.802000000000007</v>
      </c>
      <c r="Z9" s="218">
        <f>_xll.qlSimpleQuoteSetValue(F9,Y9,Trigger)</f>
        <v>-9.9999999999056399E-4</v>
      </c>
      <c r="AA9" s="43"/>
      <c r="AB9" s="17"/>
      <c r="AC9" s="253">
        <f>(R9-Q9)/100</f>
        <v>5.0000000000000012E-4</v>
      </c>
    </row>
    <row r="10" spans="1:29" ht="12" thickBot="1" x14ac:dyDescent="0.25">
      <c r="A10" s="122"/>
      <c r="B10" s="83">
        <v>5</v>
      </c>
      <c r="C10" s="121" t="b">
        <v>0</v>
      </c>
      <c r="D10" s="120" t="str">
        <v>H5</v>
      </c>
      <c r="E10" s="119" t="str">
        <f t="shared" si="0"/>
        <v>EURIMMFRA6MH5_Quote</v>
      </c>
      <c r="F10" s="118" t="str">
        <f>_xll.qlSimpleQuote(E10,,PriceTickValue,Permanent,Trigger,ObjectOverwrite)</f>
        <v>EURIMMFRA6MH5_Quote#0000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J5</v>
      </c>
      <c r="E11" s="119" t="str">
        <f t="shared" si="0"/>
        <v>EURIMMFRA6MJ5_Quote</v>
      </c>
      <c r="F11" s="118" t="str">
        <f>_xll.qlSimpleQuote(E11,,PriceTickValue,Permanent,Trigger,ObjectOverwrite)</f>
        <v>EURIMMFRA6MJ5_Quote#0000</v>
      </c>
      <c r="G11" s="81" t="str">
        <f>_xll.ohRangeRetrieveError(F11)</f>
        <v/>
      </c>
      <c r="H11" s="117"/>
    </row>
    <row r="12" spans="1:29" x14ac:dyDescent="0.2">
      <c r="A12" s="122"/>
      <c r="B12" s="83">
        <v>7</v>
      </c>
      <c r="C12" s="121" t="b">
        <v>0</v>
      </c>
      <c r="D12" s="120" t="str">
        <v>K5</v>
      </c>
      <c r="E12" s="119" t="str">
        <f t="shared" si="0"/>
        <v>EURIMMFRA6MK5_Quote</v>
      </c>
      <c r="F12" s="118" t="str">
        <f>_xll.qlSimpleQuote(E12,,PriceTickValue,Permanent,Trigger,ObjectOverwrite)</f>
        <v>EURIMMFRA6MK5_Quote#0000</v>
      </c>
      <c r="G12" s="81" t="str">
        <f>_xll.ohRangeRetrieveError(F12)</f>
        <v/>
      </c>
      <c r="H12" s="117"/>
    </row>
    <row r="13" spans="1:29" x14ac:dyDescent="0.2">
      <c r="A13" s="122"/>
      <c r="B13" s="83">
        <v>8</v>
      </c>
      <c r="C13" s="121" t="b">
        <v>0</v>
      </c>
      <c r="D13" s="120" t="str">
        <v>M5</v>
      </c>
      <c r="E13" s="119" t="str">
        <f t="shared" si="0"/>
        <v>EURIMMFRA6MM5_Quote</v>
      </c>
      <c r="F13" s="118" t="str">
        <f>_xll.qlSimpleQuote(E13,,PriceTickValue,Permanent,Trigger,ObjectOverwrite)</f>
        <v>EURIMMFRA6MM5_Quote#0000</v>
      </c>
      <c r="G13" s="81" t="str">
        <f>_xll.ohRangeRetrieveError(F13)</f>
        <v/>
      </c>
      <c r="H13" s="117"/>
    </row>
    <row r="14" spans="1:29" x14ac:dyDescent="0.2">
      <c r="A14" s="122"/>
      <c r="B14" s="83">
        <v>9</v>
      </c>
      <c r="C14" s="121" t="b">
        <v>0</v>
      </c>
      <c r="D14" s="120" t="str">
        <v>N5</v>
      </c>
      <c r="E14" s="119" t="str">
        <f t="shared" si="0"/>
        <v>EURIMMFRA6MN5_Quote</v>
      </c>
      <c r="F14" s="118" t="str">
        <f>_xll.qlSimpleQuote(E14,,PriceTickValue,Permanent,Trigger,ObjectOverwrite)</f>
        <v>EURIMMFRA6MN5_Quote#0000</v>
      </c>
      <c r="G14" s="81" t="str">
        <f>_xll.ohRangeRetrieveError(F14)</f>
        <v/>
      </c>
      <c r="H14" s="117"/>
    </row>
    <row r="15" spans="1:29" x14ac:dyDescent="0.2">
      <c r="A15" s="122"/>
      <c r="B15" s="83">
        <v>10</v>
      </c>
      <c r="C15" s="121" t="b">
        <v>0</v>
      </c>
      <c r="D15" s="120" t="str">
        <v>Q5</v>
      </c>
      <c r="E15" s="119" t="str">
        <f t="shared" si="0"/>
        <v>EURIMMFRA6MQ5_Quote</v>
      </c>
      <c r="F15" s="118" t="str">
        <f>_xll.qlSimpleQuote(E15,,PriceTickValue,Permanent,Trigger,ObjectOverwrite)</f>
        <v>EURIMMFRA6MQ5_Quote#0000</v>
      </c>
      <c r="G15" s="81" t="str">
        <f>_xll.ohRangeRetrieveError(F15)</f>
        <v/>
      </c>
      <c r="H15" s="117"/>
    </row>
    <row r="16" spans="1:29" x14ac:dyDescent="0.2">
      <c r="A16" s="122"/>
      <c r="B16" s="83">
        <v>11</v>
      </c>
      <c r="C16" s="121" t="b">
        <v>0</v>
      </c>
      <c r="D16" s="120" t="str">
        <v>U5</v>
      </c>
      <c r="E16" s="119" t="str">
        <f t="shared" si="0"/>
        <v>EURIMMFRA6MU5_Quote</v>
      </c>
      <c r="F16" s="118" t="str">
        <f>_xll.qlSimpleQuote(E16,,PriceTickValue,Permanent,Trigger,ObjectOverwrite)</f>
        <v>EURIMMFRA6MU5_Quote#0000</v>
      </c>
      <c r="G16" s="81" t="str">
        <f>_xll.ohRangeRetrieveError(F16)</f>
        <v/>
      </c>
      <c r="H16" s="117"/>
    </row>
    <row r="17" spans="1:8" x14ac:dyDescent="0.2">
      <c r="A17" s="122"/>
      <c r="B17" s="83">
        <v>12</v>
      </c>
      <c r="C17" s="121" t="b">
        <v>0</v>
      </c>
      <c r="D17" s="120" t="str">
        <v>V5</v>
      </c>
      <c r="E17" s="119" t="str">
        <f t="shared" si="0"/>
        <v>EURIMMFRA6MV5_Quote</v>
      </c>
      <c r="F17" s="118" t="str">
        <f>_xll.qlSimpleQuote(E17,,PriceTickValue,Permanent,Trigger,ObjectOverwrite)</f>
        <v>EURIMMFRA6MV5_Quote#0000</v>
      </c>
      <c r="G17" s="81" t="str">
        <f>_xll.ohRangeRetrieveError(F17)</f>
        <v/>
      </c>
      <c r="H17" s="117"/>
    </row>
    <row r="18" spans="1:8" x14ac:dyDescent="0.2">
      <c r="A18" s="122"/>
      <c r="B18" s="83">
        <v>13</v>
      </c>
      <c r="C18" s="121" t="b">
        <v>0</v>
      </c>
      <c r="D18" s="120" t="str">
        <v>X5</v>
      </c>
      <c r="E18" s="119" t="str">
        <f t="shared" si="0"/>
        <v>EURIMMFRA6MX5_Quote</v>
      </c>
      <c r="F18" s="118" t="str">
        <f>_xll.qlSimpleQuote(E18,,PriceTickValue,Permanent,Trigger,ObjectOverwrite)</f>
        <v>EURIMMFRA6MX5_Quote#0000</v>
      </c>
      <c r="G18" s="81" t="str">
        <f>_xll.ohRangeRetrieveError(F18)</f>
        <v/>
      </c>
      <c r="H18" s="117"/>
    </row>
    <row r="19" spans="1:8" x14ac:dyDescent="0.2">
      <c r="A19" s="122"/>
      <c r="B19" s="83">
        <v>14</v>
      </c>
      <c r="C19" s="121" t="b">
        <v>0</v>
      </c>
      <c r="D19" s="120" t="str">
        <v>Z5</v>
      </c>
      <c r="E19" s="119" t="str">
        <f t="shared" si="0"/>
        <v>EURIMMFRA6MZ5_Quote</v>
      </c>
      <c r="F19" s="118" t="str">
        <f>_xll.qlSimpleQuote(E19,,PriceTickValue,Permanent,Trigger,ObjectOverwrite)</f>
        <v>EURIMMFRA6MZ5_Quote#0000</v>
      </c>
      <c r="G19" s="81" t="str">
        <f>_xll.ohRangeRetrieveError(F19)</f>
        <v/>
      </c>
      <c r="H19" s="117"/>
    </row>
    <row r="20" spans="1:8" x14ac:dyDescent="0.2">
      <c r="A20" s="122"/>
      <c r="B20" s="83">
        <v>15</v>
      </c>
      <c r="C20" s="121" t="b">
        <v>0</v>
      </c>
      <c r="D20" s="120" t="str">
        <v>F6</v>
      </c>
      <c r="E20" s="119" t="str">
        <f t="shared" si="0"/>
        <v>EURIMMFRA6MF6_Quote</v>
      </c>
      <c r="F20" s="118" t="str">
        <f>_xll.qlSimpleQuote(E20,,PriceTickValue,Permanent,Trigger,ObjectOverwrite)</f>
        <v>EURIMMFRA6MF6_Quote#0000</v>
      </c>
      <c r="G20" s="81" t="str">
        <f>_xll.ohRangeRetrieveError(F20)</f>
        <v/>
      </c>
      <c r="H20" s="117"/>
    </row>
    <row r="21" spans="1:8" x14ac:dyDescent="0.2">
      <c r="A21" s="122"/>
      <c r="B21" s="83">
        <v>16</v>
      </c>
      <c r="C21" s="121" t="b">
        <v>0</v>
      </c>
      <c r="D21" s="120" t="str">
        <v>G6</v>
      </c>
      <c r="E21" s="119" t="str">
        <f t="shared" si="0"/>
        <v>EURIMMFRA6MG6_Quote</v>
      </c>
      <c r="F21" s="118" t="str">
        <f>_xll.qlSimpleQuote(E21,,PriceTickValue,Permanent,Trigger,ObjectOverwrite)</f>
        <v>EURIMMFRA6MG6_Quote#0000</v>
      </c>
      <c r="G21" s="81" t="str">
        <f>_xll.ohRangeRetrieveError(F21)</f>
        <v/>
      </c>
      <c r="H21" s="117"/>
    </row>
    <row r="22" spans="1:8" x14ac:dyDescent="0.2">
      <c r="A22" s="122"/>
      <c r="B22" s="83">
        <v>17</v>
      </c>
      <c r="C22" s="121" t="b">
        <v>0</v>
      </c>
      <c r="D22" s="120" t="str">
        <v>H6</v>
      </c>
      <c r="E22" s="119" t="str">
        <f t="shared" si="0"/>
        <v>EURIMMFRA6MH6_Quote</v>
      </c>
      <c r="F22" s="118" t="str">
        <f>_xll.qlSimpleQuote(E22,,PriceTickValue,Permanent,Trigger,ObjectOverwrite)</f>
        <v>EURIMMFRA6MH6_Quote#0000</v>
      </c>
      <c r="G22" s="81" t="str">
        <f>_xll.ohRangeRetrieveError(F22)</f>
        <v/>
      </c>
      <c r="H22" s="117"/>
    </row>
    <row r="23" spans="1:8" x14ac:dyDescent="0.2">
      <c r="A23" s="122"/>
      <c r="B23" s="83">
        <v>18</v>
      </c>
      <c r="C23" s="121" t="b">
        <v>0</v>
      </c>
      <c r="D23" s="120" t="str">
        <v>J6</v>
      </c>
      <c r="E23" s="119" t="str">
        <f t="shared" si="0"/>
        <v>EURIMMFRA6MJ6_Quote</v>
      </c>
      <c r="F23" s="118" t="str">
        <f>_xll.qlSimpleQuote(E23,,PriceTickValue,Permanent,Trigger,ObjectOverwrite)</f>
        <v>EURIMMFRA6MJ6_Quote#0000</v>
      </c>
      <c r="G23" s="81" t="str">
        <f>_xll.ohRangeRetrieveError(F23)</f>
        <v/>
      </c>
      <c r="H23" s="117"/>
    </row>
    <row r="24" spans="1:8" x14ac:dyDescent="0.2">
      <c r="A24" s="122"/>
      <c r="B24" s="83">
        <v>19</v>
      </c>
      <c r="C24" s="121" t="b">
        <v>0</v>
      </c>
      <c r="D24" s="120" t="str">
        <v>K6</v>
      </c>
      <c r="E24" s="119" t="str">
        <f t="shared" si="0"/>
        <v>EURIMMFRA6MK6_Quote</v>
      </c>
      <c r="F24" s="118" t="str">
        <f>_xll.qlSimpleQuote(E24,,PriceTickValue,Permanent,Trigger,ObjectOverwrite)</f>
        <v>EURIMMFRA6MK6_Quote#0000</v>
      </c>
      <c r="G24" s="81" t="str">
        <f>_xll.ohRangeRetrieveError(F24)</f>
        <v/>
      </c>
      <c r="H24" s="117"/>
    </row>
    <row r="25" spans="1:8" x14ac:dyDescent="0.2">
      <c r="A25" s="122"/>
      <c r="B25" s="83">
        <v>20</v>
      </c>
      <c r="C25" s="121" t="b">
        <v>0</v>
      </c>
      <c r="D25" s="120" t="str">
        <v>M6</v>
      </c>
      <c r="E25" s="119" t="str">
        <f t="shared" si="0"/>
        <v>EURIMMFRA6MM6_Quote</v>
      </c>
      <c r="F25" s="118" t="str">
        <f>_xll.qlSimpleQuote(E25,,PriceTickValue,Permanent,Trigger,ObjectOverwrite)</f>
        <v>EURIMMFRA6MM6_Quote#0000</v>
      </c>
      <c r="G25" s="81" t="str">
        <f>_xll.ohRangeRetrieveError(F25)</f>
        <v/>
      </c>
      <c r="H25" s="117"/>
    </row>
    <row r="26" spans="1:8" x14ac:dyDescent="0.2">
      <c r="A26" s="122"/>
      <c r="B26" s="83">
        <v>21</v>
      </c>
      <c r="C26" s="121" t="b">
        <v>0</v>
      </c>
      <c r="D26" s="120" t="str">
        <v>N6</v>
      </c>
      <c r="E26" s="119" t="str">
        <f t="shared" si="0"/>
        <v>EURIMMFRA6MN6_Quote</v>
      </c>
      <c r="F26" s="118" t="str">
        <f>_xll.qlSimpleQuote(E26,,PriceTickValue,Permanent,Trigger,ObjectOverwrite)</f>
        <v>EURIMMFRA6MN6_Quote#0000</v>
      </c>
      <c r="G26" s="81" t="str">
        <f>_xll.ohRangeRetrieveError(F26)</f>
        <v/>
      </c>
      <c r="H26" s="117"/>
    </row>
    <row r="27" spans="1:8" x14ac:dyDescent="0.2">
      <c r="A27" s="122"/>
      <c r="B27" s="83">
        <v>22</v>
      </c>
      <c r="C27" s="121" t="b">
        <v>0</v>
      </c>
      <c r="D27" s="120" t="str">
        <v>Q6</v>
      </c>
      <c r="E27" s="119" t="str">
        <f t="shared" si="0"/>
        <v>EURIMMFRA6MQ6_Quote</v>
      </c>
      <c r="F27" s="118" t="str">
        <f>_xll.qlSimpleQuote(E27,,PriceTickValue,Permanent,Trigger,ObjectOverwrite)</f>
        <v>EURIMMFRA6MQ6_Quote#0000</v>
      </c>
      <c r="G27" s="81" t="str">
        <f>_xll.ohRangeRetrieveError(F27)</f>
        <v/>
      </c>
      <c r="H27" s="117"/>
    </row>
    <row r="28" spans="1:8" x14ac:dyDescent="0.2">
      <c r="A28" s="122"/>
      <c r="B28" s="83">
        <v>23</v>
      </c>
      <c r="C28" s="121" t="b">
        <v>0</v>
      </c>
      <c r="D28" s="120" t="str">
        <v>U6</v>
      </c>
      <c r="E28" s="119" t="str">
        <f t="shared" si="0"/>
        <v>EURIMMFRA6MU6_Quote</v>
      </c>
      <c r="F28" s="118" t="str">
        <f>_xll.qlSimpleQuote(E28,,PriceTickValue,Permanent,Trigger,ObjectOverwrite)</f>
        <v>EURIMMFRA6MU6_Quote#0000</v>
      </c>
      <c r="G28" s="81" t="str">
        <f>_xll.ohRangeRetrieveError(F28)</f>
        <v/>
      </c>
      <c r="H28" s="117"/>
    </row>
    <row r="29" spans="1:8" x14ac:dyDescent="0.2">
      <c r="A29" s="122"/>
      <c r="B29" s="83">
        <v>24</v>
      </c>
      <c r="C29" s="121" t="b">
        <v>0</v>
      </c>
      <c r="D29" s="120" t="str">
        <v>V6</v>
      </c>
      <c r="E29" s="119" t="str">
        <f t="shared" si="0"/>
        <v>EURIMMFRA6MV6_Quote</v>
      </c>
      <c r="F29" s="118" t="str">
        <f>_xll.qlSimpleQuote(E29,,PriceTickValue,Permanent,Trigger,ObjectOverwrite)</f>
        <v>EURIMMFRA6MV6_Quote#0000</v>
      </c>
      <c r="G29" s="81" t="str">
        <f>_xll.ohRangeRetrieveError(F29)</f>
        <v/>
      </c>
      <c r="H29" s="117"/>
    </row>
    <row r="30" spans="1:8" x14ac:dyDescent="0.2">
      <c r="A30" s="122"/>
      <c r="B30" s="83">
        <v>25</v>
      </c>
      <c r="C30" s="121" t="b">
        <v>0</v>
      </c>
      <c r="D30" s="120" t="str">
        <v>X6</v>
      </c>
      <c r="E30" s="119" t="str">
        <f t="shared" si="0"/>
        <v>EURIMMFRA6MX6_Quote</v>
      </c>
      <c r="F30" s="118" t="str">
        <f>_xll.qlSimpleQuote(E30,,PriceTickValue,Permanent,Trigger,ObjectOverwrite)</f>
        <v>EURIMMFRA6MX6_Quote#0000</v>
      </c>
      <c r="G30" s="81" t="str">
        <f>_xll.ohRangeRetrieveError(F30)</f>
        <v/>
      </c>
      <c r="H30" s="117"/>
    </row>
    <row r="31" spans="1:8" x14ac:dyDescent="0.2">
      <c r="A31" s="122"/>
      <c r="B31" s="83">
        <v>26</v>
      </c>
      <c r="C31" s="121" t="b">
        <v>0</v>
      </c>
      <c r="D31" s="120" t="str">
        <v>Z6</v>
      </c>
      <c r="E31" s="119" t="str">
        <f t="shared" si="0"/>
        <v>EURIMMFRA6MZ6_Quote</v>
      </c>
      <c r="F31" s="118" t="str">
        <f>_xll.qlSimpleQuote(E31,,PriceTickValue,Permanent,Trigger,ObjectOverwrite)</f>
        <v>EURIMMFRA6MZ6_Quote#0000</v>
      </c>
      <c r="G31" s="81" t="str">
        <f>_xll.ohRangeRetrieveError(F31)</f>
        <v/>
      </c>
      <c r="H31" s="117"/>
    </row>
    <row r="32" spans="1:8" x14ac:dyDescent="0.2">
      <c r="A32" s="122"/>
      <c r="B32" s="83">
        <v>27</v>
      </c>
      <c r="C32" s="121" t="b">
        <v>0</v>
      </c>
      <c r="D32" s="120" t="str">
        <v>F7</v>
      </c>
      <c r="E32" s="119" t="str">
        <f t="shared" si="0"/>
        <v>EURIMMFRA6MF7_Quote</v>
      </c>
      <c r="F32" s="118" t="str">
        <f>_xll.qlSimpleQuote(E32,,PriceTickValue,Permanent,Trigger,ObjectOverwrite)</f>
        <v>EURIMMFRA6MF7_Quote#0000</v>
      </c>
      <c r="G32" s="81" t="str">
        <f>_xll.ohRangeRetrieveError(F32)</f>
        <v/>
      </c>
      <c r="H32" s="117"/>
    </row>
    <row r="33" spans="1:8" x14ac:dyDescent="0.2">
      <c r="A33" s="122"/>
      <c r="B33" s="83">
        <v>28</v>
      </c>
      <c r="C33" s="121" t="b">
        <v>0</v>
      </c>
      <c r="D33" s="120" t="str">
        <v>G7</v>
      </c>
      <c r="E33" s="119" t="str">
        <f t="shared" si="0"/>
        <v>EURIMMFRA6MG7_Quote</v>
      </c>
      <c r="F33" s="118" t="str">
        <f>_xll.qlSimpleQuote(E33,,PriceTickValue,Permanent,Trigger,ObjectOverwrite)</f>
        <v>EURIMMFRA6MG7_Quote#0000</v>
      </c>
      <c r="G33" s="81" t="str">
        <f>_xll.ohRangeRetrieveError(F33)</f>
        <v/>
      </c>
      <c r="H33" s="117"/>
    </row>
    <row r="34" spans="1:8" x14ac:dyDescent="0.2">
      <c r="A34" s="122"/>
      <c r="B34" s="83">
        <v>29</v>
      </c>
      <c r="C34" s="121" t="b">
        <v>0</v>
      </c>
      <c r="D34" s="120" t="str">
        <v>H7</v>
      </c>
      <c r="E34" s="119" t="str">
        <f t="shared" si="0"/>
        <v>EURIMMFRA6MH7_Quote</v>
      </c>
      <c r="F34" s="118" t="str">
        <f>_xll.qlSimpleQuote(E34,,PriceTickValue,Permanent,Trigger,ObjectOverwrite)</f>
        <v>EURIMMFRA6MH7_Quote#0000</v>
      </c>
      <c r="G34" s="81" t="str">
        <f>_xll.ohRangeRetrieveError(F34)</f>
        <v/>
      </c>
      <c r="H34" s="117"/>
    </row>
    <row r="35" spans="1:8" x14ac:dyDescent="0.2">
      <c r="A35" s="122"/>
      <c r="B35" s="83">
        <v>30</v>
      </c>
      <c r="C35" s="121" t="b">
        <v>0</v>
      </c>
      <c r="D35" s="120" t="str">
        <v>J7</v>
      </c>
      <c r="E35" s="119" t="str">
        <f t="shared" si="0"/>
        <v>EURIMMFRA6MJ7_Quote</v>
      </c>
      <c r="F35" s="118" t="str">
        <f>_xll.qlSimpleQuote(E35,,PriceTickValue,Permanent,Trigger,ObjectOverwrite)</f>
        <v>EURIMMFRA6MJ7_Quote#0000</v>
      </c>
      <c r="G35" s="81" t="str">
        <f>_xll.ohRangeRetrieveError(F35)</f>
        <v/>
      </c>
      <c r="H35" s="117"/>
    </row>
    <row r="36" spans="1:8" x14ac:dyDescent="0.2">
      <c r="A36" s="122"/>
      <c r="B36" s="83">
        <v>31</v>
      </c>
      <c r="C36" s="121" t="b">
        <v>0</v>
      </c>
      <c r="D36" s="120" t="str">
        <v>K7</v>
      </c>
      <c r="E36" s="119" t="str">
        <f t="shared" si="0"/>
        <v>EURIMMFRA6MK7_Quote</v>
      </c>
      <c r="F36" s="118" t="str">
        <f>_xll.qlSimpleQuote(E36,,PriceTickValue,Permanent,Trigger,ObjectOverwrite)</f>
        <v>EURIMMFRA6MK7_Quote#0000</v>
      </c>
      <c r="G36" s="81" t="str">
        <f>_xll.ohRangeRetrieveError(F36)</f>
        <v/>
      </c>
      <c r="H36" s="117"/>
    </row>
    <row r="37" spans="1:8" x14ac:dyDescent="0.2">
      <c r="A37" s="122"/>
      <c r="B37" s="83">
        <v>32</v>
      </c>
      <c r="C37" s="121" t="b">
        <v>0</v>
      </c>
      <c r="D37" s="120" t="str">
        <v>M7</v>
      </c>
      <c r="E37" s="119" t="str">
        <f t="shared" si="0"/>
        <v>EURIMMFRA6MM7_Quote</v>
      </c>
      <c r="F37" s="118" t="str">
        <f>_xll.qlSimpleQuote(E37,,PriceTickValue,Permanent,Trigger,ObjectOverwrite)</f>
        <v>EURIMMFRA6MM7_Quote#0000</v>
      </c>
      <c r="G37" s="81" t="str">
        <f>_xll.ohRangeRetrieveError(F37)</f>
        <v/>
      </c>
      <c r="H37" s="117"/>
    </row>
    <row r="38" spans="1:8" x14ac:dyDescent="0.2">
      <c r="A38" s="122"/>
      <c r="B38" s="83">
        <v>33</v>
      </c>
      <c r="C38" s="121" t="b">
        <v>0</v>
      </c>
      <c r="D38" s="120" t="str">
        <v>N7</v>
      </c>
      <c r="E38" s="119" t="str">
        <f t="shared" ref="E38:E69" si="1">Currency&amp;$D$4&amp;$E$4&amp;$D38&amp;QuoteSuffix</f>
        <v>EURIMMFRA6MN7_Quote</v>
      </c>
      <c r="F38" s="118" t="str">
        <f>_xll.qlSimpleQuote(E38,,PriceTickValue,Permanent,Trigger,ObjectOverwrite)</f>
        <v>EURIMMFRA6MN7_Quote#0000</v>
      </c>
      <c r="G38" s="81" t="str">
        <f>_xll.ohRangeRetrieveError(F38)</f>
        <v/>
      </c>
      <c r="H38" s="117"/>
    </row>
    <row r="39" spans="1:8" x14ac:dyDescent="0.2">
      <c r="A39" s="122"/>
      <c r="B39" s="83">
        <v>34</v>
      </c>
      <c r="C39" s="121" t="b">
        <v>0</v>
      </c>
      <c r="D39" s="120" t="str">
        <v>Q7</v>
      </c>
      <c r="E39" s="119" t="str">
        <f t="shared" si="1"/>
        <v>EURIMMFRA6MQ7_Quote</v>
      </c>
      <c r="F39" s="118" t="str">
        <f>_xll.qlSimpleQuote(E39,,PriceTickValue,Permanent,Trigger,ObjectOverwrite)</f>
        <v>EURIMMFRA6MQ7_Quote#0000</v>
      </c>
      <c r="G39" s="81" t="str">
        <f>_xll.ohRangeRetrieveError(F39)</f>
        <v/>
      </c>
      <c r="H39" s="117"/>
    </row>
    <row r="40" spans="1:8" x14ac:dyDescent="0.2">
      <c r="A40" s="122"/>
      <c r="B40" s="83">
        <v>35</v>
      </c>
      <c r="C40" s="121" t="b">
        <v>0</v>
      </c>
      <c r="D40" s="120" t="str">
        <v>U7</v>
      </c>
      <c r="E40" s="119" t="str">
        <f t="shared" si="1"/>
        <v>EURIMMFRA6MU7_Quote</v>
      </c>
      <c r="F40" s="118" t="str">
        <f>_xll.qlSimpleQuote(E40,,PriceTickValue,Permanent,Trigger,ObjectOverwrite)</f>
        <v>EURIMMFRA6MU7_Quote#0000</v>
      </c>
      <c r="G40" s="81" t="str">
        <f>_xll.ohRangeRetrieveError(F40)</f>
        <v/>
      </c>
      <c r="H40" s="117"/>
    </row>
    <row r="41" spans="1:8" x14ac:dyDescent="0.2">
      <c r="A41" s="122"/>
      <c r="B41" s="83">
        <v>36</v>
      </c>
      <c r="C41" s="121" t="b">
        <v>0</v>
      </c>
      <c r="D41" s="120" t="str">
        <v>V7</v>
      </c>
      <c r="E41" s="119" t="str">
        <f t="shared" si="1"/>
        <v>EURIMMFRA6MV7_Quote</v>
      </c>
      <c r="F41" s="118" t="str">
        <f>_xll.qlSimpleQuote(E41,,PriceTickValue,Permanent,Trigger,ObjectOverwrite)</f>
        <v>EURIMMFRA6MV7_Quote#0000</v>
      </c>
      <c r="G41" s="81" t="str">
        <f>_xll.ohRangeRetrieveError(F41)</f>
        <v/>
      </c>
      <c r="H41" s="117"/>
    </row>
    <row r="42" spans="1:8" x14ac:dyDescent="0.2">
      <c r="A42" s="122"/>
      <c r="B42" s="83">
        <v>37</v>
      </c>
      <c r="C42" s="121" t="b">
        <v>0</v>
      </c>
      <c r="D42" s="120" t="str">
        <v>X7</v>
      </c>
      <c r="E42" s="119" t="str">
        <f t="shared" si="1"/>
        <v>EURIMMFRA6MX7_Quote</v>
      </c>
      <c r="F42" s="118" t="str">
        <f>_xll.qlSimpleQuote(E42,,PriceTickValue,Permanent,Trigger,ObjectOverwrite)</f>
        <v>EURIMMFRA6MX7_Quote#0000</v>
      </c>
      <c r="G42" s="81" t="str">
        <f>_xll.ohRangeRetrieveError(F42)</f>
        <v/>
      </c>
      <c r="H42" s="117"/>
    </row>
    <row r="43" spans="1:8" x14ac:dyDescent="0.2">
      <c r="A43" s="122"/>
      <c r="B43" s="83">
        <v>38</v>
      </c>
      <c r="C43" s="121" t="b">
        <v>0</v>
      </c>
      <c r="D43" s="120" t="str">
        <v>Z7</v>
      </c>
      <c r="E43" s="119" t="str">
        <f t="shared" si="1"/>
        <v>EURIMMFRA6MZ7_Quote</v>
      </c>
      <c r="F43" s="118" t="str">
        <f>_xll.qlSimpleQuote(E43,,PriceTickValue,Permanent,Trigger,ObjectOverwrite)</f>
        <v>EURIMMFRA6MZ7_Quote#0000</v>
      </c>
      <c r="G43" s="81" t="str">
        <f>_xll.ohRangeRetrieveError(F43)</f>
        <v/>
      </c>
      <c r="H43" s="117"/>
    </row>
    <row r="44" spans="1:8" x14ac:dyDescent="0.2">
      <c r="A44" s="122"/>
      <c r="B44" s="83">
        <v>39</v>
      </c>
      <c r="C44" s="121" t="b">
        <v>0</v>
      </c>
      <c r="D44" s="120" t="str">
        <v>F8</v>
      </c>
      <c r="E44" s="119" t="str">
        <f t="shared" si="1"/>
        <v>EURIMMFRA6MF8_Quote</v>
      </c>
      <c r="F44" s="118" t="str">
        <f>_xll.qlSimpleQuote(E44,,PriceTickValue,Permanent,Trigger,ObjectOverwrite)</f>
        <v>EURIMMFRA6MF8_Quote#0000</v>
      </c>
      <c r="G44" s="81" t="str">
        <f>_xll.ohRangeRetrieveError(F44)</f>
        <v/>
      </c>
      <c r="H44" s="117"/>
    </row>
    <row r="45" spans="1:8" x14ac:dyDescent="0.2">
      <c r="A45" s="122"/>
      <c r="B45" s="83">
        <v>40</v>
      </c>
      <c r="C45" s="121" t="b">
        <v>0</v>
      </c>
      <c r="D45" s="120" t="str">
        <v>G8</v>
      </c>
      <c r="E45" s="119" t="str">
        <f t="shared" si="1"/>
        <v>EURIMMFRA6MG8_Quote</v>
      </c>
      <c r="F45" s="118" t="str">
        <f>_xll.qlSimpleQuote(E45,,PriceTickValue,Permanent,Trigger,ObjectOverwrite)</f>
        <v>EURIMMFRA6MG8_Quote#0000</v>
      </c>
      <c r="G45" s="81" t="str">
        <f>_xll.ohRangeRetrieveError(F45)</f>
        <v/>
      </c>
      <c r="H45" s="117"/>
    </row>
    <row r="46" spans="1:8" x14ac:dyDescent="0.2">
      <c r="A46" s="122"/>
      <c r="B46" s="83">
        <v>41</v>
      </c>
      <c r="C46" s="121" t="b">
        <v>0</v>
      </c>
      <c r="D46" s="120" t="str">
        <v>H8</v>
      </c>
      <c r="E46" s="119" t="str">
        <f t="shared" si="1"/>
        <v>EURIMMFRA6MH8_Quote</v>
      </c>
      <c r="F46" s="118" t="str">
        <f>_xll.qlSimpleQuote(E46,,PriceTickValue,Permanent,Trigger,ObjectOverwrite)</f>
        <v>EURIMMFRA6MH8_Quote#0000</v>
      </c>
      <c r="G46" s="81" t="str">
        <f>_xll.ohRangeRetrieveError(F46)</f>
        <v/>
      </c>
      <c r="H46" s="117"/>
    </row>
    <row r="47" spans="1:8" x14ac:dyDescent="0.2">
      <c r="A47" s="122"/>
      <c r="B47" s="83">
        <v>42</v>
      </c>
      <c r="C47" s="121" t="b">
        <v>0</v>
      </c>
      <c r="D47" s="120" t="str">
        <v>J8</v>
      </c>
      <c r="E47" s="119" t="str">
        <f t="shared" si="1"/>
        <v>EURIMMFRA6MJ8_Quote</v>
      </c>
      <c r="F47" s="118" t="str">
        <f>_xll.qlSimpleQuote(E47,,PriceTickValue,Permanent,Trigger,ObjectOverwrite)</f>
        <v>EURIMMFRA6MJ8_Quote#0000</v>
      </c>
      <c r="G47" s="81" t="str">
        <f>_xll.ohRangeRetrieveError(F47)</f>
        <v/>
      </c>
      <c r="H47" s="117"/>
    </row>
    <row r="48" spans="1:8" x14ac:dyDescent="0.2">
      <c r="A48" s="122"/>
      <c r="B48" s="83">
        <v>43</v>
      </c>
      <c r="C48" s="121" t="b">
        <v>0</v>
      </c>
      <c r="D48" s="120" t="str">
        <v>K8</v>
      </c>
      <c r="E48" s="119" t="str">
        <f t="shared" si="1"/>
        <v>EURIMMFRA6MK8_Quote</v>
      </c>
      <c r="F48" s="118" t="str">
        <f>_xll.qlSimpleQuote(E48,,PriceTickValue,Permanent,Trigger,ObjectOverwrite)</f>
        <v>EURIMMFRA6MK8_Quote#0000</v>
      </c>
      <c r="G48" s="81" t="str">
        <f>_xll.ohRangeRetrieveError(F48)</f>
        <v/>
      </c>
      <c r="H48" s="117"/>
    </row>
    <row r="49" spans="1:8" x14ac:dyDescent="0.2">
      <c r="A49" s="122"/>
      <c r="B49" s="83">
        <v>44</v>
      </c>
      <c r="C49" s="121" t="b">
        <v>0</v>
      </c>
      <c r="D49" s="120" t="str">
        <v>M8</v>
      </c>
      <c r="E49" s="119" t="str">
        <f t="shared" si="1"/>
        <v>EURIMMFRA6MM8_Quote</v>
      </c>
      <c r="F49" s="118" t="str">
        <f>_xll.qlSimpleQuote(E49,,PriceTickValue,Permanent,Trigger,ObjectOverwrite)</f>
        <v>EURIMMFRA6MM8_Quote#0000</v>
      </c>
      <c r="G49" s="81" t="str">
        <f>_xll.ohRangeRetrieveError(F49)</f>
        <v/>
      </c>
      <c r="H49" s="117"/>
    </row>
    <row r="50" spans="1:8" x14ac:dyDescent="0.2">
      <c r="A50" s="122"/>
      <c r="B50" s="83">
        <v>45</v>
      </c>
      <c r="C50" s="121" t="b">
        <v>0</v>
      </c>
      <c r="D50" s="120" t="str">
        <v>N8</v>
      </c>
      <c r="E50" s="119" t="str">
        <f t="shared" si="1"/>
        <v>EURIMMFRA6MN8_Quote</v>
      </c>
      <c r="F50" s="118" t="str">
        <f>_xll.qlSimpleQuote(E50,,PriceTickValue,Permanent,Trigger,ObjectOverwrite)</f>
        <v>EURIMMFRA6MN8_Quote#0000</v>
      </c>
      <c r="G50" s="81" t="str">
        <f>_xll.ohRangeRetrieveError(F50)</f>
        <v/>
      </c>
      <c r="H50" s="117"/>
    </row>
    <row r="51" spans="1:8" x14ac:dyDescent="0.2">
      <c r="A51" s="122"/>
      <c r="B51" s="83">
        <v>46</v>
      </c>
      <c r="C51" s="121" t="b">
        <v>0</v>
      </c>
      <c r="D51" s="120" t="str">
        <v>Q8</v>
      </c>
      <c r="E51" s="119" t="str">
        <f t="shared" si="1"/>
        <v>EURIMMFRA6MQ8_Quote</v>
      </c>
      <c r="F51" s="118" t="str">
        <f>_xll.qlSimpleQuote(E51,,PriceTickValue,Permanent,Trigger,ObjectOverwrite)</f>
        <v>EURIMMFRA6MQ8_Quote#0000</v>
      </c>
      <c r="G51" s="81" t="str">
        <f>_xll.ohRangeRetrieveError(F51)</f>
        <v/>
      </c>
      <c r="H51" s="117"/>
    </row>
    <row r="52" spans="1:8" x14ac:dyDescent="0.2">
      <c r="A52" s="122"/>
      <c r="B52" s="83">
        <v>47</v>
      </c>
      <c r="C52" s="121" t="b">
        <v>0</v>
      </c>
      <c r="D52" s="120" t="str">
        <v>U8</v>
      </c>
      <c r="E52" s="119" t="str">
        <f t="shared" si="1"/>
        <v>EURIMMFRA6MU8_Quote</v>
      </c>
      <c r="F52" s="118" t="str">
        <f>_xll.qlSimpleQuote(E52,,PriceTickValue,Permanent,Trigger,ObjectOverwrite)</f>
        <v>EURIMMFRA6MU8_Quote#0000</v>
      </c>
      <c r="G52" s="81" t="str">
        <f>_xll.ohRangeRetrieveError(F52)</f>
        <v/>
      </c>
      <c r="H52" s="117"/>
    </row>
    <row r="53" spans="1:8" x14ac:dyDescent="0.2">
      <c r="A53" s="122"/>
      <c r="B53" s="83">
        <v>48</v>
      </c>
      <c r="C53" s="121" t="b">
        <v>0</v>
      </c>
      <c r="D53" s="120" t="str">
        <v>V8</v>
      </c>
      <c r="E53" s="119" t="str">
        <f t="shared" si="1"/>
        <v>EURIMMFRA6MV8_Quote</v>
      </c>
      <c r="F53" s="118" t="str">
        <f>_xll.qlSimpleQuote(E53,,PriceTickValue,Permanent,Trigger,ObjectOverwrite)</f>
        <v>EURIMMFRA6MV8_Quote#0000</v>
      </c>
      <c r="G53" s="81" t="str">
        <f>_xll.ohRangeRetrieveError(F53)</f>
        <v/>
      </c>
      <c r="H53" s="117"/>
    </row>
    <row r="54" spans="1:8" x14ac:dyDescent="0.2">
      <c r="A54" s="122"/>
      <c r="B54" s="83">
        <v>49</v>
      </c>
      <c r="C54" s="121" t="b">
        <v>0</v>
      </c>
      <c r="D54" s="120" t="str">
        <v>X8</v>
      </c>
      <c r="E54" s="119" t="str">
        <f t="shared" si="1"/>
        <v>EURIMMFRA6MX8_Quote</v>
      </c>
      <c r="F54" s="118" t="str">
        <f>_xll.qlSimpleQuote(E54,,PriceTickValue,Permanent,Trigger,ObjectOverwrite)</f>
        <v>EURIMMFRA6MX8_Quote#0000</v>
      </c>
      <c r="G54" s="81" t="str">
        <f>_xll.ohRangeRetrieveError(F54)</f>
        <v/>
      </c>
      <c r="H54" s="117"/>
    </row>
    <row r="55" spans="1:8" x14ac:dyDescent="0.2">
      <c r="A55" s="122"/>
      <c r="B55" s="83">
        <v>50</v>
      </c>
      <c r="C55" s="121" t="b">
        <v>0</v>
      </c>
      <c r="D55" s="120" t="str">
        <v>Z8</v>
      </c>
      <c r="E55" s="119" t="str">
        <f t="shared" si="1"/>
        <v>EURIMMFRA6MZ8_Quote</v>
      </c>
      <c r="F55" s="118" t="str">
        <f>_xll.qlSimpleQuote(E55,,PriceTickValue,Permanent,Trigger,ObjectOverwrite)</f>
        <v>EURIMMFRA6MZ8_Quote#0000</v>
      </c>
      <c r="G55" s="81" t="str">
        <f>_xll.ohRangeRetrieveError(F55)</f>
        <v/>
      </c>
      <c r="H55" s="117"/>
    </row>
    <row r="56" spans="1:8" x14ac:dyDescent="0.2">
      <c r="A56" s="122"/>
      <c r="B56" s="83">
        <v>51</v>
      </c>
      <c r="C56" s="121" t="b">
        <v>0</v>
      </c>
      <c r="D56" s="120" t="str">
        <v>F9</v>
      </c>
      <c r="E56" s="119" t="str">
        <f t="shared" si="1"/>
        <v>EURIMMFRA6MF9_Quote</v>
      </c>
      <c r="F56" s="118" t="str">
        <f>_xll.qlSimpleQuote(E56,,PriceTickValue,Permanent,Trigger,ObjectOverwrite)</f>
        <v>EURIMMFRA6MF9_Quote#0000</v>
      </c>
      <c r="G56" s="81" t="str">
        <f>_xll.ohRangeRetrieveError(F56)</f>
        <v/>
      </c>
      <c r="H56" s="117"/>
    </row>
    <row r="57" spans="1:8" x14ac:dyDescent="0.2">
      <c r="A57" s="122"/>
      <c r="B57" s="83">
        <v>52</v>
      </c>
      <c r="C57" s="121" t="b">
        <v>0</v>
      </c>
      <c r="D57" s="120" t="str">
        <v>G9</v>
      </c>
      <c r="E57" s="119" t="str">
        <f t="shared" si="1"/>
        <v>EURIMMFRA6MG9_Quote</v>
      </c>
      <c r="F57" s="118" t="str">
        <f>_xll.qlSimpleQuote(E57,,PriceTickValue,Permanent,Trigger,ObjectOverwrite)</f>
        <v>EURIMMFRA6MG9_Quote#0000</v>
      </c>
      <c r="G57" s="81" t="str">
        <f>_xll.ohRangeRetrieveError(F57)</f>
        <v/>
      </c>
      <c r="H57" s="117"/>
    </row>
    <row r="58" spans="1:8" x14ac:dyDescent="0.2">
      <c r="A58" s="122"/>
      <c r="B58" s="83">
        <v>53</v>
      </c>
      <c r="C58" s="121" t="b">
        <v>0</v>
      </c>
      <c r="D58" s="120" t="str">
        <v>H9</v>
      </c>
      <c r="E58" s="119" t="str">
        <f t="shared" si="1"/>
        <v>EURIMMFRA6MH9_Quote</v>
      </c>
      <c r="F58" s="118" t="str">
        <f>_xll.qlSimpleQuote(E58,,PriceTickValue,Permanent,Trigger,ObjectOverwrite)</f>
        <v>EURIMMFRA6MH9_Quote#0000</v>
      </c>
      <c r="G58" s="81" t="str">
        <f>_xll.ohRangeRetrieveError(F58)</f>
        <v/>
      </c>
      <c r="H58" s="117"/>
    </row>
    <row r="59" spans="1:8" x14ac:dyDescent="0.2">
      <c r="A59" s="122"/>
      <c r="B59" s="83">
        <v>54</v>
      </c>
      <c r="C59" s="121" t="b">
        <v>0</v>
      </c>
      <c r="D59" s="120" t="str">
        <v>J9</v>
      </c>
      <c r="E59" s="119" t="str">
        <f t="shared" si="1"/>
        <v>EURIMMFRA6MJ9_Quote</v>
      </c>
      <c r="F59" s="118" t="str">
        <f>_xll.qlSimpleQuote(E59,,PriceTickValue,Permanent,Trigger,ObjectOverwrite)</f>
        <v>EURIMMFRA6MJ9_Quote#0000</v>
      </c>
      <c r="G59" s="81" t="str">
        <f>_xll.ohRangeRetrieveError(F59)</f>
        <v/>
      </c>
      <c r="H59" s="117"/>
    </row>
    <row r="60" spans="1:8" x14ac:dyDescent="0.2">
      <c r="A60" s="122"/>
      <c r="B60" s="83">
        <v>55</v>
      </c>
      <c r="C60" s="121" t="b">
        <v>0</v>
      </c>
      <c r="D60" s="120" t="str">
        <v>K9</v>
      </c>
      <c r="E60" s="119" t="str">
        <f t="shared" si="1"/>
        <v>EURIMMFRA6MK9_Quote</v>
      </c>
      <c r="F60" s="118" t="str">
        <f>_xll.qlSimpleQuote(E60,,PriceTickValue,Permanent,Trigger,ObjectOverwrite)</f>
        <v>EURIMMFRA6MK9_Quote#0000</v>
      </c>
      <c r="G60" s="81" t="str">
        <f>_xll.ohRangeRetrieveError(F60)</f>
        <v/>
      </c>
      <c r="H60" s="117"/>
    </row>
    <row r="61" spans="1:8" x14ac:dyDescent="0.2">
      <c r="A61" s="122"/>
      <c r="B61" s="83">
        <v>56</v>
      </c>
      <c r="C61" s="121" t="b">
        <v>0</v>
      </c>
      <c r="D61" s="120" t="str">
        <v>M9</v>
      </c>
      <c r="E61" s="119" t="str">
        <f t="shared" si="1"/>
        <v>EURIMMFRA6MM9_Quote</v>
      </c>
      <c r="F61" s="118" t="str">
        <f>_xll.qlSimpleQuote(E61,,PriceTickValue,Permanent,Trigger,ObjectOverwrite)</f>
        <v>EURIMMFRA6MM9_Quote#0000</v>
      </c>
      <c r="G61" s="81" t="str">
        <f>_xll.ohRangeRetrieveError(F61)</f>
        <v/>
      </c>
      <c r="H61" s="117"/>
    </row>
    <row r="62" spans="1:8" x14ac:dyDescent="0.2">
      <c r="A62" s="122"/>
      <c r="B62" s="83">
        <v>57</v>
      </c>
      <c r="C62" s="121" t="b">
        <v>0</v>
      </c>
      <c r="D62" s="120" t="str">
        <v>N9</v>
      </c>
      <c r="E62" s="119" t="str">
        <f t="shared" si="1"/>
        <v>EURIMMFRA6MN9_Quote</v>
      </c>
      <c r="F62" s="118" t="str">
        <f>_xll.qlSimpleQuote(E62,,PriceTickValue,Permanent,Trigger,ObjectOverwrite)</f>
        <v>EURIMMFRA6MN9_Quote#0000</v>
      </c>
      <c r="G62" s="81" t="str">
        <f>_xll.ohRangeRetrieveError(F62)</f>
        <v/>
      </c>
      <c r="H62" s="117"/>
    </row>
    <row r="63" spans="1:8" x14ac:dyDescent="0.2">
      <c r="A63" s="122"/>
      <c r="B63" s="83">
        <v>58</v>
      </c>
      <c r="C63" s="121" t="b">
        <v>0</v>
      </c>
      <c r="D63" s="120" t="str">
        <v>Q9</v>
      </c>
      <c r="E63" s="119" t="str">
        <f t="shared" si="1"/>
        <v>EURIMMFRA6MQ9_Quote</v>
      </c>
      <c r="F63" s="118" t="str">
        <f>_xll.qlSimpleQuote(E63,,PriceTickValue,Permanent,Trigger,ObjectOverwrite)</f>
        <v>EURIMMFRA6MQ9_Quote#0000</v>
      </c>
      <c r="G63" s="81" t="str">
        <f>_xll.ohRangeRetrieveError(F63)</f>
        <v/>
      </c>
      <c r="H63" s="117"/>
    </row>
    <row r="64" spans="1:8" x14ac:dyDescent="0.2">
      <c r="A64" s="122"/>
      <c r="B64" s="83">
        <v>59</v>
      </c>
      <c r="C64" s="121" t="b">
        <v>0</v>
      </c>
      <c r="D64" s="120" t="str">
        <v>U9</v>
      </c>
      <c r="E64" s="119" t="str">
        <f t="shared" si="1"/>
        <v>EURIMMFRA6MU9_Quote</v>
      </c>
      <c r="F64" s="118" t="str">
        <f>_xll.qlSimpleQuote(E64,,PriceTickValue,Permanent,Trigger,ObjectOverwrite)</f>
        <v>EURIMMFRA6MU9_Quote#0000</v>
      </c>
      <c r="G64" s="81" t="str">
        <f>_xll.ohRangeRetrieveError(F64)</f>
        <v/>
      </c>
      <c r="H64" s="117"/>
    </row>
    <row r="65" spans="1:8" x14ac:dyDescent="0.2">
      <c r="A65" s="122"/>
      <c r="B65" s="83">
        <v>60</v>
      </c>
      <c r="C65" s="121" t="b">
        <v>0</v>
      </c>
      <c r="D65" s="120" t="str">
        <v>V9</v>
      </c>
      <c r="E65" s="119" t="str">
        <f t="shared" si="1"/>
        <v>EURIMMFRA6MV9_Quote</v>
      </c>
      <c r="F65" s="118" t="str">
        <f>_xll.qlSimpleQuote(E65,,PriceTickValue,Permanent,Trigger,ObjectOverwrite)</f>
        <v>EURIMMFRA6MV9_Quote#0000</v>
      </c>
      <c r="G65" s="81" t="str">
        <f>_xll.ohRangeRetrieveError(F65)</f>
        <v/>
      </c>
      <c r="H65" s="117"/>
    </row>
    <row r="66" spans="1:8" x14ac:dyDescent="0.2">
      <c r="A66" s="122"/>
      <c r="B66" s="83">
        <v>61</v>
      </c>
      <c r="C66" s="121" t="b">
        <v>0</v>
      </c>
      <c r="D66" s="120" t="str">
        <v>X9</v>
      </c>
      <c r="E66" s="119" t="str">
        <f t="shared" si="1"/>
        <v>EURIMMFRA6MX9_Quote</v>
      </c>
      <c r="F66" s="118" t="str">
        <f>_xll.qlSimpleQuote(E66,,PriceTickValue,Permanent,Trigger,ObjectOverwrite)</f>
        <v>EURIMMFRA6MX9_Quote#0000</v>
      </c>
      <c r="G66" s="81" t="str">
        <f>_xll.ohRangeRetrieveError(F66)</f>
        <v/>
      </c>
      <c r="H66" s="117"/>
    </row>
    <row r="67" spans="1:8" x14ac:dyDescent="0.2">
      <c r="A67" s="122"/>
      <c r="B67" s="83">
        <v>62</v>
      </c>
      <c r="C67" s="121" t="b">
        <v>0</v>
      </c>
      <c r="D67" s="120" t="str">
        <v>Z9</v>
      </c>
      <c r="E67" s="119" t="str">
        <f t="shared" si="1"/>
        <v>EURIMMFRA6MZ9_Quote</v>
      </c>
      <c r="F67" s="118" t="str">
        <f>_xll.qlSimpleQuote(E67,,PriceTickValue,Permanent,Trigger,ObjectOverwrite)</f>
        <v>EURIMMFRA6MZ9_Quote#0000</v>
      </c>
      <c r="G67" s="81" t="str">
        <f>_xll.ohRangeRetrieveError(F67)</f>
        <v/>
      </c>
      <c r="H67" s="117"/>
    </row>
    <row r="68" spans="1:8" x14ac:dyDescent="0.2">
      <c r="A68" s="122"/>
      <c r="B68" s="83">
        <v>63</v>
      </c>
      <c r="C68" s="121" t="b">
        <v>0</v>
      </c>
      <c r="D68" s="120" t="str">
        <v>F0</v>
      </c>
      <c r="E68" s="119" t="str">
        <f t="shared" si="1"/>
        <v>EURIMMFRA6MF0_Quote</v>
      </c>
      <c r="F68" s="118" t="str">
        <f>_xll.qlSimpleQuote(E68,,PriceTickValue,Permanent,Trigger,ObjectOverwrite)</f>
        <v>EURIMMFRA6MF0_Quote#0000</v>
      </c>
      <c r="G68" s="81" t="str">
        <f>_xll.ohRangeRetrieveError(F68)</f>
        <v/>
      </c>
      <c r="H68" s="117"/>
    </row>
    <row r="69" spans="1:8" x14ac:dyDescent="0.2">
      <c r="A69" s="122"/>
      <c r="B69" s="83">
        <v>64</v>
      </c>
      <c r="C69" s="121" t="b">
        <v>0</v>
      </c>
      <c r="D69" s="120" t="str">
        <v>G0</v>
      </c>
      <c r="E69" s="119" t="str">
        <f t="shared" si="1"/>
        <v>EURIMMFRA6MG0_Quote</v>
      </c>
      <c r="F69" s="118" t="str">
        <f>_xll.qlSimpleQuote(E69,,PriceTickValue,Permanent,Trigger,ObjectOverwrite)</f>
        <v>EURIMMFRA6MG0_Quote#0000</v>
      </c>
      <c r="G69" s="81" t="str">
        <f>_xll.ohRangeRetrieveError(F69)</f>
        <v/>
      </c>
      <c r="H69" s="117"/>
    </row>
    <row r="70" spans="1:8" x14ac:dyDescent="0.2">
      <c r="A70" s="122"/>
      <c r="B70" s="83">
        <v>65</v>
      </c>
      <c r="C70" s="121" t="b">
        <v>0</v>
      </c>
      <c r="D70" s="120" t="str">
        <v>H0</v>
      </c>
      <c r="E70" s="119" t="str">
        <f t="shared" ref="E70:E101" si="2">Currency&amp;$D$4&amp;$E$4&amp;$D70&amp;QuoteSuffix</f>
        <v>EURIMMFRA6MH0_Quote</v>
      </c>
      <c r="F70" s="118" t="str">
        <f>_xll.qlSimpleQuote(E70,,PriceTickValue,Permanent,Trigger,ObjectOverwrite)</f>
        <v>EURIMMFRA6MH0_Quote#0000</v>
      </c>
      <c r="G70" s="81" t="str">
        <f>_xll.ohRangeRetrieveError(F70)</f>
        <v/>
      </c>
      <c r="H70" s="117"/>
    </row>
    <row r="71" spans="1:8" x14ac:dyDescent="0.2">
      <c r="A71" s="122"/>
      <c r="B71" s="83">
        <v>66</v>
      </c>
      <c r="C71" s="121" t="b">
        <v>0</v>
      </c>
      <c r="D71" s="120" t="str">
        <v>J0</v>
      </c>
      <c r="E71" s="119" t="str">
        <f t="shared" si="2"/>
        <v>EURIMMFRA6MJ0_Quote</v>
      </c>
      <c r="F71" s="118" t="str">
        <f>_xll.qlSimpleQuote(E71,,PriceTickValue,Permanent,Trigger,ObjectOverwrite)</f>
        <v>EURIMMFRA6MJ0_Quote#0000</v>
      </c>
      <c r="G71" s="81" t="str">
        <f>_xll.ohRangeRetrieveError(F71)</f>
        <v/>
      </c>
      <c r="H71" s="117"/>
    </row>
    <row r="72" spans="1:8" x14ac:dyDescent="0.2">
      <c r="A72" s="122"/>
      <c r="B72" s="83">
        <v>67</v>
      </c>
      <c r="C72" s="121" t="b">
        <v>0</v>
      </c>
      <c r="D72" s="120" t="str">
        <v>K0</v>
      </c>
      <c r="E72" s="119" t="str">
        <f t="shared" si="2"/>
        <v>EURIMMFRA6MK0_Quote</v>
      </c>
      <c r="F72" s="118" t="str">
        <f>_xll.qlSimpleQuote(E72,,PriceTickValue,Permanent,Trigger,ObjectOverwrite)</f>
        <v>EURIMMFRA6MK0_Quote#0000</v>
      </c>
      <c r="G72" s="81" t="str">
        <f>_xll.ohRangeRetrieveError(F72)</f>
        <v/>
      </c>
      <c r="H72" s="117"/>
    </row>
    <row r="73" spans="1:8" x14ac:dyDescent="0.2">
      <c r="A73" s="122"/>
      <c r="B73" s="83">
        <v>68</v>
      </c>
      <c r="C73" s="121" t="b">
        <v>0</v>
      </c>
      <c r="D73" s="120" t="str">
        <v>M0</v>
      </c>
      <c r="E73" s="119" t="str">
        <f t="shared" si="2"/>
        <v>EURIMMFRA6MM0_Quote</v>
      </c>
      <c r="F73" s="118" t="str">
        <f>_xll.qlSimpleQuote(E73,,PriceTickValue,Permanent,Trigger,ObjectOverwrite)</f>
        <v>EURIMMFRA6MM0_Quote#0000</v>
      </c>
      <c r="G73" s="81" t="str">
        <f>_xll.ohRangeRetrieveError(F73)</f>
        <v/>
      </c>
      <c r="H73" s="117"/>
    </row>
    <row r="74" spans="1:8" x14ac:dyDescent="0.2">
      <c r="A74" s="122"/>
      <c r="B74" s="83">
        <v>69</v>
      </c>
      <c r="C74" s="121" t="b">
        <v>0</v>
      </c>
      <c r="D74" s="120" t="str">
        <v>N0</v>
      </c>
      <c r="E74" s="119" t="str">
        <f t="shared" si="2"/>
        <v>EURIMMFRA6MN0_Quote</v>
      </c>
      <c r="F74" s="118" t="str">
        <f>_xll.qlSimpleQuote(E74,,PriceTickValue,Permanent,Trigger,ObjectOverwrite)</f>
        <v>EURIMMFRA6MN0_Quote#0000</v>
      </c>
      <c r="G74" s="81" t="str">
        <f>_xll.ohRangeRetrieveError(F74)</f>
        <v/>
      </c>
      <c r="H74" s="117"/>
    </row>
    <row r="75" spans="1:8" x14ac:dyDescent="0.2">
      <c r="A75" s="122"/>
      <c r="B75" s="83">
        <v>70</v>
      </c>
      <c r="C75" s="121" t="b">
        <v>0</v>
      </c>
      <c r="D75" s="120" t="str">
        <v>Q0</v>
      </c>
      <c r="E75" s="119" t="str">
        <f t="shared" si="2"/>
        <v>EURIMMFRA6MQ0_Quote</v>
      </c>
      <c r="F75" s="118" t="str">
        <f>_xll.qlSimpleQuote(E75,,PriceTickValue,Permanent,Trigger,ObjectOverwrite)</f>
        <v>EURIMMFRA6MQ0_Quote#0000</v>
      </c>
      <c r="G75" s="81" t="str">
        <f>_xll.ohRangeRetrieveError(F75)</f>
        <v/>
      </c>
      <c r="H75" s="117"/>
    </row>
    <row r="76" spans="1:8" x14ac:dyDescent="0.2">
      <c r="A76" s="122"/>
      <c r="B76" s="83">
        <v>71</v>
      </c>
      <c r="C76" s="121" t="b">
        <v>0</v>
      </c>
      <c r="D76" s="120" t="str">
        <v>U0</v>
      </c>
      <c r="E76" s="119" t="str">
        <f t="shared" si="2"/>
        <v>EURIMMFRA6MU0_Quote</v>
      </c>
      <c r="F76" s="118" t="str">
        <f>_xll.qlSimpleQuote(E76,,PriceTickValue,Permanent,Trigger,ObjectOverwrite)</f>
        <v>EURIMMFRA6MU0_Quote#0000</v>
      </c>
      <c r="G76" s="81" t="str">
        <f>_xll.ohRangeRetrieveError(F76)</f>
        <v/>
      </c>
      <c r="H76" s="117"/>
    </row>
    <row r="77" spans="1:8" x14ac:dyDescent="0.2">
      <c r="A77" s="122"/>
      <c r="B77" s="83">
        <v>72</v>
      </c>
      <c r="C77" s="121" t="b">
        <v>0</v>
      </c>
      <c r="D77" s="120" t="str">
        <v>V0</v>
      </c>
      <c r="E77" s="119" t="str">
        <f t="shared" si="2"/>
        <v>EURIMMFRA6MV0_Quote</v>
      </c>
      <c r="F77" s="118" t="str">
        <f>_xll.qlSimpleQuote(E77,,PriceTickValue,Permanent,Trigger,ObjectOverwrite)</f>
        <v>EURIMMFRA6MV0_Quote#0000</v>
      </c>
      <c r="G77" s="81" t="str">
        <f>_xll.ohRangeRetrieveError(F77)</f>
        <v/>
      </c>
      <c r="H77" s="117"/>
    </row>
    <row r="78" spans="1:8" x14ac:dyDescent="0.2">
      <c r="A78" s="122"/>
      <c r="B78" s="83">
        <v>73</v>
      </c>
      <c r="C78" s="121" t="b">
        <v>0</v>
      </c>
      <c r="D78" s="120" t="str">
        <v>X0</v>
      </c>
      <c r="E78" s="119" t="str">
        <f t="shared" si="2"/>
        <v>EURIMMFRA6MX0_Quote</v>
      </c>
      <c r="F78" s="118" t="str">
        <f>_xll.qlSimpleQuote(E78,,PriceTickValue,Permanent,Trigger,ObjectOverwrite)</f>
        <v>EURIMMFRA6MX0_Quote#0000</v>
      </c>
      <c r="G78" s="81" t="str">
        <f>_xll.ohRangeRetrieveError(F78)</f>
        <v/>
      </c>
      <c r="H78" s="117"/>
    </row>
    <row r="79" spans="1:8" x14ac:dyDescent="0.2">
      <c r="A79" s="122"/>
      <c r="B79" s="83">
        <v>74</v>
      </c>
      <c r="C79" s="121" t="b">
        <v>0</v>
      </c>
      <c r="D79" s="120" t="str">
        <v>Z0</v>
      </c>
      <c r="E79" s="119" t="str">
        <f t="shared" si="2"/>
        <v>EURIMMFRA6MZ0_Quote</v>
      </c>
      <c r="F79" s="118" t="str">
        <f>_xll.qlSimpleQuote(E79,,PriceTickValue,Permanent,Trigger,ObjectOverwrite)</f>
        <v>EURIMMFRA6MZ0_Quote#0000</v>
      </c>
      <c r="G79" s="81" t="str">
        <f>_xll.ohRangeRetrieveError(F79)</f>
        <v/>
      </c>
      <c r="H79" s="117"/>
    </row>
    <row r="80" spans="1:8" x14ac:dyDescent="0.2">
      <c r="A80" s="122"/>
      <c r="B80" s="83">
        <v>75</v>
      </c>
      <c r="C80" s="121" t="b">
        <v>0</v>
      </c>
      <c r="D80" s="120" t="str">
        <v>F1</v>
      </c>
      <c r="E80" s="119" t="str">
        <f t="shared" si="2"/>
        <v>EURIMMFRA6MF1_Quote</v>
      </c>
      <c r="F80" s="118" t="str">
        <f>_xll.qlSimpleQuote(E80,,PriceTickValue,Permanent,Trigger,ObjectOverwrite)</f>
        <v>EURIMMFRA6MF1_Quote#0000</v>
      </c>
      <c r="G80" s="81" t="str">
        <f>_xll.ohRangeRetrieveError(F80)</f>
        <v/>
      </c>
      <c r="H80" s="117"/>
    </row>
    <row r="81" spans="1:8" x14ac:dyDescent="0.2">
      <c r="A81" s="122"/>
      <c r="B81" s="83">
        <v>76</v>
      </c>
      <c r="C81" s="121" t="b">
        <v>0</v>
      </c>
      <c r="D81" s="120" t="str">
        <v>G1</v>
      </c>
      <c r="E81" s="119" t="str">
        <f t="shared" si="2"/>
        <v>EURIMMFRA6MG1_Quote</v>
      </c>
      <c r="F81" s="118" t="str">
        <f>_xll.qlSimpleQuote(E81,,PriceTickValue,Permanent,Trigger,ObjectOverwrite)</f>
        <v>EURIMMFRA6MG1_Quote#0000</v>
      </c>
      <c r="G81" s="81" t="str">
        <f>_xll.ohRangeRetrieveError(F81)</f>
        <v/>
      </c>
      <c r="H81" s="117"/>
    </row>
    <row r="82" spans="1:8" x14ac:dyDescent="0.2">
      <c r="A82" s="122"/>
      <c r="B82" s="83">
        <v>77</v>
      </c>
      <c r="C82" s="121" t="b">
        <v>0</v>
      </c>
      <c r="D82" s="120" t="str">
        <v>H1</v>
      </c>
      <c r="E82" s="119" t="str">
        <f t="shared" si="2"/>
        <v>EURIMMFRA6MH1_Quote</v>
      </c>
      <c r="F82" s="118" t="str">
        <f>_xll.qlSimpleQuote(E82,,PriceTickValue,Permanent,Trigger,ObjectOverwrite)</f>
        <v>EURIMMFRA6MH1_Quote#0000</v>
      </c>
      <c r="G82" s="81" t="str">
        <f>_xll.ohRangeRetrieveError(F82)</f>
        <v/>
      </c>
      <c r="H82" s="117"/>
    </row>
    <row r="83" spans="1:8" x14ac:dyDescent="0.2">
      <c r="A83" s="122"/>
      <c r="B83" s="83">
        <v>78</v>
      </c>
      <c r="C83" s="121" t="b">
        <v>0</v>
      </c>
      <c r="D83" s="120" t="str">
        <v>J1</v>
      </c>
      <c r="E83" s="119" t="str">
        <f t="shared" si="2"/>
        <v>EURIMMFRA6MJ1_Quote</v>
      </c>
      <c r="F83" s="118" t="str">
        <f>_xll.qlSimpleQuote(E83,,PriceTickValue,Permanent,Trigger,ObjectOverwrite)</f>
        <v>EURIMMFRA6MJ1_Quote#0000</v>
      </c>
      <c r="G83" s="81" t="str">
        <f>_xll.ohRangeRetrieveError(F83)</f>
        <v/>
      </c>
      <c r="H83" s="117"/>
    </row>
    <row r="84" spans="1:8" x14ac:dyDescent="0.2">
      <c r="A84" s="122"/>
      <c r="B84" s="83">
        <v>79</v>
      </c>
      <c r="C84" s="121" t="b">
        <v>0</v>
      </c>
      <c r="D84" s="120" t="str">
        <v>K1</v>
      </c>
      <c r="E84" s="119" t="str">
        <f t="shared" si="2"/>
        <v>EURIMMFRA6MK1_Quote</v>
      </c>
      <c r="F84" s="118" t="str">
        <f>_xll.qlSimpleQuote(E84,,PriceTickValue,Permanent,Trigger,ObjectOverwrite)</f>
        <v>EURIMMFRA6MK1_Quote#0000</v>
      </c>
      <c r="G84" s="81" t="str">
        <f>_xll.ohRangeRetrieveError(F84)</f>
        <v/>
      </c>
      <c r="H84" s="117"/>
    </row>
    <row r="85" spans="1:8" x14ac:dyDescent="0.2">
      <c r="A85" s="122"/>
      <c r="B85" s="83">
        <v>80</v>
      </c>
      <c r="C85" s="121" t="b">
        <v>0</v>
      </c>
      <c r="D85" s="120" t="str">
        <v>M1</v>
      </c>
      <c r="E85" s="119" t="str">
        <f t="shared" si="2"/>
        <v>EURIMMFRA6MM1_Quote</v>
      </c>
      <c r="F85" s="118" t="str">
        <f>_xll.qlSimpleQuote(E85,,PriceTickValue,Permanent,Trigger,ObjectOverwrite)</f>
        <v>EURIMMFRA6MM1_Quote#0000</v>
      </c>
      <c r="G85" s="81" t="str">
        <f>_xll.ohRangeRetrieveError(F85)</f>
        <v/>
      </c>
      <c r="H85" s="117"/>
    </row>
    <row r="86" spans="1:8" x14ac:dyDescent="0.2">
      <c r="A86" s="122"/>
      <c r="B86" s="83">
        <v>81</v>
      </c>
      <c r="C86" s="121" t="b">
        <v>0</v>
      </c>
      <c r="D86" s="120" t="str">
        <v>N1</v>
      </c>
      <c r="E86" s="119" t="str">
        <f t="shared" si="2"/>
        <v>EURIMMFRA6MN1_Quote</v>
      </c>
      <c r="F86" s="118" t="str">
        <f>_xll.qlSimpleQuote(E86,,PriceTickValue,Permanent,Trigger,ObjectOverwrite)</f>
        <v>EURIMMFRA6MN1_Quote#0000</v>
      </c>
      <c r="G86" s="81" t="str">
        <f>_xll.ohRangeRetrieveError(F86)</f>
        <v/>
      </c>
      <c r="H86" s="117"/>
    </row>
    <row r="87" spans="1:8" x14ac:dyDescent="0.2">
      <c r="A87" s="122"/>
      <c r="B87" s="83">
        <v>82</v>
      </c>
      <c r="C87" s="121" t="b">
        <v>0</v>
      </c>
      <c r="D87" s="120" t="str">
        <v>Q1</v>
      </c>
      <c r="E87" s="119" t="str">
        <f t="shared" si="2"/>
        <v>EURIMMFRA6MQ1_Quote</v>
      </c>
      <c r="F87" s="118" t="str">
        <f>_xll.qlSimpleQuote(E87,,PriceTickValue,Permanent,Trigger,ObjectOverwrite)</f>
        <v>EURIMMFRA6MQ1_Quote#0000</v>
      </c>
      <c r="G87" s="81" t="str">
        <f>_xll.ohRangeRetrieveError(F87)</f>
        <v/>
      </c>
      <c r="H87" s="117"/>
    </row>
    <row r="88" spans="1:8" x14ac:dyDescent="0.2">
      <c r="A88" s="122"/>
      <c r="B88" s="83">
        <v>83</v>
      </c>
      <c r="C88" s="121" t="b">
        <v>0</v>
      </c>
      <c r="D88" s="120" t="str">
        <v>U1</v>
      </c>
      <c r="E88" s="119" t="str">
        <f t="shared" si="2"/>
        <v>EURIMMFRA6MU1_Quote</v>
      </c>
      <c r="F88" s="118" t="str">
        <f>_xll.qlSimpleQuote(E88,,PriceTickValue,Permanent,Trigger,ObjectOverwrite)</f>
        <v>EURIMMFRA6MU1_Quote#0000</v>
      </c>
      <c r="G88" s="81" t="str">
        <f>_xll.ohRangeRetrieveError(F88)</f>
        <v/>
      </c>
      <c r="H88" s="117"/>
    </row>
    <row r="89" spans="1:8" x14ac:dyDescent="0.2">
      <c r="A89" s="122"/>
      <c r="B89" s="83">
        <v>84</v>
      </c>
      <c r="C89" s="121" t="b">
        <v>0</v>
      </c>
      <c r="D89" s="120" t="str">
        <v>V1</v>
      </c>
      <c r="E89" s="119" t="str">
        <f t="shared" si="2"/>
        <v>EURIMMFRA6MV1_Quote</v>
      </c>
      <c r="F89" s="118" t="str">
        <f>_xll.qlSimpleQuote(E89,,PriceTickValue,Permanent,Trigger,ObjectOverwrite)</f>
        <v>EURIMMFRA6MV1_Quote#0000</v>
      </c>
      <c r="G89" s="81" t="str">
        <f>_xll.ohRangeRetrieveError(F89)</f>
        <v/>
      </c>
      <c r="H89" s="117"/>
    </row>
    <row r="90" spans="1:8" x14ac:dyDescent="0.2">
      <c r="A90" s="122"/>
      <c r="B90" s="83">
        <v>85</v>
      </c>
      <c r="C90" s="121" t="b">
        <v>0</v>
      </c>
      <c r="D90" s="120" t="str">
        <v>X1</v>
      </c>
      <c r="E90" s="119" t="str">
        <f t="shared" si="2"/>
        <v>EURIMMFRA6MX1_Quote</v>
      </c>
      <c r="F90" s="118" t="str">
        <f>_xll.qlSimpleQuote(E90,,PriceTickValue,Permanent,Trigger,ObjectOverwrite)</f>
        <v>EURIMMFRA6MX1_Quote#0000</v>
      </c>
      <c r="G90" s="81" t="str">
        <f>_xll.ohRangeRetrieveError(F90)</f>
        <v/>
      </c>
      <c r="H90" s="117"/>
    </row>
    <row r="91" spans="1:8" x14ac:dyDescent="0.2">
      <c r="A91" s="122"/>
      <c r="B91" s="83">
        <v>86</v>
      </c>
      <c r="C91" s="121" t="b">
        <v>0</v>
      </c>
      <c r="D91" s="120" t="str">
        <v>Z1</v>
      </c>
      <c r="E91" s="119" t="str">
        <f t="shared" si="2"/>
        <v>EURIMMFRA6MZ1_Quote</v>
      </c>
      <c r="F91" s="118" t="str">
        <f>_xll.qlSimpleQuote(E91,,PriceTickValue,Permanent,Trigger,ObjectOverwrite)</f>
        <v>EURIMMFRA6MZ1_Quote#0000</v>
      </c>
      <c r="G91" s="81" t="str">
        <f>_xll.ohRangeRetrieveError(F91)</f>
        <v/>
      </c>
      <c r="H91" s="117"/>
    </row>
    <row r="92" spans="1:8" x14ac:dyDescent="0.2">
      <c r="A92" s="122"/>
      <c r="B92" s="83">
        <v>87</v>
      </c>
      <c r="C92" s="121" t="b">
        <v>0</v>
      </c>
      <c r="D92" s="120" t="str">
        <v>F2</v>
      </c>
      <c r="E92" s="119" t="str">
        <f t="shared" si="2"/>
        <v>EURIMMFRA6MF2_Quote</v>
      </c>
      <c r="F92" s="118" t="str">
        <f>_xll.qlSimpleQuote(E92,,PriceTickValue,Permanent,Trigger,ObjectOverwrite)</f>
        <v>EURIMMFRA6MF2_Quote#0000</v>
      </c>
      <c r="G92" s="81" t="str">
        <f>_xll.ohRangeRetrieveError(F92)</f>
        <v/>
      </c>
      <c r="H92" s="117"/>
    </row>
    <row r="93" spans="1:8" x14ac:dyDescent="0.2">
      <c r="A93" s="122"/>
      <c r="B93" s="83">
        <v>88</v>
      </c>
      <c r="C93" s="121" t="b">
        <v>0</v>
      </c>
      <c r="D93" s="120" t="str">
        <v>G2</v>
      </c>
      <c r="E93" s="119" t="str">
        <f t="shared" si="2"/>
        <v>EURIMMFRA6MG2_Quote</v>
      </c>
      <c r="F93" s="118" t="str">
        <f>_xll.qlSimpleQuote(E93,,PriceTickValue,Permanent,Trigger,ObjectOverwrite)</f>
        <v>EURIMMFRA6MG2_Quote#0000</v>
      </c>
      <c r="G93" s="81" t="str">
        <f>_xll.ohRangeRetrieveError(F93)</f>
        <v/>
      </c>
      <c r="H93" s="117"/>
    </row>
    <row r="94" spans="1:8" x14ac:dyDescent="0.2">
      <c r="A94" s="122"/>
      <c r="B94" s="83">
        <v>89</v>
      </c>
      <c r="C94" s="121" t="b">
        <v>0</v>
      </c>
      <c r="D94" s="120" t="str">
        <v>H2</v>
      </c>
      <c r="E94" s="119" t="str">
        <f t="shared" si="2"/>
        <v>EURIMMFRA6MH2_Quote</v>
      </c>
      <c r="F94" s="118" t="str">
        <f>_xll.qlSimpleQuote(E94,,PriceTickValue,Permanent,Trigger,ObjectOverwrite)</f>
        <v>EURIMMFRA6MH2_Quote#0000</v>
      </c>
      <c r="G94" s="81" t="str">
        <f>_xll.ohRangeRetrieveError(F94)</f>
        <v/>
      </c>
      <c r="H94" s="117"/>
    </row>
    <row r="95" spans="1:8" x14ac:dyDescent="0.2">
      <c r="A95" s="122"/>
      <c r="B95" s="83">
        <v>90</v>
      </c>
      <c r="C95" s="121" t="b">
        <v>0</v>
      </c>
      <c r="D95" s="120" t="str">
        <v>J2</v>
      </c>
      <c r="E95" s="119" t="str">
        <f t="shared" si="2"/>
        <v>EURIMMFRA6MJ2_Quote</v>
      </c>
      <c r="F95" s="118" t="str">
        <f>_xll.qlSimpleQuote(E95,,PriceTickValue,Permanent,Trigger,ObjectOverwrite)</f>
        <v>EURIMMFRA6MJ2_Quote#0000</v>
      </c>
      <c r="G95" s="81" t="str">
        <f>_xll.ohRangeRetrieveError(F95)</f>
        <v/>
      </c>
      <c r="H95" s="117"/>
    </row>
    <row r="96" spans="1:8" x14ac:dyDescent="0.2">
      <c r="A96" s="122"/>
      <c r="B96" s="83">
        <v>91</v>
      </c>
      <c r="C96" s="121" t="b">
        <v>0</v>
      </c>
      <c r="D96" s="120" t="str">
        <v>K2</v>
      </c>
      <c r="E96" s="119" t="str">
        <f t="shared" si="2"/>
        <v>EURIMMFRA6MK2_Quote</v>
      </c>
      <c r="F96" s="118" t="str">
        <f>_xll.qlSimpleQuote(E96,,PriceTickValue,Permanent,Trigger,ObjectOverwrite)</f>
        <v>EURIMMFRA6MK2_Quote#0000</v>
      </c>
      <c r="G96" s="81" t="str">
        <f>_xll.ohRangeRetrieveError(F96)</f>
        <v/>
      </c>
      <c r="H96" s="117"/>
    </row>
    <row r="97" spans="1:8" x14ac:dyDescent="0.2">
      <c r="A97" s="122"/>
      <c r="B97" s="83">
        <v>92</v>
      </c>
      <c r="C97" s="121" t="b">
        <v>0</v>
      </c>
      <c r="D97" s="120" t="str">
        <v>M2</v>
      </c>
      <c r="E97" s="119" t="str">
        <f t="shared" si="2"/>
        <v>EURIMMFRA6MM2_Quote</v>
      </c>
      <c r="F97" s="118" t="str">
        <f>_xll.qlSimpleQuote(E97,,PriceTickValue,Permanent,Trigger,ObjectOverwrite)</f>
        <v>EURIMMFRA6MM2_Quote#0000</v>
      </c>
      <c r="G97" s="81" t="str">
        <f>_xll.ohRangeRetrieveError(F97)</f>
        <v/>
      </c>
      <c r="H97" s="117"/>
    </row>
    <row r="98" spans="1:8" x14ac:dyDescent="0.2">
      <c r="A98" s="122"/>
      <c r="B98" s="83">
        <v>93</v>
      </c>
      <c r="C98" s="121" t="b">
        <v>0</v>
      </c>
      <c r="D98" s="120" t="str">
        <v>N2</v>
      </c>
      <c r="E98" s="119" t="str">
        <f t="shared" si="2"/>
        <v>EURIMMFRA6MN2_Quote</v>
      </c>
      <c r="F98" s="118" t="str">
        <f>_xll.qlSimpleQuote(E98,,PriceTickValue,Permanent,Trigger,ObjectOverwrite)</f>
        <v>EURIMMFRA6MN2_Quote#0000</v>
      </c>
      <c r="G98" s="81" t="str">
        <f>_xll.ohRangeRetrieveError(F98)</f>
        <v/>
      </c>
      <c r="H98" s="117"/>
    </row>
    <row r="99" spans="1:8" x14ac:dyDescent="0.2">
      <c r="A99" s="122"/>
      <c r="B99" s="83">
        <v>94</v>
      </c>
      <c r="C99" s="121" t="b">
        <v>0</v>
      </c>
      <c r="D99" s="120" t="str">
        <v>Q2</v>
      </c>
      <c r="E99" s="119" t="str">
        <f t="shared" si="2"/>
        <v>EURIMMFRA6MQ2_Quote</v>
      </c>
      <c r="F99" s="118" t="str">
        <f>_xll.qlSimpleQuote(E99,,PriceTickValue,Permanent,Trigger,ObjectOverwrite)</f>
        <v>EURIMMFRA6MQ2_Quote#0000</v>
      </c>
      <c r="G99" s="81" t="str">
        <f>_xll.ohRangeRetrieveError(F99)</f>
        <v/>
      </c>
      <c r="H99" s="117"/>
    </row>
    <row r="100" spans="1:8" x14ac:dyDescent="0.2">
      <c r="A100" s="122"/>
      <c r="B100" s="83">
        <v>95</v>
      </c>
      <c r="C100" s="121" t="b">
        <v>0</v>
      </c>
      <c r="D100" s="120" t="str">
        <v>U2</v>
      </c>
      <c r="E100" s="119" t="str">
        <f t="shared" si="2"/>
        <v>EURIMMFRA6MU2_Quote</v>
      </c>
      <c r="F100" s="118" t="str">
        <f>_xll.qlSimpleQuote(E100,,PriceTickValue,Permanent,Trigger,ObjectOverwrite)</f>
        <v>EURIMMFRA6MU2_Quote#0000</v>
      </c>
      <c r="G100" s="81" t="str">
        <f>_xll.ohRangeRetrieveError(F100)</f>
        <v/>
      </c>
      <c r="H100" s="117"/>
    </row>
    <row r="101" spans="1:8" x14ac:dyDescent="0.2">
      <c r="A101" s="122"/>
      <c r="B101" s="83">
        <v>96</v>
      </c>
      <c r="C101" s="121" t="b">
        <v>0</v>
      </c>
      <c r="D101" s="120" t="str">
        <v>V2</v>
      </c>
      <c r="E101" s="119" t="str">
        <f t="shared" si="2"/>
        <v>EURIMMFRA6MV2_Quote</v>
      </c>
      <c r="F101" s="118" t="str">
        <f>_xll.qlSimpleQuote(E101,,PriceTickValue,Permanent,Trigger,ObjectOverwrite)</f>
        <v>EURIMMFRA6MV2_Quote#0000</v>
      </c>
      <c r="G101" s="81" t="str">
        <f>_xll.ohRangeRetrieveError(F101)</f>
        <v/>
      </c>
      <c r="H101" s="117"/>
    </row>
    <row r="102" spans="1:8" x14ac:dyDescent="0.2">
      <c r="A102" s="122"/>
      <c r="B102" s="83">
        <v>97</v>
      </c>
      <c r="C102" s="121" t="b">
        <v>0</v>
      </c>
      <c r="D102" s="120" t="str">
        <v>X2</v>
      </c>
      <c r="E102" s="119" t="str">
        <f t="shared" ref="E102:E125" si="3">Currency&amp;$D$4&amp;$E$4&amp;$D102&amp;QuoteSuffix</f>
        <v>EURIMMFRA6MX2_Quote</v>
      </c>
      <c r="F102" s="118" t="str">
        <f>_xll.qlSimpleQuote(E102,,PriceTickValue,Permanent,Trigger,ObjectOverwrite)</f>
        <v>EURIMMFRA6MX2_Quote#0000</v>
      </c>
      <c r="G102" s="81" t="str">
        <f>_xll.ohRangeRetrieveError(F102)</f>
        <v/>
      </c>
      <c r="H102" s="117"/>
    </row>
    <row r="103" spans="1:8" x14ac:dyDescent="0.2">
      <c r="A103" s="122"/>
      <c r="B103" s="83">
        <v>98</v>
      </c>
      <c r="C103" s="121" t="b">
        <v>0</v>
      </c>
      <c r="D103" s="120" t="str">
        <v>Z2</v>
      </c>
      <c r="E103" s="119" t="str">
        <f t="shared" si="3"/>
        <v>EURIMMFRA6MZ2_Quote</v>
      </c>
      <c r="F103" s="118" t="str">
        <f>_xll.qlSimpleQuote(E103,,PriceTickValue,Permanent,Trigger,ObjectOverwrite)</f>
        <v>EURIMMFRA6MZ2_Quote#0000</v>
      </c>
      <c r="G103" s="81" t="str">
        <f>_xll.ohRangeRetrieveError(F103)</f>
        <v/>
      </c>
      <c r="H103" s="117"/>
    </row>
    <row r="104" spans="1:8" x14ac:dyDescent="0.2">
      <c r="A104" s="122"/>
      <c r="B104" s="83">
        <v>99</v>
      </c>
      <c r="C104" s="121" t="b">
        <v>0</v>
      </c>
      <c r="D104" s="120" t="str">
        <v>F3</v>
      </c>
      <c r="E104" s="119" t="str">
        <f t="shared" si="3"/>
        <v>EURIMMFRA6MF3_Quote</v>
      </c>
      <c r="F104" s="118" t="str">
        <f>_xll.qlSimpleQuote(E104,,PriceTickValue,Permanent,Trigger,ObjectOverwrite)</f>
        <v>EURIMMFRA6MF3_Quote#0000</v>
      </c>
      <c r="G104" s="81" t="str">
        <f>_xll.ohRangeRetrieveError(F104)</f>
        <v/>
      </c>
      <c r="H104" s="117"/>
    </row>
    <row r="105" spans="1:8" x14ac:dyDescent="0.2">
      <c r="A105" s="122"/>
      <c r="B105" s="83">
        <v>100</v>
      </c>
      <c r="C105" s="121" t="b">
        <v>0</v>
      </c>
      <c r="D105" s="120" t="str">
        <v>G3</v>
      </c>
      <c r="E105" s="119" t="str">
        <f t="shared" si="3"/>
        <v>EURIMMFRA6MG3_Quote</v>
      </c>
      <c r="F105" s="118" t="str">
        <f>_xll.qlSimpleQuote(E105,,PriceTickValue,Permanent,Trigger,ObjectOverwrite)</f>
        <v>EURIMMFRA6MG3_Quote#0000</v>
      </c>
      <c r="G105" s="81" t="str">
        <f>_xll.ohRangeRetrieveError(F105)</f>
        <v/>
      </c>
      <c r="H105" s="117"/>
    </row>
    <row r="106" spans="1:8" x14ac:dyDescent="0.2">
      <c r="A106" s="122"/>
      <c r="B106" s="83">
        <v>101</v>
      </c>
      <c r="C106" s="121" t="b">
        <v>0</v>
      </c>
      <c r="D106" s="120" t="str">
        <v>H3</v>
      </c>
      <c r="E106" s="119" t="str">
        <f t="shared" si="3"/>
        <v>EURIMMFRA6MH3_Quote</v>
      </c>
      <c r="F106" s="118" t="str">
        <f>_xll.qlSimpleQuote(E106,,PriceTickValue,Permanent,Trigger,ObjectOverwrite)</f>
        <v>EURIMMFRA6MH3_Quote#0000</v>
      </c>
      <c r="G106" s="81" t="str">
        <f>_xll.ohRangeRetrieveError(F106)</f>
        <v/>
      </c>
      <c r="H106" s="117"/>
    </row>
    <row r="107" spans="1:8" x14ac:dyDescent="0.2">
      <c r="A107" s="122"/>
      <c r="B107" s="83">
        <v>102</v>
      </c>
      <c r="C107" s="121" t="b">
        <v>0</v>
      </c>
      <c r="D107" s="120" t="str">
        <v>J3</v>
      </c>
      <c r="E107" s="119" t="str">
        <f t="shared" si="3"/>
        <v>EURIMMFRA6MJ3_Quote</v>
      </c>
      <c r="F107" s="118" t="str">
        <f>_xll.qlSimpleQuote(E107,,PriceTickValue,Permanent,Trigger,ObjectOverwrite)</f>
        <v>EURIMMFRA6MJ3_Quote#0000</v>
      </c>
      <c r="G107" s="81" t="str">
        <f>_xll.ohRangeRetrieveError(F107)</f>
        <v/>
      </c>
      <c r="H107" s="117"/>
    </row>
    <row r="108" spans="1:8" x14ac:dyDescent="0.2">
      <c r="A108" s="122"/>
      <c r="B108" s="83">
        <v>103</v>
      </c>
      <c r="C108" s="121" t="b">
        <v>0</v>
      </c>
      <c r="D108" s="120" t="str">
        <v>K3</v>
      </c>
      <c r="E108" s="119" t="str">
        <f t="shared" si="3"/>
        <v>EURIMMFRA6MK3_Quote</v>
      </c>
      <c r="F108" s="118" t="str">
        <f>_xll.qlSimpleQuote(E108,,PriceTickValue,Permanent,Trigger,ObjectOverwrite)</f>
        <v>EURIMMFRA6MK3_Quote#0000</v>
      </c>
      <c r="G108" s="81" t="str">
        <f>_xll.ohRangeRetrieveError(F108)</f>
        <v/>
      </c>
      <c r="H108" s="117"/>
    </row>
    <row r="109" spans="1:8" x14ac:dyDescent="0.2">
      <c r="A109" s="122"/>
      <c r="B109" s="83">
        <v>104</v>
      </c>
      <c r="C109" s="121" t="b">
        <v>0</v>
      </c>
      <c r="D109" s="120" t="str">
        <v>M3</v>
      </c>
      <c r="E109" s="119" t="str">
        <f t="shared" si="3"/>
        <v>EURIMMFRA6MM3_Quote</v>
      </c>
      <c r="F109" s="118" t="str">
        <f>_xll.qlSimpleQuote(E109,,PriceTickValue,Permanent,Trigger,ObjectOverwrite)</f>
        <v>EURIMMFRA6MM3_Quote#0000</v>
      </c>
      <c r="G109" s="81" t="str">
        <f>_xll.ohRangeRetrieveError(F109)</f>
        <v/>
      </c>
      <c r="H109" s="117"/>
    </row>
    <row r="110" spans="1:8" x14ac:dyDescent="0.2">
      <c r="A110" s="122"/>
      <c r="B110" s="83">
        <v>105</v>
      </c>
      <c r="C110" s="121" t="b">
        <v>0</v>
      </c>
      <c r="D110" s="120" t="str">
        <v>N3</v>
      </c>
      <c r="E110" s="119" t="str">
        <f t="shared" si="3"/>
        <v>EURIMMFRA6MN3_Quote</v>
      </c>
      <c r="F110" s="118" t="str">
        <f>_xll.qlSimpleQuote(E110,,PriceTickValue,Permanent,Trigger,ObjectOverwrite)</f>
        <v>EURIMMFRA6MN3_Quote#0000</v>
      </c>
      <c r="G110" s="81" t="str">
        <f>_xll.ohRangeRetrieveError(F110)</f>
        <v/>
      </c>
      <c r="H110" s="117"/>
    </row>
    <row r="111" spans="1:8" x14ac:dyDescent="0.2">
      <c r="A111" s="122"/>
      <c r="B111" s="83">
        <v>106</v>
      </c>
      <c r="C111" s="121" t="b">
        <v>0</v>
      </c>
      <c r="D111" s="120" t="str">
        <v>Q3</v>
      </c>
      <c r="E111" s="119" t="str">
        <f t="shared" si="3"/>
        <v>EURIMMFRA6MQ3_Quote</v>
      </c>
      <c r="F111" s="118" t="str">
        <f>_xll.qlSimpleQuote(E111,,PriceTickValue,Permanent,Trigger,ObjectOverwrite)</f>
        <v>EURIMMFRA6MQ3_Quote#0000</v>
      </c>
      <c r="G111" s="81" t="str">
        <f>_xll.ohRangeRetrieveError(F111)</f>
        <v/>
      </c>
      <c r="H111" s="117"/>
    </row>
    <row r="112" spans="1:8" x14ac:dyDescent="0.2">
      <c r="A112" s="122"/>
      <c r="B112" s="83">
        <v>107</v>
      </c>
      <c r="C112" s="121" t="b">
        <v>0</v>
      </c>
      <c r="D112" s="120" t="str">
        <v>U3</v>
      </c>
      <c r="E112" s="119" t="str">
        <f t="shared" si="3"/>
        <v>EURIMMFRA6MU3_Quote</v>
      </c>
      <c r="F112" s="118" t="str">
        <f>_xll.qlSimpleQuote(E112,,PriceTickValue,Permanent,Trigger,ObjectOverwrite)</f>
        <v>EURIMMFRA6MU3_Quote#0000</v>
      </c>
      <c r="G112" s="81" t="str">
        <f>_xll.ohRangeRetrieveError(F112)</f>
        <v/>
      </c>
      <c r="H112" s="117"/>
    </row>
    <row r="113" spans="1:8" x14ac:dyDescent="0.2">
      <c r="A113" s="122"/>
      <c r="B113" s="83">
        <v>108</v>
      </c>
      <c r="C113" s="121" t="b">
        <v>0</v>
      </c>
      <c r="D113" s="120" t="str">
        <v>V3</v>
      </c>
      <c r="E113" s="119" t="str">
        <f t="shared" si="3"/>
        <v>EURIMMFRA6MV3_Quote</v>
      </c>
      <c r="F113" s="118" t="str">
        <f>_xll.qlSimpleQuote(E113,,PriceTickValue,Permanent,Trigger,ObjectOverwrite)</f>
        <v>EURIMMFRA6MV3_Quote#0000</v>
      </c>
      <c r="G113" s="81" t="str">
        <f>_xll.ohRangeRetrieveError(F113)</f>
        <v/>
      </c>
      <c r="H113" s="117"/>
    </row>
    <row r="114" spans="1:8" x14ac:dyDescent="0.2">
      <c r="A114" s="122"/>
      <c r="B114" s="83">
        <v>109</v>
      </c>
      <c r="C114" s="121" t="b">
        <v>0</v>
      </c>
      <c r="D114" s="120" t="str">
        <v>X3</v>
      </c>
      <c r="E114" s="119" t="str">
        <f t="shared" si="3"/>
        <v>EURIMMFRA6MX3_Quote</v>
      </c>
      <c r="F114" s="118" t="str">
        <f>_xll.qlSimpleQuote(E114,,PriceTickValue,Permanent,Trigger,ObjectOverwrite)</f>
        <v>EURIMMFRA6MX3_Quote#0000</v>
      </c>
      <c r="G114" s="81" t="str">
        <f>_xll.ohRangeRetrieveError(F114)</f>
        <v/>
      </c>
      <c r="H114" s="117"/>
    </row>
    <row r="115" spans="1:8" x14ac:dyDescent="0.2">
      <c r="A115" s="122"/>
      <c r="B115" s="83">
        <v>110</v>
      </c>
      <c r="C115" s="121" t="b">
        <v>0</v>
      </c>
      <c r="D115" s="120" t="str">
        <v>Z3</v>
      </c>
      <c r="E115" s="119" t="str">
        <f t="shared" si="3"/>
        <v>EURIMMFRA6MZ3_Quote</v>
      </c>
      <c r="F115" s="118" t="str">
        <f>_xll.qlSimpleQuote(E115,,PriceTickValue,Permanent,Trigger,ObjectOverwrite)</f>
        <v>EURIMMFRA6MZ3_Quote#0000</v>
      </c>
      <c r="G115" s="81" t="str">
        <f>_xll.ohRangeRetrieveError(F115)</f>
        <v/>
      </c>
      <c r="H115" s="117"/>
    </row>
    <row r="116" spans="1:8" x14ac:dyDescent="0.2">
      <c r="A116" s="122"/>
      <c r="B116" s="83">
        <v>111</v>
      </c>
      <c r="C116" s="121" t="b">
        <v>0</v>
      </c>
      <c r="D116" s="120" t="str">
        <v>F4</v>
      </c>
      <c r="E116" s="119" t="str">
        <f t="shared" si="3"/>
        <v>EURIMMFRA6MF4_Quote</v>
      </c>
      <c r="F116" s="118" t="str">
        <f>_xll.qlSimpleQuote(E116,,PriceTickValue,Permanent,Trigger,ObjectOverwrite)</f>
        <v>EURIMMFRA6MF4_Quote#0000</v>
      </c>
      <c r="G116" s="81" t="str">
        <f>_xll.ohRangeRetrieveError(F116)</f>
        <v/>
      </c>
      <c r="H116" s="117"/>
    </row>
    <row r="117" spans="1:8" x14ac:dyDescent="0.2">
      <c r="A117" s="122"/>
      <c r="B117" s="83">
        <v>112</v>
      </c>
      <c r="C117" s="121" t="b">
        <v>0</v>
      </c>
      <c r="D117" s="120" t="str">
        <v>G4</v>
      </c>
      <c r="E117" s="119" t="str">
        <f t="shared" si="3"/>
        <v>EURIMMFRA6MG4_Quote</v>
      </c>
      <c r="F117" s="118" t="str">
        <f>_xll.qlSimpleQuote(E117,,PriceTickValue,Permanent,Trigger,ObjectOverwrite)</f>
        <v>EURIMMFRA6MG4_Quote#0000</v>
      </c>
      <c r="G117" s="81" t="str">
        <f>_xll.ohRangeRetrieveError(F117)</f>
        <v/>
      </c>
      <c r="H117" s="117"/>
    </row>
    <row r="118" spans="1:8" x14ac:dyDescent="0.2">
      <c r="A118" s="122"/>
      <c r="B118" s="83">
        <v>113</v>
      </c>
      <c r="C118" s="121" t="b">
        <v>0</v>
      </c>
      <c r="D118" s="120" t="str">
        <v>H4</v>
      </c>
      <c r="E118" s="119" t="str">
        <f t="shared" si="3"/>
        <v>EURIMMFRA6MH4_Quote</v>
      </c>
      <c r="F118" s="118" t="str">
        <f>_xll.qlSimpleQuote(E118,,PriceTickValue,Permanent,Trigger,ObjectOverwrite)</f>
        <v>EURIMMFRA6MH4_Quote#0000</v>
      </c>
      <c r="G118" s="81" t="str">
        <f>_xll.ohRangeRetrieveError(F118)</f>
        <v/>
      </c>
      <c r="H118" s="117"/>
    </row>
    <row r="119" spans="1:8" x14ac:dyDescent="0.2">
      <c r="A119" s="122"/>
      <c r="B119" s="83">
        <v>114</v>
      </c>
      <c r="C119" s="121" t="b">
        <v>0</v>
      </c>
      <c r="D119" s="120" t="str">
        <v>J4</v>
      </c>
      <c r="E119" s="119" t="str">
        <f t="shared" si="3"/>
        <v>EURIMMFRA6MJ4_Quote</v>
      </c>
      <c r="F119" s="118" t="str">
        <f>_xll.qlSimpleQuote(E119,,PriceTickValue,Permanent,Trigger,ObjectOverwrite)</f>
        <v>EURIMMFRA6MJ4_Quote#0000</v>
      </c>
      <c r="G119" s="81" t="str">
        <f>_xll.ohRangeRetrieveError(F119)</f>
        <v/>
      </c>
      <c r="H119" s="117"/>
    </row>
    <row r="120" spans="1:8" x14ac:dyDescent="0.2">
      <c r="A120" s="122"/>
      <c r="B120" s="83">
        <v>115</v>
      </c>
      <c r="C120" s="121" t="b">
        <v>0</v>
      </c>
      <c r="D120" s="120" t="str">
        <v>K4</v>
      </c>
      <c r="E120" s="119" t="str">
        <f t="shared" si="3"/>
        <v>EURIMMFRA6MK4_Quote</v>
      </c>
      <c r="F120" s="118" t="str">
        <f>_xll.qlSimpleQuote(E120,,PriceTickValue,Permanent,Trigger,ObjectOverwrite)</f>
        <v>EURIMMFRA6MK4_Quote#0000</v>
      </c>
      <c r="G120" s="81" t="str">
        <f>_xll.ohRangeRetrieveError(F120)</f>
        <v/>
      </c>
      <c r="H120" s="117"/>
    </row>
    <row r="121" spans="1:8" x14ac:dyDescent="0.2">
      <c r="A121" s="122"/>
      <c r="B121" s="83">
        <v>116</v>
      </c>
      <c r="C121" s="121" t="b">
        <v>0</v>
      </c>
      <c r="D121" s="120" t="str">
        <v>M4</v>
      </c>
      <c r="E121" s="119" t="str">
        <f t="shared" si="3"/>
        <v>EURIMMFRA6MM4_Quote</v>
      </c>
      <c r="F121" s="118" t="str">
        <f>_xll.qlSimpleQuote(E121,,PriceTickValue,Permanent,Trigger,ObjectOverwrite)</f>
        <v>EURIMMFRA6MM4_Quote#0000</v>
      </c>
      <c r="G121" s="81" t="str">
        <f>_xll.ohRangeRetrieveError(F121)</f>
        <v/>
      </c>
      <c r="H121" s="117"/>
    </row>
    <row r="122" spans="1:8" x14ac:dyDescent="0.2">
      <c r="A122" s="122"/>
      <c r="B122" s="83">
        <v>117</v>
      </c>
      <c r="C122" s="121" t="b">
        <v>0</v>
      </c>
      <c r="D122" s="120" t="str">
        <v>N4</v>
      </c>
      <c r="E122" s="119" t="str">
        <f t="shared" si="3"/>
        <v>EURIMMFRA6MN4_Quote</v>
      </c>
      <c r="F122" s="118" t="str">
        <f>_xll.qlSimpleQuote(E122,,PriceTickValue,Permanent,Trigger,ObjectOverwrite)</f>
        <v>EURIMMFRA6MN4_Quote#0000</v>
      </c>
      <c r="G122" s="81" t="str">
        <f>_xll.ohRangeRetrieveError(F122)</f>
        <v/>
      </c>
      <c r="H122" s="117"/>
    </row>
    <row r="123" spans="1:8" x14ac:dyDescent="0.2">
      <c r="A123" s="122"/>
      <c r="B123" s="83">
        <v>118</v>
      </c>
      <c r="C123" s="121" t="b">
        <v>0</v>
      </c>
      <c r="D123" s="120" t="str">
        <v>Q4</v>
      </c>
      <c r="E123" s="119" t="str">
        <f t="shared" si="3"/>
        <v>EURIMMFRA6MQ4_Quote</v>
      </c>
      <c r="F123" s="118" t="str">
        <f>_xll.qlSimpleQuote(E123,,PriceTickValue,Permanent,Trigger,ObjectOverwrite)</f>
        <v>EURIMMFRA6MQ4_Quote#0000</v>
      </c>
      <c r="G123" s="81" t="str">
        <f>_xll.ohRangeRetrieveError(F123)</f>
        <v/>
      </c>
      <c r="H123" s="117"/>
    </row>
    <row r="124" spans="1:8" x14ac:dyDescent="0.2">
      <c r="A124" s="122"/>
      <c r="B124" s="83">
        <v>119</v>
      </c>
      <c r="C124" s="121" t="b">
        <v>0</v>
      </c>
      <c r="D124" s="120" t="str">
        <v>U4</v>
      </c>
      <c r="E124" s="119" t="str">
        <f t="shared" si="3"/>
        <v>EURIMMFRA6MU4_Quote</v>
      </c>
      <c r="F124" s="118" t="str">
        <f>_xll.qlSimpleQuote(E124,,PriceTickValue,Permanent,Trigger,ObjectOverwrite)</f>
        <v>EURIMMFRA6MU4_Quote#0000</v>
      </c>
      <c r="G124" s="81" t="str">
        <f>_xll.ohRangeRetrieveError(F124)</f>
        <v/>
      </c>
      <c r="H124" s="117"/>
    </row>
    <row r="125" spans="1:8" x14ac:dyDescent="0.2">
      <c r="A125" s="122"/>
      <c r="B125" s="83">
        <v>120</v>
      </c>
      <c r="C125" s="121" t="b">
        <v>0</v>
      </c>
      <c r="D125" s="120" t="str">
        <v>V4</v>
      </c>
      <c r="E125" s="119" t="str">
        <f t="shared" si="3"/>
        <v>EURIMMFRA6MV4_Quote</v>
      </c>
      <c r="F125" s="118" t="str">
        <f>_xll.qlSimpleQuote(E125,,PriceTickValue,Permanent,Trigger,ObjectOverwrite)</f>
        <v>EURIMMFRA6MV4_Quote#0000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0</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15:05:01</v>
      </c>
      <c r="I4" s="328" t="s">
        <v>191</v>
      </c>
      <c r="J4" s="319"/>
      <c r="K4" s="492" t="s">
        <v>209</v>
      </c>
      <c r="L4" s="493"/>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78.83</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G1" workbookViewId="0">
      <selection activeCell="T5" sqref="T5"/>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7" width="6.28515625" style="141" bestFit="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0</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15:06:11</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-5.8999999999999997E-2</v>
      </c>
      <c r="Q5" s="222">
        <v>4.1000000000000002E-2</v>
      </c>
      <c r="R5" s="222">
        <v>0</v>
      </c>
      <c r="S5" s="222">
        <v>0</v>
      </c>
      <c r="T5" s="225">
        <f>IF(ISERROR(AVERAGE(P5,Q5)),#NUM!,AVERAGE(P5,Q5))</f>
        <v>-8.9999999999999976E-3</v>
      </c>
      <c r="U5" s="216"/>
      <c r="V5" s="236">
        <v>-1.3000000000000001E-2</v>
      </c>
      <c r="W5" s="216"/>
      <c r="X5" s="294">
        <f t="array" ref="X5:X40">QuoteLive</f>
        <v>-8.9999999999999976E-3</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-4.2999999999999997E-2</v>
      </c>
      <c r="Q6" s="222">
        <v>5.7000000000000002E-2</v>
      </c>
      <c r="R6" s="222">
        <v>0</v>
      </c>
      <c r="S6" s="222">
        <v>0</v>
      </c>
      <c r="T6" s="225">
        <f t="shared" ref="T6:T40" si="3">IF(ISERROR(AVERAGE(P6,Q6)),#NUM!,AVERAGE(P6,Q6))</f>
        <v>7.0000000000000027E-3</v>
      </c>
      <c r="U6" s="216"/>
      <c r="V6" s="224">
        <v>-2.8000000000000001E-2</v>
      </c>
      <c r="W6" s="216"/>
      <c r="X6" s="287">
        <v>7.0000000000000027E-3</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-4.9000000000000002E-2</v>
      </c>
      <c r="Q7" s="222">
        <v>5.0999999999999997E-2</v>
      </c>
      <c r="R7" s="222">
        <v>0</v>
      </c>
      <c r="S7" s="222">
        <v>0</v>
      </c>
      <c r="T7" s="225">
        <f t="shared" si="3"/>
        <v>9.9999999999999742E-4</v>
      </c>
      <c r="U7" s="216"/>
      <c r="V7" s="224">
        <v>-3.3000000000000002E-2</v>
      </c>
      <c r="W7" s="216"/>
      <c r="X7" s="287">
        <v>9.9999999999999742E-4</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-0.03</v>
      </c>
      <c r="Q8" s="222">
        <v>0.02</v>
      </c>
      <c r="R8" s="222">
        <v>0</v>
      </c>
      <c r="S8" s="222">
        <v>0</v>
      </c>
      <c r="T8" s="225">
        <f t="shared" si="3"/>
        <v>-4.9999999999999992E-3</v>
      </c>
      <c r="U8" s="216"/>
      <c r="V8" s="224">
        <v>-3.6999999999999998E-2</v>
      </c>
      <c r="W8" s="216"/>
      <c r="X8" s="287">
        <v>-4.9999999999999992E-3</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-0.03</v>
      </c>
      <c r="Q9" s="222">
        <v>0.02</v>
      </c>
      <c r="R9" s="222">
        <v>0</v>
      </c>
      <c r="S9" s="222">
        <v>0</v>
      </c>
      <c r="T9" s="225">
        <f t="shared" si="3"/>
        <v>-4.9999999999999992E-3</v>
      </c>
      <c r="U9" s="216"/>
      <c r="V9" s="224">
        <v>-3.9E-2</v>
      </c>
      <c r="W9" s="216"/>
      <c r="X9" s="287">
        <v>-4.9999999999999992E-3</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-3.6999999999999998E-2</v>
      </c>
      <c r="Q10" s="222">
        <v>1.2999999999999999E-2</v>
      </c>
      <c r="R10" s="222">
        <v>0</v>
      </c>
      <c r="S10" s="222">
        <v>0</v>
      </c>
      <c r="T10" s="225">
        <f t="shared" si="3"/>
        <v>-1.2E-2</v>
      </c>
      <c r="U10" s="216"/>
      <c r="V10" s="224">
        <v>-3.9E-2</v>
      </c>
      <c r="W10" s="216"/>
      <c r="X10" s="287">
        <v>-1.2E-2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-4.2999999999999997E-2</v>
      </c>
      <c r="Q11" s="222">
        <v>7.0000000000000001E-3</v>
      </c>
      <c r="R11" s="222">
        <v>0</v>
      </c>
      <c r="S11" s="222">
        <v>0</v>
      </c>
      <c r="T11" s="225">
        <f t="shared" si="3"/>
        <v>-1.7999999999999999E-2</v>
      </c>
      <c r="U11" s="216"/>
      <c r="V11" s="224">
        <v>-0.04</v>
      </c>
      <c r="W11" s="216"/>
      <c r="X11" s="287">
        <v>-1.7999999999999999E-2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-0.04</v>
      </c>
      <c r="Q12" s="222">
        <v>0.01</v>
      </c>
      <c r="R12" s="222">
        <v>0</v>
      </c>
      <c r="S12" s="222">
        <v>0</v>
      </c>
      <c r="T12" s="225">
        <f t="shared" si="3"/>
        <v>-1.4999999999999999E-2</v>
      </c>
      <c r="U12" s="216"/>
      <c r="V12" s="224">
        <v>-3.6999999999999998E-2</v>
      </c>
      <c r="W12" s="216"/>
      <c r="X12" s="287">
        <v>-1.4999999999999999E-2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-4.2999999999999997E-2</v>
      </c>
      <c r="Q13" s="222">
        <v>7.0000000000000001E-3</v>
      </c>
      <c r="R13" s="222">
        <v>0</v>
      </c>
      <c r="S13" s="222">
        <v>0</v>
      </c>
      <c r="T13" s="225">
        <f t="shared" si="3"/>
        <v>-1.7999999999999999E-2</v>
      </c>
      <c r="U13" s="216"/>
      <c r="V13" s="224">
        <v>-3.5999999999999997E-2</v>
      </c>
      <c r="W13" s="216"/>
      <c r="X13" s="287">
        <v>-1.7999999999999999E-2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-4.9000000000000002E-2</v>
      </c>
      <c r="Q14" s="222">
        <v>1E-3</v>
      </c>
      <c r="R14" s="222">
        <v>0</v>
      </c>
      <c r="S14" s="222">
        <v>0</v>
      </c>
      <c r="T14" s="225">
        <f t="shared" si="3"/>
        <v>-2.4E-2</v>
      </c>
      <c r="U14" s="216"/>
      <c r="V14" s="224">
        <v>-3.9E-2</v>
      </c>
      <c r="W14" s="216"/>
      <c r="X14" s="287">
        <v>-2.4E-2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-5.2999999999999999E-2</v>
      </c>
      <c r="Q15" s="222">
        <v>-3.0000000000000001E-3</v>
      </c>
      <c r="R15" s="222">
        <v>0</v>
      </c>
      <c r="S15" s="222">
        <v>0</v>
      </c>
      <c r="T15" s="225">
        <f t="shared" si="3"/>
        <v>-2.8000000000000001E-2</v>
      </c>
      <c r="U15" s="216"/>
      <c r="V15" s="224">
        <v>-4.2000000000000003E-2</v>
      </c>
      <c r="W15" s="216"/>
      <c r="X15" s="287">
        <v>-2.8000000000000001E-2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-5.6000000000000001E-2</v>
      </c>
      <c r="Q16" s="222">
        <v>-6.0000000000000001E-3</v>
      </c>
      <c r="R16" s="222">
        <v>0</v>
      </c>
      <c r="S16" s="222">
        <v>0</v>
      </c>
      <c r="T16" s="225">
        <f t="shared" si="3"/>
        <v>-3.1E-2</v>
      </c>
      <c r="U16" s="216"/>
      <c r="V16" s="224">
        <v>-4.5000000000000005E-2</v>
      </c>
      <c r="W16" s="216"/>
      <c r="X16" s="287">
        <v>-3.1E-2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-0.06</v>
      </c>
      <c r="Q17" s="222">
        <v>-0.01</v>
      </c>
      <c r="R17" s="222">
        <v>0</v>
      </c>
      <c r="S17" s="222">
        <v>0</v>
      </c>
      <c r="T17" s="225">
        <f t="shared" si="3"/>
        <v>-3.4999999999999996E-2</v>
      </c>
      <c r="U17" s="216"/>
      <c r="V17" s="224">
        <v>-4.8000000000000001E-2</v>
      </c>
      <c r="W17" s="216"/>
      <c r="X17" s="287">
        <v>-3.4999999999999996E-2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-6.3E-2</v>
      </c>
      <c r="Q18" s="222">
        <v>-1.2999999999999999E-2</v>
      </c>
      <c r="R18" s="222">
        <v>0</v>
      </c>
      <c r="S18" s="222">
        <v>0</v>
      </c>
      <c r="T18" s="225">
        <f t="shared" si="3"/>
        <v>-3.7999999999999999E-2</v>
      </c>
      <c r="U18" s="216"/>
      <c r="V18" s="224">
        <v>-4.9000000000000002E-2</v>
      </c>
      <c r="W18" s="216"/>
      <c r="X18" s="287">
        <v>-3.7999999999999999E-2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-7.4999999999999997E-2</v>
      </c>
      <c r="Q19" s="222">
        <v>-5.0000000000000001E-3</v>
      </c>
      <c r="R19" s="222">
        <v>0</v>
      </c>
      <c r="S19" s="222">
        <v>0</v>
      </c>
      <c r="T19" s="225">
        <f t="shared" si="3"/>
        <v>-0.04</v>
      </c>
      <c r="U19" s="216"/>
      <c r="V19" s="224">
        <v>-5.0999999999999997E-2</v>
      </c>
      <c r="W19" s="216"/>
      <c r="X19" s="287">
        <v>-0.04</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-6.7000000000000004E-2</v>
      </c>
      <c r="Q20" s="222">
        <v>-1.7000000000000001E-2</v>
      </c>
      <c r="R20" s="222">
        <v>0</v>
      </c>
      <c r="S20" s="222">
        <v>0</v>
      </c>
      <c r="T20" s="225">
        <f t="shared" si="3"/>
        <v>-4.2000000000000003E-2</v>
      </c>
      <c r="U20" s="216"/>
      <c r="V20" s="224">
        <v>-5.2999999999999999E-2</v>
      </c>
      <c r="W20" s="216"/>
      <c r="X20" s="287">
        <v>-4.2000000000000003E-2</v>
      </c>
      <c r="Y20" s="221">
        <f>_xll.qlSimpleQuoteSetValue(F20,X20/100,Trigger)</f>
        <v>0</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-6.9000000000000006E-2</v>
      </c>
      <c r="Q21" s="222">
        <v>-1.9E-2</v>
      </c>
      <c r="R21" s="222">
        <v>0</v>
      </c>
      <c r="S21" s="222">
        <v>0</v>
      </c>
      <c r="T21" s="225">
        <f t="shared" si="3"/>
        <v>-4.4000000000000004E-2</v>
      </c>
      <c r="U21" s="216"/>
      <c r="V21" s="224">
        <v>-5.0999999999999997E-2</v>
      </c>
      <c r="W21" s="216"/>
      <c r="X21" s="287">
        <v>-4.4000000000000004E-2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-6.6000000000000003E-2</v>
      </c>
      <c r="Q22" s="222">
        <v>-1.6E-2</v>
      </c>
      <c r="R22" s="222">
        <v>0</v>
      </c>
      <c r="S22" s="222">
        <v>0</v>
      </c>
      <c r="T22" s="225">
        <f t="shared" si="3"/>
        <v>-4.1000000000000002E-2</v>
      </c>
      <c r="U22" s="216"/>
      <c r="V22" s="224">
        <v>-4.7E-2</v>
      </c>
      <c r="W22" s="216"/>
      <c r="X22" s="287">
        <v>-4.1000000000000002E-2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-7.0999999999999994E-2</v>
      </c>
      <c r="Q23" s="222">
        <v>-1E-3</v>
      </c>
      <c r="R23" s="222">
        <v>0</v>
      </c>
      <c r="S23" s="222">
        <v>0</v>
      </c>
      <c r="T23" s="225">
        <f t="shared" si="3"/>
        <v>-3.5999999999999997E-2</v>
      </c>
      <c r="U23" s="216"/>
      <c r="V23" s="224">
        <v>-4.1000000000000002E-2</v>
      </c>
      <c r="W23" s="216"/>
      <c r="X23" s="287">
        <v>-3.5999999999999997E-2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-3.5999999999999997E-2</v>
      </c>
      <c r="Q24" s="222">
        <v>3.4000000000000002E-2</v>
      </c>
      <c r="R24" s="222">
        <v>0</v>
      </c>
      <c r="S24" s="222">
        <v>0</v>
      </c>
      <c r="T24" s="225">
        <f t="shared" si="3"/>
        <v>-9.9999999999999742E-4</v>
      </c>
      <c r="U24" s="216"/>
      <c r="V24" s="224">
        <v>-1.9999999999999983E-3</v>
      </c>
      <c r="W24" s="216"/>
      <c r="X24" s="287">
        <v>-9.9999999999999742E-4</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2.3E-2</v>
      </c>
      <c r="Q25" s="222">
        <v>9.2999999999999999E-2</v>
      </c>
      <c r="R25" s="222">
        <v>0</v>
      </c>
      <c r="S25" s="222">
        <v>0</v>
      </c>
      <c r="T25" s="225">
        <f t="shared" si="3"/>
        <v>5.7999999999999996E-2</v>
      </c>
      <c r="U25" s="216"/>
      <c r="V25" s="224">
        <v>7.3999999999999996E-2</v>
      </c>
      <c r="W25" s="216"/>
      <c r="X25" s="287">
        <v>5.7999999999999996E-2</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0.107</v>
      </c>
      <c r="Q26" s="222">
        <v>0.17699999999999999</v>
      </c>
      <c r="R26" s="222">
        <v>0</v>
      </c>
      <c r="S26" s="222">
        <v>0</v>
      </c>
      <c r="T26" s="225">
        <f t="shared" si="3"/>
        <v>0.14199999999999999</v>
      </c>
      <c r="U26" s="216"/>
      <c r="V26" s="224">
        <v>0.17899999999999999</v>
      </c>
      <c r="W26" s="216"/>
      <c r="X26" s="287">
        <v>0.14199999999999999</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0.217</v>
      </c>
      <c r="Q27" s="222">
        <v>0.28699999999999998</v>
      </c>
      <c r="R27" s="222">
        <v>0</v>
      </c>
      <c r="S27" s="222">
        <v>0</v>
      </c>
      <c r="T27" s="225">
        <f t="shared" si="3"/>
        <v>0.252</v>
      </c>
      <c r="U27" s="216"/>
      <c r="V27" s="224">
        <v>0.30700000000000005</v>
      </c>
      <c r="W27" s="216"/>
      <c r="X27" s="287">
        <v>0.252</v>
      </c>
      <c r="Y27" s="221">
        <f>_xll.qlSimpleQuoteSetValue(F27,X27/100,Trigger)</f>
        <v>0</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0.34699999999999998</v>
      </c>
      <c r="Q28" s="222">
        <v>0.41699999999999998</v>
      </c>
      <c r="R28" s="222">
        <v>0</v>
      </c>
      <c r="S28" s="222">
        <v>0</v>
      </c>
      <c r="T28" s="225">
        <f t="shared" si="3"/>
        <v>0.38200000000000001</v>
      </c>
      <c r="U28" s="216"/>
      <c r="V28" s="224">
        <v>0.45199999999999996</v>
      </c>
      <c r="W28" s="216"/>
      <c r="X28" s="287">
        <v>0.38200000000000001</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0.48299999999999998</v>
      </c>
      <c r="Q29" s="222">
        <v>0.55300000000000005</v>
      </c>
      <c r="R29" s="222">
        <v>0</v>
      </c>
      <c r="S29" s="222">
        <v>0</v>
      </c>
      <c r="T29" s="225">
        <f t="shared" si="3"/>
        <v>0.51800000000000002</v>
      </c>
      <c r="U29" s="216"/>
      <c r="V29" s="224">
        <v>0.59799999999999998</v>
      </c>
      <c r="W29" s="216"/>
      <c r="X29" s="287">
        <v>0.51800000000000002</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0.61299999999999999</v>
      </c>
      <c r="Q30" s="222">
        <v>0.68300000000000005</v>
      </c>
      <c r="R30" s="222">
        <v>0</v>
      </c>
      <c r="S30" s="222">
        <v>0</v>
      </c>
      <c r="T30" s="225">
        <f t="shared" si="3"/>
        <v>0.64800000000000002</v>
      </c>
      <c r="U30" s="216"/>
      <c r="V30" s="224">
        <v>0.73699999999999999</v>
      </c>
      <c r="W30" s="216"/>
      <c r="X30" s="287">
        <v>0.64800000000000002</v>
      </c>
      <c r="Y30" s="221">
        <f>_xll.qlSimpleQuoteSetValue(F30,X30/100,Trigger)</f>
        <v>0</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0.73199999999999998</v>
      </c>
      <c r="Q31" s="222">
        <v>0.80200000000000005</v>
      </c>
      <c r="R31" s="222">
        <v>0</v>
      </c>
      <c r="S31" s="222">
        <v>0</v>
      </c>
      <c r="T31" s="225">
        <f t="shared" si="3"/>
        <v>0.76700000000000002</v>
      </c>
      <c r="U31" s="216"/>
      <c r="V31" s="224">
        <v>0.86599999999999999</v>
      </c>
      <c r="W31" s="216"/>
      <c r="X31" s="287">
        <v>0.76700000000000002</v>
      </c>
      <c r="Y31" s="221">
        <f>_xll.qlSimpleQuoteSetValue(F31,X31/100,Trigger)</f>
        <v>9.9999999999995925E-6</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0.84</v>
      </c>
      <c r="Q32" s="222">
        <v>0.91</v>
      </c>
      <c r="R32" s="222">
        <v>0</v>
      </c>
      <c r="S32" s="222">
        <v>0</v>
      </c>
      <c r="T32" s="225">
        <f t="shared" si="3"/>
        <v>0.875</v>
      </c>
      <c r="U32" s="216"/>
      <c r="V32" s="224">
        <v>0.98299999999999998</v>
      </c>
      <c r="W32" s="216"/>
      <c r="X32" s="287">
        <v>0.875</v>
      </c>
      <c r="Y32" s="221">
        <f>_xll.qlSimpleQuoteSetValue(F32,X32/100,Trigger)</f>
        <v>1.0000000000001327E-5</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0.93700000000000006</v>
      </c>
      <c r="Q33" s="222">
        <v>1.0069999999999999</v>
      </c>
      <c r="R33" s="222">
        <v>0</v>
      </c>
      <c r="S33" s="222">
        <v>0</v>
      </c>
      <c r="T33" s="225">
        <f t="shared" si="3"/>
        <v>0.97199999999999998</v>
      </c>
      <c r="U33" s="216"/>
      <c r="V33" s="224">
        <v>1.0880000000000001</v>
      </c>
      <c r="W33" s="216"/>
      <c r="X33" s="287">
        <v>0.97199999999999998</v>
      </c>
      <c r="Y33" s="221">
        <f>_xll.qlSimpleQuoteSetValue(F33,X33/100,Trigger)</f>
        <v>9.9999999999978578E-6</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1.1679999999999999</v>
      </c>
      <c r="Q34" s="222">
        <v>1.238</v>
      </c>
      <c r="R34" s="222">
        <v>0</v>
      </c>
      <c r="S34" s="222">
        <v>0</v>
      </c>
      <c r="T34" s="225">
        <f t="shared" si="3"/>
        <v>1.2029999999999998</v>
      </c>
      <c r="U34" s="216"/>
      <c r="V34" s="224">
        <v>1.3359999999999999</v>
      </c>
      <c r="W34" s="216"/>
      <c r="X34" s="287">
        <v>1.2029999999999998</v>
      </c>
      <c r="Y34" s="221">
        <f>_xll.qlSimpleQuoteSetValue(F34,X34/100,Trigger)</f>
        <v>9.9999999999995925E-6</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1.4039999999999999</v>
      </c>
      <c r="Q35" s="222">
        <v>1.474</v>
      </c>
      <c r="R35" s="222">
        <v>0</v>
      </c>
      <c r="S35" s="222">
        <v>0</v>
      </c>
      <c r="T35" s="225">
        <f t="shared" si="3"/>
        <v>1.4390000000000001</v>
      </c>
      <c r="U35" s="216"/>
      <c r="V35" s="224">
        <v>1.5779999999999998</v>
      </c>
      <c r="W35" s="216"/>
      <c r="X35" s="287">
        <v>1.4390000000000001</v>
      </c>
      <c r="Y35" s="221">
        <f>_xll.qlSimpleQuoteSetValue(F35,X35/100,Trigger)</f>
        <v>9.9999999999978578E-6</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1.514</v>
      </c>
      <c r="Q36" s="222">
        <v>1.5840000000000001</v>
      </c>
      <c r="R36" s="222">
        <v>0</v>
      </c>
      <c r="S36" s="222">
        <v>0</v>
      </c>
      <c r="T36" s="225">
        <f t="shared" si="3"/>
        <v>1.5489999999999999</v>
      </c>
      <c r="U36" s="216"/>
      <c r="V36" s="224">
        <v>1.6859999999999999</v>
      </c>
      <c r="W36" s="216"/>
      <c r="X36" s="287">
        <v>1.5489999999999999</v>
      </c>
      <c r="Y36" s="221">
        <f>_xll.qlSimpleQuoteSetValue(F36,X36/100,Trigger)</f>
        <v>9.9999999999978578E-6</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1.5649999999999999</v>
      </c>
      <c r="Q37" s="222">
        <v>1.635</v>
      </c>
      <c r="R37" s="222">
        <v>0</v>
      </c>
      <c r="S37" s="222">
        <v>0</v>
      </c>
      <c r="T37" s="225">
        <f t="shared" si="3"/>
        <v>1.6</v>
      </c>
      <c r="U37" s="216"/>
      <c r="V37" s="224">
        <v>1.7370000000000001</v>
      </c>
      <c r="W37" s="216"/>
      <c r="X37" s="287">
        <v>1.6</v>
      </c>
      <c r="Y37" s="221">
        <f>_xll.qlSimpleQuoteSetValue(F37,X37/100,Trigger)</f>
        <v>0</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1.64</v>
      </c>
      <c r="Q38" s="222">
        <v>1.71</v>
      </c>
      <c r="R38" s="222">
        <v>0</v>
      </c>
      <c r="S38" s="222">
        <v>0</v>
      </c>
      <c r="T38" s="225">
        <f t="shared" si="3"/>
        <v>1.6749999999999998</v>
      </c>
      <c r="U38" s="216"/>
      <c r="V38" s="224">
        <v>1.802</v>
      </c>
      <c r="W38" s="216"/>
      <c r="X38" s="287">
        <v>1.6749999999999998</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1.6679999999999999</v>
      </c>
      <c r="Q39" s="222">
        <v>1.738</v>
      </c>
      <c r="R39" s="222">
        <v>0</v>
      </c>
      <c r="S39" s="222">
        <v>0</v>
      </c>
      <c r="T39" s="225">
        <f t="shared" si="3"/>
        <v>1.7029999999999998</v>
      </c>
      <c r="U39" s="216"/>
      <c r="V39" s="224">
        <v>1.827</v>
      </c>
      <c r="W39" s="216"/>
      <c r="X39" s="287">
        <v>1.7029999999999998</v>
      </c>
      <c r="Y39" s="221">
        <f>_xll.qlSimpleQuoteSetValue(F39,X39/100,Trigger)</f>
        <v>9.9999999999995925E-6</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1.6930000000000001</v>
      </c>
      <c r="Q40" s="222">
        <v>1.7629999999999999</v>
      </c>
      <c r="R40" s="222">
        <v>0</v>
      </c>
      <c r="S40" s="222">
        <v>0</v>
      </c>
      <c r="T40" s="225">
        <f t="shared" si="3"/>
        <v>1.728</v>
      </c>
      <c r="U40" s="216"/>
      <c r="V40" s="224">
        <v>1.8519999999999999</v>
      </c>
      <c r="W40" s="216"/>
      <c r="X40" s="280">
        <v>1.728</v>
      </c>
      <c r="Y40" s="213">
        <f>_xll.qlSimpleQuoteSetValue(F40,X40/100,Trigger)</f>
        <v>1.0000000000003062E-5</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NOV13</v>
      </c>
      <c r="E42" s="149" t="str">
        <f t="shared" ref="E42:E77" si="4">Currency&amp;$B42&amp;$C42&amp;$D42&amp;QuoteSuffix</f>
        <v>EURECBOISNOV13_Quote</v>
      </c>
      <c r="F42" s="149" t="str">
        <f>_xll.qlSimpleQuote(Currency&amp;$B42&amp;$C42&amp;$D42&amp;QuoteSuffix,,RateTickValue,Permanent,Trigger,ObjectOverwrite)</f>
        <v>EURECBOISNOV13_Quote#0000</v>
      </c>
      <c r="G42" s="148" t="str">
        <f>_xll.ohRangeRetrieveError(F42)</f>
        <v/>
      </c>
      <c r="H42" s="147"/>
    </row>
    <row r="43" spans="1:26" x14ac:dyDescent="0.25">
      <c r="A43" s="152"/>
      <c r="B43" s="151" t="s">
        <v>131</v>
      </c>
      <c r="C43" s="151" t="s">
        <v>130</v>
      </c>
      <c r="D43" s="150" t="str">
        <f>_xll.qlECBNextCode(_xll.qlECBdate(D42))</f>
        <v>DEC13</v>
      </c>
      <c r="E43" s="149" t="str">
        <f t="shared" si="4"/>
        <v>EURECBOISDEC13_Quote</v>
      </c>
      <c r="F43" s="149" t="str">
        <f>_xll.qlSimpleQuote(Currency&amp;$B43&amp;$C43&amp;$D43&amp;QuoteSuffix,,RateTickValue,Permanent,Trigger,ObjectOverwrite)</f>
        <v>EURECBOISDEC13_Quote#0000</v>
      </c>
      <c r="G43" s="148" t="str">
        <f>_xll.ohRangeRetrieveError(F43)</f>
        <v/>
      </c>
      <c r="H43" s="147"/>
    </row>
    <row r="44" spans="1:26" x14ac:dyDescent="0.25">
      <c r="A44" s="152"/>
      <c r="B44" s="151" t="s">
        <v>131</v>
      </c>
      <c r="C44" s="151" t="s">
        <v>130</v>
      </c>
      <c r="D44" s="150" t="str">
        <f>_xll.qlECBNextCode(_xll.qlECBdate(D43))</f>
        <v>JAN14</v>
      </c>
      <c r="E44" s="149" t="str">
        <f t="shared" si="4"/>
        <v>EURECBOISJAN14_Quote</v>
      </c>
      <c r="F44" s="149" t="str">
        <f>_xll.qlSimpleQuote(Currency&amp;$B44&amp;$C44&amp;$D44&amp;QuoteSuffix,,RateTickValue,Permanent,Trigger,ObjectOverwrite)</f>
        <v>EURECBOISJAN14_Quote#0000</v>
      </c>
      <c r="G44" s="148" t="str">
        <f>_xll.ohRangeRetrieveError(F44)</f>
        <v/>
      </c>
      <c r="H44" s="147"/>
    </row>
    <row r="45" spans="1:26" ht="14.25" thickBot="1" x14ac:dyDescent="0.3">
      <c r="A45" s="152"/>
      <c r="B45" s="151" t="s">
        <v>131</v>
      </c>
      <c r="C45" s="151" t="s">
        <v>130</v>
      </c>
      <c r="D45" s="150" t="str">
        <f>_xll.qlECBNextCode(_xll.qlECBdate(D44))</f>
        <v>FEB14</v>
      </c>
      <c r="E45" s="149" t="str">
        <f t="shared" si="4"/>
        <v>EURECBOISFEB14_Quote</v>
      </c>
      <c r="F45" s="149" t="str">
        <f>_xll.qlSimpleQuote(Currency&amp;$B45&amp;$C45&amp;$D45&amp;QuoteSuffix,,RateTickValue,Permanent,Trigger,ObjectOverwrite)</f>
        <v>EURECBOISFEB14_Quote#0000</v>
      </c>
      <c r="G45" s="148" t="str">
        <f>_xll.ohRangeRetrieveError(F45)</f>
        <v/>
      </c>
      <c r="H45" s="147"/>
    </row>
    <row r="46" spans="1:26" x14ac:dyDescent="0.25">
      <c r="A46" s="152"/>
      <c r="B46" s="151" t="s">
        <v>131</v>
      </c>
      <c r="C46" s="151" t="s">
        <v>130</v>
      </c>
      <c r="D46" s="150" t="str">
        <f>_xll.qlECBNextCode(_xll.qlECBdate(D45))</f>
        <v>MAR14</v>
      </c>
      <c r="E46" s="149" t="str">
        <f t="shared" si="4"/>
        <v>EURECBOISMAR14_Quote</v>
      </c>
      <c r="F46" s="149" t="str">
        <f>_xll.qlSimpleQuote(Currency&amp;$B46&amp;$C46&amp;$D46&amp;QuoteSuffix,,RateTickValue,Permanent,Trigger,ObjectOverwrite)</f>
        <v>EURECBOISMAR14_Quote#0000</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APR14</v>
      </c>
      <c r="E47" s="149" t="str">
        <f t="shared" si="4"/>
        <v>EURECBOISAPR14_Quote</v>
      </c>
      <c r="F47" s="149" t="str">
        <f>_xll.qlSimpleQuote(Currency&amp;$B47&amp;$C47&amp;$D47&amp;QuoteSuffix,,RateTickValue,Permanent,Trigger,ObjectOverwrite)</f>
        <v>EURECBOISAPR14_Quote#0000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MAY14</v>
      </c>
      <c r="E48" s="149" t="str">
        <f t="shared" si="4"/>
        <v>EURECBOISMAY14_Quote</v>
      </c>
      <c r="F48" s="149" t="str">
        <f>_xll.qlSimpleQuote(Currency&amp;$B48&amp;$C48&amp;$D48&amp;QuoteSuffix,,RateTickValue,Permanent,Trigger,ObjectOverwrite)</f>
        <v>EURECBOISMAY14_Quote#0000</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ht="22.5" x14ac:dyDescent="0.25">
      <c r="A49" s="152"/>
      <c r="B49" s="151" t="s">
        <v>131</v>
      </c>
      <c r="C49" s="151" t="s">
        <v>130</v>
      </c>
      <c r="D49" s="150" t="str">
        <f>_xll.qlECBNextCode(_xll.qlECBdate(D48))</f>
        <v>JUN14</v>
      </c>
      <c r="E49" s="149" t="str">
        <f t="shared" si="4"/>
        <v>EURECBOISJUN14_Quote</v>
      </c>
      <c r="F49" s="149" t="str">
        <f>_xll.qlSimpleQuote(Currency&amp;$B49&amp;$C49&amp;$D49&amp;QuoteSuffix,,RateTickValue,Permanent,Trigger,ObjectOverwrite)</f>
        <v>EURECBOISJUN14_Quote#0000</v>
      </c>
      <c r="G49" s="148" t="str">
        <f>_xll.ohRangeRetrieveError(F49)</f>
        <v/>
      </c>
      <c r="H49" s="147"/>
      <c r="J49" s="98"/>
      <c r="K49" s="332"/>
      <c r="L49" s="178"/>
      <c r="M49" s="170"/>
      <c r="N49" s="170"/>
      <c r="O49" s="246" t="str">
        <f>_xll.RData(O50:O55,P49:S49,,ReutersRtMode,,P50)</f>
        <v>Updated at 15:05:55</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str">
        <f>_xll.qlECBNextCode(_xll.qlECBdate(D49))</f>
        <v>JUL14</v>
      </c>
      <c r="E50" s="149" t="str">
        <f t="shared" si="4"/>
        <v>EURECBOISJUL14_Quote</v>
      </c>
      <c r="F50" s="149" t="str">
        <f>_xll.qlSimpleQuote(Currency&amp;$B50&amp;$C50&amp;$D50&amp;QuoteSuffix,,RateTickValue,Permanent,Trigger,ObjectOverwrite)</f>
        <v>EURECBOISJUL14_Quote#0000</v>
      </c>
      <c r="G50" s="148" t="str">
        <f>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-2.4E-2</v>
      </c>
      <c r="Q50" s="222">
        <v>2.5999999999999999E-2</v>
      </c>
      <c r="R50" s="222" t="s">
        <v>215</v>
      </c>
      <c r="S50" s="344" t="s">
        <v>247</v>
      </c>
      <c r="T50" s="225">
        <f>IF(ISERROR(AVERAGE(P50,Q50)),#NUM!,AVERAGE(P50,Q50))</f>
        <v>9.9999999999999915E-4</v>
      </c>
      <c r="U50" s="216"/>
      <c r="V50" s="236"/>
      <c r="W50" s="216"/>
      <c r="X50" s="294">
        <f t="array" ref="X50:X55">QuoteLive</f>
        <v>-8.9999999999999976E-3</v>
      </c>
      <c r="Y50" s="361" t="e">
        <f>_xll.qlSimpleQuoteSetValue(#REF!,$X50/100,Trigger)</f>
        <v>#VALUE!</v>
      </c>
      <c r="Z50" s="193"/>
    </row>
    <row r="51" spans="1:26" x14ac:dyDescent="0.25">
      <c r="A51" s="152"/>
      <c r="B51" s="151" t="s">
        <v>131</v>
      </c>
      <c r="C51" s="151" t="s">
        <v>130</v>
      </c>
      <c r="D51" s="150" t="str">
        <f>_xll.qlECBNextCode(_xll.qlECBdate(D50))</f>
        <v>AUG14</v>
      </c>
      <c r="E51" s="149" t="str">
        <f t="shared" si="4"/>
        <v>EURECBOISAUG14_Quote</v>
      </c>
      <c r="F51" s="149" t="str">
        <f>_xll.qlSimpleQuote(Currency&amp;$B51&amp;$C51&amp;$D51&amp;QuoteSuffix,,RateTickValue,Permanent,Trigger,ObjectOverwrite)</f>
        <v>EURECBOISAUG14_Quote#0000</v>
      </c>
      <c r="G51" s="148" t="str">
        <f>_xll.ohRangeRetrieveError(F51)</f>
        <v/>
      </c>
      <c r="H51" s="147"/>
      <c r="J51" s="98"/>
      <c r="K51" s="264" t="s">
        <v>220</v>
      </c>
      <c r="L51" s="263" t="s">
        <v>131</v>
      </c>
      <c r="M51" s="263" t="s">
        <v>130</v>
      </c>
      <c r="N51" s="261" t="str">
        <f t="shared" si="5"/>
        <v>EURECBOISM2</v>
      </c>
      <c r="O51" s="261" t="str">
        <v>EURECBOISM2=ICAP</v>
      </c>
      <c r="P51" s="222">
        <v>-5.5E-2</v>
      </c>
      <c r="Q51" s="222">
        <v>-5.0000000000000001E-3</v>
      </c>
      <c r="R51" s="222" t="s">
        <v>215</v>
      </c>
      <c r="S51" s="344" t="s">
        <v>248</v>
      </c>
      <c r="T51" s="225">
        <f t="shared" ref="T51:T55" si="6">IF(ISERROR(AVERAGE(P51,Q51)),#NUM!,AVERAGE(P51,Q51))</f>
        <v>-0.03</v>
      </c>
      <c r="U51" s="216"/>
      <c r="V51" s="224"/>
      <c r="W51" s="216"/>
      <c r="X51" s="287">
        <v>7.0000000000000027E-3</v>
      </c>
      <c r="Y51" s="362" t="e">
        <f>_xll.qlSimpleQuoteSetValue(#REF!,$X51/100,Trigger)</f>
        <v>#VALUE!</v>
      </c>
      <c r="Z51" s="193"/>
    </row>
    <row r="52" spans="1:26" x14ac:dyDescent="0.25">
      <c r="A52" s="152"/>
      <c r="B52" s="151" t="s">
        <v>131</v>
      </c>
      <c r="C52" s="151" t="s">
        <v>130</v>
      </c>
      <c r="D52" s="150" t="str">
        <f>_xll.qlECBNextCode(_xll.qlECBdate(D51))</f>
        <v>SEP14</v>
      </c>
      <c r="E52" s="149" t="str">
        <f t="shared" si="4"/>
        <v>EURECBOISSEP14_Quote</v>
      </c>
      <c r="F52" s="149" t="str">
        <f>_xll.qlSimpleQuote(Currency&amp;$B52&amp;$C52&amp;$D52&amp;QuoteSuffix,,RateTickValue,Permanent,Trigger,ObjectOverwrite)</f>
        <v>EURECBOISSEP14_Quote#0000</v>
      </c>
      <c r="G52" s="148" t="str">
        <f>_xll.ohRangeRetrieveError(F52)</f>
        <v/>
      </c>
      <c r="H52" s="147"/>
      <c r="J52" s="98"/>
      <c r="K52" s="264" t="s">
        <v>219</v>
      </c>
      <c r="L52" s="263" t="s">
        <v>131</v>
      </c>
      <c r="M52" s="263" t="s">
        <v>130</v>
      </c>
      <c r="N52" s="261" t="str">
        <f t="shared" si="5"/>
        <v>EURECBOISM3</v>
      </c>
      <c r="O52" s="261" t="str">
        <v>EURECBOISM3=ICAP</v>
      </c>
      <c r="P52" s="222">
        <v>-3.4000000000000002E-2</v>
      </c>
      <c r="Q52" s="222">
        <v>1.6E-2</v>
      </c>
      <c r="R52" s="222" t="s">
        <v>215</v>
      </c>
      <c r="S52" s="344" t="s">
        <v>249</v>
      </c>
      <c r="T52" s="225">
        <f t="shared" si="6"/>
        <v>-9.0000000000000011E-3</v>
      </c>
      <c r="U52" s="216"/>
      <c r="V52" s="224"/>
      <c r="W52" s="216"/>
      <c r="X52" s="287">
        <v>9.9999999999999742E-4</v>
      </c>
      <c r="Y52" s="362" t="e">
        <f>_xll.qlSimpleQuoteSetValue(#REF!,$X52/100,Trigger)</f>
        <v>#VALUE!</v>
      </c>
      <c r="Z52" s="193"/>
    </row>
    <row r="53" spans="1:26" x14ac:dyDescent="0.25">
      <c r="A53" s="152"/>
      <c r="B53" s="151" t="s">
        <v>131</v>
      </c>
      <c r="C53" s="151" t="s">
        <v>130</v>
      </c>
      <c r="D53" s="150" t="str">
        <f>_xll.qlECBNextCode(_xll.qlECBdate(D52))</f>
        <v>OCT14</v>
      </c>
      <c r="E53" s="149" t="str">
        <f t="shared" si="4"/>
        <v>EURECBOISOCT14_Quote</v>
      </c>
      <c r="F53" s="149" t="str">
        <f>_xll.qlSimpleQuote(Currency&amp;$B53&amp;$C53&amp;$D53&amp;QuoteSuffix,,RateTickValue,Permanent,Trigger,ObjectOverwrite)</f>
        <v>EURECBOISOCT14_Quote#0000</v>
      </c>
      <c r="G53" s="148" t="str">
        <f>_xll.ohRangeRetrieveError(F53)</f>
        <v/>
      </c>
      <c r="H53" s="147"/>
      <c r="J53" s="98"/>
      <c r="K53" s="264" t="s">
        <v>218</v>
      </c>
      <c r="L53" s="263" t="s">
        <v>131</v>
      </c>
      <c r="M53" s="263" t="s">
        <v>130</v>
      </c>
      <c r="N53" s="261" t="str">
        <f t="shared" si="5"/>
        <v>EURECBOISM4</v>
      </c>
      <c r="O53" s="261" t="str">
        <v>EURECBOISM4=ICAP</v>
      </c>
      <c r="P53" s="222">
        <v>-0.06</v>
      </c>
      <c r="Q53" s="222">
        <v>-0.01</v>
      </c>
      <c r="R53" s="222" t="s">
        <v>215</v>
      </c>
      <c r="S53" s="344" t="s">
        <v>252</v>
      </c>
      <c r="T53" s="225">
        <f t="shared" si="6"/>
        <v>-3.4999999999999996E-2</v>
      </c>
      <c r="U53" s="216"/>
      <c r="V53" s="224"/>
      <c r="W53" s="216"/>
      <c r="X53" s="287">
        <v>-4.9999999999999992E-3</v>
      </c>
      <c r="Y53" s="362" t="e">
        <f>_xll.qlSimpleQuoteSetValue(#REF!,$X53/100,Trigger)</f>
        <v>#VALUE!</v>
      </c>
      <c r="Z53" s="193"/>
    </row>
    <row r="54" spans="1:26" x14ac:dyDescent="0.25">
      <c r="A54" s="152"/>
      <c r="B54" s="151" t="s">
        <v>131</v>
      </c>
      <c r="C54" s="151" t="s">
        <v>130</v>
      </c>
      <c r="D54" s="150" t="str">
        <f>_xll.qlECBNextCode(_xll.qlECBdate(D53))</f>
        <v>NOV14</v>
      </c>
      <c r="E54" s="149" t="str">
        <f t="shared" si="4"/>
        <v>EURECBOISNOV14_Quote</v>
      </c>
      <c r="F54" s="149" t="str">
        <f>_xll.qlSimpleQuote(Currency&amp;$B54&amp;$C54&amp;$D54&amp;QuoteSuffix,,RateTickValue,Permanent,Trigger,ObjectOverwrite)</f>
        <v>EURECBOISNOV14_Quote#0000</v>
      </c>
      <c r="G54" s="148" t="str">
        <f>_xll.ohRangeRetrieveError(F54)</f>
        <v/>
      </c>
      <c r="H54" s="147"/>
      <c r="J54" s="98"/>
      <c r="K54" s="264" t="s">
        <v>217</v>
      </c>
      <c r="L54" s="263" t="s">
        <v>131</v>
      </c>
      <c r="M54" s="263" t="s">
        <v>130</v>
      </c>
      <c r="N54" s="261" t="str">
        <f t="shared" si="5"/>
        <v>EURECBOISM5</v>
      </c>
      <c r="O54" s="261" t="str">
        <v>EURECBOISM5=ICAP</v>
      </c>
      <c r="P54" s="222">
        <v>-8.1000000000000003E-2</v>
      </c>
      <c r="Q54" s="222">
        <v>-3.1E-2</v>
      </c>
      <c r="R54" s="222" t="s">
        <v>215</v>
      </c>
      <c r="S54" s="344" t="s">
        <v>253</v>
      </c>
      <c r="T54" s="225">
        <f t="shared" si="6"/>
        <v>-5.6000000000000001E-2</v>
      </c>
      <c r="U54" s="216"/>
      <c r="V54" s="224"/>
      <c r="W54" s="216"/>
      <c r="X54" s="287">
        <v>-4.9999999999999992E-3</v>
      </c>
      <c r="Y54" s="362" t="e">
        <f>_xll.qlSimpleQuoteSetValue(#REF!,$X54/100,Trigger)</f>
        <v>#VALUE!</v>
      </c>
      <c r="Z54" s="193"/>
    </row>
    <row r="55" spans="1:26" x14ac:dyDescent="0.25">
      <c r="A55" s="152"/>
      <c r="B55" s="151" t="s">
        <v>131</v>
      </c>
      <c r="C55" s="151" t="s">
        <v>130</v>
      </c>
      <c r="D55" s="150" t="str">
        <f>_xll.qlECBNextCode(_xll.qlECBdate(D54))</f>
        <v>DEC14</v>
      </c>
      <c r="E55" s="149" t="str">
        <f t="shared" si="4"/>
        <v>EURECBOISDEC14_Quote</v>
      </c>
      <c r="F55" s="149" t="str">
        <f>_xll.qlSimpleQuote(Currency&amp;$B55&amp;$C55&amp;$D55&amp;QuoteSuffix,,RateTickValue,Permanent,Trigger,ObjectOverwrite)</f>
        <v>EURECBOISDEC14_Quote#0000</v>
      </c>
      <c r="G55" s="148" t="str">
        <f>_xll.ohRangeRetrieveError(F55)</f>
        <v/>
      </c>
      <c r="H55" s="147"/>
      <c r="J55" s="98"/>
      <c r="K55" s="269" t="s">
        <v>216</v>
      </c>
      <c r="L55" s="268" t="s">
        <v>131</v>
      </c>
      <c r="M55" s="268" t="s">
        <v>130</v>
      </c>
      <c r="N55" s="266" t="str">
        <f t="shared" si="5"/>
        <v>EURECBOISM6</v>
      </c>
      <c r="O55" s="266" t="str">
        <v>EURECBOISM6=ICAP</v>
      </c>
      <c r="P55" s="214">
        <v>-8.5000000000000006E-2</v>
      </c>
      <c r="Q55" s="214">
        <v>-3.5000000000000003E-2</v>
      </c>
      <c r="R55" s="214" t="s">
        <v>215</v>
      </c>
      <c r="S55" s="343" t="s">
        <v>259</v>
      </c>
      <c r="T55" s="225">
        <f t="shared" si="6"/>
        <v>-6.0000000000000005E-2</v>
      </c>
      <c r="U55" s="216"/>
      <c r="V55" s="217"/>
      <c r="W55" s="216"/>
      <c r="X55" s="280">
        <v>-1.2E-2</v>
      </c>
      <c r="Y55" s="363" t="e">
        <f>_xll.qlSimpleQuoteSetValue(#REF!,$X55/100,Trigger)</f>
        <v>#VALUE!</v>
      </c>
      <c r="Z55" s="193"/>
    </row>
    <row r="56" spans="1:26" ht="14.25" thickBot="1" x14ac:dyDescent="0.3">
      <c r="A56" s="152"/>
      <c r="B56" s="151" t="s">
        <v>131</v>
      </c>
      <c r="C56" s="151" t="s">
        <v>130</v>
      </c>
      <c r="D56" s="150" t="str">
        <f>_xll.qlECBNextCode(_xll.qlECBdate(D55))</f>
        <v>JAN15</v>
      </c>
      <c r="E56" s="149" t="str">
        <f t="shared" si="4"/>
        <v>EURECBOISJAN15_Quote</v>
      </c>
      <c r="F56" s="149" t="str">
        <f>_xll.qlSimpleQuote(Currency&amp;$B56&amp;$C56&amp;$D56&amp;QuoteSuffix,,RateTickValue,Permanent,Trigger,ObjectOverwrite)</f>
        <v>EURECBOISJAN15_Quote#0000</v>
      </c>
      <c r="G56" s="148" t="str">
        <f>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str">
        <f>_xll.qlECBNextCode(_xll.qlECBdate(D56))</f>
        <v>MAR15</v>
      </c>
      <c r="E57" s="149" t="str">
        <f t="shared" si="4"/>
        <v>EURECBOISMAR15_Quote</v>
      </c>
      <c r="F57" s="149" t="str">
        <f>_xll.qlSimpleQuote(Currency&amp;$B57&amp;$C57&amp;$D57&amp;QuoteSuffix,,RateTickValue,Permanent,Trigger,ObjectOverwrite)</f>
        <v>EURECBOISMAR15_Quote#0000</v>
      </c>
      <c r="G57" s="148" t="str">
        <f>_xll.ohRangeRetrieveError(F57)</f>
        <v/>
      </c>
      <c r="H57" s="147"/>
    </row>
    <row r="58" spans="1:26" x14ac:dyDescent="0.25">
      <c r="A58" s="152"/>
      <c r="B58" s="151" t="s">
        <v>131</v>
      </c>
      <c r="C58" s="151" t="s">
        <v>130</v>
      </c>
      <c r="D58" s="150" t="str">
        <f>_xll.qlECBNextCode(_xll.qlECBdate(D57))</f>
        <v>APR15</v>
      </c>
      <c r="E58" s="149" t="str">
        <f t="shared" si="4"/>
        <v>EURECBOISAPR15_Quote</v>
      </c>
      <c r="F58" s="149" t="str">
        <f>_xll.qlSimpleQuote(Currency&amp;$B58&amp;$C58&amp;$D58&amp;QuoteSuffix,,RateTickValue,Permanent,Trigger,ObjectOverwrite)</f>
        <v>EURECBOISAPR15_Quote#0000</v>
      </c>
      <c r="G58" s="148" t="str">
        <f>_xll.ohRangeRetrieveError(F58)</f>
        <v/>
      </c>
      <c r="H58" s="147"/>
    </row>
    <row r="59" spans="1:26" x14ac:dyDescent="0.25">
      <c r="A59" s="152"/>
      <c r="B59" s="151" t="s">
        <v>131</v>
      </c>
      <c r="C59" s="151" t="s">
        <v>130</v>
      </c>
      <c r="D59" s="150" t="str">
        <f>_xll.qlECBNextCode(_xll.qlECBdate(D58))</f>
        <v>JUN15</v>
      </c>
      <c r="E59" s="149" t="str">
        <f t="shared" si="4"/>
        <v>EURECBOISJUN15_Quote</v>
      </c>
      <c r="F59" s="149" t="str">
        <f>_xll.qlSimpleQuote(Currency&amp;$B59&amp;$C59&amp;$D59&amp;QuoteSuffix,,RateTickValue,Permanent,Trigger,ObjectOverwrite)</f>
        <v>EURECBOISJUN15_Quote#0000</v>
      </c>
      <c r="G59" s="148" t="str">
        <f>_xll.ohRangeRetrieveError(F59)</f>
        <v/>
      </c>
      <c r="H59" s="147"/>
    </row>
    <row r="60" spans="1:26" x14ac:dyDescent="0.25">
      <c r="A60" s="152"/>
      <c r="B60" s="151" t="s">
        <v>131</v>
      </c>
      <c r="C60" s="151" t="s">
        <v>130</v>
      </c>
      <c r="D60" s="150" t="str">
        <f>_xll.qlECBNextCode(_xll.qlECBdate(D59))</f>
        <v>JUL15</v>
      </c>
      <c r="E60" s="149" t="str">
        <f t="shared" si="4"/>
        <v>EURECBOISJUL15_Quote</v>
      </c>
      <c r="F60" s="149" t="str">
        <f>_xll.qlSimpleQuote(Currency&amp;$B60&amp;$C60&amp;$D60&amp;QuoteSuffix,,RateTickValue,Permanent,Trigger,ObjectOverwrite)</f>
        <v>EURECBOISJUL15_Quote#0000</v>
      </c>
      <c r="G60" s="148" t="str">
        <f>_xll.ohRangeRetrieveError(F60)</f>
        <v/>
      </c>
      <c r="H60" s="147"/>
    </row>
    <row r="61" spans="1:26" x14ac:dyDescent="0.25">
      <c r="A61" s="152"/>
      <c r="B61" s="151" t="s">
        <v>131</v>
      </c>
      <c r="C61" s="151" t="s">
        <v>130</v>
      </c>
      <c r="D61" s="150" t="str">
        <f>_xll.qlECBNextCode(_xll.qlECBdate(D60))</f>
        <v>SEP15</v>
      </c>
      <c r="E61" s="149" t="str">
        <f t="shared" si="4"/>
        <v>EURECBOISSEP15_Quote</v>
      </c>
      <c r="F61" s="149" t="str">
        <f>_xll.qlSimpleQuote(Currency&amp;$B61&amp;$C61&amp;$D61&amp;QuoteSuffix,,RateTickValue,Permanent,Trigger,ObjectOverwrite)</f>
        <v>EURECBOISSEP15_Quote#0000</v>
      </c>
      <c r="G61" s="148" t="str">
        <f>_xll.ohRangeRetrieveError(F61)</f>
        <v/>
      </c>
      <c r="H61" s="147"/>
    </row>
    <row r="62" spans="1:26" x14ac:dyDescent="0.25">
      <c r="A62" s="152"/>
      <c r="B62" s="151" t="s">
        <v>131</v>
      </c>
      <c r="C62" s="151" t="s">
        <v>130</v>
      </c>
      <c r="D62" s="150" t="str">
        <f>_xll.qlECBNextCode(_xll.qlECBdate(D61))</f>
        <v>OCT15</v>
      </c>
      <c r="E62" s="149" t="str">
        <f t="shared" si="4"/>
        <v>EURECBOISOCT15_Quote</v>
      </c>
      <c r="F62" s="149" t="str">
        <f>_xll.qlSimpleQuote(Currency&amp;$B62&amp;$C62&amp;$D62&amp;QuoteSuffix,,RateTickValue,Permanent,Trigger,ObjectOverwrite)</f>
        <v>EURECBOISOCT15_Quote#0000</v>
      </c>
      <c r="G62" s="148" t="str">
        <f>_xll.ohRangeRetrieveError(F62)</f>
        <v/>
      </c>
      <c r="H62" s="147"/>
    </row>
    <row r="63" spans="1:26" x14ac:dyDescent="0.25">
      <c r="A63" s="152"/>
      <c r="B63" s="151" t="s">
        <v>131</v>
      </c>
      <c r="C63" s="151" t="s">
        <v>130</v>
      </c>
      <c r="D63" s="150" t="str">
        <f>_xll.qlECBNextCode(_xll.qlECBdate(D62))</f>
        <v>DEC15</v>
      </c>
      <c r="E63" s="149" t="str">
        <f t="shared" si="4"/>
        <v>EURECBOISDEC15_Quote</v>
      </c>
      <c r="F63" s="149" t="str">
        <f>_xll.qlSimpleQuote(Currency&amp;$B63&amp;$C63&amp;$D63&amp;QuoteSuffix,,RateTickValue,Permanent,Trigger,ObjectOverwrite)</f>
        <v>EURECBOISDEC15_Quote#0000</v>
      </c>
      <c r="G63" s="148" t="str">
        <f>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2</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15:05:01</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-1.7000000000000001E-2</v>
      </c>
      <c r="Q5" s="262">
        <v>3.3000000000000002E-2</v>
      </c>
      <c r="R5" s="262">
        <v>0</v>
      </c>
      <c r="S5" s="262">
        <v>0</v>
      </c>
      <c r="T5" s="331">
        <f>IF(ISERROR(AVERAGE(P5,Q5)),#NUM!,AVERAGE(P5,Q5))</f>
        <v>8.0000000000000002E-3</v>
      </c>
      <c r="U5" s="216"/>
      <c r="V5" s="224">
        <v>4.9999999999999992E-3</v>
      </c>
      <c r="W5" s="216"/>
      <c r="X5" s="287">
        <f t="array" ref="X5:X15">QuoteLive</f>
        <v>8.0000000000000002E-3</v>
      </c>
      <c r="Y5" s="221">
        <f>_xll.qlSimpleQuoteSetValue(F5,X5/100,Trigger)</f>
        <v>0</v>
      </c>
      <c r="Z5" s="193"/>
      <c r="AB5" s="253">
        <f t="shared" ref="AB5:AB15" si="2">(Q5-T5)/50</f>
        <v>5.0000000000000001E-4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-1.4999999999999999E-2</v>
      </c>
      <c r="Q6" s="262">
        <v>3.5000000000000003E-2</v>
      </c>
      <c r="R6" s="262">
        <v>0</v>
      </c>
      <c r="S6" s="262">
        <v>0</v>
      </c>
      <c r="T6" s="331">
        <f t="shared" ref="T6:T15" si="3">IF(ISERROR(AVERAGE(P6,Q6)),#NUM!,AVERAGE(P6,Q6))</f>
        <v>1.0000000000000002E-2</v>
      </c>
      <c r="U6" s="216"/>
      <c r="V6" s="224">
        <v>6.0000000000000001E-3</v>
      </c>
      <c r="W6" s="216"/>
      <c r="X6" s="287">
        <v>1.0000000000000002E-2</v>
      </c>
      <c r="Y6" s="221">
        <f>_xll.qlSimpleQuoteSetValue(F6,X6/100,Trigger)</f>
        <v>0</v>
      </c>
      <c r="Z6" s="193"/>
      <c r="AB6" s="253">
        <f t="shared" si="2"/>
        <v>5.0000000000000001E-4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-1.2999999999999999E-2</v>
      </c>
      <c r="Q7" s="262">
        <v>3.6999999999999998E-2</v>
      </c>
      <c r="R7" s="262">
        <v>0</v>
      </c>
      <c r="S7" s="262">
        <v>0</v>
      </c>
      <c r="T7" s="331">
        <f t="shared" si="3"/>
        <v>1.2E-2</v>
      </c>
      <c r="U7" s="216"/>
      <c r="V7" s="224">
        <v>8.0000000000000002E-3</v>
      </c>
      <c r="W7" s="216"/>
      <c r="X7" s="287">
        <v>1.2E-2</v>
      </c>
      <c r="Y7" s="221">
        <f>_xll.qlSimpleQuoteSetValue(F7,X7/100,Trigger)</f>
        <v>0</v>
      </c>
      <c r="Z7" s="193"/>
      <c r="AB7" s="253">
        <f t="shared" si="2"/>
        <v>5.0000000000000001E-4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-8.9999999999999993E-3</v>
      </c>
      <c r="Q8" s="262">
        <v>4.1000000000000002E-2</v>
      </c>
      <c r="R8" s="262">
        <v>0</v>
      </c>
      <c r="S8" s="262">
        <v>0</v>
      </c>
      <c r="T8" s="331">
        <f t="shared" si="3"/>
        <v>1.6E-2</v>
      </c>
      <c r="U8" s="216"/>
      <c r="V8" s="224">
        <v>9.0000000000000011E-3</v>
      </c>
      <c r="W8" s="216"/>
      <c r="X8" s="287">
        <v>1.6E-2</v>
      </c>
      <c r="Y8" s="221">
        <f>_xll.qlSimpleQuoteSetValue(F8,X8/100,Trigger)</f>
        <v>0</v>
      </c>
      <c r="Z8" s="193"/>
      <c r="AB8" s="253">
        <f t="shared" si="2"/>
        <v>5.0000000000000001E-4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-8.0000000000000002E-3</v>
      </c>
      <c r="Q9" s="262">
        <v>4.2000000000000003E-2</v>
      </c>
      <c r="R9" s="262">
        <v>0</v>
      </c>
      <c r="S9" s="262">
        <v>0</v>
      </c>
      <c r="T9" s="331">
        <f t="shared" si="3"/>
        <v>1.7000000000000001E-2</v>
      </c>
      <c r="U9" s="216"/>
      <c r="V9" s="224">
        <v>8.0000000000000002E-3</v>
      </c>
      <c r="W9" s="216"/>
      <c r="X9" s="287">
        <v>1.7000000000000001E-2</v>
      </c>
      <c r="Y9" s="221">
        <f>_xll.qlSimpleQuoteSetValue(F9,X9/100,Trigger)</f>
        <v>9.9999999999999991E-6</v>
      </c>
      <c r="Z9" s="193"/>
      <c r="AB9" s="253">
        <f t="shared" si="2"/>
        <v>5.0000000000000001E-4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-0.01</v>
      </c>
      <c r="Q10" s="262">
        <v>0.04</v>
      </c>
      <c r="R10" s="262">
        <v>0</v>
      </c>
      <c r="S10" s="262">
        <v>0</v>
      </c>
      <c r="T10" s="331">
        <f t="shared" si="3"/>
        <v>1.4999999999999999E-2</v>
      </c>
      <c r="U10" s="216"/>
      <c r="V10" s="224">
        <v>6.0000000000000001E-3</v>
      </c>
      <c r="W10" s="216"/>
      <c r="X10" s="287">
        <v>1.4999999999999999E-2</v>
      </c>
      <c r="Y10" s="221">
        <f>_xll.qlSimpleQuoteSetValue(F10,X10/100,Trigger)</f>
        <v>9.999999999999972E-6</v>
      </c>
      <c r="Z10" s="193"/>
      <c r="AB10" s="253">
        <f t="shared" si="2"/>
        <v>5.0000000000000001E-4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-1.2E-2</v>
      </c>
      <c r="Q11" s="262">
        <v>3.7999999999999999E-2</v>
      </c>
      <c r="R11" s="262">
        <v>0</v>
      </c>
      <c r="S11" s="262">
        <v>0</v>
      </c>
      <c r="T11" s="331">
        <f t="shared" si="3"/>
        <v>1.2999999999999999E-2</v>
      </c>
      <c r="U11" s="216"/>
      <c r="V11" s="224">
        <v>4.9999999999999992E-3</v>
      </c>
      <c r="W11" s="216"/>
      <c r="X11" s="287">
        <v>1.2999999999999999E-2</v>
      </c>
      <c r="Y11" s="221">
        <f>_xll.qlSimpleQuoteSetValue(F11,X11/100,Trigger)</f>
        <v>9.9999999999999856E-6</v>
      </c>
      <c r="Z11" s="193"/>
      <c r="AB11" s="253">
        <f t="shared" si="2"/>
        <v>5.0000000000000001E-4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-1.2999999999999999E-2</v>
      </c>
      <c r="Q12" s="262">
        <v>3.6999999999999998E-2</v>
      </c>
      <c r="R12" s="262">
        <v>0</v>
      </c>
      <c r="S12" s="262">
        <v>0</v>
      </c>
      <c r="T12" s="331">
        <f t="shared" si="3"/>
        <v>1.2E-2</v>
      </c>
      <c r="U12" s="216"/>
      <c r="V12" s="224">
        <v>4.0000000000000001E-3</v>
      </c>
      <c r="W12" s="216"/>
      <c r="X12" s="287">
        <v>1.2E-2</v>
      </c>
      <c r="Y12" s="221">
        <f>_xll.qlSimpleQuoteSetValue(F12,X12/100,Trigger)</f>
        <v>0</v>
      </c>
      <c r="Z12" s="193"/>
      <c r="AB12" s="253">
        <f t="shared" si="2"/>
        <v>5.0000000000000001E-4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-1.4E-2</v>
      </c>
      <c r="Q13" s="262">
        <v>3.5999999999999997E-2</v>
      </c>
      <c r="R13" s="262">
        <v>0</v>
      </c>
      <c r="S13" s="262">
        <v>0</v>
      </c>
      <c r="T13" s="331">
        <f t="shared" si="3"/>
        <v>1.0999999999999999E-2</v>
      </c>
      <c r="U13" s="216"/>
      <c r="V13" s="224">
        <v>2E-3</v>
      </c>
      <c r="W13" s="216"/>
      <c r="X13" s="287">
        <v>1.0999999999999999E-2</v>
      </c>
      <c r="Y13" s="221">
        <f>_xll.qlSimpleQuoteSetValue(F13,X13/100,Trigger)</f>
        <v>0</v>
      </c>
      <c r="Z13" s="193"/>
      <c r="AB13" s="253">
        <f t="shared" si="2"/>
        <v>5.0000000000000001E-4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-1.4999999999999999E-2</v>
      </c>
      <c r="Q14" s="262">
        <v>3.5000000000000003E-2</v>
      </c>
      <c r="R14" s="262">
        <v>0</v>
      </c>
      <c r="S14" s="262">
        <v>0</v>
      </c>
      <c r="T14" s="331">
        <f t="shared" si="3"/>
        <v>1.0000000000000002E-2</v>
      </c>
      <c r="U14" s="216"/>
      <c r="V14" s="224">
        <v>2E-3</v>
      </c>
      <c r="W14" s="216"/>
      <c r="X14" s="287">
        <v>1.0000000000000002E-2</v>
      </c>
      <c r="Y14" s="221">
        <f>_xll.qlSimpleQuoteSetValue(F14,X14/100,Trigger)</f>
        <v>1.0000000000000013E-5</v>
      </c>
      <c r="Z14" s="193"/>
      <c r="AB14" s="253">
        <f t="shared" si="2"/>
        <v>5.0000000000000001E-4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-1.6E-2</v>
      </c>
      <c r="Q15" s="267">
        <v>3.4000000000000002E-2</v>
      </c>
      <c r="R15" s="267">
        <v>0</v>
      </c>
      <c r="S15" s="267">
        <v>0</v>
      </c>
      <c r="T15" s="330">
        <f t="shared" si="3"/>
        <v>9.0000000000000011E-3</v>
      </c>
      <c r="U15" s="216"/>
      <c r="V15" s="217">
        <v>2E-3</v>
      </c>
      <c r="W15" s="216"/>
      <c r="X15" s="280">
        <v>9.0000000000000011E-3</v>
      </c>
      <c r="Y15" s="213">
        <f>_xll.qlSimpleQuoteSetValue(F15,X15/100,Trigger)</f>
        <v>9.9999999999999991E-6</v>
      </c>
      <c r="Z15" s="193"/>
      <c r="AB15" s="253">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0</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15:06:11</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7.0000000000000007E-2</v>
      </c>
      <c r="Q5" s="262">
        <v>0.12</v>
      </c>
      <c r="R5" s="262">
        <v>0</v>
      </c>
      <c r="S5" s="262">
        <v>0</v>
      </c>
      <c r="T5" s="331">
        <f>IF(ISERROR(AVERAGE(P5,Q5)),#NUM!,AVERAGE(P5,Q5))</f>
        <v>9.5000000000000001E-2</v>
      </c>
      <c r="U5" s="216"/>
      <c r="V5" s="224">
        <v>8.2000000000000003E-2</v>
      </c>
      <c r="W5" s="216"/>
      <c r="X5" s="287">
        <f t="array" ref="X5:X11">QuoteLive</f>
        <v>9.5000000000000001E-2</v>
      </c>
      <c r="Y5" s="221">
        <f>_xll.qlSimpleQuoteSetValue(F5,X5/100,Trigger)</f>
        <v>0</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7.3999999999999996E-2</v>
      </c>
      <c r="Q6" s="262">
        <v>0.124</v>
      </c>
      <c r="R6" s="262">
        <v>0</v>
      </c>
      <c r="S6" s="262">
        <v>0</v>
      </c>
      <c r="T6" s="331">
        <f t="shared" ref="T6:T11" si="3">IF(ISERROR(AVERAGE(P6,Q6)),#NUM!,AVERAGE(P6,Q6))</f>
        <v>9.9000000000000005E-2</v>
      </c>
      <c r="U6" s="216"/>
      <c r="V6" s="224">
        <v>8.7999999999999995E-2</v>
      </c>
      <c r="W6" s="216"/>
      <c r="X6" s="287">
        <v>9.9000000000000005E-2</v>
      </c>
      <c r="Y6" s="221">
        <f>_xll.qlSimpleQuoteSetValue(F6,X6/100,Trigger)</f>
        <v>0</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8.3000000000000004E-2</v>
      </c>
      <c r="Q7" s="262">
        <v>0.13300000000000001</v>
      </c>
      <c r="R7" s="262">
        <v>0</v>
      </c>
      <c r="S7" s="262">
        <v>0</v>
      </c>
      <c r="T7" s="331">
        <f t="shared" si="3"/>
        <v>0.10800000000000001</v>
      </c>
      <c r="U7" s="216"/>
      <c r="V7" s="224">
        <v>0.10100000000000001</v>
      </c>
      <c r="W7" s="216"/>
      <c r="X7" s="287">
        <v>0.10800000000000001</v>
      </c>
      <c r="Y7" s="221">
        <f>_xll.qlSimpleQuoteSetValue(F7,X7/100,Trigger)</f>
        <v>0</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0.10199999999999999</v>
      </c>
      <c r="Q8" s="262">
        <v>0.152</v>
      </c>
      <c r="R8" s="262">
        <v>0</v>
      </c>
      <c r="S8" s="262">
        <v>0</v>
      </c>
      <c r="T8" s="331">
        <f t="shared" si="3"/>
        <v>0.127</v>
      </c>
      <c r="U8" s="216"/>
      <c r="V8" s="224">
        <v>0.122</v>
      </c>
      <c r="W8" s="216"/>
      <c r="X8" s="287">
        <v>0.127</v>
      </c>
      <c r="Y8" s="221">
        <f>_xll.qlSimpleQuoteSetValue(F8,X8/100,Trigger)</f>
        <v>0</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9.8000000000000004E-2</v>
      </c>
      <c r="Q9" s="262">
        <v>0.14799999999999999</v>
      </c>
      <c r="R9" s="262">
        <v>0</v>
      </c>
      <c r="S9" s="262">
        <v>0</v>
      </c>
      <c r="T9" s="331">
        <f t="shared" si="3"/>
        <v>0.123</v>
      </c>
      <c r="U9" s="216"/>
      <c r="V9" s="224">
        <v>0.115</v>
      </c>
      <c r="W9" s="216"/>
      <c r="X9" s="287">
        <v>0.123</v>
      </c>
      <c r="Y9" s="221">
        <f>_xll.qlSimpleQuoteSetValue(F9,X9/100,Trigger)</f>
        <v>-1.0000000000000026E-5</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0.114</v>
      </c>
      <c r="Q10" s="262">
        <v>0.16400000000000001</v>
      </c>
      <c r="R10" s="262">
        <v>0</v>
      </c>
      <c r="S10" s="262">
        <v>0</v>
      </c>
      <c r="T10" s="331">
        <f t="shared" si="3"/>
        <v>0.13900000000000001</v>
      </c>
      <c r="U10" s="216"/>
      <c r="V10" s="224">
        <v>0.13200000000000001</v>
      </c>
      <c r="W10" s="216"/>
      <c r="X10" s="287">
        <v>0.13900000000000001</v>
      </c>
      <c r="Y10" s="221">
        <f>_xll.qlSimpleQuoteSetValue(F10,X10/100,Trigger)</f>
        <v>0</v>
      </c>
      <c r="Z10" s="193"/>
      <c r="AB10" s="253">
        <f t="shared" si="2"/>
        <v>4.999999999999999E-4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0.152</v>
      </c>
      <c r="Q11" s="267">
        <v>0.20200000000000001</v>
      </c>
      <c r="R11" s="267">
        <v>0</v>
      </c>
      <c r="S11" s="267">
        <v>0</v>
      </c>
      <c r="T11" s="330">
        <f t="shared" si="3"/>
        <v>0.17699999999999999</v>
      </c>
      <c r="U11" s="216"/>
      <c r="V11" s="217">
        <v>0.17799999999999999</v>
      </c>
      <c r="W11" s="216"/>
      <c r="X11" s="280">
        <v>0.17699999999999999</v>
      </c>
      <c r="Y11" s="213">
        <f>_xll.qlSimpleQuoteSetValue(F11,X11/100,Trigger)</f>
        <v>0</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N1" sqref="N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0</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15:06:10</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250</v>
      </c>
      <c r="U5" s="262" t="s">
        <v>250</v>
      </c>
      <c r="V5" s="262" t="s">
        <v>250</v>
      </c>
      <c r="W5" s="262" t="s">
        <v>250</v>
      </c>
      <c r="X5" s="225"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6.8000000000000005E-2</v>
      </c>
      <c r="U6" s="262">
        <v>0.11799999999999999</v>
      </c>
      <c r="V6" s="262">
        <v>0</v>
      </c>
      <c r="W6" s="262">
        <v>0</v>
      </c>
      <c r="X6" s="225">
        <f t="shared" ref="X6:X42" si="3">IF(ISERROR(AVERAGE(T6,U6)),#NUM!,AVERAGE(T6,U6))</f>
        <v>9.2999999999999999E-2</v>
      </c>
      <c r="Y6" s="216"/>
      <c r="Z6" s="224">
        <v>8.1000000000000003E-2</v>
      </c>
      <c r="AA6" s="216"/>
      <c r="AB6" s="287">
        <v>9.2999999999999999E-2</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7.0000000000000007E-2</v>
      </c>
      <c r="U7" s="262">
        <v>0.12</v>
      </c>
      <c r="V7" s="262">
        <v>0</v>
      </c>
      <c r="W7" s="262">
        <v>0</v>
      </c>
      <c r="X7" s="225">
        <f t="shared" si="3"/>
        <v>9.5000000000000001E-2</v>
      </c>
      <c r="Y7" s="216"/>
      <c r="Z7" s="224">
        <v>8.3999999999999991E-2</v>
      </c>
      <c r="AA7" s="216"/>
      <c r="AB7" s="287">
        <v>9.5000000000000001E-2</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7.4999999999999997E-2</v>
      </c>
      <c r="U8" s="262">
        <v>0.125</v>
      </c>
      <c r="V8" s="262">
        <v>0</v>
      </c>
      <c r="W8" s="262">
        <v>0</v>
      </c>
      <c r="X8" s="225">
        <f t="shared" si="3"/>
        <v>0.1</v>
      </c>
      <c r="Y8" s="216"/>
      <c r="Z8" s="224">
        <v>8.8999999999999996E-2</v>
      </c>
      <c r="AA8" s="216"/>
      <c r="AB8" s="287">
        <v>0.1</v>
      </c>
      <c r="AC8" s="221">
        <f>_xll.qlSimpleQuoteSetValue(F8,AB8/100,Trigger)</f>
        <v>0</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8.2000000000000003E-2</v>
      </c>
      <c r="U9" s="262">
        <v>0.13200000000000001</v>
      </c>
      <c r="V9" s="262">
        <v>0</v>
      </c>
      <c r="W9" s="262">
        <v>0</v>
      </c>
      <c r="X9" s="225">
        <f t="shared" si="3"/>
        <v>0.10700000000000001</v>
      </c>
      <c r="Y9" s="216"/>
      <c r="Z9" s="224">
        <v>9.5000000000000001E-2</v>
      </c>
      <c r="AA9" s="216"/>
      <c r="AB9" s="287">
        <v>0.10700000000000001</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9.0999999999999998E-2</v>
      </c>
      <c r="U10" s="262">
        <v>0.14099999999999999</v>
      </c>
      <c r="V10" s="262">
        <v>0</v>
      </c>
      <c r="W10" s="262">
        <v>0</v>
      </c>
      <c r="X10" s="225">
        <f t="shared" si="3"/>
        <v>0.11599999999999999</v>
      </c>
      <c r="Y10" s="216"/>
      <c r="Z10" s="224">
        <v>0.10400000000000001</v>
      </c>
      <c r="AA10" s="216"/>
      <c r="AB10" s="287">
        <v>0.11599999999999999</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0.13900000000000001</v>
      </c>
      <c r="U11" s="262">
        <v>0.189</v>
      </c>
      <c r="V11" s="262">
        <v>0</v>
      </c>
      <c r="W11" s="262">
        <v>0</v>
      </c>
      <c r="X11" s="225">
        <f t="shared" si="3"/>
        <v>0.16400000000000001</v>
      </c>
      <c r="Y11" s="216"/>
      <c r="Z11" s="224">
        <v>0.156</v>
      </c>
      <c r="AA11" s="216"/>
      <c r="AB11" s="287">
        <v>0.16400000000000001</v>
      </c>
      <c r="AC11" s="221">
        <f>_xll.qlSimpleQuoteSetValue(F11,AB11/100,Trigger)</f>
        <v>0</v>
      </c>
      <c r="AD11" s="193"/>
      <c r="AE11" s="17"/>
      <c r="AF11" s="17"/>
      <c r="AG11" s="17"/>
      <c r="AH11" s="17"/>
      <c r="AI11" s="17"/>
      <c r="AJ11" s="253">
        <f t="shared" si="1"/>
        <v>4.999999999999999E-4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0.20899999999999999</v>
      </c>
      <c r="U12" s="262">
        <v>0.25900000000000001</v>
      </c>
      <c r="V12" s="262">
        <v>0</v>
      </c>
      <c r="W12" s="262">
        <v>0</v>
      </c>
      <c r="X12" s="225">
        <f t="shared" si="3"/>
        <v>0.23399999999999999</v>
      </c>
      <c r="Y12" s="216"/>
      <c r="Z12" s="224">
        <v>0.24299999999999999</v>
      </c>
      <c r="AA12" s="216"/>
      <c r="AB12" s="287">
        <v>0.23399999999999999</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0.30399999999999999</v>
      </c>
      <c r="U13" s="262">
        <v>0.35399999999999998</v>
      </c>
      <c r="V13" s="262">
        <v>0</v>
      </c>
      <c r="W13" s="262">
        <v>0</v>
      </c>
      <c r="X13" s="225">
        <f t="shared" si="3"/>
        <v>0.32899999999999996</v>
      </c>
      <c r="Y13" s="216"/>
      <c r="Z13" s="224">
        <v>0.36</v>
      </c>
      <c r="AA13" s="216"/>
      <c r="AB13" s="287">
        <v>0.32899999999999996</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0.41899999999999998</v>
      </c>
      <c r="U14" s="262">
        <v>0.46899999999999997</v>
      </c>
      <c r="V14" s="262">
        <v>0</v>
      </c>
      <c r="W14" s="262">
        <v>0</v>
      </c>
      <c r="X14" s="225">
        <f t="shared" si="3"/>
        <v>0.44399999999999995</v>
      </c>
      <c r="Y14" s="216"/>
      <c r="Z14" s="224">
        <v>0.49399999999999999</v>
      </c>
      <c r="AA14" s="216"/>
      <c r="AB14" s="287">
        <v>0.44399999999999995</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0.55100000000000005</v>
      </c>
      <c r="U15" s="262">
        <v>0.60099999999999998</v>
      </c>
      <c r="V15" s="262">
        <v>0</v>
      </c>
      <c r="W15" s="262">
        <v>0</v>
      </c>
      <c r="X15" s="225">
        <f t="shared" si="3"/>
        <v>0.57600000000000007</v>
      </c>
      <c r="Y15" s="216"/>
      <c r="Z15" s="224">
        <v>0.64100000000000001</v>
      </c>
      <c r="AA15" s="216"/>
      <c r="AB15" s="287">
        <v>0.57600000000000007</v>
      </c>
      <c r="AC15" s="221">
        <f>_xll.qlSimpleQuoteSetValue(F15,AB15/100,Trigger)</f>
        <v>0</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0.68899999999999995</v>
      </c>
      <c r="U16" s="262">
        <v>0.73899999999999999</v>
      </c>
      <c r="V16" s="262">
        <v>0</v>
      </c>
      <c r="W16" s="262">
        <v>0</v>
      </c>
      <c r="X16" s="225">
        <f t="shared" si="3"/>
        <v>0.71399999999999997</v>
      </c>
      <c r="Y16" s="216"/>
      <c r="Z16" s="224">
        <v>0.78800000000000003</v>
      </c>
      <c r="AA16" s="216"/>
      <c r="AB16" s="287">
        <v>0.71399999999999997</v>
      </c>
      <c r="AC16" s="221">
        <f>_xll.qlSimpleQuoteSetValue(F16,AB16/100,Trigger)</f>
        <v>0</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0.82</v>
      </c>
      <c r="U17" s="262">
        <v>0.87</v>
      </c>
      <c r="V17" s="262">
        <v>0</v>
      </c>
      <c r="W17" s="262">
        <v>0</v>
      </c>
      <c r="X17" s="225">
        <f t="shared" si="3"/>
        <v>0.84499999999999997</v>
      </c>
      <c r="Y17" s="216"/>
      <c r="Z17" s="224">
        <v>0.92900000000000005</v>
      </c>
      <c r="AA17" s="216"/>
      <c r="AB17" s="287">
        <v>0.84499999999999997</v>
      </c>
      <c r="AC17" s="221">
        <f>_xll.qlSimpleQuoteSetValue(F17,AB17/100,Trigger)</f>
        <v>0</v>
      </c>
      <c r="AD17" s="193"/>
      <c r="AE17" s="17"/>
      <c r="AF17" s="17"/>
      <c r="AG17" s="17"/>
      <c r="AH17" s="17"/>
      <c r="AI17" s="17"/>
      <c r="AJ17" s="253">
        <f t="shared" si="1"/>
        <v>5.0000000000000044E-4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0.94</v>
      </c>
      <c r="U18" s="262">
        <v>0.99</v>
      </c>
      <c r="V18" s="262">
        <v>0</v>
      </c>
      <c r="W18" s="262">
        <v>0</v>
      </c>
      <c r="X18" s="225">
        <f t="shared" si="3"/>
        <v>0.96499999999999997</v>
      </c>
      <c r="Y18" s="216"/>
      <c r="Z18" s="224">
        <v>1.0590000000000002</v>
      </c>
      <c r="AA18" s="216"/>
      <c r="AB18" s="287">
        <v>0.96499999999999997</v>
      </c>
      <c r="AC18" s="221">
        <f>_xll.qlSimpleQuoteSetValue(F18,AB18/100,Trigger)</f>
        <v>0</v>
      </c>
      <c r="AD18" s="193"/>
      <c r="AE18" s="17"/>
      <c r="AF18" s="17"/>
      <c r="AG18" s="17"/>
      <c r="AH18" s="17"/>
      <c r="AI18" s="17"/>
      <c r="AJ18" s="253">
        <f t="shared" si="1"/>
        <v>5.0000000000000044E-4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1.0489999999999999</v>
      </c>
      <c r="U19" s="262">
        <v>1.099</v>
      </c>
      <c r="V19" s="262">
        <v>0</v>
      </c>
      <c r="W19" s="262">
        <v>0</v>
      </c>
      <c r="X19" s="225">
        <f t="shared" si="3"/>
        <v>1.0739999999999998</v>
      </c>
      <c r="Y19" s="216"/>
      <c r="Z19" s="224">
        <v>1.177</v>
      </c>
      <c r="AA19" s="216"/>
      <c r="AB19" s="287">
        <v>1.0739999999999998</v>
      </c>
      <c r="AC19" s="221">
        <f>_xll.qlSimpleQuoteSetValue(F19,AB19/100,Trigger)</f>
        <v>0</v>
      </c>
      <c r="AD19" s="193"/>
      <c r="AE19" s="17"/>
      <c r="AF19" s="17"/>
      <c r="AG19" s="17"/>
      <c r="AH19" s="17"/>
      <c r="AI19" s="17"/>
      <c r="AJ19" s="253">
        <f t="shared" si="1"/>
        <v>5.0000000000000261E-4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1.1459999999999999</v>
      </c>
      <c r="U20" s="262">
        <v>1.196</v>
      </c>
      <c r="V20" s="262">
        <v>0</v>
      </c>
      <c r="W20" s="262">
        <v>0</v>
      </c>
      <c r="X20" s="225">
        <f t="shared" si="3"/>
        <v>1.1709999999999998</v>
      </c>
      <c r="Y20" s="216"/>
      <c r="Z20" s="224">
        <v>1.282</v>
      </c>
      <c r="AA20" s="216"/>
      <c r="AB20" s="287">
        <v>1.1709999999999998</v>
      </c>
      <c r="AC20" s="221">
        <f>_xll.qlSimpleQuoteSetValue(F20,AB20/100,Trigger)</f>
        <v>0</v>
      </c>
      <c r="AD20" s="193"/>
      <c r="AE20" s="17"/>
      <c r="AF20" s="17"/>
      <c r="AG20" s="17"/>
      <c r="AH20" s="17"/>
      <c r="AI20" s="17"/>
      <c r="AJ20" s="253">
        <f t="shared" si="1"/>
        <v>5.0000000000000261E-4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250</v>
      </c>
      <c r="U21" s="262" t="s">
        <v>250</v>
      </c>
      <c r="V21" s="262" t="s">
        <v>250</v>
      </c>
      <c r="W21" s="262" t="s">
        <v>250</v>
      </c>
      <c r="X21" s="225" t="e">
        <f t="shared" si="3"/>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250</v>
      </c>
      <c r="U22" s="262" t="s">
        <v>250</v>
      </c>
      <c r="V22" s="262" t="s">
        <v>250</v>
      </c>
      <c r="W22" s="262" t="s">
        <v>250</v>
      </c>
      <c r="X22" s="225" t="e">
        <f t="shared" si="3"/>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1.3720000000000001</v>
      </c>
      <c r="U23" s="262">
        <v>1.4219999999999999</v>
      </c>
      <c r="V23" s="262">
        <v>0</v>
      </c>
      <c r="W23" s="262">
        <v>0</v>
      </c>
      <c r="X23" s="225">
        <f t="shared" si="3"/>
        <v>1.397</v>
      </c>
      <c r="Y23" s="216"/>
      <c r="Z23" s="224">
        <v>1.524</v>
      </c>
      <c r="AA23" s="216"/>
      <c r="AB23" s="287">
        <v>1.397</v>
      </c>
      <c r="AC23" s="221">
        <f>_xll.qlSimpleQuoteSetValue(F23,AB23/100,Trigger)</f>
        <v>0</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250</v>
      </c>
      <c r="U24" s="262" t="s">
        <v>250</v>
      </c>
      <c r="V24" s="262" t="s">
        <v>250</v>
      </c>
      <c r="W24" s="262" t="s">
        <v>250</v>
      </c>
      <c r="X24" s="225" t="e">
        <f t="shared" si="3"/>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250</v>
      </c>
      <c r="U25" s="262" t="s">
        <v>250</v>
      </c>
      <c r="V25" s="262" t="s">
        <v>250</v>
      </c>
      <c r="W25" s="262" t="s">
        <v>250</v>
      </c>
      <c r="X25" s="225" t="e">
        <f t="shared" si="3"/>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250</v>
      </c>
      <c r="U26" s="262" t="s">
        <v>250</v>
      </c>
      <c r="V26" s="262" t="s">
        <v>250</v>
      </c>
      <c r="W26" s="262" t="s">
        <v>250</v>
      </c>
      <c r="X26" s="225" t="e">
        <f t="shared" si="3"/>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250</v>
      </c>
      <c r="U27" s="262" t="s">
        <v>250</v>
      </c>
      <c r="V27" s="262" t="s">
        <v>250</v>
      </c>
      <c r="W27" s="262" t="s">
        <v>250</v>
      </c>
      <c r="X27" s="225" t="e">
        <f t="shared" si="3"/>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1.5920000000000001</v>
      </c>
      <c r="U28" s="262">
        <v>1.6419999999999999</v>
      </c>
      <c r="V28" s="262">
        <v>0</v>
      </c>
      <c r="W28" s="262">
        <v>0</v>
      </c>
      <c r="X28" s="225">
        <f t="shared" si="3"/>
        <v>1.617</v>
      </c>
      <c r="Y28" s="216"/>
      <c r="Z28" s="224">
        <v>1.752</v>
      </c>
      <c r="AA28" s="216"/>
      <c r="AB28" s="287">
        <v>1.617</v>
      </c>
      <c r="AC28" s="221">
        <f>_xll.qlSimpleQuoteSetValue(F28,AB28/100,Trigger)</f>
        <v>0</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250</v>
      </c>
      <c r="U29" s="262" t="s">
        <v>250</v>
      </c>
      <c r="V29" s="262" t="s">
        <v>250</v>
      </c>
      <c r="W29" s="262" t="s">
        <v>250</v>
      </c>
      <c r="X29" s="225" t="e">
        <f t="shared" si="3"/>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250</v>
      </c>
      <c r="U30" s="262" t="s">
        <v>250</v>
      </c>
      <c r="V30" s="262" t="s">
        <v>250</v>
      </c>
      <c r="W30" s="262" t="s">
        <v>250</v>
      </c>
      <c r="X30" s="225" t="e">
        <f t="shared" si="3"/>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250</v>
      </c>
      <c r="U31" s="262" t="s">
        <v>250</v>
      </c>
      <c r="V31" s="262" t="s">
        <v>250</v>
      </c>
      <c r="W31" s="262" t="s">
        <v>250</v>
      </c>
      <c r="X31" s="225" t="e">
        <f t="shared" si="3"/>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250</v>
      </c>
      <c r="U32" s="262" t="s">
        <v>250</v>
      </c>
      <c r="V32" s="262" t="s">
        <v>250</v>
      </c>
      <c r="W32" s="262" t="s">
        <v>250</v>
      </c>
      <c r="X32" s="225" t="e">
        <f t="shared" si="3"/>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1.69</v>
      </c>
      <c r="U33" s="262">
        <v>1.74</v>
      </c>
      <c r="V33" s="262">
        <v>0</v>
      </c>
      <c r="W33" s="262">
        <v>0</v>
      </c>
      <c r="X33" s="225">
        <f t="shared" si="3"/>
        <v>1.7149999999999999</v>
      </c>
      <c r="Y33" s="216"/>
      <c r="Z33" s="224">
        <v>1.8490000000000002</v>
      </c>
      <c r="AA33" s="216"/>
      <c r="AB33" s="287">
        <v>1.7149999999999999</v>
      </c>
      <c r="AC33" s="221">
        <f>_xll.qlSimpleQuoteSetValue(F33,AB33/100,Trigger)</f>
        <v>9.9999999999995925E-6</v>
      </c>
      <c r="AD33" s="193"/>
      <c r="AE33" s="17"/>
      <c r="AF33" s="17"/>
      <c r="AG33" s="17"/>
      <c r="AH33" s="17"/>
      <c r="AI33" s="17"/>
      <c r="AJ33" s="253">
        <f t="shared" si="1"/>
        <v>5.0000000000000261E-4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250</v>
      </c>
      <c r="U34" s="262" t="s">
        <v>250</v>
      </c>
      <c r="V34" s="262" t="s">
        <v>250</v>
      </c>
      <c r="W34" s="262" t="s">
        <v>250</v>
      </c>
      <c r="X34" s="225" t="e">
        <f t="shared" si="3"/>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250</v>
      </c>
      <c r="U35" s="262" t="s">
        <v>250</v>
      </c>
      <c r="V35" s="262" t="s">
        <v>250</v>
      </c>
      <c r="W35" s="262" t="s">
        <v>250</v>
      </c>
      <c r="X35" s="225" t="e">
        <f t="shared" si="3"/>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250</v>
      </c>
      <c r="U36" s="262" t="s">
        <v>250</v>
      </c>
      <c r="V36" s="262" t="s">
        <v>250</v>
      </c>
      <c r="W36" s="262" t="s">
        <v>250</v>
      </c>
      <c r="X36" s="225" t="e">
        <f t="shared" si="3"/>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250</v>
      </c>
      <c r="U37" s="262" t="s">
        <v>250</v>
      </c>
      <c r="V37" s="262" t="s">
        <v>250</v>
      </c>
      <c r="W37" s="262" t="s">
        <v>250</v>
      </c>
      <c r="X37" s="225" t="e">
        <f t="shared" si="3"/>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1.7330000000000001</v>
      </c>
      <c r="U38" s="262">
        <v>1.7829999999999999</v>
      </c>
      <c r="V38" s="262">
        <v>0</v>
      </c>
      <c r="W38" s="262">
        <v>0</v>
      </c>
      <c r="X38" s="225">
        <f t="shared" si="3"/>
        <v>1.758</v>
      </c>
      <c r="Y38" s="216"/>
      <c r="Z38" s="224">
        <v>1.891</v>
      </c>
      <c r="AA38" s="216"/>
      <c r="AB38" s="287">
        <v>1.758</v>
      </c>
      <c r="AC38" s="221">
        <f>_xll.qlSimpleQuoteSetValue(F38,AB38/100,Trigger)</f>
        <v>9.9999999999961231E-6</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250</v>
      </c>
      <c r="U39" s="262" t="s">
        <v>250</v>
      </c>
      <c r="V39" s="262" t="s">
        <v>250</v>
      </c>
      <c r="W39" s="262" t="s">
        <v>250</v>
      </c>
      <c r="X39" s="225" t="e">
        <f t="shared" si="3"/>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1.792</v>
      </c>
      <c r="U40" s="262">
        <v>1.8420000000000001</v>
      </c>
      <c r="V40" s="262">
        <v>0</v>
      </c>
      <c r="W40" s="262">
        <v>0</v>
      </c>
      <c r="X40" s="225">
        <f t="shared" si="3"/>
        <v>1.8170000000000002</v>
      </c>
      <c r="Y40" s="216"/>
      <c r="Z40" s="224">
        <v>1.9420000000000002</v>
      </c>
      <c r="AA40" s="216"/>
      <c r="AB40" s="287">
        <v>1.8170000000000002</v>
      </c>
      <c r="AC40" s="221">
        <f>_xll.qlSimpleQuoteSetValue(F40,AB40/100,Trigger)</f>
        <v>0</v>
      </c>
      <c r="AD40" s="193"/>
      <c r="AE40" s="17"/>
      <c r="AF40" s="17"/>
      <c r="AG40" s="17"/>
      <c r="AH40" s="17"/>
      <c r="AI40" s="17"/>
      <c r="AJ40" s="253">
        <f t="shared" si="1"/>
        <v>4.9999999999999828E-4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1.8069999999999999</v>
      </c>
      <c r="U41" s="262">
        <v>1.857</v>
      </c>
      <c r="V41" s="262">
        <v>0</v>
      </c>
      <c r="W41" s="262">
        <v>0</v>
      </c>
      <c r="X41" s="225">
        <f t="shared" si="3"/>
        <v>1.8319999999999999</v>
      </c>
      <c r="Y41" s="216"/>
      <c r="Z41" s="224">
        <v>1.9550000000000001</v>
      </c>
      <c r="AA41" s="216"/>
      <c r="AB41" s="287">
        <v>1.8319999999999999</v>
      </c>
      <c r="AC41" s="221">
        <f>_xll.qlSimpleQuoteSetValue(F41,AB41/100,Trigger)</f>
        <v>0</v>
      </c>
      <c r="AD41" s="193"/>
      <c r="AE41" s="17"/>
      <c r="AF41" s="17"/>
      <c r="AG41" s="17"/>
      <c r="AH41" s="17"/>
      <c r="AI41" s="17"/>
      <c r="AJ41" s="253">
        <f t="shared" si="1"/>
        <v>5.0000000000000261E-4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1.8240000000000001</v>
      </c>
      <c r="U42" s="262">
        <v>1.8740000000000001</v>
      </c>
      <c r="V42" s="262">
        <v>0</v>
      </c>
      <c r="W42" s="262">
        <v>0</v>
      </c>
      <c r="X42" s="225">
        <f t="shared" si="3"/>
        <v>1.8490000000000002</v>
      </c>
      <c r="Y42" s="216"/>
      <c r="Z42" s="217">
        <v>1.972</v>
      </c>
      <c r="AA42" s="216"/>
      <c r="AB42" s="280">
        <v>1.8490000000000002</v>
      </c>
      <c r="AC42" s="213">
        <f>_xll.qlSimpleQuoteSetValue(F42,AB42/100,Trigger)</f>
        <v>0</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E30" sqref="E30"/>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35</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15:06:04</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250</v>
      </c>
      <c r="U5" s="262" t="s">
        <v>250</v>
      </c>
      <c r="V5" s="262" t="s">
        <v>250</v>
      </c>
      <c r="W5" s="262" t="s">
        <v>250</v>
      </c>
      <c r="X5" s="331"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0.17399999999999999</v>
      </c>
      <c r="U6" s="262">
        <v>0.214</v>
      </c>
      <c r="V6" s="262">
        <v>0</v>
      </c>
      <c r="W6" s="262">
        <v>0</v>
      </c>
      <c r="X6" s="331">
        <f t="shared" ref="X6:X42" si="3">IF(ISERROR(AVERAGE(T6,U6)),#NUM!,AVERAGE(T6,U6))</f>
        <v>0.19400000000000001</v>
      </c>
      <c r="Y6" s="216"/>
      <c r="Z6" s="224">
        <v>0.185</v>
      </c>
      <c r="AA6" s="216"/>
      <c r="AB6" s="287">
        <v>0.19400000000000001</v>
      </c>
      <c r="AC6" s="221">
        <f>_xll.qlSimpleQuoteSetValue(F6,AB6/100,Trigger)</f>
        <v>0</v>
      </c>
      <c r="AD6" s="193"/>
      <c r="AE6" s="17"/>
      <c r="AF6" s="181" t="s">
        <v>64</v>
      </c>
      <c r="AG6" s="61" t="s">
        <v>140</v>
      </c>
      <c r="AH6" s="60" t="s">
        <v>74</v>
      </c>
      <c r="AI6" s="17"/>
      <c r="AJ6" s="253">
        <f t="shared" si="1"/>
        <v>3.999999999999998E-4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0.154</v>
      </c>
      <c r="U7" s="262">
        <v>0.20399999999999999</v>
      </c>
      <c r="V7" s="262">
        <v>0</v>
      </c>
      <c r="W7" s="262">
        <v>0</v>
      </c>
      <c r="X7" s="331">
        <f t="shared" si="3"/>
        <v>0.17899999999999999</v>
      </c>
      <c r="Y7" s="216"/>
      <c r="Z7" s="224">
        <v>0.16699999999999998</v>
      </c>
      <c r="AA7" s="216"/>
      <c r="AB7" s="287">
        <v>0.17899999999999999</v>
      </c>
      <c r="AC7" s="221">
        <f>_xll.qlSimpleQuoteSetValue(F7,AB7/100,Trigger)</f>
        <v>0</v>
      </c>
      <c r="AD7" s="193"/>
      <c r="AE7" s="17"/>
      <c r="AF7" s="181" t="s">
        <v>73</v>
      </c>
      <c r="AG7" s="61" t="s">
        <v>139</v>
      </c>
      <c r="AH7" s="60" t="s">
        <v>71</v>
      </c>
      <c r="AI7" s="336"/>
      <c r="AJ7" s="253">
        <f t="shared" si="1"/>
        <v>4.999999999999999E-4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0.17899999999999999</v>
      </c>
      <c r="U8" s="262">
        <v>0.22900000000000001</v>
      </c>
      <c r="V8" s="262">
        <v>0</v>
      </c>
      <c r="W8" s="262">
        <v>0</v>
      </c>
      <c r="X8" s="331">
        <f t="shared" si="3"/>
        <v>0.20400000000000001</v>
      </c>
      <c r="Y8" s="216"/>
      <c r="Z8" s="224">
        <v>0.19400000000000001</v>
      </c>
      <c r="AA8" s="216"/>
      <c r="AB8" s="287">
        <v>0.20400000000000001</v>
      </c>
      <c r="AC8" s="221">
        <f>_xll.qlSimpleQuoteSetValue(F8,AB8/100,Trigger)</f>
        <v>0</v>
      </c>
      <c r="AD8" s="193"/>
      <c r="AE8" s="17"/>
      <c r="AF8" s="181" t="s">
        <v>72</v>
      </c>
      <c r="AG8" s="61" t="s">
        <v>139</v>
      </c>
      <c r="AH8" s="60" t="s">
        <v>71</v>
      </c>
      <c r="AI8" s="336"/>
      <c r="AJ8" s="253">
        <f t="shared" si="1"/>
        <v>4.999999999999999E-4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0.17399999999999999</v>
      </c>
      <c r="U9" s="262">
        <v>0.224</v>
      </c>
      <c r="V9" s="262">
        <v>0</v>
      </c>
      <c r="W9" s="262">
        <v>0</v>
      </c>
      <c r="X9" s="331">
        <f t="shared" si="3"/>
        <v>0.19900000000000001</v>
      </c>
      <c r="Y9" s="216"/>
      <c r="Z9" s="224">
        <v>0.188</v>
      </c>
      <c r="AA9" s="216"/>
      <c r="AB9" s="287">
        <v>0.19900000000000001</v>
      </c>
      <c r="AC9" s="221">
        <f>_xll.qlSimpleQuoteSetValue(F9,AB9/100,Trigger)</f>
        <v>0</v>
      </c>
      <c r="AD9" s="193"/>
      <c r="AE9" s="17"/>
      <c r="AF9" s="180" t="s">
        <v>70</v>
      </c>
      <c r="AG9" s="58" t="s">
        <v>138</v>
      </c>
      <c r="AH9" s="57" t="s">
        <v>71</v>
      </c>
      <c r="AI9" s="17"/>
      <c r="AJ9" s="253">
        <f t="shared" si="1"/>
        <v>4.999999999999999E-4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0.20300000000000001</v>
      </c>
      <c r="U10" s="262">
        <v>0.24299999999999999</v>
      </c>
      <c r="V10" s="262">
        <v>0</v>
      </c>
      <c r="W10" s="262">
        <v>0</v>
      </c>
      <c r="X10" s="331">
        <f t="shared" si="3"/>
        <v>0.223</v>
      </c>
      <c r="Y10" s="216"/>
      <c r="Z10" s="224">
        <v>0.21300000000000002</v>
      </c>
      <c r="AA10" s="216"/>
      <c r="AB10" s="287">
        <v>0.223</v>
      </c>
      <c r="AC10" s="221">
        <f>_xll.qlSimpleQuoteSetValue(F10,AB10/100,Trigger)</f>
        <v>0</v>
      </c>
      <c r="AD10" s="193"/>
      <c r="AE10" s="17"/>
      <c r="AF10" s="17"/>
      <c r="AG10" s="17"/>
      <c r="AH10" s="17"/>
      <c r="AI10" s="17"/>
      <c r="AJ10" s="253">
        <f t="shared" si="1"/>
        <v>3.999999999999998E-4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0.25800000000000001</v>
      </c>
      <c r="U11" s="262">
        <v>0.29799999999999999</v>
      </c>
      <c r="V11" s="262">
        <v>0</v>
      </c>
      <c r="W11" s="262">
        <v>0</v>
      </c>
      <c r="X11" s="331">
        <f t="shared" si="3"/>
        <v>0.27800000000000002</v>
      </c>
      <c r="Y11" s="216"/>
      <c r="Z11" s="224">
        <v>0.27300000000000002</v>
      </c>
      <c r="AA11" s="216"/>
      <c r="AB11" s="287">
        <v>0.27800000000000002</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0.33300000000000002</v>
      </c>
      <c r="U12" s="262">
        <v>0.373</v>
      </c>
      <c r="V12" s="262">
        <v>0</v>
      </c>
      <c r="W12" s="262">
        <v>0</v>
      </c>
      <c r="X12" s="331">
        <f t="shared" si="3"/>
        <v>0.35299999999999998</v>
      </c>
      <c r="Y12" s="216"/>
      <c r="Z12" s="224">
        <v>0.36799999999999999</v>
      </c>
      <c r="AA12" s="216"/>
      <c r="AB12" s="287">
        <v>0.35299999999999998</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0.432</v>
      </c>
      <c r="U13" s="262">
        <v>0.47199999999999998</v>
      </c>
      <c r="V13" s="262">
        <v>0</v>
      </c>
      <c r="W13" s="262">
        <v>0</v>
      </c>
      <c r="X13" s="331">
        <f t="shared" si="3"/>
        <v>0.45199999999999996</v>
      </c>
      <c r="Y13" s="216"/>
      <c r="Z13" s="224">
        <v>0.49</v>
      </c>
      <c r="AA13" s="216"/>
      <c r="AB13" s="287">
        <v>0.45199999999999996</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0.54900000000000004</v>
      </c>
      <c r="U14" s="262">
        <v>0.58899999999999997</v>
      </c>
      <c r="V14" s="262">
        <v>0</v>
      </c>
      <c r="W14" s="262">
        <v>0</v>
      </c>
      <c r="X14" s="331">
        <f t="shared" si="3"/>
        <v>0.56899999999999995</v>
      </c>
      <c r="Y14" s="216"/>
      <c r="Z14" s="224">
        <v>0.625</v>
      </c>
      <c r="AA14" s="216"/>
      <c r="AB14" s="287">
        <v>0.56899999999999995</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0.68100000000000005</v>
      </c>
      <c r="U15" s="262">
        <v>0.72099999999999997</v>
      </c>
      <c r="V15" s="262">
        <v>0</v>
      </c>
      <c r="W15" s="262">
        <v>0</v>
      </c>
      <c r="X15" s="331">
        <f t="shared" si="3"/>
        <v>0.70100000000000007</v>
      </c>
      <c r="Y15" s="216"/>
      <c r="Z15" s="224">
        <v>0.77200000000000002</v>
      </c>
      <c r="AA15" s="216"/>
      <c r="AB15" s="287">
        <v>0.70100000000000007</v>
      </c>
      <c r="AC15" s="221">
        <f>_xll.qlSimpleQuoteSetValue(F15,AB15/100,Trigger)</f>
        <v>0</v>
      </c>
      <c r="AD15" s="193"/>
      <c r="AE15" s="17"/>
      <c r="AF15" s="17"/>
      <c r="AG15" s="17"/>
      <c r="AH15" s="17"/>
      <c r="AI15" s="17"/>
      <c r="AJ15" s="253">
        <f t="shared" si="1"/>
        <v>3.9999999999999812E-4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0.81699999999999995</v>
      </c>
      <c r="U16" s="262">
        <v>0.85699999999999998</v>
      </c>
      <c r="V16" s="262">
        <v>0</v>
      </c>
      <c r="W16" s="262">
        <v>0</v>
      </c>
      <c r="X16" s="331">
        <f t="shared" si="3"/>
        <v>0.83699999999999997</v>
      </c>
      <c r="Y16" s="216"/>
      <c r="Z16" s="224">
        <v>0.91799999999999993</v>
      </c>
      <c r="AA16" s="216"/>
      <c r="AB16" s="287">
        <v>0.83699999999999997</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0.94599999999999995</v>
      </c>
      <c r="U17" s="262">
        <v>0.98599999999999999</v>
      </c>
      <c r="V17" s="262">
        <v>0</v>
      </c>
      <c r="W17" s="262">
        <v>0</v>
      </c>
      <c r="X17" s="331">
        <f t="shared" si="3"/>
        <v>0.96599999999999997</v>
      </c>
      <c r="Y17" s="216"/>
      <c r="Z17" s="224">
        <v>1.056</v>
      </c>
      <c r="AA17" s="216"/>
      <c r="AB17" s="287">
        <v>0.96599999999999997</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1.0640000000000001</v>
      </c>
      <c r="U18" s="262">
        <v>1.1040000000000001</v>
      </c>
      <c r="V18" s="262">
        <v>0</v>
      </c>
      <c r="W18" s="262">
        <v>0</v>
      </c>
      <c r="X18" s="331">
        <f t="shared" si="3"/>
        <v>1.0840000000000001</v>
      </c>
      <c r="Y18" s="216"/>
      <c r="Z18" s="224">
        <v>1.1819999999999999</v>
      </c>
      <c r="AA18" s="216"/>
      <c r="AB18" s="287">
        <v>1.0840000000000001</v>
      </c>
      <c r="AC18" s="221">
        <f>_xll.qlSimpleQuoteSetValue(F18,AB18/100,Trigger)</f>
        <v>1.0000000000001327E-5</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1.169</v>
      </c>
      <c r="U19" s="262">
        <v>1.2090000000000001</v>
      </c>
      <c r="V19" s="262">
        <v>0</v>
      </c>
      <c r="W19" s="262">
        <v>0</v>
      </c>
      <c r="X19" s="331">
        <f t="shared" si="3"/>
        <v>1.1890000000000001</v>
      </c>
      <c r="Y19" s="216"/>
      <c r="Z19" s="224">
        <v>1.296</v>
      </c>
      <c r="AA19" s="216"/>
      <c r="AB19" s="287">
        <v>1.1890000000000001</v>
      </c>
      <c r="AC19" s="221">
        <f>_xll.qlSimpleQuoteSetValue(F19,AB19/100,Trigger)</f>
        <v>1.0000000000001327E-5</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1.262</v>
      </c>
      <c r="U20" s="262">
        <v>1.302</v>
      </c>
      <c r="V20" s="262">
        <v>0</v>
      </c>
      <c r="W20" s="262">
        <v>0</v>
      </c>
      <c r="X20" s="331">
        <f t="shared" si="3"/>
        <v>1.282</v>
      </c>
      <c r="Y20" s="216"/>
      <c r="Z20" s="224">
        <v>1.395</v>
      </c>
      <c r="AA20" s="216"/>
      <c r="AB20" s="287">
        <v>1.282</v>
      </c>
      <c r="AC20" s="221">
        <f>_xll.qlSimpleQuoteSetValue(F20,AB20/100,Trigger)</f>
        <v>1.0000000000001327E-5</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1.343</v>
      </c>
      <c r="U21" s="262">
        <v>1.383</v>
      </c>
      <c r="V21" s="262">
        <v>0</v>
      </c>
      <c r="W21" s="262">
        <v>0</v>
      </c>
      <c r="X21" s="331">
        <f t="shared" si="3"/>
        <v>1.363</v>
      </c>
      <c r="Y21" s="216"/>
      <c r="Z21" s="224">
        <v>1.4830000000000001</v>
      </c>
      <c r="AA21" s="216"/>
      <c r="AB21" s="287">
        <v>1.363</v>
      </c>
      <c r="AC21" s="221">
        <f>_xll.qlSimpleQuoteSetValue(F21,AB21/100,Trigger)</f>
        <v>9.9999999999995925E-6</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1.4139999999999999</v>
      </c>
      <c r="U22" s="262">
        <v>1.454</v>
      </c>
      <c r="V22" s="262">
        <v>0</v>
      </c>
      <c r="W22" s="262">
        <v>0</v>
      </c>
      <c r="X22" s="331">
        <f t="shared" si="3"/>
        <v>1.4339999999999999</v>
      </c>
      <c r="Y22" s="216"/>
      <c r="Z22" s="224">
        <v>1.5589999999999999</v>
      </c>
      <c r="AA22" s="216"/>
      <c r="AB22" s="287">
        <v>1.4339999999999999</v>
      </c>
      <c r="AC22" s="221">
        <f>_xll.qlSimpleQuoteSetValue(F22,AB22/100,Trigger)</f>
        <v>9.9999999999978578E-6</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1.474</v>
      </c>
      <c r="U23" s="262">
        <v>1.514</v>
      </c>
      <c r="V23" s="262">
        <v>0</v>
      </c>
      <c r="W23" s="262">
        <v>0</v>
      </c>
      <c r="X23" s="331">
        <f t="shared" si="3"/>
        <v>1.494</v>
      </c>
      <c r="Y23" s="216"/>
      <c r="Z23" s="224">
        <v>1.6240000000000001</v>
      </c>
      <c r="AA23" s="216"/>
      <c r="AB23" s="287">
        <v>1.494</v>
      </c>
      <c r="AC23" s="221">
        <f>_xll.qlSimpleQuoteSetValue(F23,AB23/100,Trigger)</f>
        <v>1.0000000000001327E-5</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1.5269999999999999</v>
      </c>
      <c r="U24" s="262">
        <v>1.5669999999999999</v>
      </c>
      <c r="V24" s="262">
        <v>0</v>
      </c>
      <c r="W24" s="262">
        <v>0</v>
      </c>
      <c r="X24" s="331">
        <f t="shared" si="3"/>
        <v>1.5469999999999999</v>
      </c>
      <c r="Y24" s="216"/>
      <c r="Z24" s="224">
        <v>1.681</v>
      </c>
      <c r="AA24" s="216"/>
      <c r="AB24" s="287">
        <v>1.5469999999999999</v>
      </c>
      <c r="AC24" s="221">
        <f>_xll.qlSimpleQuoteSetValue(F24,AB24/100,Trigger)</f>
        <v>9.9999999999995925E-6</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1.5740000000000001</v>
      </c>
      <c r="U25" s="262">
        <v>1.6140000000000001</v>
      </c>
      <c r="V25" s="262">
        <v>0</v>
      </c>
      <c r="W25" s="262">
        <v>0</v>
      </c>
      <c r="X25" s="331">
        <f t="shared" si="3"/>
        <v>1.5940000000000001</v>
      </c>
      <c r="Y25" s="216"/>
      <c r="Z25" s="224">
        <v>1.7290000000000001</v>
      </c>
      <c r="AA25" s="216"/>
      <c r="AB25" s="287">
        <v>1.5940000000000001</v>
      </c>
      <c r="AC25" s="221">
        <f>_xll.qlSimpleQuoteSetValue(F25,AB25/100,Trigger)</f>
        <v>9.9999999999995925E-6</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1.6140000000000001</v>
      </c>
      <c r="U26" s="262">
        <v>1.6539999999999999</v>
      </c>
      <c r="V26" s="262">
        <v>0</v>
      </c>
      <c r="W26" s="262">
        <v>0</v>
      </c>
      <c r="X26" s="331">
        <f t="shared" si="3"/>
        <v>1.6339999999999999</v>
      </c>
      <c r="Y26" s="216"/>
      <c r="Z26" s="224">
        <v>1.7709999999999999</v>
      </c>
      <c r="AA26" s="216"/>
      <c r="AB26" s="287">
        <v>1.6339999999999999</v>
      </c>
      <c r="AC26" s="221">
        <f>_xll.qlSimpleQuoteSetValue(F26,AB26/100,Trigger)</f>
        <v>9.9999999999995925E-6</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1.649</v>
      </c>
      <c r="U27" s="262">
        <v>1.6890000000000001</v>
      </c>
      <c r="V27" s="262">
        <v>0</v>
      </c>
      <c r="W27" s="262">
        <v>0</v>
      </c>
      <c r="X27" s="331">
        <f t="shared" si="3"/>
        <v>1.669</v>
      </c>
      <c r="Y27" s="216"/>
      <c r="Z27" s="224">
        <v>1.806</v>
      </c>
      <c r="AA27" s="216"/>
      <c r="AB27" s="287">
        <v>1.669</v>
      </c>
      <c r="AC27" s="221">
        <f>_xll.qlSimpleQuoteSetValue(F27,AB27/100,Trigger)</f>
        <v>9.9999999999995925E-6</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1.6779999999999999</v>
      </c>
      <c r="U28" s="262">
        <v>1.718</v>
      </c>
      <c r="V28" s="262">
        <v>0</v>
      </c>
      <c r="W28" s="262">
        <v>0</v>
      </c>
      <c r="X28" s="331">
        <f t="shared" si="3"/>
        <v>1.698</v>
      </c>
      <c r="Y28" s="216"/>
      <c r="Z28" s="224">
        <v>1.835</v>
      </c>
      <c r="AA28" s="216"/>
      <c r="AB28" s="287">
        <v>1.698</v>
      </c>
      <c r="AC28" s="221">
        <f>_xll.qlSimpleQuoteSetValue(F28,AB28/100,Trigger)</f>
        <v>9.9999999999995925E-6</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1.702</v>
      </c>
      <c r="U29" s="262">
        <v>1.742</v>
      </c>
      <c r="V29" s="262">
        <v>0</v>
      </c>
      <c r="W29" s="262">
        <v>0</v>
      </c>
      <c r="X29" s="331">
        <f t="shared" si="3"/>
        <v>1.722</v>
      </c>
      <c r="Y29" s="216"/>
      <c r="Z29" s="224">
        <v>1.8599999999999999</v>
      </c>
      <c r="AA29" s="216"/>
      <c r="AB29" s="287">
        <v>1.722</v>
      </c>
      <c r="AC29" s="221">
        <f>_xll.qlSimpleQuoteSetValue(F29,AB29/100,Trigger)</f>
        <v>9.9999999999995925E-6</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1.7230000000000001</v>
      </c>
      <c r="U30" s="262">
        <v>1.7629999999999999</v>
      </c>
      <c r="V30" s="262">
        <v>0</v>
      </c>
      <c r="W30" s="262">
        <v>0</v>
      </c>
      <c r="X30" s="331">
        <f t="shared" si="3"/>
        <v>1.7429999999999999</v>
      </c>
      <c r="Y30" s="216"/>
      <c r="Z30" s="224">
        <v>1.88</v>
      </c>
      <c r="AA30" s="216"/>
      <c r="AB30" s="287">
        <v>1.7429999999999999</v>
      </c>
      <c r="AC30" s="221">
        <f>_xll.qlSimpleQuoteSetValue(F30,AB30/100,Trigger)</f>
        <v>9.9999999999961231E-6</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1.74</v>
      </c>
      <c r="U31" s="262">
        <v>1.78</v>
      </c>
      <c r="V31" s="262">
        <v>0</v>
      </c>
      <c r="W31" s="262">
        <v>0</v>
      </c>
      <c r="X31" s="331">
        <f t="shared" si="3"/>
        <v>1.76</v>
      </c>
      <c r="Y31" s="216"/>
      <c r="Z31" s="224">
        <v>1.897</v>
      </c>
      <c r="AA31" s="216"/>
      <c r="AB31" s="287">
        <v>1.76</v>
      </c>
      <c r="AC31" s="221">
        <f>_xll.qlSimpleQuoteSetValue(F31,AB31/100,Trigger)</f>
        <v>1.0000000000003062E-5</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1.754</v>
      </c>
      <c r="U32" s="262">
        <v>1.794</v>
      </c>
      <c r="V32" s="262">
        <v>0</v>
      </c>
      <c r="W32" s="262">
        <v>0</v>
      </c>
      <c r="X32" s="331">
        <f t="shared" si="3"/>
        <v>1.774</v>
      </c>
      <c r="Y32" s="216"/>
      <c r="Z32" s="224">
        <v>1.911</v>
      </c>
      <c r="AA32" s="216"/>
      <c r="AB32" s="287">
        <v>1.774</v>
      </c>
      <c r="AC32" s="221">
        <f>_xll.qlSimpleQuoteSetValue(F32,AB32/100,Trigger)</f>
        <v>9.9999999999995925E-6</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1.7649999999999999</v>
      </c>
      <c r="U33" s="262">
        <v>1.8049999999999999</v>
      </c>
      <c r="V33" s="262">
        <v>0</v>
      </c>
      <c r="W33" s="262">
        <v>0</v>
      </c>
      <c r="X33" s="331">
        <f t="shared" si="3"/>
        <v>1.7849999999999999</v>
      </c>
      <c r="Y33" s="216"/>
      <c r="Z33" s="224">
        <v>1.9219999999999999</v>
      </c>
      <c r="AA33" s="216"/>
      <c r="AB33" s="287">
        <v>1.7849999999999999</v>
      </c>
      <c r="AC33" s="221">
        <f>_xll.qlSimpleQuoteSetValue(F33,AB33/100,Trigger)</f>
        <v>9.9999999999961231E-6</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1.774</v>
      </c>
      <c r="U34" s="262">
        <v>1.8140000000000001</v>
      </c>
      <c r="V34" s="262">
        <v>0</v>
      </c>
      <c r="W34" s="262">
        <v>0</v>
      </c>
      <c r="X34" s="331">
        <f t="shared" si="3"/>
        <v>1.794</v>
      </c>
      <c r="Y34" s="216"/>
      <c r="Z34" s="224">
        <v>1.9319999999999999</v>
      </c>
      <c r="AA34" s="216"/>
      <c r="AB34" s="287">
        <v>1.794</v>
      </c>
      <c r="AC34" s="221">
        <f>_xll.qlSimpleQuoteSetValue(F34,AB34/100,Trigger)</f>
        <v>1.0000000000003062E-5</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1.782</v>
      </c>
      <c r="U35" s="262">
        <v>1.8220000000000001</v>
      </c>
      <c r="V35" s="262">
        <v>0</v>
      </c>
      <c r="W35" s="262">
        <v>0</v>
      </c>
      <c r="X35" s="331">
        <f t="shared" si="3"/>
        <v>1.802</v>
      </c>
      <c r="Y35" s="216"/>
      <c r="Z35" s="224">
        <v>1.9390000000000001</v>
      </c>
      <c r="AA35" s="216"/>
      <c r="AB35" s="287">
        <v>1.802</v>
      </c>
      <c r="AC35" s="221">
        <f>_xll.qlSimpleQuoteSetValue(F35,AB35/100,Trigger)</f>
        <v>1.0000000000003062E-5</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1.7889999999999999</v>
      </c>
      <c r="U36" s="262">
        <v>1.829</v>
      </c>
      <c r="V36" s="262">
        <v>0</v>
      </c>
      <c r="W36" s="262">
        <v>0</v>
      </c>
      <c r="X36" s="331">
        <f t="shared" si="3"/>
        <v>1.8089999999999999</v>
      </c>
      <c r="Y36" s="216"/>
      <c r="Z36" s="224">
        <v>1.946</v>
      </c>
      <c r="AA36" s="216"/>
      <c r="AB36" s="287">
        <v>1.8089999999999999</v>
      </c>
      <c r="AC36" s="221">
        <f>_xll.qlSimpleQuoteSetValue(F36,AB36/100,Trigger)</f>
        <v>9.9999999999995925E-6</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1.794</v>
      </c>
      <c r="U37" s="262">
        <v>1.8340000000000001</v>
      </c>
      <c r="V37" s="262">
        <v>0</v>
      </c>
      <c r="W37" s="262">
        <v>0</v>
      </c>
      <c r="X37" s="331">
        <f t="shared" si="3"/>
        <v>1.8140000000000001</v>
      </c>
      <c r="Y37" s="216"/>
      <c r="Z37" s="224">
        <v>1.952</v>
      </c>
      <c r="AA37" s="216"/>
      <c r="AB37" s="287">
        <v>1.8140000000000001</v>
      </c>
      <c r="AC37" s="221">
        <f>_xll.qlSimpleQuoteSetValue(F37,AB37/100,Trigger)</f>
        <v>9.9999999999995925E-6</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1.8</v>
      </c>
      <c r="U38" s="262">
        <v>1.84</v>
      </c>
      <c r="V38" s="262">
        <v>0</v>
      </c>
      <c r="W38" s="262">
        <v>0</v>
      </c>
      <c r="X38" s="331">
        <f t="shared" si="3"/>
        <v>1.82</v>
      </c>
      <c r="Y38" s="216"/>
      <c r="Z38" s="224">
        <v>1.9570000000000001</v>
      </c>
      <c r="AA38" s="216"/>
      <c r="AB38" s="287">
        <v>1.82</v>
      </c>
      <c r="AC38" s="221">
        <f>_xll.qlSimpleQuoteSetValue(F38,AB38/100,Trigger)</f>
        <v>1.0000000000003062E-5</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1.827</v>
      </c>
      <c r="U39" s="262">
        <v>1.867</v>
      </c>
      <c r="V39" s="262">
        <v>0</v>
      </c>
      <c r="W39" s="262">
        <v>0</v>
      </c>
      <c r="X39" s="331">
        <f t="shared" si="3"/>
        <v>1.847</v>
      </c>
      <c r="Y39" s="216"/>
      <c r="Z39" s="224">
        <v>1.98</v>
      </c>
      <c r="AA39" s="216"/>
      <c r="AB39" s="287">
        <v>1.847</v>
      </c>
      <c r="AC39" s="221">
        <f>_xll.qlSimpleQuoteSetValue(F39,AB39/100,Trigger)</f>
        <v>9.9999999999995925E-6</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1.85</v>
      </c>
      <c r="U40" s="262">
        <v>1.89</v>
      </c>
      <c r="V40" s="262">
        <v>0</v>
      </c>
      <c r="W40" s="262">
        <v>0</v>
      </c>
      <c r="X40" s="331">
        <f t="shared" si="3"/>
        <v>1.87</v>
      </c>
      <c r="Y40" s="216"/>
      <c r="Z40" s="224">
        <v>1.9979999999999998</v>
      </c>
      <c r="AA40" s="216"/>
      <c r="AB40" s="287">
        <v>1.87</v>
      </c>
      <c r="AC40" s="221">
        <f>_xll.qlSimpleQuoteSetValue(F40,AB40/100,Trigger)</f>
        <v>1.0000000000003062E-5</v>
      </c>
      <c r="AD40" s="193"/>
      <c r="AE40" s="17"/>
      <c r="AF40" s="17"/>
      <c r="AG40" s="17"/>
      <c r="AH40" s="17"/>
      <c r="AI40" s="17"/>
      <c r="AJ40" s="253">
        <f t="shared" si="1"/>
        <v>3.999999999999959E-4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1.859</v>
      </c>
      <c r="U41" s="262">
        <v>1.899</v>
      </c>
      <c r="V41" s="262">
        <v>0</v>
      </c>
      <c r="W41" s="262">
        <v>0</v>
      </c>
      <c r="X41" s="331">
        <f t="shared" si="3"/>
        <v>1.879</v>
      </c>
      <c r="Y41" s="216"/>
      <c r="Z41" s="224">
        <v>2.0049999999999999</v>
      </c>
      <c r="AA41" s="216"/>
      <c r="AB41" s="287">
        <v>1.879</v>
      </c>
      <c r="AC41" s="221">
        <f>_xll.qlSimpleQuoteSetValue(F41,AB41/100,Trigger)</f>
        <v>9.9999999999995925E-6</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1.8720000000000001</v>
      </c>
      <c r="U42" s="262">
        <v>1.9119999999999999</v>
      </c>
      <c r="V42" s="262">
        <v>0</v>
      </c>
      <c r="W42" s="262">
        <v>0</v>
      </c>
      <c r="X42" s="331">
        <f t="shared" si="3"/>
        <v>1.8919999999999999</v>
      </c>
      <c r="Y42" s="216"/>
      <c r="Z42" s="217">
        <v>2.0179999999999998</v>
      </c>
      <c r="AA42" s="216"/>
      <c r="AB42" s="280">
        <v>1.8919999999999999</v>
      </c>
      <c r="AC42" s="213">
        <f>_xll.qlSimpleQuoteSetValue(F42,AB42/100,Trigger)</f>
        <v>9.9999999999995925E-6</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8"/>
  <sheetViews>
    <sheetView showGridLines="0" workbookViewId="0">
      <selection activeCell="F4" sqref="F4"/>
    </sheetView>
  </sheetViews>
  <sheetFormatPr defaultRowHeight="11.25" x14ac:dyDescent="0.2"/>
  <cols>
    <col min="1" max="1" width="2.7109375" style="277" customWidth="1"/>
    <col min="2" max="2" width="6.5703125" style="277" bestFit="1" customWidth="1"/>
    <col min="3" max="3" width="8" style="277" bestFit="1" customWidth="1"/>
    <col min="4" max="4" width="18" style="277" bestFit="1" customWidth="1"/>
    <col min="5" max="5" width="20.140625" style="443" bestFit="1" customWidth="1"/>
    <col min="6" max="6" width="38.28515625" style="277" customWidth="1"/>
    <col min="7" max="7" width="2.7109375" style="277" customWidth="1"/>
    <col min="8" max="8" width="3.85546875" style="277" bestFit="1" customWidth="1"/>
    <col min="9" max="9" width="3.5703125" style="277" bestFit="1" customWidth="1"/>
    <col min="10" max="10" width="10.5703125" style="277" bestFit="1" customWidth="1"/>
    <col min="11" max="11" width="14.85546875" style="277" bestFit="1" customWidth="1"/>
    <col min="12" max="12" width="10.7109375" style="277" customWidth="1"/>
    <col min="13" max="13" width="2.7109375" style="277" customWidth="1"/>
    <col min="14" max="14" width="10.7109375" style="277" customWidth="1"/>
    <col min="15" max="15" width="2.7109375" style="277" customWidth="1"/>
    <col min="16" max="17" width="10.7109375" style="277" customWidth="1"/>
    <col min="18" max="18" width="2.7109375" style="277" customWidth="1"/>
    <col min="19" max="16384" width="9.140625" style="277"/>
  </cols>
  <sheetData>
    <row r="1" spans="1:20" x14ac:dyDescent="0.2">
      <c r="H1" s="113"/>
      <c r="I1" s="113"/>
      <c r="J1" s="113"/>
      <c r="K1" s="113"/>
      <c r="L1" s="113"/>
      <c r="M1" s="113"/>
      <c r="N1" s="113"/>
      <c r="O1" s="113"/>
      <c r="P1" s="113"/>
      <c r="Q1" s="113"/>
      <c r="R1" s="113"/>
    </row>
    <row r="2" spans="1:20" x14ac:dyDescent="0.2">
      <c r="H2" s="113"/>
      <c r="I2" s="249"/>
      <c r="J2" s="249"/>
      <c r="K2" s="120" t="s">
        <v>170</v>
      </c>
      <c r="L2" s="216"/>
      <c r="M2" s="216"/>
      <c r="N2" s="216"/>
      <c r="O2" s="216"/>
      <c r="P2" s="216"/>
      <c r="Q2" s="216"/>
      <c r="R2" s="113"/>
    </row>
    <row r="3" spans="1:20" x14ac:dyDescent="0.2">
      <c r="A3" s="442"/>
      <c r="B3" s="113"/>
      <c r="C3" s="113"/>
      <c r="G3" s="113"/>
      <c r="H3" s="113"/>
    </row>
    <row r="4" spans="1:20" ht="22.5" x14ac:dyDescent="0.2">
      <c r="A4" s="216"/>
      <c r="B4" s="456" t="s">
        <v>80</v>
      </c>
      <c r="C4" s="456" t="s">
        <v>254</v>
      </c>
      <c r="D4" s="457" t="s">
        <v>255</v>
      </c>
      <c r="E4" s="458" t="s">
        <v>256</v>
      </c>
      <c r="F4" s="459" t="str">
        <f>_xll.ohRangeRetrieveError(E4)</f>
        <v/>
      </c>
      <c r="G4" s="113"/>
      <c r="H4" s="449"/>
      <c r="I4" s="69"/>
      <c r="J4" s="69" t="s">
        <v>258</v>
      </c>
      <c r="K4" s="69" t="str">
        <f>_xll.RData(K5:K328,L4,,ReutersRtMode,,L5)</f>
        <v>Updated at 15:05:54</v>
      </c>
      <c r="L4" s="244" t="s">
        <v>257</v>
      </c>
      <c r="M4" s="216"/>
      <c r="N4" s="244" t="s">
        <v>187</v>
      </c>
      <c r="O4" s="216"/>
      <c r="P4" s="456" t="s">
        <v>185</v>
      </c>
      <c r="Q4" s="70" t="s">
        <v>184</v>
      </c>
      <c r="R4" s="216"/>
    </row>
    <row r="5" spans="1:20" x14ac:dyDescent="0.2">
      <c r="A5" s="216">
        <v>1</v>
      </c>
      <c r="B5" s="444" t="s">
        <v>9</v>
      </c>
      <c r="C5" s="445" t="str">
        <f>$A$5&amp;"F"</f>
        <v>1F</v>
      </c>
      <c r="D5" s="446" t="str">
        <f t="shared" ref="D5:D68" si="0">Currency&amp;$C5&amp;B5&amp;QuoteSuffix</f>
        <v>EUR1F1Y_Quote</v>
      </c>
      <c r="E5" s="446" t="str">
        <f>_xll.qlSimpleQuote(D5,,RateTickValue,Permanent,Trigger,ObjectOverwrite)</f>
        <v>EUR1F1Y_Quote#0000</v>
      </c>
      <c r="F5" s="447" t="str">
        <f>_xll.ohRangeRetrieveError(E5)</f>
        <v/>
      </c>
      <c r="G5" s="113"/>
      <c r="H5" s="450" t="s">
        <v>9</v>
      </c>
      <c r="I5" s="445" t="str">
        <f>$A$5&amp;"F"</f>
        <v>1F</v>
      </c>
      <c r="J5" s="451" t="str">
        <f t="shared" ref="J5:J68" si="1">Currency&amp;$I5&amp;$H5</f>
        <v>EUR1F1Y</v>
      </c>
      <c r="K5" s="451" t="str">
        <f t="array" ref="K5:K328">Instruments&amp;"="&amp;VLOOKUP(Contributor,ContributorTable,2,FALSE)</f>
        <v>EUR1F1Y=ICAP</v>
      </c>
      <c r="L5" s="452">
        <v>0.252</v>
      </c>
      <c r="M5" s="216"/>
      <c r="N5" s="452">
        <v>0.24099999999999999</v>
      </c>
      <c r="O5" s="216"/>
      <c r="P5" s="260">
        <f t="array" ref="P5:P328">QuoteLive</f>
        <v>0.252</v>
      </c>
      <c r="Q5" s="221">
        <f>_xll.qlSimpleQuoteSetValue(E5,P5/100,Trigger)</f>
        <v>0</v>
      </c>
      <c r="R5" s="216"/>
      <c r="T5" s="460"/>
    </row>
    <row r="6" spans="1:20" x14ac:dyDescent="0.2">
      <c r="A6" s="216"/>
      <c r="B6" s="444" t="s">
        <v>61</v>
      </c>
      <c r="C6" s="445" t="str">
        <f t="shared" ref="C6:C22" si="2">$A$5&amp;"F"</f>
        <v>1F</v>
      </c>
      <c r="D6" s="446" t="str">
        <f t="shared" si="0"/>
        <v>EUR1F2Y_Quote</v>
      </c>
      <c r="E6" s="446" t="str">
        <f>_xll.qlSimpleQuote(D6,,RateTickValue,Permanent,Trigger,ObjectOverwrite)</f>
        <v>EUR1F2Y_Quote#0000</v>
      </c>
      <c r="F6" s="447" t="str">
        <f>_xll.ohRangeRetrieveError(E6)</f>
        <v/>
      </c>
      <c r="G6" s="113"/>
      <c r="H6" s="450" t="s">
        <v>61</v>
      </c>
      <c r="I6" s="445" t="str">
        <f t="shared" ref="I6:I22" si="3">$A$5&amp;"F"</f>
        <v>1F</v>
      </c>
      <c r="J6" s="451" t="str">
        <f t="shared" si="1"/>
        <v>EUR1F2Y</v>
      </c>
      <c r="K6" s="451" t="str">
        <v>EUR1F2Y=ICAP</v>
      </c>
      <c r="L6" s="452">
        <v>0.32</v>
      </c>
      <c r="M6" s="216"/>
      <c r="N6" s="452">
        <v>0.317</v>
      </c>
      <c r="O6" s="216"/>
      <c r="P6" s="260">
        <v>0.32</v>
      </c>
      <c r="Q6" s="221">
        <f>_xll.qlSimpleQuoteSetValue(E6,P6/100,Trigger)</f>
        <v>0</v>
      </c>
      <c r="R6" s="216"/>
      <c r="T6" s="460"/>
    </row>
    <row r="7" spans="1:20" x14ac:dyDescent="0.2">
      <c r="A7" s="216"/>
      <c r="B7" s="444" t="s">
        <v>60</v>
      </c>
      <c r="C7" s="445" t="str">
        <f t="shared" si="2"/>
        <v>1F</v>
      </c>
      <c r="D7" s="446" t="str">
        <f t="shared" si="0"/>
        <v>EUR1F3Y_Quote</v>
      </c>
      <c r="E7" s="446" t="str">
        <f>_xll.qlSimpleQuote(D7,,RateTickValue,Permanent,Trigger,ObjectOverwrite)</f>
        <v>EUR1F3Y_Quote#0000</v>
      </c>
      <c r="F7" s="447" t="str">
        <f>_xll.ohRangeRetrieveError(E7)</f>
        <v/>
      </c>
      <c r="G7" s="113"/>
      <c r="H7" s="450" t="s">
        <v>60</v>
      </c>
      <c r="I7" s="445" t="str">
        <f t="shared" si="3"/>
        <v>1F</v>
      </c>
      <c r="J7" s="451" t="str">
        <f t="shared" si="1"/>
        <v>EUR1F3Y</v>
      </c>
      <c r="K7" s="451" t="str">
        <v>EUR1F3Y=ICAP</v>
      </c>
      <c r="L7" s="452">
        <v>0.40600000000000003</v>
      </c>
      <c r="M7" s="216"/>
      <c r="N7" s="452">
        <v>0.42899999999999999</v>
      </c>
      <c r="O7" s="216"/>
      <c r="P7" s="260">
        <v>0.40600000000000003</v>
      </c>
      <c r="Q7" s="221">
        <f>_xll.qlSimpleQuoteSetValue(E7,P7/100,Trigger)</f>
        <v>0</v>
      </c>
      <c r="R7" s="216"/>
      <c r="T7" s="460"/>
    </row>
    <row r="8" spans="1:20" x14ac:dyDescent="0.2">
      <c r="A8" s="216"/>
      <c r="B8" s="444" t="s">
        <v>59</v>
      </c>
      <c r="C8" s="445" t="str">
        <f t="shared" si="2"/>
        <v>1F</v>
      </c>
      <c r="D8" s="446" t="str">
        <f t="shared" si="0"/>
        <v>EUR1F4Y_Quote</v>
      </c>
      <c r="E8" s="446" t="str">
        <f>_xll.qlSimpleQuote(D8,,RateTickValue,Permanent,Trigger,ObjectOverwrite)</f>
        <v>EUR1F4Y_Quote#0000</v>
      </c>
      <c r="F8" s="447" t="str">
        <f>_xll.ohRangeRetrieveError(E8)</f>
        <v/>
      </c>
      <c r="G8" s="113"/>
      <c r="H8" s="450" t="s">
        <v>59</v>
      </c>
      <c r="I8" s="445" t="str">
        <f t="shared" si="3"/>
        <v>1F</v>
      </c>
      <c r="J8" s="451" t="str">
        <f t="shared" si="1"/>
        <v>EUR1F4Y</v>
      </c>
      <c r="K8" s="451" t="str">
        <v>EUR1F4Y=ICAP</v>
      </c>
      <c r="L8" s="452">
        <v>0.51700000000000002</v>
      </c>
      <c r="M8" s="216"/>
      <c r="N8" s="452">
        <v>0.56599999999999995</v>
      </c>
      <c r="O8" s="216"/>
      <c r="P8" s="260">
        <v>0.51700000000000002</v>
      </c>
      <c r="Q8" s="221">
        <f>_xll.qlSimpleQuoteSetValue(E8,P8/100,Trigger)</f>
        <v>0</v>
      </c>
      <c r="R8" s="216"/>
      <c r="T8" s="460"/>
    </row>
    <row r="9" spans="1:20" x14ac:dyDescent="0.2">
      <c r="A9" s="216"/>
      <c r="B9" s="444" t="s">
        <v>58</v>
      </c>
      <c r="C9" s="445" t="str">
        <f t="shared" si="2"/>
        <v>1F</v>
      </c>
      <c r="D9" s="446" t="str">
        <f t="shared" si="0"/>
        <v>EUR1F5Y_Quote</v>
      </c>
      <c r="E9" s="446" t="str">
        <f>_xll.qlSimpleQuote(D9,,RateTickValue,Permanent,Trigger,ObjectOverwrite)</f>
        <v>EUR1F5Y_Quote#0000</v>
      </c>
      <c r="F9" s="447" t="str">
        <f>_xll.ohRangeRetrieveError(E9)</f>
        <v/>
      </c>
      <c r="G9" s="113"/>
      <c r="H9" s="450" t="s">
        <v>58</v>
      </c>
      <c r="I9" s="445" t="str">
        <f t="shared" si="3"/>
        <v>1F</v>
      </c>
      <c r="J9" s="451" t="str">
        <f t="shared" si="1"/>
        <v>EUR1F5Y</v>
      </c>
      <c r="K9" s="451" t="str">
        <v>EUR1F5Y=ICAP</v>
      </c>
      <c r="L9" s="452">
        <v>0.64400000000000002</v>
      </c>
      <c r="M9" s="216"/>
      <c r="N9" s="452">
        <v>0.71399999999999997</v>
      </c>
      <c r="O9" s="216"/>
      <c r="P9" s="260">
        <v>0.64400000000000002</v>
      </c>
      <c r="Q9" s="221">
        <f>_xll.qlSimpleQuoteSetValue(E9,P9/100,Trigger)</f>
        <v>0</v>
      </c>
      <c r="R9" s="216"/>
      <c r="T9" s="460"/>
    </row>
    <row r="10" spans="1:20" x14ac:dyDescent="0.2">
      <c r="A10" s="216"/>
      <c r="B10" s="444" t="s">
        <v>57</v>
      </c>
      <c r="C10" s="445" t="str">
        <f t="shared" si="2"/>
        <v>1F</v>
      </c>
      <c r="D10" s="446" t="str">
        <f t="shared" si="0"/>
        <v>EUR1F6Y_Quote</v>
      </c>
      <c r="E10" s="446" t="str">
        <f>_xll.qlSimpleQuote(D10,,RateTickValue,Permanent,Trigger,ObjectOverwrite)</f>
        <v>EUR1F6Y_Quote#0000</v>
      </c>
      <c r="F10" s="447" t="str">
        <f>_xll.ohRangeRetrieveError(E10)</f>
        <v/>
      </c>
      <c r="G10" s="113"/>
      <c r="H10" s="450" t="s">
        <v>57</v>
      </c>
      <c r="I10" s="445" t="str">
        <f t="shared" si="3"/>
        <v>1F</v>
      </c>
      <c r="J10" s="451" t="str">
        <f t="shared" si="1"/>
        <v>EUR1F6Y</v>
      </c>
      <c r="K10" s="451" t="str">
        <v>EUR1F6Y=ICAP</v>
      </c>
      <c r="L10" s="452">
        <v>0.78600000000000003</v>
      </c>
      <c r="M10" s="216"/>
      <c r="N10" s="452">
        <v>0.871</v>
      </c>
      <c r="O10" s="216"/>
      <c r="P10" s="260">
        <v>0.78600000000000003</v>
      </c>
      <c r="Q10" s="221">
        <f>_xll.qlSimpleQuoteSetValue(E10,P10/100,Trigger)</f>
        <v>0</v>
      </c>
      <c r="R10" s="216"/>
      <c r="T10" s="460"/>
    </row>
    <row r="11" spans="1:20" x14ac:dyDescent="0.2">
      <c r="A11" s="216"/>
      <c r="B11" s="444" t="s">
        <v>56</v>
      </c>
      <c r="C11" s="445" t="str">
        <f t="shared" si="2"/>
        <v>1F</v>
      </c>
      <c r="D11" s="446" t="str">
        <f t="shared" si="0"/>
        <v>EUR1F7Y_Quote</v>
      </c>
      <c r="E11" s="446" t="str">
        <f>_xll.qlSimpleQuote(D11,,RateTickValue,Permanent,Trigger,ObjectOverwrite)</f>
        <v>EUR1F7Y_Quote#0000</v>
      </c>
      <c r="F11" s="447" t="str">
        <f>_xll.ohRangeRetrieveError(E11)</f>
        <v/>
      </c>
      <c r="G11" s="113"/>
      <c r="H11" s="450" t="s">
        <v>56</v>
      </c>
      <c r="I11" s="445" t="str">
        <f t="shared" si="3"/>
        <v>1F</v>
      </c>
      <c r="J11" s="451" t="str">
        <f t="shared" si="1"/>
        <v>EUR1F7Y</v>
      </c>
      <c r="K11" s="451" t="str">
        <v>EUR1F7Y=ICAP</v>
      </c>
      <c r="L11" s="452">
        <v>0.93</v>
      </c>
      <c r="M11" s="216"/>
      <c r="N11" s="452">
        <v>1.024</v>
      </c>
      <c r="O11" s="216"/>
      <c r="P11" s="260">
        <v>0.93</v>
      </c>
      <c r="Q11" s="221">
        <f>_xll.qlSimpleQuoteSetValue(E11,P11/100,Trigger)</f>
        <v>0</v>
      </c>
      <c r="R11" s="216"/>
      <c r="T11" s="460"/>
    </row>
    <row r="12" spans="1:20" x14ac:dyDescent="0.2">
      <c r="A12" s="216"/>
      <c r="B12" s="444" t="s">
        <v>55</v>
      </c>
      <c r="C12" s="445" t="str">
        <f t="shared" si="2"/>
        <v>1F</v>
      </c>
      <c r="D12" s="446" t="str">
        <f t="shared" si="0"/>
        <v>EUR1F8Y_Quote</v>
      </c>
      <c r="E12" s="446" t="str">
        <f>_xll.qlSimpleQuote(D12,,RateTickValue,Permanent,Trigger,ObjectOverwrite)</f>
        <v>EUR1F8Y_Quote#0000</v>
      </c>
      <c r="F12" s="447" t="str">
        <f>_xll.ohRangeRetrieveError(E12)</f>
        <v/>
      </c>
      <c r="G12" s="113"/>
      <c r="H12" s="450" t="s">
        <v>55</v>
      </c>
      <c r="I12" s="445" t="str">
        <f t="shared" si="3"/>
        <v>1F</v>
      </c>
      <c r="J12" s="451" t="str">
        <f t="shared" si="1"/>
        <v>EUR1F8Y</v>
      </c>
      <c r="K12" s="451" t="str">
        <v>EUR1F8Y=ICAP</v>
      </c>
      <c r="L12" s="452">
        <v>1.0640000000000001</v>
      </c>
      <c r="M12" s="216"/>
      <c r="N12" s="452">
        <v>1.167</v>
      </c>
      <c r="O12" s="216"/>
      <c r="P12" s="260">
        <v>1.0640000000000001</v>
      </c>
      <c r="Q12" s="221">
        <f>_xll.qlSimpleQuoteSetValue(E12,P12/100,Trigger)</f>
        <v>0</v>
      </c>
      <c r="R12" s="216"/>
      <c r="T12" s="460"/>
    </row>
    <row r="13" spans="1:20" x14ac:dyDescent="0.2">
      <c r="A13" s="216"/>
      <c r="B13" s="444" t="s">
        <v>54</v>
      </c>
      <c r="C13" s="445" t="str">
        <f t="shared" si="2"/>
        <v>1F</v>
      </c>
      <c r="D13" s="446" t="str">
        <f t="shared" si="0"/>
        <v>EUR1F9Y_Quote</v>
      </c>
      <c r="E13" s="446" t="str">
        <f>_xll.qlSimpleQuote(D13,,RateTickValue,Permanent,Trigger,ObjectOverwrite)</f>
        <v>EUR1F9Y_Quote#0000</v>
      </c>
      <c r="F13" s="447" t="str">
        <f>_xll.ohRangeRetrieveError(E13)</f>
        <v/>
      </c>
      <c r="G13" s="113"/>
      <c r="H13" s="450" t="s">
        <v>54</v>
      </c>
      <c r="I13" s="445" t="str">
        <f t="shared" si="3"/>
        <v>1F</v>
      </c>
      <c r="J13" s="451" t="str">
        <f t="shared" si="1"/>
        <v>EUR1F9Y</v>
      </c>
      <c r="K13" s="451" t="str">
        <v>EUR1F9Y=ICAP</v>
      </c>
      <c r="L13" s="452">
        <v>1.1839999999999999</v>
      </c>
      <c r="M13" s="216"/>
      <c r="N13" s="452">
        <v>1.296</v>
      </c>
      <c r="O13" s="216"/>
      <c r="P13" s="260">
        <v>1.1839999999999999</v>
      </c>
      <c r="Q13" s="221">
        <f>_xll.qlSimpleQuoteSetValue(E13,P13/100,Trigger)</f>
        <v>0</v>
      </c>
      <c r="R13" s="216"/>
      <c r="T13" s="460"/>
    </row>
    <row r="14" spans="1:20" x14ac:dyDescent="0.2">
      <c r="A14" s="216"/>
      <c r="B14" s="444" t="s">
        <v>53</v>
      </c>
      <c r="C14" s="445" t="str">
        <f t="shared" si="2"/>
        <v>1F</v>
      </c>
      <c r="D14" s="446" t="str">
        <f t="shared" si="0"/>
        <v>EUR1F10Y_Quote</v>
      </c>
      <c r="E14" s="446" t="str">
        <f>_xll.qlSimpleQuote(D14,,RateTickValue,Permanent,Trigger,ObjectOverwrite)</f>
        <v>EUR1F10Y_Quote#0000</v>
      </c>
      <c r="F14" s="447" t="str">
        <f>_xll.ohRangeRetrieveError(E14)</f>
        <v/>
      </c>
      <c r="G14" s="113"/>
      <c r="H14" s="450" t="s">
        <v>53</v>
      </c>
      <c r="I14" s="445" t="str">
        <f t="shared" si="3"/>
        <v>1F</v>
      </c>
      <c r="J14" s="451" t="str">
        <f t="shared" si="1"/>
        <v>EUR1F10Y</v>
      </c>
      <c r="K14" s="451" t="str">
        <v>EUR1F10Y=ICAP</v>
      </c>
      <c r="L14" s="452">
        <v>1.2909999999999999</v>
      </c>
      <c r="M14" s="216"/>
      <c r="N14" s="452">
        <v>1.411</v>
      </c>
      <c r="O14" s="216"/>
      <c r="P14" s="260">
        <v>1.2909999999999999</v>
      </c>
      <c r="Q14" s="221">
        <f>_xll.qlSimpleQuoteSetValue(E14,P14/100,Trigger)</f>
        <v>0</v>
      </c>
      <c r="R14" s="216"/>
      <c r="T14" s="460"/>
    </row>
    <row r="15" spans="1:20" x14ac:dyDescent="0.2">
      <c r="A15" s="216"/>
      <c r="B15" s="444" t="s">
        <v>52</v>
      </c>
      <c r="C15" s="445" t="str">
        <f t="shared" si="2"/>
        <v>1F</v>
      </c>
      <c r="D15" s="446" t="str">
        <f t="shared" si="0"/>
        <v>EUR1F11Y_Quote</v>
      </c>
      <c r="E15" s="446" t="str">
        <f>_xll.qlSimpleQuote(D15,,RateTickValue,Permanent,Trigger,ObjectOverwrite)</f>
        <v>EUR1F11Y_Quote#0000</v>
      </c>
      <c r="F15" s="447" t="str">
        <f>_xll.ohRangeRetrieveError(E15)</f>
        <v/>
      </c>
      <c r="G15" s="113"/>
      <c r="H15" s="450" t="s">
        <v>52</v>
      </c>
      <c r="I15" s="445" t="str">
        <f t="shared" si="3"/>
        <v>1F</v>
      </c>
      <c r="J15" s="451" t="str">
        <f t="shared" si="1"/>
        <v>EUR1F11Y</v>
      </c>
      <c r="K15" s="451" t="str">
        <v>EUR1F11Y=ICAP</v>
      </c>
      <c r="L15" s="452">
        <v>1.3839999999999999</v>
      </c>
      <c r="M15" s="216"/>
      <c r="N15" s="452">
        <v>1.51</v>
      </c>
      <c r="O15" s="216"/>
      <c r="P15" s="260">
        <v>1.3839999999999999</v>
      </c>
      <c r="Q15" s="221">
        <f>_xll.qlSimpleQuoteSetValue(E15,P15/100,Trigger)</f>
        <v>0</v>
      </c>
      <c r="R15" s="216"/>
      <c r="T15" s="460"/>
    </row>
    <row r="16" spans="1:20" x14ac:dyDescent="0.2">
      <c r="A16" s="216"/>
      <c r="B16" s="444" t="s">
        <v>51</v>
      </c>
      <c r="C16" s="445" t="str">
        <f t="shared" si="2"/>
        <v>1F</v>
      </c>
      <c r="D16" s="446" t="str">
        <f t="shared" si="0"/>
        <v>EUR1F12Y_Quote</v>
      </c>
      <c r="E16" s="446" t="str">
        <f>_xll.qlSimpleQuote(D16,,RateTickValue,Permanent,Trigger,ObjectOverwrite)</f>
        <v>EUR1F12Y_Quote#0000</v>
      </c>
      <c r="F16" s="447" t="str">
        <f>_xll.ohRangeRetrieveError(E16)</f>
        <v/>
      </c>
      <c r="G16" s="113"/>
      <c r="H16" s="450" t="s">
        <v>51</v>
      </c>
      <c r="I16" s="445" t="str">
        <f t="shared" si="3"/>
        <v>1F</v>
      </c>
      <c r="J16" s="451" t="str">
        <f t="shared" si="1"/>
        <v>EUR1F12Y</v>
      </c>
      <c r="K16" s="451" t="str">
        <v>EUR1F12Y=ICAP</v>
      </c>
      <c r="L16" s="452">
        <v>1.464</v>
      </c>
      <c r="M16" s="216"/>
      <c r="N16" s="452">
        <v>1.597</v>
      </c>
      <c r="O16" s="216"/>
      <c r="P16" s="260">
        <v>1.464</v>
      </c>
      <c r="Q16" s="221">
        <f>_xll.qlSimpleQuoteSetValue(E16,P16/100,Trigger)</f>
        <v>0</v>
      </c>
      <c r="R16" s="216"/>
      <c r="T16" s="460"/>
    </row>
    <row r="17" spans="1:20" x14ac:dyDescent="0.2">
      <c r="A17" s="216"/>
      <c r="B17" s="444" t="s">
        <v>50</v>
      </c>
      <c r="C17" s="445" t="str">
        <f t="shared" si="2"/>
        <v>1F</v>
      </c>
      <c r="D17" s="446" t="str">
        <f t="shared" si="0"/>
        <v>EUR1F13Y_Quote</v>
      </c>
      <c r="E17" s="446" t="str">
        <f>_xll.qlSimpleQuote(D17,,RateTickValue,Permanent,Trigger,ObjectOverwrite)</f>
        <v>EUR1F13Y_Quote#0000</v>
      </c>
      <c r="F17" s="447" t="str">
        <f>_xll.ohRangeRetrieveError(E17)</f>
        <v/>
      </c>
      <c r="G17" s="113"/>
      <c r="H17" s="450" t="s">
        <v>50</v>
      </c>
      <c r="I17" s="445" t="str">
        <f t="shared" si="3"/>
        <v>1F</v>
      </c>
      <c r="J17" s="451" t="str">
        <f t="shared" si="1"/>
        <v>EUR1F13Y</v>
      </c>
      <c r="K17" s="451" t="str">
        <v>EUR1F13Y=ICAP</v>
      </c>
      <c r="L17" s="452">
        <v>1.534</v>
      </c>
      <c r="M17" s="216"/>
      <c r="N17" s="452">
        <v>1.6719999999999999</v>
      </c>
      <c r="O17" s="216"/>
      <c r="P17" s="260">
        <v>1.534</v>
      </c>
      <c r="Q17" s="221">
        <f>_xll.qlSimpleQuoteSetValue(E17,P17/100,Trigger)</f>
        <v>0</v>
      </c>
      <c r="R17" s="216"/>
      <c r="T17" s="460"/>
    </row>
    <row r="18" spans="1:20" x14ac:dyDescent="0.2">
      <c r="A18" s="216"/>
      <c r="B18" s="444" t="s">
        <v>49</v>
      </c>
      <c r="C18" s="445" t="str">
        <f t="shared" si="2"/>
        <v>1F</v>
      </c>
      <c r="D18" s="446" t="str">
        <f t="shared" si="0"/>
        <v>EUR1F14Y_Quote</v>
      </c>
      <c r="E18" s="446" t="str">
        <f>_xll.qlSimpleQuote(D18,,RateTickValue,Permanent,Trigger,ObjectOverwrite)</f>
        <v>EUR1F14Y_Quote#0000</v>
      </c>
      <c r="F18" s="447" t="str">
        <f>_xll.ohRangeRetrieveError(E18)</f>
        <v/>
      </c>
      <c r="G18" s="113"/>
      <c r="H18" s="450" t="s">
        <v>49</v>
      </c>
      <c r="I18" s="445" t="str">
        <f t="shared" si="3"/>
        <v>1F</v>
      </c>
      <c r="J18" s="451" t="str">
        <f t="shared" si="1"/>
        <v>EUR1F14Y</v>
      </c>
      <c r="K18" s="451" t="str">
        <v>EUR1F14Y=ICAP</v>
      </c>
      <c r="L18" s="452">
        <v>1.5920000000000001</v>
      </c>
      <c r="M18" s="216"/>
      <c r="N18" s="452">
        <v>1.7350000000000001</v>
      </c>
      <c r="O18" s="216"/>
      <c r="P18" s="260">
        <v>1.5920000000000001</v>
      </c>
      <c r="Q18" s="221">
        <f>_xll.qlSimpleQuoteSetValue(E18,P18/100,Trigger)</f>
        <v>0</v>
      </c>
      <c r="R18" s="216"/>
      <c r="T18" s="460"/>
    </row>
    <row r="19" spans="1:20" x14ac:dyDescent="0.2">
      <c r="A19" s="216"/>
      <c r="B19" s="444" t="s">
        <v>48</v>
      </c>
      <c r="C19" s="445" t="str">
        <f t="shared" si="2"/>
        <v>1F</v>
      </c>
      <c r="D19" s="446" t="str">
        <f t="shared" si="0"/>
        <v>EUR1F15Y_Quote</v>
      </c>
      <c r="E19" s="446" t="str">
        <f>_xll.qlSimpleQuote(D19,,RateTickValue,Permanent,Trigger,ObjectOverwrite)</f>
        <v>EUR1F15Y_Quote#0000</v>
      </c>
      <c r="F19" s="447" t="str">
        <f>_xll.ohRangeRetrieveError(E19)</f>
        <v/>
      </c>
      <c r="G19" s="113"/>
      <c r="H19" s="450" t="s">
        <v>48</v>
      </c>
      <c r="I19" s="445" t="str">
        <f t="shared" si="3"/>
        <v>1F</v>
      </c>
      <c r="J19" s="451" t="str">
        <f t="shared" si="1"/>
        <v>EUR1F15Y</v>
      </c>
      <c r="K19" s="451" t="str">
        <v>EUR1F15Y=ICAP</v>
      </c>
      <c r="L19" s="452">
        <v>1.643</v>
      </c>
      <c r="M19" s="216"/>
      <c r="N19" s="452">
        <v>1.79</v>
      </c>
      <c r="O19" s="216"/>
      <c r="P19" s="260">
        <v>1.643</v>
      </c>
      <c r="Q19" s="221">
        <f>_xll.qlSimpleQuoteSetValue(E19,P19/100,Trigger)</f>
        <v>0</v>
      </c>
      <c r="R19" s="216"/>
      <c r="T19" s="460"/>
    </row>
    <row r="20" spans="1:20" x14ac:dyDescent="0.2">
      <c r="A20" s="216"/>
      <c r="B20" s="444" t="s">
        <v>43</v>
      </c>
      <c r="C20" s="445" t="str">
        <f t="shared" si="2"/>
        <v>1F</v>
      </c>
      <c r="D20" s="446" t="str">
        <f t="shared" si="0"/>
        <v>EUR1F20Y_Quote</v>
      </c>
      <c r="E20" s="446" t="str">
        <f>_xll.qlSimpleQuote(D20,,RateTickValue,Permanent,Trigger,ObjectOverwrite)</f>
        <v>EUR1F20Y_Quote#0000</v>
      </c>
      <c r="F20" s="447" t="str">
        <f>_xll.ohRangeRetrieveError(E20)</f>
        <v/>
      </c>
      <c r="G20" s="113"/>
      <c r="H20" s="450" t="s">
        <v>43</v>
      </c>
      <c r="I20" s="445" t="str">
        <f t="shared" si="3"/>
        <v>1F</v>
      </c>
      <c r="J20" s="451" t="str">
        <f t="shared" si="1"/>
        <v>EUR1F20Y</v>
      </c>
      <c r="K20" s="451" t="str">
        <v>EUR1F20Y=ICAP</v>
      </c>
      <c r="L20" s="452">
        <v>1.8069999999999999</v>
      </c>
      <c r="M20" s="216"/>
      <c r="N20" s="452">
        <v>1.956</v>
      </c>
      <c r="O20" s="216"/>
      <c r="P20" s="260">
        <v>1.8069999999999999</v>
      </c>
      <c r="Q20" s="221">
        <f>_xll.qlSimpleQuoteSetValue(E20,P20/100,Trigger)</f>
        <v>0</v>
      </c>
      <c r="R20" s="216"/>
      <c r="T20" s="460"/>
    </row>
    <row r="21" spans="1:20" x14ac:dyDescent="0.2">
      <c r="A21" s="216"/>
      <c r="B21" s="444" t="s">
        <v>38</v>
      </c>
      <c r="C21" s="445" t="str">
        <f t="shared" si="2"/>
        <v>1F</v>
      </c>
      <c r="D21" s="446" t="str">
        <f t="shared" si="0"/>
        <v>EUR1F25Y_Quote</v>
      </c>
      <c r="E21" s="446" t="str">
        <f>_xll.qlSimpleQuote(D21,,RateTickValue,Permanent,Trigger,ObjectOverwrite)</f>
        <v>EUR1F25Y_Quote#0000</v>
      </c>
      <c r="F21" s="447" t="str">
        <f>_xll.ohRangeRetrieveError(E21)</f>
        <v/>
      </c>
      <c r="G21" s="113"/>
      <c r="H21" s="450" t="s">
        <v>38</v>
      </c>
      <c r="I21" s="445" t="str">
        <f t="shared" si="3"/>
        <v>1F</v>
      </c>
      <c r="J21" s="451" t="str">
        <f t="shared" si="1"/>
        <v>EUR1F25Y</v>
      </c>
      <c r="K21" s="451" t="str">
        <v>EUR1F25Y=ICAP</v>
      </c>
      <c r="L21" s="452">
        <v>1.869</v>
      </c>
      <c r="M21" s="216"/>
      <c r="N21" s="452">
        <v>2.016</v>
      </c>
      <c r="O21" s="216"/>
      <c r="P21" s="260">
        <v>1.869</v>
      </c>
      <c r="Q21" s="221">
        <f>_xll.qlSimpleQuoteSetValue(E21,P21/100,Trigger)</f>
        <v>0</v>
      </c>
      <c r="R21" s="216"/>
      <c r="T21" s="460"/>
    </row>
    <row r="22" spans="1:20" x14ac:dyDescent="0.2">
      <c r="A22" s="216"/>
      <c r="B22" s="187" t="s">
        <v>33</v>
      </c>
      <c r="C22" s="53" t="str">
        <f t="shared" si="2"/>
        <v>1F</v>
      </c>
      <c r="D22" s="52" t="str">
        <f t="shared" si="0"/>
        <v>EUR1F30Y_Quote</v>
      </c>
      <c r="E22" s="52" t="str">
        <f>_xll.qlSimpleQuote(D22,,RateTickValue,Permanent,Trigger,ObjectOverwrite)</f>
        <v>EUR1F30Y_Quote#0000</v>
      </c>
      <c r="F22" s="448" t="str">
        <f>_xll.ohRangeRetrieveError(E22)</f>
        <v/>
      </c>
      <c r="G22" s="113"/>
      <c r="H22" s="453" t="s">
        <v>33</v>
      </c>
      <c r="I22" s="53" t="str">
        <f t="shared" si="3"/>
        <v>1F</v>
      </c>
      <c r="J22" s="454" t="str">
        <f t="shared" si="1"/>
        <v>EUR1F30Y</v>
      </c>
      <c r="K22" s="454" t="str">
        <v>EUR1F30Y=ICAP</v>
      </c>
      <c r="L22" s="455">
        <v>1.8919999999999999</v>
      </c>
      <c r="M22" s="216"/>
      <c r="N22" s="455">
        <v>2.0369999999999999</v>
      </c>
      <c r="O22" s="216"/>
      <c r="P22" s="265">
        <v>1.8919999999999999</v>
      </c>
      <c r="Q22" s="213">
        <f>_xll.qlSimpleQuoteSetValue(E22,P22/100,Trigger)</f>
        <v>0</v>
      </c>
      <c r="R22" s="216"/>
      <c r="T22" s="460"/>
    </row>
    <row r="23" spans="1:20" x14ac:dyDescent="0.2">
      <c r="A23" s="216">
        <v>2</v>
      </c>
      <c r="B23" s="444" t="s">
        <v>9</v>
      </c>
      <c r="C23" s="445" t="str">
        <f>$A$23&amp;"F"</f>
        <v>2F</v>
      </c>
      <c r="D23" s="446" t="str">
        <f t="shared" si="0"/>
        <v>EUR2F1Y_Quote</v>
      </c>
      <c r="E23" s="446" t="str">
        <f>_xll.qlSimpleQuote(D23,,RateTickValue,Permanent,Trigger,ObjectOverwrite)</f>
        <v>EUR2F1Y_Quote#0000</v>
      </c>
      <c r="F23" s="447" t="str">
        <f>_xll.ohRangeRetrieveError(E23)</f>
        <v/>
      </c>
      <c r="G23" s="113"/>
      <c r="H23" s="450" t="s">
        <v>9</v>
      </c>
      <c r="I23" s="445" t="str">
        <f>$A$23&amp;"F"</f>
        <v>2F</v>
      </c>
      <c r="J23" s="451" t="str">
        <f t="shared" si="1"/>
        <v>EUR2F1Y</v>
      </c>
      <c r="K23" s="451" t="str">
        <v>EUR2F1Y=ICAP</v>
      </c>
      <c r="L23" s="452">
        <v>0.38900000000000001</v>
      </c>
      <c r="M23" s="216"/>
      <c r="N23" s="452">
        <v>0.39400000000000002</v>
      </c>
      <c r="O23" s="216"/>
      <c r="P23" s="260">
        <v>0.38900000000000001</v>
      </c>
      <c r="Q23" s="221">
        <f>_xll.qlSimpleQuoteSetValue(E23,P23/100,Trigger)</f>
        <v>0</v>
      </c>
      <c r="R23" s="216"/>
      <c r="T23" s="460"/>
    </row>
    <row r="24" spans="1:20" x14ac:dyDescent="0.2">
      <c r="A24" s="216"/>
      <c r="B24" s="444" t="s">
        <v>61</v>
      </c>
      <c r="C24" s="445" t="str">
        <f t="shared" ref="C24:C40" si="4">$A$23&amp;"F"</f>
        <v>2F</v>
      </c>
      <c r="D24" s="446" t="str">
        <f t="shared" si="0"/>
        <v>EUR2F2Y_Quote</v>
      </c>
      <c r="E24" s="446" t="str">
        <f>_xll.qlSimpleQuote(D24,,RateTickValue,Permanent,Trigger,ObjectOverwrite)</f>
        <v>EUR2F2Y_Quote#0000</v>
      </c>
      <c r="F24" s="447" t="str">
        <f>_xll.ohRangeRetrieveError(E24)</f>
        <v/>
      </c>
      <c r="G24" s="113"/>
      <c r="H24" s="450" t="s">
        <v>61</v>
      </c>
      <c r="I24" s="445" t="str">
        <f t="shared" ref="I24:I40" si="5">$A$23&amp;"F"</f>
        <v>2F</v>
      </c>
      <c r="J24" s="451" t="str">
        <f t="shared" si="1"/>
        <v>EUR2F2Y</v>
      </c>
      <c r="K24" s="451" t="str">
        <v>EUR2F2Y=ICAP</v>
      </c>
      <c r="L24" s="452">
        <v>0.48399999999999999</v>
      </c>
      <c r="M24" s="216"/>
      <c r="N24" s="452">
        <v>0.52400000000000002</v>
      </c>
      <c r="O24" s="216"/>
      <c r="P24" s="260">
        <v>0.48399999999999999</v>
      </c>
      <c r="Q24" s="221">
        <f>_xll.qlSimpleQuoteSetValue(E24,P24/100,Trigger)</f>
        <v>0</v>
      </c>
      <c r="R24" s="216"/>
      <c r="T24" s="460"/>
    </row>
    <row r="25" spans="1:20" x14ac:dyDescent="0.2">
      <c r="A25" s="216"/>
      <c r="B25" s="444" t="s">
        <v>60</v>
      </c>
      <c r="C25" s="445" t="str">
        <f t="shared" si="4"/>
        <v>2F</v>
      </c>
      <c r="D25" s="446" t="str">
        <f t="shared" si="0"/>
        <v>EUR2F3Y_Quote</v>
      </c>
      <c r="E25" s="446" t="str">
        <f>_xll.qlSimpleQuote(D25,,RateTickValue,Permanent,Trigger,ObjectOverwrite)</f>
        <v>EUR2F3Y_Quote#0000</v>
      </c>
      <c r="F25" s="447" t="str">
        <f>_xll.ohRangeRetrieveError(E25)</f>
        <v/>
      </c>
      <c r="G25" s="113"/>
      <c r="H25" s="450" t="s">
        <v>60</v>
      </c>
      <c r="I25" s="445" t="str">
        <f t="shared" si="5"/>
        <v>2F</v>
      </c>
      <c r="J25" s="451" t="str">
        <f t="shared" si="1"/>
        <v>EUR2F3Y</v>
      </c>
      <c r="K25" s="451" t="str">
        <v>EUR2F3Y=ICAP</v>
      </c>
      <c r="L25" s="452">
        <v>0.60599999999999998</v>
      </c>
      <c r="M25" s="216"/>
      <c r="N25" s="452">
        <v>0.67600000000000005</v>
      </c>
      <c r="O25" s="216"/>
      <c r="P25" s="260">
        <v>0.60599999999999998</v>
      </c>
      <c r="Q25" s="221">
        <f>_xll.qlSimpleQuoteSetValue(E25,P25/100,Trigger)</f>
        <v>0</v>
      </c>
      <c r="R25" s="216"/>
      <c r="T25" s="460"/>
    </row>
    <row r="26" spans="1:20" x14ac:dyDescent="0.2">
      <c r="A26" s="216"/>
      <c r="B26" s="444" t="s">
        <v>59</v>
      </c>
      <c r="C26" s="445" t="str">
        <f t="shared" si="4"/>
        <v>2F</v>
      </c>
      <c r="D26" s="446" t="str">
        <f t="shared" si="0"/>
        <v>EUR2F4Y_Quote</v>
      </c>
      <c r="E26" s="446" t="str">
        <f>_xll.qlSimpleQuote(D26,,RateTickValue,Permanent,Trigger,ObjectOverwrite)</f>
        <v>EUR2F4Y_Quote#0000</v>
      </c>
      <c r="F26" s="447" t="str">
        <f>_xll.ohRangeRetrieveError(E26)</f>
        <v/>
      </c>
      <c r="G26" s="113"/>
      <c r="H26" s="450" t="s">
        <v>59</v>
      </c>
      <c r="I26" s="445" t="str">
        <f t="shared" si="5"/>
        <v>2F</v>
      </c>
      <c r="J26" s="451" t="str">
        <f t="shared" si="1"/>
        <v>EUR2F4Y</v>
      </c>
      <c r="K26" s="451" t="str">
        <v>EUR2F4Y=ICAP</v>
      </c>
      <c r="L26" s="452">
        <v>0.74399999999999999</v>
      </c>
      <c r="M26" s="216"/>
      <c r="N26" s="452">
        <v>0.83299999999999996</v>
      </c>
      <c r="O26" s="216"/>
      <c r="P26" s="260">
        <v>0.74399999999999999</v>
      </c>
      <c r="Q26" s="221">
        <f>_xll.qlSimpleQuoteSetValue(E26,P26/100,Trigger)</f>
        <v>0</v>
      </c>
      <c r="R26" s="216"/>
      <c r="T26" s="460"/>
    </row>
    <row r="27" spans="1:20" x14ac:dyDescent="0.2">
      <c r="A27" s="216"/>
      <c r="B27" s="444" t="s">
        <v>58</v>
      </c>
      <c r="C27" s="445" t="str">
        <f t="shared" si="4"/>
        <v>2F</v>
      </c>
      <c r="D27" s="446" t="str">
        <f t="shared" si="0"/>
        <v>EUR2F5Y_Quote</v>
      </c>
      <c r="E27" s="446" t="str">
        <f>_xll.qlSimpleQuote(D27,,RateTickValue,Permanent,Trigger,ObjectOverwrite)</f>
        <v>EUR2F5Y_Quote#0000</v>
      </c>
      <c r="F27" s="447" t="str">
        <f>_xll.ohRangeRetrieveError(E27)</f>
        <v/>
      </c>
      <c r="G27" s="113"/>
      <c r="H27" s="450" t="s">
        <v>58</v>
      </c>
      <c r="I27" s="445" t="str">
        <f t="shared" si="5"/>
        <v>2F</v>
      </c>
      <c r="J27" s="451" t="str">
        <f t="shared" si="1"/>
        <v>EUR2F5Y</v>
      </c>
      <c r="K27" s="451" t="str">
        <v>EUR2F5Y=ICAP</v>
      </c>
      <c r="L27" s="452">
        <v>0.89500000000000002</v>
      </c>
      <c r="M27" s="216"/>
      <c r="N27" s="452">
        <v>0.999</v>
      </c>
      <c r="O27" s="216"/>
      <c r="P27" s="260">
        <v>0.89500000000000002</v>
      </c>
      <c r="Q27" s="221">
        <f>_xll.qlSimpleQuoteSetValue(E27,P27/100,Trigger)</f>
        <v>0</v>
      </c>
      <c r="R27" s="216"/>
      <c r="T27" s="460"/>
    </row>
    <row r="28" spans="1:20" x14ac:dyDescent="0.2">
      <c r="A28" s="216"/>
      <c r="B28" s="444" t="s">
        <v>57</v>
      </c>
      <c r="C28" s="445" t="str">
        <f t="shared" si="4"/>
        <v>2F</v>
      </c>
      <c r="D28" s="446" t="str">
        <f t="shared" si="0"/>
        <v>EUR2F6Y_Quote</v>
      </c>
      <c r="E28" s="446" t="str">
        <f>_xll.qlSimpleQuote(D28,,RateTickValue,Permanent,Trigger,ObjectOverwrite)</f>
        <v>EUR2F6Y_Quote#0000</v>
      </c>
      <c r="F28" s="447" t="str">
        <f>_xll.ohRangeRetrieveError(E28)</f>
        <v/>
      </c>
      <c r="G28" s="113"/>
      <c r="H28" s="450" t="s">
        <v>57</v>
      </c>
      <c r="I28" s="445" t="str">
        <f t="shared" si="5"/>
        <v>2F</v>
      </c>
      <c r="J28" s="451" t="str">
        <f t="shared" si="1"/>
        <v>EUR2F6Y</v>
      </c>
      <c r="K28" s="451" t="str">
        <v>EUR2F6Y=ICAP</v>
      </c>
      <c r="L28" s="452">
        <v>1.046</v>
      </c>
      <c r="M28" s="216"/>
      <c r="N28" s="452">
        <v>1.1579999999999999</v>
      </c>
      <c r="O28" s="216"/>
      <c r="P28" s="260">
        <v>1.046</v>
      </c>
      <c r="Q28" s="221">
        <f>_xll.qlSimpleQuoteSetValue(E28,P28/100,Trigger)</f>
        <v>0</v>
      </c>
      <c r="R28" s="216"/>
      <c r="T28" s="460"/>
    </row>
    <row r="29" spans="1:20" x14ac:dyDescent="0.2">
      <c r="A29" s="216"/>
      <c r="B29" s="444" t="s">
        <v>56</v>
      </c>
      <c r="C29" s="445" t="str">
        <f t="shared" si="4"/>
        <v>2F</v>
      </c>
      <c r="D29" s="446" t="str">
        <f t="shared" si="0"/>
        <v>EUR2F7Y_Quote</v>
      </c>
      <c r="E29" s="446" t="str">
        <f>_xll.qlSimpleQuote(D29,,RateTickValue,Permanent,Trigger,ObjectOverwrite)</f>
        <v>EUR2F7Y_Quote#0000</v>
      </c>
      <c r="F29" s="447" t="str">
        <f>_xll.ohRangeRetrieveError(E29)</f>
        <v/>
      </c>
      <c r="G29" s="113"/>
      <c r="H29" s="450" t="s">
        <v>56</v>
      </c>
      <c r="I29" s="445" t="str">
        <f t="shared" si="5"/>
        <v>2F</v>
      </c>
      <c r="J29" s="451" t="str">
        <f t="shared" si="1"/>
        <v>EUR2F7Y</v>
      </c>
      <c r="K29" s="451" t="str">
        <v>EUR2F7Y=ICAP</v>
      </c>
      <c r="L29" s="452">
        <v>1.1839999999999999</v>
      </c>
      <c r="M29" s="216"/>
      <c r="N29" s="452">
        <v>1.304</v>
      </c>
      <c r="O29" s="216"/>
      <c r="P29" s="260">
        <v>1.1839999999999999</v>
      </c>
      <c r="Q29" s="221">
        <f>_xll.qlSimpleQuoteSetValue(E29,P29/100,Trigger)</f>
        <v>0</v>
      </c>
      <c r="R29" s="216"/>
      <c r="T29" s="460"/>
    </row>
    <row r="30" spans="1:20" x14ac:dyDescent="0.2">
      <c r="A30" s="216"/>
      <c r="B30" s="444" t="s">
        <v>55</v>
      </c>
      <c r="C30" s="445" t="str">
        <f t="shared" si="4"/>
        <v>2F</v>
      </c>
      <c r="D30" s="446" t="str">
        <f t="shared" si="0"/>
        <v>EUR2F8Y_Quote</v>
      </c>
      <c r="E30" s="446" t="str">
        <f>_xll.qlSimpleQuote(D30,,RateTickValue,Permanent,Trigger,ObjectOverwrite)</f>
        <v>EUR2F8Y_Quote#0000</v>
      </c>
      <c r="F30" s="447" t="str">
        <f>_xll.ohRangeRetrieveError(E30)</f>
        <v/>
      </c>
      <c r="G30" s="113"/>
      <c r="H30" s="450" t="s">
        <v>55</v>
      </c>
      <c r="I30" s="445" t="str">
        <f t="shared" si="5"/>
        <v>2F</v>
      </c>
      <c r="J30" s="451" t="str">
        <f t="shared" si="1"/>
        <v>EUR2F8Y</v>
      </c>
      <c r="K30" s="451" t="str">
        <v>EUR2F8Y=ICAP</v>
      </c>
      <c r="L30" s="452">
        <v>1.3049999999999999</v>
      </c>
      <c r="M30" s="216"/>
      <c r="N30" s="452">
        <v>1.4330000000000001</v>
      </c>
      <c r="O30" s="216"/>
      <c r="P30" s="260">
        <v>1.3049999999999999</v>
      </c>
      <c r="Q30" s="221">
        <f>_xll.qlSimpleQuoteSetValue(E30,P30/100,Trigger)</f>
        <v>0</v>
      </c>
      <c r="R30" s="216"/>
      <c r="T30" s="460"/>
    </row>
    <row r="31" spans="1:20" x14ac:dyDescent="0.2">
      <c r="A31" s="216"/>
      <c r="B31" s="444" t="s">
        <v>54</v>
      </c>
      <c r="C31" s="445" t="str">
        <f t="shared" si="4"/>
        <v>2F</v>
      </c>
      <c r="D31" s="446" t="str">
        <f t="shared" si="0"/>
        <v>EUR2F9Y_Quote</v>
      </c>
      <c r="E31" s="446" t="str">
        <f>_xll.qlSimpleQuote(D31,,RateTickValue,Permanent,Trigger,ObjectOverwrite)</f>
        <v>EUR2F9Y_Quote#0000</v>
      </c>
      <c r="F31" s="447" t="str">
        <f>_xll.ohRangeRetrieveError(E31)</f>
        <v/>
      </c>
      <c r="G31" s="113"/>
      <c r="H31" s="450" t="s">
        <v>54</v>
      </c>
      <c r="I31" s="445" t="str">
        <f t="shared" si="5"/>
        <v>2F</v>
      </c>
      <c r="J31" s="451" t="str">
        <f t="shared" si="1"/>
        <v>EUR2F9Y</v>
      </c>
      <c r="K31" s="451" t="str">
        <v>EUR2F9Y=ICAP</v>
      </c>
      <c r="L31" s="452">
        <v>1.411</v>
      </c>
      <c r="M31" s="216"/>
      <c r="N31" s="452">
        <v>1.548</v>
      </c>
      <c r="O31" s="216"/>
      <c r="P31" s="260">
        <v>1.411</v>
      </c>
      <c r="Q31" s="221">
        <f>_xll.qlSimpleQuoteSetValue(E31,P31/100,Trigger)</f>
        <v>0</v>
      </c>
      <c r="R31" s="216"/>
      <c r="T31" s="460"/>
    </row>
    <row r="32" spans="1:20" x14ac:dyDescent="0.2">
      <c r="A32" s="216"/>
      <c r="B32" s="444" t="s">
        <v>53</v>
      </c>
      <c r="C32" s="445" t="str">
        <f t="shared" si="4"/>
        <v>2F</v>
      </c>
      <c r="D32" s="446" t="str">
        <f t="shared" si="0"/>
        <v>EUR2F10Y_Quote</v>
      </c>
      <c r="E32" s="446" t="str">
        <f>_xll.qlSimpleQuote(D32,,RateTickValue,Permanent,Trigger,ObjectOverwrite)</f>
        <v>EUR2F10Y_Quote#0000</v>
      </c>
      <c r="F32" s="447" t="str">
        <f>_xll.ohRangeRetrieveError(E32)</f>
        <v/>
      </c>
      <c r="G32" s="113"/>
      <c r="H32" s="450" t="s">
        <v>53</v>
      </c>
      <c r="I32" s="445" t="str">
        <f t="shared" si="5"/>
        <v>2F</v>
      </c>
      <c r="J32" s="451" t="str">
        <f t="shared" si="1"/>
        <v>EUR2F10Y</v>
      </c>
      <c r="K32" s="451" t="str">
        <v>EUR2F10Y=ICAP</v>
      </c>
      <c r="L32" s="452">
        <v>1.5029999999999999</v>
      </c>
      <c r="M32" s="216"/>
      <c r="N32" s="452">
        <v>1.6439999999999999</v>
      </c>
      <c r="O32" s="216"/>
      <c r="P32" s="260">
        <v>1.5029999999999999</v>
      </c>
      <c r="Q32" s="221">
        <f>_xll.qlSimpleQuoteSetValue(E32,P32/100,Trigger)</f>
        <v>0</v>
      </c>
      <c r="R32" s="216"/>
      <c r="T32" s="460"/>
    </row>
    <row r="33" spans="1:20" x14ac:dyDescent="0.2">
      <c r="A33" s="216"/>
      <c r="B33" s="444" t="s">
        <v>52</v>
      </c>
      <c r="C33" s="445" t="str">
        <f t="shared" si="4"/>
        <v>2F</v>
      </c>
      <c r="D33" s="446" t="str">
        <f t="shared" si="0"/>
        <v>EUR2F11Y_Quote</v>
      </c>
      <c r="E33" s="446" t="str">
        <f>_xll.qlSimpleQuote(D33,,RateTickValue,Permanent,Trigger,ObjectOverwrite)</f>
        <v>EUR2F11Y_Quote#0000</v>
      </c>
      <c r="F33" s="447" t="str">
        <f>_xll.ohRangeRetrieveError(E33)</f>
        <v/>
      </c>
      <c r="G33" s="113"/>
      <c r="H33" s="450" t="s">
        <v>52</v>
      </c>
      <c r="I33" s="445" t="str">
        <f t="shared" si="5"/>
        <v>2F</v>
      </c>
      <c r="J33" s="451" t="str">
        <f t="shared" si="1"/>
        <v>EUR2F11Y</v>
      </c>
      <c r="K33" s="451" t="str">
        <v>EUR2F11Y=ICAP</v>
      </c>
      <c r="L33" s="452">
        <v>1.581</v>
      </c>
      <c r="M33" s="216"/>
      <c r="N33" s="452">
        <v>1.7290000000000001</v>
      </c>
      <c r="O33" s="216"/>
      <c r="P33" s="260">
        <v>1.581</v>
      </c>
      <c r="Q33" s="221">
        <f>_xll.qlSimpleQuoteSetValue(E33,P33/100,Trigger)</f>
        <v>0</v>
      </c>
      <c r="R33" s="216"/>
      <c r="T33" s="460"/>
    </row>
    <row r="34" spans="1:20" x14ac:dyDescent="0.2">
      <c r="A34" s="216"/>
      <c r="B34" s="444" t="s">
        <v>51</v>
      </c>
      <c r="C34" s="445" t="str">
        <f t="shared" si="4"/>
        <v>2F</v>
      </c>
      <c r="D34" s="446" t="str">
        <f t="shared" si="0"/>
        <v>EUR2F12Y_Quote</v>
      </c>
      <c r="E34" s="446" t="str">
        <f>_xll.qlSimpleQuote(D34,,RateTickValue,Permanent,Trigger,ObjectOverwrite)</f>
        <v>EUR2F12Y_Quote#0000</v>
      </c>
      <c r="F34" s="447" t="str">
        <f>_xll.ohRangeRetrieveError(E34)</f>
        <v/>
      </c>
      <c r="G34" s="113"/>
      <c r="H34" s="450" t="s">
        <v>51</v>
      </c>
      <c r="I34" s="445" t="str">
        <f t="shared" si="5"/>
        <v>2F</v>
      </c>
      <c r="J34" s="451" t="str">
        <f t="shared" si="1"/>
        <v>EUR2F12Y</v>
      </c>
      <c r="K34" s="451" t="str">
        <v>EUR2F12Y=ICAP</v>
      </c>
      <c r="L34" s="452">
        <v>1.6479999999999999</v>
      </c>
      <c r="M34" s="216"/>
      <c r="N34" s="452">
        <v>1.8</v>
      </c>
      <c r="O34" s="216"/>
      <c r="P34" s="260">
        <v>1.6479999999999999</v>
      </c>
      <c r="Q34" s="221">
        <f>_xll.qlSimpleQuoteSetValue(E34,P34/100,Trigger)</f>
        <v>0</v>
      </c>
      <c r="R34" s="216"/>
      <c r="T34" s="460"/>
    </row>
    <row r="35" spans="1:20" x14ac:dyDescent="0.2">
      <c r="A35" s="216"/>
      <c r="B35" s="444" t="s">
        <v>50</v>
      </c>
      <c r="C35" s="445" t="str">
        <f t="shared" si="4"/>
        <v>2F</v>
      </c>
      <c r="D35" s="446" t="str">
        <f t="shared" si="0"/>
        <v>EUR2F13Y_Quote</v>
      </c>
      <c r="E35" s="446" t="str">
        <f>_xll.qlSimpleQuote(D35,,RateTickValue,Permanent,Trigger,ObjectOverwrite)</f>
        <v>EUR2F13Y_Quote#0000</v>
      </c>
      <c r="F35" s="447" t="str">
        <f>_xll.ohRangeRetrieveError(E35)</f>
        <v/>
      </c>
      <c r="G35" s="113"/>
      <c r="H35" s="450" t="s">
        <v>50</v>
      </c>
      <c r="I35" s="445" t="str">
        <f t="shared" si="5"/>
        <v>2F</v>
      </c>
      <c r="J35" s="451" t="str">
        <f t="shared" si="1"/>
        <v>EUR2F13Y</v>
      </c>
      <c r="K35" s="451" t="str">
        <v>EUR2F13Y=ICAP</v>
      </c>
      <c r="L35" s="452">
        <v>1.704</v>
      </c>
      <c r="M35" s="216"/>
      <c r="N35" s="452">
        <v>1.86</v>
      </c>
      <c r="O35" s="216"/>
      <c r="P35" s="260">
        <v>1.704</v>
      </c>
      <c r="Q35" s="221">
        <f>_xll.qlSimpleQuoteSetValue(E35,P35/100,Trigger)</f>
        <v>0</v>
      </c>
      <c r="R35" s="216"/>
      <c r="T35" s="460"/>
    </row>
    <row r="36" spans="1:20" x14ac:dyDescent="0.2">
      <c r="A36" s="216"/>
      <c r="B36" s="444" t="s">
        <v>49</v>
      </c>
      <c r="C36" s="445" t="str">
        <f t="shared" si="4"/>
        <v>2F</v>
      </c>
      <c r="D36" s="446" t="str">
        <f t="shared" si="0"/>
        <v>EUR2F14Y_Quote</v>
      </c>
      <c r="E36" s="446" t="str">
        <f>_xll.qlSimpleQuote(D36,,RateTickValue,Permanent,Trigger,ObjectOverwrite)</f>
        <v>EUR2F14Y_Quote#0000</v>
      </c>
      <c r="F36" s="447" t="str">
        <f>_xll.ohRangeRetrieveError(E36)</f>
        <v/>
      </c>
      <c r="G36" s="113"/>
      <c r="H36" s="450" t="s">
        <v>49</v>
      </c>
      <c r="I36" s="445" t="str">
        <f t="shared" si="5"/>
        <v>2F</v>
      </c>
      <c r="J36" s="451" t="str">
        <f t="shared" si="1"/>
        <v>EUR2F14Y</v>
      </c>
      <c r="K36" s="451" t="str">
        <v>EUR2F14Y=ICAP</v>
      </c>
      <c r="L36" s="452">
        <v>1.752</v>
      </c>
      <c r="M36" s="216"/>
      <c r="N36" s="452">
        <v>1.911</v>
      </c>
      <c r="O36" s="216"/>
      <c r="P36" s="260">
        <v>1.752</v>
      </c>
      <c r="Q36" s="221">
        <f>_xll.qlSimpleQuoteSetValue(E36,P36/100,Trigger)</f>
        <v>0</v>
      </c>
      <c r="R36" s="216"/>
      <c r="T36" s="460"/>
    </row>
    <row r="37" spans="1:20" x14ac:dyDescent="0.2">
      <c r="A37" s="216"/>
      <c r="B37" s="444" t="s">
        <v>48</v>
      </c>
      <c r="C37" s="445" t="str">
        <f t="shared" si="4"/>
        <v>2F</v>
      </c>
      <c r="D37" s="446" t="str">
        <f t="shared" si="0"/>
        <v>EUR2F15Y_Quote</v>
      </c>
      <c r="E37" s="446" t="str">
        <f>_xll.qlSimpleQuote(D37,,RateTickValue,Permanent,Trigger,ObjectOverwrite)</f>
        <v>EUR2F15Y_Quote#0000</v>
      </c>
      <c r="F37" s="447" t="str">
        <f>_xll.ohRangeRetrieveError(E37)</f>
        <v/>
      </c>
      <c r="G37" s="113"/>
      <c r="H37" s="450" t="s">
        <v>48</v>
      </c>
      <c r="I37" s="445" t="str">
        <f t="shared" si="5"/>
        <v>2F</v>
      </c>
      <c r="J37" s="451" t="str">
        <f t="shared" si="1"/>
        <v>EUR2F15Y</v>
      </c>
      <c r="K37" s="451" t="str">
        <v>EUR2F15Y=ICAP</v>
      </c>
      <c r="L37" s="452">
        <v>1.794</v>
      </c>
      <c r="M37" s="216"/>
      <c r="N37" s="452">
        <v>1.9530000000000001</v>
      </c>
      <c r="O37" s="216"/>
      <c r="P37" s="260">
        <v>1.794</v>
      </c>
      <c r="Q37" s="221">
        <f>_xll.qlSimpleQuoteSetValue(E37,P37/100,Trigger)</f>
        <v>0</v>
      </c>
      <c r="R37" s="216"/>
      <c r="T37" s="460"/>
    </row>
    <row r="38" spans="1:20" x14ac:dyDescent="0.2">
      <c r="A38" s="216"/>
      <c r="B38" s="444" t="s">
        <v>43</v>
      </c>
      <c r="C38" s="445" t="str">
        <f t="shared" si="4"/>
        <v>2F</v>
      </c>
      <c r="D38" s="446" t="str">
        <f t="shared" si="0"/>
        <v>EUR2F20Y_Quote</v>
      </c>
      <c r="E38" s="446" t="str">
        <f>_xll.qlSimpleQuote(D38,,RateTickValue,Permanent,Trigger,ObjectOverwrite)</f>
        <v>EUR2F20Y_Quote#0000</v>
      </c>
      <c r="F38" s="447" t="str">
        <f>_xll.ohRangeRetrieveError(E38)</f>
        <v/>
      </c>
      <c r="G38" s="113"/>
      <c r="H38" s="450" t="s">
        <v>43</v>
      </c>
      <c r="I38" s="445" t="str">
        <f t="shared" si="5"/>
        <v>2F</v>
      </c>
      <c r="J38" s="451" t="str">
        <f t="shared" si="1"/>
        <v>EUR2F20Y</v>
      </c>
      <c r="K38" s="451" t="str">
        <v>EUR2F20Y=ICAP</v>
      </c>
      <c r="L38" s="452">
        <v>1.917</v>
      </c>
      <c r="M38" s="216"/>
      <c r="N38" s="452">
        <v>2.0750000000000002</v>
      </c>
      <c r="O38" s="216"/>
      <c r="P38" s="260">
        <v>1.917</v>
      </c>
      <c r="Q38" s="221">
        <f>_xll.qlSimpleQuoteSetValue(E38,P38/100,Trigger)</f>
        <v>0</v>
      </c>
      <c r="R38" s="216"/>
      <c r="T38" s="460"/>
    </row>
    <row r="39" spans="1:20" x14ac:dyDescent="0.2">
      <c r="A39" s="216"/>
      <c r="B39" s="444" t="s">
        <v>38</v>
      </c>
      <c r="C39" s="445" t="str">
        <f t="shared" si="4"/>
        <v>2F</v>
      </c>
      <c r="D39" s="446" t="str">
        <f t="shared" si="0"/>
        <v>EUR2F25Y_Quote</v>
      </c>
      <c r="E39" s="446" t="str">
        <f>_xll.qlSimpleQuote(D39,,RateTickValue,Permanent,Trigger,ObjectOverwrite)</f>
        <v>EUR2F25Y_Quote#0000</v>
      </c>
      <c r="F39" s="447" t="str">
        <f>_xll.ohRangeRetrieveError(E39)</f>
        <v/>
      </c>
      <c r="G39" s="113"/>
      <c r="H39" s="450" t="s">
        <v>38</v>
      </c>
      <c r="I39" s="445" t="str">
        <f t="shared" si="5"/>
        <v>2F</v>
      </c>
      <c r="J39" s="451" t="str">
        <f t="shared" si="1"/>
        <v>EUR2F25Y</v>
      </c>
      <c r="K39" s="451" t="str">
        <v>EUR2F25Y=ICAP</v>
      </c>
      <c r="L39" s="452">
        <v>1.954</v>
      </c>
      <c r="M39" s="216"/>
      <c r="N39" s="452">
        <v>2.109</v>
      </c>
      <c r="O39" s="216"/>
      <c r="P39" s="260">
        <v>1.954</v>
      </c>
      <c r="Q39" s="221">
        <f>_xll.qlSimpleQuoteSetValue(E39,P39/100,Trigger)</f>
        <v>0</v>
      </c>
      <c r="R39" s="216"/>
      <c r="T39" s="460"/>
    </row>
    <row r="40" spans="1:20" x14ac:dyDescent="0.2">
      <c r="A40" s="216"/>
      <c r="B40" s="187" t="s">
        <v>33</v>
      </c>
      <c r="C40" s="53" t="str">
        <f t="shared" si="4"/>
        <v>2F</v>
      </c>
      <c r="D40" s="52" t="str">
        <f t="shared" si="0"/>
        <v>EUR2F30Y_Quote</v>
      </c>
      <c r="E40" s="52" t="str">
        <f>_xll.qlSimpleQuote(D40,,RateTickValue,Permanent,Trigger,ObjectOverwrite)</f>
        <v>EUR2F30Y_Quote#0000</v>
      </c>
      <c r="F40" s="448" t="str">
        <f>_xll.ohRangeRetrieveError(E40)</f>
        <v/>
      </c>
      <c r="G40" s="113"/>
      <c r="H40" s="453" t="s">
        <v>33</v>
      </c>
      <c r="I40" s="53" t="str">
        <f t="shared" si="5"/>
        <v>2F</v>
      </c>
      <c r="J40" s="454" t="str">
        <f t="shared" si="1"/>
        <v>EUR2F30Y</v>
      </c>
      <c r="K40" s="454" t="str">
        <v>EUR2F30Y=ICAP</v>
      </c>
      <c r="L40" s="455">
        <v>1.966</v>
      </c>
      <c r="M40" s="216"/>
      <c r="N40" s="455">
        <v>2.1179999999999999</v>
      </c>
      <c r="O40" s="216"/>
      <c r="P40" s="265">
        <v>1.966</v>
      </c>
      <c r="Q40" s="213">
        <f>_xll.qlSimpleQuoteSetValue(E40,P40/100,Trigger)</f>
        <v>0</v>
      </c>
      <c r="R40" s="216"/>
      <c r="T40" s="460"/>
    </row>
    <row r="41" spans="1:20" x14ac:dyDescent="0.2">
      <c r="A41" s="216">
        <v>3</v>
      </c>
      <c r="B41" s="444" t="s">
        <v>9</v>
      </c>
      <c r="C41" s="445" t="str">
        <f>$A$41&amp;"F"</f>
        <v>3F</v>
      </c>
      <c r="D41" s="446" t="str">
        <f t="shared" si="0"/>
        <v>EUR3F1Y_Quote</v>
      </c>
      <c r="E41" s="446" t="str">
        <f>_xll.qlSimpleQuote(D41,,RateTickValue,Permanent,Trigger,ObjectOverwrite)</f>
        <v>EUR3F1Y_Quote#0000</v>
      </c>
      <c r="F41" s="447" t="str">
        <f>_xll.ohRangeRetrieveError(E41)</f>
        <v/>
      </c>
      <c r="G41" s="113"/>
      <c r="H41" s="450" t="s">
        <v>9</v>
      </c>
      <c r="I41" s="445" t="str">
        <f>$A$41&amp;"F"</f>
        <v>3F</v>
      </c>
      <c r="J41" s="451" t="str">
        <f t="shared" si="1"/>
        <v>EUR3F1Y</v>
      </c>
      <c r="K41" s="451" t="str">
        <v>EUR3F1Y=ICAP</v>
      </c>
      <c r="L41" s="452">
        <v>0.57899999999999996</v>
      </c>
      <c r="M41" s="216"/>
      <c r="N41" s="452">
        <v>0.65400000000000003</v>
      </c>
      <c r="O41" s="216"/>
      <c r="P41" s="260">
        <v>0.57899999999999996</v>
      </c>
      <c r="Q41" s="221">
        <f>_xll.qlSimpleQuoteSetValue(E41,P41/100,Trigger)</f>
        <v>0</v>
      </c>
      <c r="R41" s="216"/>
      <c r="T41" s="460"/>
    </row>
    <row r="42" spans="1:20" x14ac:dyDescent="0.2">
      <c r="A42" s="216"/>
      <c r="B42" s="444" t="s">
        <v>61</v>
      </c>
      <c r="C42" s="445" t="str">
        <f t="shared" ref="C42:C58" si="6">$A$41&amp;"F"</f>
        <v>3F</v>
      </c>
      <c r="D42" s="446" t="str">
        <f t="shared" si="0"/>
        <v>EUR3F2Y_Quote</v>
      </c>
      <c r="E42" s="446" t="str">
        <f>_xll.qlSimpleQuote(D42,,RateTickValue,Permanent,Trigger,ObjectOverwrite)</f>
        <v>EUR3F2Y_Quote#0000</v>
      </c>
      <c r="F42" s="447" t="str">
        <f>_xll.ohRangeRetrieveError(E42)</f>
        <v/>
      </c>
      <c r="G42" s="113"/>
      <c r="H42" s="450" t="s">
        <v>61</v>
      </c>
      <c r="I42" s="445" t="str">
        <f t="shared" ref="I42:I58" si="7">$A$41&amp;"F"</f>
        <v>3F</v>
      </c>
      <c r="J42" s="451" t="str">
        <f t="shared" si="1"/>
        <v>EUR3F2Y</v>
      </c>
      <c r="K42" s="451" t="str">
        <v>EUR3F2Y=ICAP</v>
      </c>
      <c r="L42" s="452">
        <v>0.71499999999999997</v>
      </c>
      <c r="M42" s="216"/>
      <c r="N42" s="452">
        <v>0.81799999999999995</v>
      </c>
      <c r="O42" s="216"/>
      <c r="P42" s="260">
        <v>0.71499999999999997</v>
      </c>
      <c r="Q42" s="221">
        <f>_xll.qlSimpleQuoteSetValue(E42,P42/100,Trigger)</f>
        <v>0</v>
      </c>
      <c r="R42" s="216"/>
      <c r="T42" s="460"/>
    </row>
    <row r="43" spans="1:20" x14ac:dyDescent="0.2">
      <c r="A43" s="216"/>
      <c r="B43" s="444" t="s">
        <v>60</v>
      </c>
      <c r="C43" s="445" t="str">
        <f t="shared" si="6"/>
        <v>3F</v>
      </c>
      <c r="D43" s="446" t="str">
        <f t="shared" si="0"/>
        <v>EUR3F3Y_Quote</v>
      </c>
      <c r="E43" s="446" t="str">
        <f>_xll.qlSimpleQuote(D43,,RateTickValue,Permanent,Trigger,ObjectOverwrite)</f>
        <v>EUR3F3Y_Quote#0000</v>
      </c>
      <c r="F43" s="447" t="str">
        <f>_xll.ohRangeRetrieveError(E43)</f>
        <v/>
      </c>
      <c r="G43" s="113"/>
      <c r="H43" s="450" t="s">
        <v>60</v>
      </c>
      <c r="I43" s="445" t="str">
        <f t="shared" si="7"/>
        <v>3F</v>
      </c>
      <c r="J43" s="451" t="str">
        <f t="shared" si="1"/>
        <v>EUR3F3Y</v>
      </c>
      <c r="K43" s="451" t="str">
        <v>EUR3F3Y=ICAP</v>
      </c>
      <c r="L43" s="452">
        <v>0.86299999999999999</v>
      </c>
      <c r="M43" s="216"/>
      <c r="N43" s="452">
        <v>0.98099999999999998</v>
      </c>
      <c r="O43" s="216"/>
      <c r="P43" s="260">
        <v>0.86299999999999999</v>
      </c>
      <c r="Q43" s="221">
        <f>_xll.qlSimpleQuoteSetValue(E43,P43/100,Trigger)</f>
        <v>0</v>
      </c>
      <c r="R43" s="216"/>
      <c r="T43" s="460"/>
    </row>
    <row r="44" spans="1:20" x14ac:dyDescent="0.2">
      <c r="A44" s="216"/>
      <c r="B44" s="444" t="s">
        <v>59</v>
      </c>
      <c r="C44" s="445" t="str">
        <f t="shared" si="6"/>
        <v>3F</v>
      </c>
      <c r="D44" s="446" t="str">
        <f t="shared" si="0"/>
        <v>EUR3F4Y_Quote</v>
      </c>
      <c r="E44" s="446" t="str">
        <f>_xll.qlSimpleQuote(D44,,RateTickValue,Permanent,Trigger,ObjectOverwrite)</f>
        <v>EUR3F4Y_Quote#0000</v>
      </c>
      <c r="F44" s="447" t="str">
        <f>_xll.ohRangeRetrieveError(E44)</f>
        <v/>
      </c>
      <c r="G44" s="113"/>
      <c r="H44" s="450" t="s">
        <v>59</v>
      </c>
      <c r="I44" s="445" t="str">
        <f t="shared" si="7"/>
        <v>3F</v>
      </c>
      <c r="J44" s="451" t="str">
        <f t="shared" si="1"/>
        <v>EUR3F4Y</v>
      </c>
      <c r="K44" s="451" t="str">
        <v>EUR3F4Y=ICAP</v>
      </c>
      <c r="L44" s="452">
        <v>1.0229999999999999</v>
      </c>
      <c r="M44" s="216"/>
      <c r="N44" s="452">
        <v>1.1519999999999999</v>
      </c>
      <c r="O44" s="216"/>
      <c r="P44" s="260">
        <v>1.0229999999999999</v>
      </c>
      <c r="Q44" s="221">
        <f>_xll.qlSimpleQuoteSetValue(E44,P44/100,Trigger)</f>
        <v>0</v>
      </c>
      <c r="R44" s="216"/>
      <c r="T44" s="460"/>
    </row>
    <row r="45" spans="1:20" x14ac:dyDescent="0.2">
      <c r="A45" s="216"/>
      <c r="B45" s="444" t="s">
        <v>58</v>
      </c>
      <c r="C45" s="445" t="str">
        <f t="shared" si="6"/>
        <v>3F</v>
      </c>
      <c r="D45" s="446" t="str">
        <f t="shared" si="0"/>
        <v>EUR3F5Y_Quote</v>
      </c>
      <c r="E45" s="446" t="str">
        <f>_xll.qlSimpleQuote(D45,,RateTickValue,Permanent,Trigger,ObjectOverwrite)</f>
        <v>EUR3F5Y_Quote#0000</v>
      </c>
      <c r="F45" s="447" t="str">
        <f>_xll.ohRangeRetrieveError(E45)</f>
        <v/>
      </c>
      <c r="G45" s="113"/>
      <c r="H45" s="450" t="s">
        <v>58</v>
      </c>
      <c r="I45" s="445" t="str">
        <f t="shared" si="7"/>
        <v>3F</v>
      </c>
      <c r="J45" s="451" t="str">
        <f t="shared" si="1"/>
        <v>EUR3F5Y</v>
      </c>
      <c r="K45" s="451" t="str">
        <v>EUR3F5Y=ICAP</v>
      </c>
      <c r="L45" s="452">
        <v>1.179</v>
      </c>
      <c r="M45" s="216"/>
      <c r="N45" s="452">
        <v>1.3140000000000001</v>
      </c>
      <c r="O45" s="216"/>
      <c r="P45" s="260">
        <v>1.179</v>
      </c>
      <c r="Q45" s="221">
        <f>_xll.qlSimpleQuoteSetValue(E45,P45/100,Trigger)</f>
        <v>0</v>
      </c>
      <c r="R45" s="216"/>
      <c r="T45" s="460"/>
    </row>
    <row r="46" spans="1:20" x14ac:dyDescent="0.2">
      <c r="A46" s="216"/>
      <c r="B46" s="444" t="s">
        <v>57</v>
      </c>
      <c r="C46" s="445" t="str">
        <f t="shared" si="6"/>
        <v>3F</v>
      </c>
      <c r="D46" s="446" t="str">
        <f t="shared" si="0"/>
        <v>EUR3F6Y_Quote</v>
      </c>
      <c r="E46" s="446" t="str">
        <f>_xll.qlSimpleQuote(D46,,RateTickValue,Permanent,Trigger,ObjectOverwrite)</f>
        <v>EUR3F6Y_Quote#0000</v>
      </c>
      <c r="F46" s="447" t="str">
        <f>_xll.ohRangeRetrieveError(E46)</f>
        <v/>
      </c>
      <c r="G46" s="113"/>
      <c r="H46" s="450" t="s">
        <v>57</v>
      </c>
      <c r="I46" s="445" t="str">
        <f t="shared" si="7"/>
        <v>3F</v>
      </c>
      <c r="J46" s="451" t="str">
        <f t="shared" si="1"/>
        <v>EUR3F6Y</v>
      </c>
      <c r="K46" s="451" t="str">
        <v>EUR3F6Y=ICAP</v>
      </c>
      <c r="L46" s="452">
        <v>1.319</v>
      </c>
      <c r="M46" s="216"/>
      <c r="N46" s="452">
        <v>1.46</v>
      </c>
      <c r="O46" s="216"/>
      <c r="P46" s="260">
        <v>1.319</v>
      </c>
      <c r="Q46" s="221">
        <f>_xll.qlSimpleQuoteSetValue(E46,P46/100,Trigger)</f>
        <v>0</v>
      </c>
      <c r="R46" s="216"/>
      <c r="T46" s="460"/>
    </row>
    <row r="47" spans="1:20" x14ac:dyDescent="0.2">
      <c r="A47" s="216"/>
      <c r="B47" s="444" t="s">
        <v>56</v>
      </c>
      <c r="C47" s="445" t="str">
        <f t="shared" si="6"/>
        <v>3F</v>
      </c>
      <c r="D47" s="446" t="str">
        <f t="shared" si="0"/>
        <v>EUR3F7Y_Quote</v>
      </c>
      <c r="E47" s="446" t="str">
        <f>_xll.qlSimpleQuote(D47,,RateTickValue,Permanent,Trigger,ObjectOverwrite)</f>
        <v>EUR3F7Y_Quote#0000</v>
      </c>
      <c r="F47" s="447" t="str">
        <f>_xll.ohRangeRetrieveError(E47)</f>
        <v/>
      </c>
      <c r="G47" s="113"/>
      <c r="H47" s="450" t="s">
        <v>56</v>
      </c>
      <c r="I47" s="445" t="str">
        <f t="shared" si="7"/>
        <v>3F</v>
      </c>
      <c r="J47" s="451" t="str">
        <f t="shared" si="1"/>
        <v>EUR3F7Y</v>
      </c>
      <c r="K47" s="451" t="str">
        <v>EUR3F7Y=ICAP</v>
      </c>
      <c r="L47" s="452">
        <v>1.44</v>
      </c>
      <c r="M47" s="216"/>
      <c r="N47" s="452">
        <v>1.587</v>
      </c>
      <c r="O47" s="216"/>
      <c r="P47" s="260">
        <v>1.44</v>
      </c>
      <c r="Q47" s="221">
        <f>_xll.qlSimpleQuoteSetValue(E47,P47/100,Trigger)</f>
        <v>0</v>
      </c>
      <c r="R47" s="216"/>
      <c r="T47" s="460"/>
    </row>
    <row r="48" spans="1:20" x14ac:dyDescent="0.2">
      <c r="A48" s="216"/>
      <c r="B48" s="444" t="s">
        <v>55</v>
      </c>
      <c r="C48" s="445" t="str">
        <f t="shared" si="6"/>
        <v>3F</v>
      </c>
      <c r="D48" s="446" t="str">
        <f t="shared" si="0"/>
        <v>EUR3F8Y_Quote</v>
      </c>
      <c r="E48" s="446" t="str">
        <f>_xll.qlSimpleQuote(D48,,RateTickValue,Permanent,Trigger,ObjectOverwrite)</f>
        <v>EUR3F8Y_Quote#0000</v>
      </c>
      <c r="F48" s="447" t="str">
        <f>_xll.ohRangeRetrieveError(E48)</f>
        <v/>
      </c>
      <c r="G48" s="113"/>
      <c r="H48" s="450" t="s">
        <v>55</v>
      </c>
      <c r="I48" s="445" t="str">
        <f t="shared" si="7"/>
        <v>3F</v>
      </c>
      <c r="J48" s="451" t="str">
        <f t="shared" si="1"/>
        <v>EUR3F8Y</v>
      </c>
      <c r="K48" s="451" t="str">
        <v>EUR3F8Y=ICAP</v>
      </c>
      <c r="L48" s="452">
        <v>1.544</v>
      </c>
      <c r="M48" s="216"/>
      <c r="N48" s="452">
        <v>1.698</v>
      </c>
      <c r="O48" s="216"/>
      <c r="P48" s="260">
        <v>1.544</v>
      </c>
      <c r="Q48" s="221">
        <f>_xll.qlSimpleQuoteSetValue(E48,P48/100,Trigger)</f>
        <v>0</v>
      </c>
      <c r="R48" s="216"/>
      <c r="T48" s="460"/>
    </row>
    <row r="49" spans="1:20" x14ac:dyDescent="0.2">
      <c r="A49" s="216"/>
      <c r="B49" s="444" t="s">
        <v>54</v>
      </c>
      <c r="C49" s="445" t="str">
        <f t="shared" si="6"/>
        <v>3F</v>
      </c>
      <c r="D49" s="446" t="str">
        <f t="shared" si="0"/>
        <v>EUR3F9Y_Quote</v>
      </c>
      <c r="E49" s="446" t="str">
        <f>_xll.qlSimpleQuote(D49,,RateTickValue,Permanent,Trigger,ObjectOverwrite)</f>
        <v>EUR3F9Y_Quote#0000</v>
      </c>
      <c r="F49" s="447" t="str">
        <f>_xll.ohRangeRetrieveError(E49)</f>
        <v/>
      </c>
      <c r="G49" s="113"/>
      <c r="H49" s="450" t="s">
        <v>54</v>
      </c>
      <c r="I49" s="445" t="str">
        <f t="shared" si="7"/>
        <v>3F</v>
      </c>
      <c r="J49" s="451" t="str">
        <f t="shared" si="1"/>
        <v>EUR3F9Y</v>
      </c>
      <c r="K49" s="451" t="str">
        <v>EUR3F9Y=ICAP</v>
      </c>
      <c r="L49" s="452">
        <v>1.633</v>
      </c>
      <c r="M49" s="216"/>
      <c r="N49" s="452">
        <v>1.7909999999999999</v>
      </c>
      <c r="O49" s="216"/>
      <c r="P49" s="260">
        <v>1.633</v>
      </c>
      <c r="Q49" s="221">
        <f>_xll.qlSimpleQuoteSetValue(E49,P49/100,Trigger)</f>
        <v>0</v>
      </c>
      <c r="R49" s="216"/>
      <c r="T49" s="460"/>
    </row>
    <row r="50" spans="1:20" x14ac:dyDescent="0.2">
      <c r="A50" s="216"/>
      <c r="B50" s="444" t="s">
        <v>53</v>
      </c>
      <c r="C50" s="445" t="str">
        <f t="shared" si="6"/>
        <v>3F</v>
      </c>
      <c r="D50" s="446" t="str">
        <f t="shared" si="0"/>
        <v>EUR3F10Y_Quote</v>
      </c>
      <c r="E50" s="446" t="str">
        <f>_xll.qlSimpleQuote(D50,,RateTickValue,Permanent,Trigger,ObjectOverwrite)</f>
        <v>EUR3F10Y_Quote#0000</v>
      </c>
      <c r="F50" s="447" t="str">
        <f>_xll.ohRangeRetrieveError(E50)</f>
        <v/>
      </c>
      <c r="G50" s="113"/>
      <c r="H50" s="450" t="s">
        <v>53</v>
      </c>
      <c r="I50" s="445" t="str">
        <f t="shared" si="7"/>
        <v>3F</v>
      </c>
      <c r="J50" s="451" t="str">
        <f t="shared" si="1"/>
        <v>EUR3F10Y</v>
      </c>
      <c r="K50" s="451" t="str">
        <v>EUR3F10Y=ICAP</v>
      </c>
      <c r="L50" s="452">
        <v>1.7070000000000001</v>
      </c>
      <c r="M50" s="216"/>
      <c r="N50" s="452">
        <v>1.871</v>
      </c>
      <c r="O50" s="216"/>
      <c r="P50" s="260">
        <v>1.7070000000000001</v>
      </c>
      <c r="Q50" s="221">
        <f>_xll.qlSimpleQuoteSetValue(E50,P50/100,Trigger)</f>
        <v>0</v>
      </c>
      <c r="R50" s="216"/>
      <c r="T50" s="460"/>
    </row>
    <row r="51" spans="1:20" x14ac:dyDescent="0.2">
      <c r="A51" s="216"/>
      <c r="B51" s="444" t="s">
        <v>52</v>
      </c>
      <c r="C51" s="445" t="str">
        <f t="shared" si="6"/>
        <v>3F</v>
      </c>
      <c r="D51" s="446" t="str">
        <f t="shared" si="0"/>
        <v>EUR3F11Y_Quote</v>
      </c>
      <c r="E51" s="446" t="str">
        <f>_xll.qlSimpleQuote(D51,,RateTickValue,Permanent,Trigger,ObjectOverwrite)</f>
        <v>EUR3F11Y_Quote#0000</v>
      </c>
      <c r="F51" s="447" t="str">
        <f>_xll.ohRangeRetrieveError(E51)</f>
        <v/>
      </c>
      <c r="G51" s="113"/>
      <c r="H51" s="450" t="s">
        <v>52</v>
      </c>
      <c r="I51" s="445" t="str">
        <f t="shared" si="7"/>
        <v>3F</v>
      </c>
      <c r="J51" s="451" t="str">
        <f t="shared" si="1"/>
        <v>EUR3F11Y</v>
      </c>
      <c r="K51" s="451" t="str">
        <v>EUR3F11Y=ICAP</v>
      </c>
      <c r="L51" s="452">
        <v>1.7709999999999999</v>
      </c>
      <c r="M51" s="216"/>
      <c r="N51" s="452">
        <v>1.9379999999999999</v>
      </c>
      <c r="O51" s="216"/>
      <c r="P51" s="260">
        <v>1.7709999999999999</v>
      </c>
      <c r="Q51" s="221">
        <f>_xll.qlSimpleQuoteSetValue(E51,P51/100,Trigger)</f>
        <v>0</v>
      </c>
      <c r="R51" s="216"/>
      <c r="T51" s="460"/>
    </row>
    <row r="52" spans="1:20" x14ac:dyDescent="0.2">
      <c r="A52" s="216"/>
      <c r="B52" s="444" t="s">
        <v>51</v>
      </c>
      <c r="C52" s="445" t="str">
        <f t="shared" si="6"/>
        <v>3F</v>
      </c>
      <c r="D52" s="446" t="str">
        <f t="shared" si="0"/>
        <v>EUR3F12Y_Quote</v>
      </c>
      <c r="E52" s="446" t="str">
        <f>_xll.qlSimpleQuote(D52,,RateTickValue,Permanent,Trigger,ObjectOverwrite)</f>
        <v>EUR3F12Y_Quote#0000</v>
      </c>
      <c r="F52" s="447" t="str">
        <f>_xll.ohRangeRetrieveError(E52)</f>
        <v/>
      </c>
      <c r="G52" s="113"/>
      <c r="H52" s="450" t="s">
        <v>51</v>
      </c>
      <c r="I52" s="445" t="str">
        <f t="shared" si="7"/>
        <v>3F</v>
      </c>
      <c r="J52" s="451" t="str">
        <f t="shared" si="1"/>
        <v>EUR3F12Y</v>
      </c>
      <c r="K52" s="451" t="str">
        <v>EUR3F12Y=ICAP</v>
      </c>
      <c r="L52" s="452">
        <v>1.8220000000000001</v>
      </c>
      <c r="M52" s="216"/>
      <c r="N52" s="452">
        <v>1.9930000000000001</v>
      </c>
      <c r="O52" s="216"/>
      <c r="P52" s="260">
        <v>1.8220000000000001</v>
      </c>
      <c r="Q52" s="221">
        <f>_xll.qlSimpleQuoteSetValue(E52,P52/100,Trigger)</f>
        <v>0</v>
      </c>
      <c r="R52" s="216"/>
      <c r="T52" s="460"/>
    </row>
    <row r="53" spans="1:20" x14ac:dyDescent="0.2">
      <c r="A53" s="216"/>
      <c r="B53" s="444" t="s">
        <v>50</v>
      </c>
      <c r="C53" s="445" t="str">
        <f t="shared" si="6"/>
        <v>3F</v>
      </c>
      <c r="D53" s="446" t="str">
        <f t="shared" si="0"/>
        <v>EUR3F13Y_Quote</v>
      </c>
      <c r="E53" s="446" t="str">
        <f>_xll.qlSimpleQuote(D53,,RateTickValue,Permanent,Trigger,ObjectOverwrite)</f>
        <v>EUR3F13Y_Quote#0000</v>
      </c>
      <c r="F53" s="447" t="str">
        <f>_xll.ohRangeRetrieveError(E53)</f>
        <v/>
      </c>
      <c r="G53" s="113"/>
      <c r="H53" s="450" t="s">
        <v>50</v>
      </c>
      <c r="I53" s="445" t="str">
        <f t="shared" si="7"/>
        <v>3F</v>
      </c>
      <c r="J53" s="451" t="str">
        <f t="shared" si="1"/>
        <v>EUR3F13Y</v>
      </c>
      <c r="K53" s="451" t="str">
        <v>EUR3F13Y=ICAP</v>
      </c>
      <c r="L53" s="452">
        <v>1.8660000000000001</v>
      </c>
      <c r="M53" s="216"/>
      <c r="N53" s="452">
        <v>2.04</v>
      </c>
      <c r="O53" s="216"/>
      <c r="P53" s="260">
        <v>1.8660000000000001</v>
      </c>
      <c r="Q53" s="221">
        <f>_xll.qlSimpleQuoteSetValue(E53,P53/100,Trigger)</f>
        <v>0</v>
      </c>
      <c r="R53" s="216"/>
      <c r="T53" s="460"/>
    </row>
    <row r="54" spans="1:20" x14ac:dyDescent="0.2">
      <c r="A54" s="216"/>
      <c r="B54" s="444" t="s">
        <v>49</v>
      </c>
      <c r="C54" s="445" t="str">
        <f t="shared" si="6"/>
        <v>3F</v>
      </c>
      <c r="D54" s="446" t="str">
        <f t="shared" si="0"/>
        <v>EUR3F14Y_Quote</v>
      </c>
      <c r="E54" s="446" t="str">
        <f>_xll.qlSimpleQuote(D54,,RateTickValue,Permanent,Trigger,ObjectOverwrite)</f>
        <v>EUR3F14Y_Quote#0000</v>
      </c>
      <c r="F54" s="447" t="str">
        <f>_xll.ohRangeRetrieveError(E54)</f>
        <v/>
      </c>
      <c r="G54" s="113"/>
      <c r="H54" s="450" t="s">
        <v>49</v>
      </c>
      <c r="I54" s="445" t="str">
        <f t="shared" si="7"/>
        <v>3F</v>
      </c>
      <c r="J54" s="451" t="str">
        <f t="shared" si="1"/>
        <v>EUR3F14Y</v>
      </c>
      <c r="K54" s="451" t="str">
        <v>EUR3F14Y=ICAP</v>
      </c>
      <c r="L54" s="452">
        <v>1.9039999999999999</v>
      </c>
      <c r="M54" s="216"/>
      <c r="N54" s="452">
        <v>2.077</v>
      </c>
      <c r="O54" s="216"/>
      <c r="P54" s="260">
        <v>1.9039999999999999</v>
      </c>
      <c r="Q54" s="221">
        <f>_xll.qlSimpleQuoteSetValue(E54,P54/100,Trigger)</f>
        <v>0</v>
      </c>
      <c r="R54" s="216"/>
      <c r="T54" s="460"/>
    </row>
    <row r="55" spans="1:20" x14ac:dyDescent="0.2">
      <c r="A55" s="216"/>
      <c r="B55" s="444" t="s">
        <v>48</v>
      </c>
      <c r="C55" s="445" t="str">
        <f t="shared" si="6"/>
        <v>3F</v>
      </c>
      <c r="D55" s="446" t="str">
        <f t="shared" si="0"/>
        <v>EUR3F15Y_Quote</v>
      </c>
      <c r="E55" s="446" t="str">
        <f>_xll.qlSimpleQuote(D55,,RateTickValue,Permanent,Trigger,ObjectOverwrite)</f>
        <v>EUR3F15Y_Quote#0000</v>
      </c>
      <c r="F55" s="447" t="str">
        <f>_xll.ohRangeRetrieveError(E55)</f>
        <v/>
      </c>
      <c r="G55" s="113"/>
      <c r="H55" s="450" t="s">
        <v>48</v>
      </c>
      <c r="I55" s="445" t="str">
        <f t="shared" si="7"/>
        <v>3F</v>
      </c>
      <c r="J55" s="451" t="str">
        <f t="shared" si="1"/>
        <v>EUR3F15Y</v>
      </c>
      <c r="K55" s="451" t="str">
        <v>EUR3F15Y=ICAP</v>
      </c>
      <c r="L55" s="452">
        <v>1.9350000000000001</v>
      </c>
      <c r="M55" s="216"/>
      <c r="N55" s="452">
        <v>2.109</v>
      </c>
      <c r="O55" s="216"/>
      <c r="P55" s="260">
        <v>1.9350000000000001</v>
      </c>
      <c r="Q55" s="221">
        <f>_xll.qlSimpleQuoteSetValue(E55,P55/100,Trigger)</f>
        <v>0</v>
      </c>
      <c r="R55" s="216"/>
      <c r="T55" s="460"/>
    </row>
    <row r="56" spans="1:20" x14ac:dyDescent="0.2">
      <c r="A56" s="216"/>
      <c r="B56" s="444" t="s">
        <v>43</v>
      </c>
      <c r="C56" s="445" t="str">
        <f t="shared" si="6"/>
        <v>3F</v>
      </c>
      <c r="D56" s="446" t="str">
        <f t="shared" si="0"/>
        <v>EUR3F20Y_Quote</v>
      </c>
      <c r="E56" s="446" t="str">
        <f>_xll.qlSimpleQuote(D56,,RateTickValue,Permanent,Trigger,ObjectOverwrite)</f>
        <v>EUR3F20Y_Quote#0000</v>
      </c>
      <c r="F56" s="447" t="str">
        <f>_xll.ohRangeRetrieveError(E56)</f>
        <v/>
      </c>
      <c r="G56" s="113"/>
      <c r="H56" s="450" t="s">
        <v>43</v>
      </c>
      <c r="I56" s="445" t="str">
        <f t="shared" si="7"/>
        <v>3F</v>
      </c>
      <c r="J56" s="451" t="str">
        <f t="shared" si="1"/>
        <v>EUR3F20Y</v>
      </c>
      <c r="K56" s="451" t="str">
        <v>EUR3F20Y=ICAP</v>
      </c>
      <c r="L56" s="452">
        <v>2.0190000000000001</v>
      </c>
      <c r="M56" s="216"/>
      <c r="N56" s="452">
        <v>2.1869999999999998</v>
      </c>
      <c r="O56" s="216"/>
      <c r="P56" s="260">
        <v>2.0190000000000001</v>
      </c>
      <c r="Q56" s="221">
        <f>_xll.qlSimpleQuoteSetValue(E56,P56/100,Trigger)</f>
        <v>0</v>
      </c>
      <c r="R56" s="216"/>
      <c r="T56" s="460"/>
    </row>
    <row r="57" spans="1:20" x14ac:dyDescent="0.2">
      <c r="A57" s="216"/>
      <c r="B57" s="444" t="s">
        <v>38</v>
      </c>
      <c r="C57" s="445" t="str">
        <f t="shared" si="6"/>
        <v>3F</v>
      </c>
      <c r="D57" s="446" t="str">
        <f t="shared" si="0"/>
        <v>EUR3F25Y_Quote</v>
      </c>
      <c r="E57" s="446" t="str">
        <f>_xll.qlSimpleQuote(D57,,RateTickValue,Permanent,Trigger,ObjectOverwrite)</f>
        <v>EUR3F25Y_Quote#0000</v>
      </c>
      <c r="F57" s="447" t="str">
        <f>_xll.ohRangeRetrieveError(E57)</f>
        <v/>
      </c>
      <c r="G57" s="113"/>
      <c r="H57" s="450" t="s">
        <v>38</v>
      </c>
      <c r="I57" s="445" t="str">
        <f t="shared" si="7"/>
        <v>3F</v>
      </c>
      <c r="J57" s="451" t="str">
        <f t="shared" si="1"/>
        <v>EUR3F25Y</v>
      </c>
      <c r="K57" s="451" t="str">
        <v>EUR3F25Y=ICAP</v>
      </c>
      <c r="L57" s="452">
        <v>2.0339999999999998</v>
      </c>
      <c r="M57" s="216"/>
      <c r="N57" s="452">
        <v>2.198</v>
      </c>
      <c r="O57" s="216"/>
      <c r="P57" s="260">
        <v>2.0339999999999998</v>
      </c>
      <c r="Q57" s="221">
        <f>_xll.qlSimpleQuoteSetValue(E57,P57/100,Trigger)</f>
        <v>0</v>
      </c>
      <c r="R57" s="216"/>
      <c r="T57" s="460"/>
    </row>
    <row r="58" spans="1:20" x14ac:dyDescent="0.2">
      <c r="A58" s="216"/>
      <c r="B58" s="187" t="s">
        <v>33</v>
      </c>
      <c r="C58" s="53" t="str">
        <f t="shared" si="6"/>
        <v>3F</v>
      </c>
      <c r="D58" s="52" t="str">
        <f t="shared" si="0"/>
        <v>EUR3F30Y_Quote</v>
      </c>
      <c r="E58" s="52" t="str">
        <f>_xll.qlSimpleQuote(D58,,RateTickValue,Permanent,Trigger,ObjectOverwrite)</f>
        <v>EUR3F30Y_Quote#0000</v>
      </c>
      <c r="F58" s="448" t="str">
        <f>_xll.ohRangeRetrieveError(E58)</f>
        <v/>
      </c>
      <c r="G58" s="113"/>
      <c r="H58" s="453" t="s">
        <v>33</v>
      </c>
      <c r="I58" s="53" t="str">
        <f t="shared" si="7"/>
        <v>3F</v>
      </c>
      <c r="J58" s="454" t="str">
        <f t="shared" si="1"/>
        <v>EUR3F30Y</v>
      </c>
      <c r="K58" s="454" t="str">
        <v>EUR3F30Y=ICAP</v>
      </c>
      <c r="L58" s="455">
        <v>2.036</v>
      </c>
      <c r="M58" s="216"/>
      <c r="N58" s="455">
        <v>2.1949999999999998</v>
      </c>
      <c r="O58" s="216"/>
      <c r="P58" s="265">
        <v>2.036</v>
      </c>
      <c r="Q58" s="213">
        <f>_xll.qlSimpleQuoteSetValue(E58,P58/100,Trigger)</f>
        <v>0</v>
      </c>
      <c r="R58" s="216"/>
      <c r="T58" s="460"/>
    </row>
    <row r="59" spans="1:20" x14ac:dyDescent="0.2">
      <c r="A59" s="216">
        <v>4</v>
      </c>
      <c r="B59" s="444" t="s">
        <v>9</v>
      </c>
      <c r="C59" s="445" t="str">
        <f>$A$59&amp;"F"</f>
        <v>4F</v>
      </c>
      <c r="D59" s="446" t="str">
        <f t="shared" si="0"/>
        <v>EUR4F1Y_Quote</v>
      </c>
      <c r="E59" s="446" t="str">
        <f>_xll.qlSimpleQuote(D59,,RateTickValue,Permanent,Trigger,ObjectOverwrite)</f>
        <v>EUR4F1Y_Quote#0000</v>
      </c>
      <c r="F59" s="447" t="str">
        <f>_xll.ohRangeRetrieveError(E59)</f>
        <v/>
      </c>
      <c r="G59" s="113"/>
      <c r="H59" s="450" t="s">
        <v>9</v>
      </c>
      <c r="I59" s="445" t="str">
        <f>$A$59&amp;"F"</f>
        <v>4F</v>
      </c>
      <c r="J59" s="451" t="str">
        <f t="shared" si="1"/>
        <v>EUR4F1Y</v>
      </c>
      <c r="K59" s="451" t="str">
        <v>EUR4F1Y=ICAP</v>
      </c>
      <c r="L59" s="452">
        <v>0.85099999999999998</v>
      </c>
      <c r="M59" s="216"/>
      <c r="N59" s="452">
        <v>0.98199999999999998</v>
      </c>
      <c r="O59" s="216"/>
      <c r="P59" s="260">
        <v>0.85099999999999998</v>
      </c>
      <c r="Q59" s="221">
        <f>_xll.qlSimpleQuoteSetValue(E59,P59/100,Trigger)</f>
        <v>0</v>
      </c>
      <c r="R59" s="216"/>
      <c r="T59" s="460"/>
    </row>
    <row r="60" spans="1:20" x14ac:dyDescent="0.2">
      <c r="A60" s="216"/>
      <c r="B60" s="444" t="s">
        <v>61</v>
      </c>
      <c r="C60" s="445" t="str">
        <f t="shared" ref="C60:C76" si="8">$A$59&amp;"F"</f>
        <v>4F</v>
      </c>
      <c r="D60" s="446" t="str">
        <f t="shared" si="0"/>
        <v>EUR4F2Y_Quote</v>
      </c>
      <c r="E60" s="446" t="str">
        <f>_xll.qlSimpleQuote(D60,,RateTickValue,Permanent,Trigger,ObjectOverwrite)</f>
        <v>EUR4F2Y_Quote#0000</v>
      </c>
      <c r="F60" s="447" t="str">
        <f>_xll.ohRangeRetrieveError(E60)</f>
        <v/>
      </c>
      <c r="G60" s="113"/>
      <c r="H60" s="450" t="s">
        <v>61</v>
      </c>
      <c r="I60" s="445" t="str">
        <f t="shared" ref="I60:I76" si="9">$A$59&amp;"F"</f>
        <v>4F</v>
      </c>
      <c r="J60" s="451" t="str">
        <f t="shared" si="1"/>
        <v>EUR4F2Y</v>
      </c>
      <c r="K60" s="451" t="str">
        <v>EUR4F2Y=ICAP</v>
      </c>
      <c r="L60" s="452">
        <v>1.006</v>
      </c>
      <c r="M60" s="216"/>
      <c r="N60" s="452">
        <v>1.1459999999999999</v>
      </c>
      <c r="O60" s="216"/>
      <c r="P60" s="260">
        <v>1.006</v>
      </c>
      <c r="Q60" s="221">
        <f>_xll.qlSimpleQuoteSetValue(E60,P60/100,Trigger)</f>
        <v>0</v>
      </c>
      <c r="R60" s="216"/>
      <c r="T60" s="460"/>
    </row>
    <row r="61" spans="1:20" x14ac:dyDescent="0.2">
      <c r="A61" s="216"/>
      <c r="B61" s="444" t="s">
        <v>60</v>
      </c>
      <c r="C61" s="445" t="str">
        <f t="shared" si="8"/>
        <v>4F</v>
      </c>
      <c r="D61" s="446" t="str">
        <f t="shared" si="0"/>
        <v>EUR4F3Y_Quote</v>
      </c>
      <c r="E61" s="446" t="str">
        <f>_xll.qlSimpleQuote(D61,,RateTickValue,Permanent,Trigger,ObjectOverwrite)</f>
        <v>EUR4F3Y_Quote#0000</v>
      </c>
      <c r="F61" s="447" t="str">
        <f>_xll.ohRangeRetrieveError(E61)</f>
        <v/>
      </c>
      <c r="G61" s="113"/>
      <c r="H61" s="450" t="s">
        <v>60</v>
      </c>
      <c r="I61" s="445" t="str">
        <f t="shared" si="9"/>
        <v>4F</v>
      </c>
      <c r="J61" s="451" t="str">
        <f t="shared" si="1"/>
        <v>EUR4F3Y</v>
      </c>
      <c r="K61" s="451" t="str">
        <v>EUR4F3Y=ICAP</v>
      </c>
      <c r="L61" s="452">
        <v>1.173</v>
      </c>
      <c r="M61" s="216"/>
      <c r="N61" s="452">
        <v>1.32</v>
      </c>
      <c r="O61" s="216"/>
      <c r="P61" s="260">
        <v>1.173</v>
      </c>
      <c r="Q61" s="221">
        <f>_xll.qlSimpleQuoteSetValue(E61,P61/100,Trigger)</f>
        <v>0</v>
      </c>
      <c r="R61" s="216"/>
      <c r="T61" s="460"/>
    </row>
    <row r="62" spans="1:20" x14ac:dyDescent="0.2">
      <c r="A62" s="216"/>
      <c r="B62" s="444" t="s">
        <v>59</v>
      </c>
      <c r="C62" s="445" t="str">
        <f t="shared" si="8"/>
        <v>4F</v>
      </c>
      <c r="D62" s="446" t="str">
        <f t="shared" si="0"/>
        <v>EUR4F4Y_Quote</v>
      </c>
      <c r="E62" s="446" t="str">
        <f>_xll.qlSimpleQuote(D62,,RateTickValue,Permanent,Trigger,ObjectOverwrite)</f>
        <v>EUR4F4Y_Quote#0000</v>
      </c>
      <c r="F62" s="447" t="str">
        <f>_xll.ohRangeRetrieveError(E62)</f>
        <v/>
      </c>
      <c r="G62" s="113"/>
      <c r="H62" s="450" t="s">
        <v>59</v>
      </c>
      <c r="I62" s="445" t="str">
        <f t="shared" si="9"/>
        <v>4F</v>
      </c>
      <c r="J62" s="451" t="str">
        <f t="shared" si="1"/>
        <v>EUR4F4Y</v>
      </c>
      <c r="K62" s="451" t="str">
        <v>EUR4F4Y=ICAP</v>
      </c>
      <c r="L62" s="452">
        <v>1.331</v>
      </c>
      <c r="M62" s="216"/>
      <c r="N62" s="452">
        <v>1.4830000000000001</v>
      </c>
      <c r="O62" s="216"/>
      <c r="P62" s="260">
        <v>1.331</v>
      </c>
      <c r="Q62" s="221">
        <f>_xll.qlSimpleQuoteSetValue(E62,P62/100,Trigger)</f>
        <v>0</v>
      </c>
      <c r="R62" s="216"/>
      <c r="T62" s="460"/>
    </row>
    <row r="63" spans="1:20" x14ac:dyDescent="0.2">
      <c r="A63" s="216"/>
      <c r="B63" s="444" t="s">
        <v>58</v>
      </c>
      <c r="C63" s="445" t="str">
        <f t="shared" si="8"/>
        <v>4F</v>
      </c>
      <c r="D63" s="446" t="str">
        <f t="shared" si="0"/>
        <v>EUR4F5Y_Quote</v>
      </c>
      <c r="E63" s="446" t="str">
        <f>_xll.qlSimpleQuote(D63,,RateTickValue,Permanent,Trigger,ObjectOverwrite)</f>
        <v>EUR4F5Y_Quote#0000</v>
      </c>
      <c r="F63" s="447" t="str">
        <f>_xll.ohRangeRetrieveError(E63)</f>
        <v/>
      </c>
      <c r="G63" s="113"/>
      <c r="H63" s="450" t="s">
        <v>58</v>
      </c>
      <c r="I63" s="445" t="str">
        <f t="shared" si="9"/>
        <v>4F</v>
      </c>
      <c r="J63" s="451" t="str">
        <f t="shared" si="1"/>
        <v>EUR4F5Y</v>
      </c>
      <c r="K63" s="451" t="str">
        <v>EUR4F5Y=ICAP</v>
      </c>
      <c r="L63" s="452">
        <v>1.4710000000000001</v>
      </c>
      <c r="M63" s="216"/>
      <c r="N63" s="452">
        <v>1.6259999999999999</v>
      </c>
      <c r="O63" s="216"/>
      <c r="P63" s="260">
        <v>1.4710000000000001</v>
      </c>
      <c r="Q63" s="221">
        <f>_xll.qlSimpleQuoteSetValue(E63,P63/100,Trigger)</f>
        <v>0</v>
      </c>
      <c r="R63" s="216"/>
      <c r="T63" s="460"/>
    </row>
    <row r="64" spans="1:20" x14ac:dyDescent="0.2">
      <c r="A64" s="216"/>
      <c r="B64" s="444" t="s">
        <v>57</v>
      </c>
      <c r="C64" s="445" t="str">
        <f t="shared" si="8"/>
        <v>4F</v>
      </c>
      <c r="D64" s="446" t="str">
        <f t="shared" si="0"/>
        <v>EUR4F6Y_Quote</v>
      </c>
      <c r="E64" s="446" t="str">
        <f>_xll.qlSimpleQuote(D64,,RateTickValue,Permanent,Trigger,ObjectOverwrite)</f>
        <v>EUR4F6Y_Quote#0000</v>
      </c>
      <c r="F64" s="447" t="str">
        <f>_xll.ohRangeRetrieveError(E64)</f>
        <v/>
      </c>
      <c r="G64" s="113"/>
      <c r="H64" s="450" t="s">
        <v>57</v>
      </c>
      <c r="I64" s="445" t="str">
        <f t="shared" si="9"/>
        <v>4F</v>
      </c>
      <c r="J64" s="451" t="str">
        <f t="shared" si="1"/>
        <v>EUR4F6Y</v>
      </c>
      <c r="K64" s="451" t="str">
        <v>EUR4F6Y=ICAP</v>
      </c>
      <c r="L64" s="452">
        <v>1.5880000000000001</v>
      </c>
      <c r="M64" s="216"/>
      <c r="N64" s="452">
        <v>1.7490000000000001</v>
      </c>
      <c r="O64" s="216"/>
      <c r="P64" s="260">
        <v>1.5880000000000001</v>
      </c>
      <c r="Q64" s="221">
        <f>_xll.qlSimpleQuoteSetValue(E64,P64/100,Trigger)</f>
        <v>0</v>
      </c>
      <c r="R64" s="216"/>
      <c r="T64" s="460"/>
    </row>
    <row r="65" spans="1:20" x14ac:dyDescent="0.2">
      <c r="A65" s="216"/>
      <c r="B65" s="444" t="s">
        <v>56</v>
      </c>
      <c r="C65" s="445" t="str">
        <f t="shared" si="8"/>
        <v>4F</v>
      </c>
      <c r="D65" s="446" t="str">
        <f t="shared" si="0"/>
        <v>EUR4F7Y_Quote</v>
      </c>
      <c r="E65" s="446" t="str">
        <f>_xll.qlSimpleQuote(D65,,RateTickValue,Permanent,Trigger,ObjectOverwrite)</f>
        <v>EUR4F7Y_Quote#0000</v>
      </c>
      <c r="F65" s="447" t="str">
        <f>_xll.ohRangeRetrieveError(E65)</f>
        <v/>
      </c>
      <c r="G65" s="113"/>
      <c r="H65" s="450" t="s">
        <v>56</v>
      </c>
      <c r="I65" s="445" t="str">
        <f t="shared" si="9"/>
        <v>4F</v>
      </c>
      <c r="J65" s="451" t="str">
        <f t="shared" si="1"/>
        <v>EUR4F7Y</v>
      </c>
      <c r="K65" s="451" t="str">
        <v>EUR4F7Y=ICAP</v>
      </c>
      <c r="L65" s="452">
        <v>1.6879999999999999</v>
      </c>
      <c r="M65" s="216"/>
      <c r="N65" s="452">
        <v>1.855</v>
      </c>
      <c r="O65" s="216"/>
      <c r="P65" s="260">
        <v>1.6879999999999999</v>
      </c>
      <c r="Q65" s="221">
        <f>_xll.qlSimpleQuoteSetValue(E65,P65/100,Trigger)</f>
        <v>0</v>
      </c>
      <c r="R65" s="216"/>
      <c r="T65" s="460"/>
    </row>
    <row r="66" spans="1:20" x14ac:dyDescent="0.2">
      <c r="A66" s="216"/>
      <c r="B66" s="444" t="s">
        <v>55</v>
      </c>
      <c r="C66" s="445" t="str">
        <f t="shared" si="8"/>
        <v>4F</v>
      </c>
      <c r="D66" s="446" t="str">
        <f t="shared" si="0"/>
        <v>EUR4F8Y_Quote</v>
      </c>
      <c r="E66" s="446" t="str">
        <f>_xll.qlSimpleQuote(D66,,RateTickValue,Permanent,Trigger,ObjectOverwrite)</f>
        <v>EUR4F8Y_Quote#0000</v>
      </c>
      <c r="F66" s="447" t="str">
        <f>_xll.ohRangeRetrieveError(E66)</f>
        <v/>
      </c>
      <c r="G66" s="113"/>
      <c r="H66" s="450" t="s">
        <v>55</v>
      </c>
      <c r="I66" s="445" t="str">
        <f t="shared" si="9"/>
        <v>4F</v>
      </c>
      <c r="J66" s="451" t="str">
        <f t="shared" si="1"/>
        <v>EUR4F8Y</v>
      </c>
      <c r="K66" s="451" t="str">
        <v>EUR4F8Y=ICAP</v>
      </c>
      <c r="L66" s="452">
        <v>1.7709999999999999</v>
      </c>
      <c r="M66" s="216"/>
      <c r="N66" s="452">
        <v>1.9419999999999999</v>
      </c>
      <c r="O66" s="216"/>
      <c r="P66" s="260">
        <v>1.7709999999999999</v>
      </c>
      <c r="Q66" s="221">
        <f>_xll.qlSimpleQuoteSetValue(E66,P66/100,Trigger)</f>
        <v>0</v>
      </c>
      <c r="R66" s="216"/>
      <c r="T66" s="460"/>
    </row>
    <row r="67" spans="1:20" x14ac:dyDescent="0.2">
      <c r="A67" s="216"/>
      <c r="B67" s="444" t="s">
        <v>54</v>
      </c>
      <c r="C67" s="445" t="str">
        <f t="shared" si="8"/>
        <v>4F</v>
      </c>
      <c r="D67" s="446" t="str">
        <f t="shared" si="0"/>
        <v>EUR4F9Y_Quote</v>
      </c>
      <c r="E67" s="446" t="str">
        <f>_xll.qlSimpleQuote(D67,,RateTickValue,Permanent,Trigger,ObjectOverwrite)</f>
        <v>EUR4F9Y_Quote#0000</v>
      </c>
      <c r="F67" s="447" t="str">
        <f>_xll.ohRangeRetrieveError(E67)</f>
        <v/>
      </c>
      <c r="G67" s="113"/>
      <c r="H67" s="450" t="s">
        <v>54</v>
      </c>
      <c r="I67" s="445" t="str">
        <f t="shared" si="9"/>
        <v>4F</v>
      </c>
      <c r="J67" s="451" t="str">
        <f t="shared" si="1"/>
        <v>EUR4F9Y</v>
      </c>
      <c r="K67" s="451" t="str">
        <v>EUR4F9Y=ICAP</v>
      </c>
      <c r="L67" s="452">
        <v>1.84</v>
      </c>
      <c r="M67" s="216"/>
      <c r="N67" s="452">
        <v>2.016</v>
      </c>
      <c r="O67" s="216"/>
      <c r="P67" s="260">
        <v>1.84</v>
      </c>
      <c r="Q67" s="221">
        <f>_xll.qlSimpleQuoteSetValue(E67,P67/100,Trigger)</f>
        <v>0</v>
      </c>
      <c r="R67" s="216"/>
      <c r="T67" s="460"/>
    </row>
    <row r="68" spans="1:20" x14ac:dyDescent="0.2">
      <c r="A68" s="216"/>
      <c r="B68" s="444" t="s">
        <v>53</v>
      </c>
      <c r="C68" s="445" t="str">
        <f t="shared" si="8"/>
        <v>4F</v>
      </c>
      <c r="D68" s="446" t="str">
        <f t="shared" si="0"/>
        <v>EUR4F10Y_Quote</v>
      </c>
      <c r="E68" s="446" t="str">
        <f>_xll.qlSimpleQuote(D68,,RateTickValue,Permanent,Trigger,ObjectOverwrite)</f>
        <v>EUR4F10Y_Quote#0000</v>
      </c>
      <c r="F68" s="447" t="str">
        <f>_xll.ohRangeRetrieveError(E68)</f>
        <v/>
      </c>
      <c r="G68" s="113"/>
      <c r="H68" s="450" t="s">
        <v>53</v>
      </c>
      <c r="I68" s="445" t="str">
        <f t="shared" si="9"/>
        <v>4F</v>
      </c>
      <c r="J68" s="451" t="str">
        <f t="shared" si="1"/>
        <v>EUR4F10Y</v>
      </c>
      <c r="K68" s="451" t="str">
        <v>EUR4F10Y=ICAP</v>
      </c>
      <c r="L68" s="452">
        <v>1.8979999999999999</v>
      </c>
      <c r="M68" s="216"/>
      <c r="N68" s="452">
        <v>2.077</v>
      </c>
      <c r="O68" s="216"/>
      <c r="P68" s="260">
        <v>1.8979999999999999</v>
      </c>
      <c r="Q68" s="221">
        <f>_xll.qlSimpleQuoteSetValue(E68,P68/100,Trigger)</f>
        <v>0</v>
      </c>
      <c r="R68" s="216"/>
      <c r="T68" s="460"/>
    </row>
    <row r="69" spans="1:20" x14ac:dyDescent="0.2">
      <c r="A69" s="216"/>
      <c r="B69" s="444" t="s">
        <v>52</v>
      </c>
      <c r="C69" s="445" t="str">
        <f t="shared" si="8"/>
        <v>4F</v>
      </c>
      <c r="D69" s="446" t="str">
        <f t="shared" ref="D69:D132" si="10">Currency&amp;$C69&amp;B69&amp;QuoteSuffix</f>
        <v>EUR4F11Y_Quote</v>
      </c>
      <c r="E69" s="446" t="str">
        <f>_xll.qlSimpleQuote(D69,,RateTickValue,Permanent,Trigger,ObjectOverwrite)</f>
        <v>EUR4F11Y_Quote#0000</v>
      </c>
      <c r="F69" s="447" t="str">
        <f>_xll.ohRangeRetrieveError(E69)</f>
        <v/>
      </c>
      <c r="G69" s="113"/>
      <c r="H69" s="450" t="s">
        <v>52</v>
      </c>
      <c r="I69" s="445" t="str">
        <f t="shared" si="9"/>
        <v>4F</v>
      </c>
      <c r="J69" s="451" t="str">
        <f t="shared" ref="J69:J132" si="11">Currency&amp;$I69&amp;$H69</f>
        <v>EUR4F11Y</v>
      </c>
      <c r="K69" s="451" t="str">
        <v>EUR4F11Y=ICAP</v>
      </c>
      <c r="L69" s="452">
        <v>1.944</v>
      </c>
      <c r="M69" s="216"/>
      <c r="N69" s="452">
        <v>2.1259999999999999</v>
      </c>
      <c r="O69" s="216"/>
      <c r="P69" s="260">
        <v>1.944</v>
      </c>
      <c r="Q69" s="221">
        <f>_xll.qlSimpleQuoteSetValue(E69,P69/100,Trigger)</f>
        <v>0</v>
      </c>
      <c r="R69" s="216"/>
      <c r="T69" s="460"/>
    </row>
    <row r="70" spans="1:20" x14ac:dyDescent="0.2">
      <c r="A70" s="216"/>
      <c r="B70" s="444" t="s">
        <v>51</v>
      </c>
      <c r="C70" s="445" t="str">
        <f t="shared" si="8"/>
        <v>4F</v>
      </c>
      <c r="D70" s="446" t="str">
        <f t="shared" si="10"/>
        <v>EUR4F12Y_Quote</v>
      </c>
      <c r="E70" s="446" t="str">
        <f>_xll.qlSimpleQuote(D70,,RateTickValue,Permanent,Trigger,ObjectOverwrite)</f>
        <v>EUR4F12Y_Quote#0000</v>
      </c>
      <c r="F70" s="447" t="str">
        <f>_xll.ohRangeRetrieveError(E70)</f>
        <v/>
      </c>
      <c r="G70" s="113"/>
      <c r="H70" s="450" t="s">
        <v>51</v>
      </c>
      <c r="I70" s="445" t="str">
        <f t="shared" si="9"/>
        <v>4F</v>
      </c>
      <c r="J70" s="451" t="str">
        <f t="shared" si="11"/>
        <v>EUR4F12Y</v>
      </c>
      <c r="K70" s="451" t="str">
        <v>EUR4F12Y=ICAP</v>
      </c>
      <c r="L70" s="452">
        <v>1.9830000000000001</v>
      </c>
      <c r="M70" s="216"/>
      <c r="N70" s="452">
        <v>2.1680000000000001</v>
      </c>
      <c r="O70" s="216"/>
      <c r="P70" s="260">
        <v>1.9830000000000001</v>
      </c>
      <c r="Q70" s="221">
        <f>_xll.qlSimpleQuoteSetValue(E70,P70/100,Trigger)</f>
        <v>0</v>
      </c>
      <c r="R70" s="216"/>
      <c r="T70" s="460"/>
    </row>
    <row r="71" spans="1:20" x14ac:dyDescent="0.2">
      <c r="A71" s="216"/>
      <c r="B71" s="444" t="s">
        <v>50</v>
      </c>
      <c r="C71" s="445" t="str">
        <f t="shared" si="8"/>
        <v>4F</v>
      </c>
      <c r="D71" s="446" t="str">
        <f t="shared" si="10"/>
        <v>EUR4F13Y_Quote</v>
      </c>
      <c r="E71" s="446" t="str">
        <f>_xll.qlSimpleQuote(D71,,RateTickValue,Permanent,Trigger,ObjectOverwrite)</f>
        <v>EUR4F13Y_Quote#0000</v>
      </c>
      <c r="F71" s="447" t="str">
        <f>_xll.ohRangeRetrieveError(E71)</f>
        <v/>
      </c>
      <c r="G71" s="113"/>
      <c r="H71" s="450" t="s">
        <v>50</v>
      </c>
      <c r="I71" s="445" t="str">
        <f t="shared" si="9"/>
        <v>4F</v>
      </c>
      <c r="J71" s="451" t="str">
        <f t="shared" si="11"/>
        <v>EUR4F13Y</v>
      </c>
      <c r="K71" s="451" t="str">
        <v>EUR4F13Y=ICAP</v>
      </c>
      <c r="L71" s="452">
        <v>2.0169999999999999</v>
      </c>
      <c r="M71" s="216"/>
      <c r="N71" s="452">
        <v>2.2000000000000002</v>
      </c>
      <c r="O71" s="216"/>
      <c r="P71" s="260">
        <v>2.0169999999999999</v>
      </c>
      <c r="Q71" s="221">
        <f>_xll.qlSimpleQuoteSetValue(E71,P71/100,Trigger)</f>
        <v>0</v>
      </c>
      <c r="R71" s="216"/>
      <c r="T71" s="460"/>
    </row>
    <row r="72" spans="1:20" x14ac:dyDescent="0.2">
      <c r="A72" s="216"/>
      <c r="B72" s="444" t="s">
        <v>49</v>
      </c>
      <c r="C72" s="445" t="str">
        <f t="shared" si="8"/>
        <v>4F</v>
      </c>
      <c r="D72" s="446" t="str">
        <f t="shared" si="10"/>
        <v>EUR4F14Y_Quote</v>
      </c>
      <c r="E72" s="446" t="str">
        <f>_xll.qlSimpleQuote(D72,,RateTickValue,Permanent,Trigger,ObjectOverwrite)</f>
        <v>EUR4F14Y_Quote#0000</v>
      </c>
      <c r="F72" s="447" t="str">
        <f>_xll.ohRangeRetrieveError(E72)</f>
        <v/>
      </c>
      <c r="G72" s="113"/>
      <c r="H72" s="450" t="s">
        <v>49</v>
      </c>
      <c r="I72" s="445" t="str">
        <f t="shared" si="9"/>
        <v>4F</v>
      </c>
      <c r="J72" s="451" t="str">
        <f t="shared" si="11"/>
        <v>EUR4F14Y</v>
      </c>
      <c r="K72" s="451" t="str">
        <v>EUR4F14Y=ICAP</v>
      </c>
      <c r="L72" s="452">
        <v>2.0430000000000001</v>
      </c>
      <c r="M72" s="216"/>
      <c r="N72" s="452">
        <v>2.226</v>
      </c>
      <c r="O72" s="216"/>
      <c r="P72" s="260">
        <v>2.0430000000000001</v>
      </c>
      <c r="Q72" s="221">
        <f>_xll.qlSimpleQuoteSetValue(E72,P72/100,Trigger)</f>
        <v>0</v>
      </c>
      <c r="R72" s="216"/>
      <c r="T72" s="460"/>
    </row>
    <row r="73" spans="1:20" x14ac:dyDescent="0.2">
      <c r="A73" s="216"/>
      <c r="B73" s="444" t="s">
        <v>48</v>
      </c>
      <c r="C73" s="445" t="str">
        <f t="shared" si="8"/>
        <v>4F</v>
      </c>
      <c r="D73" s="446" t="str">
        <f t="shared" si="10"/>
        <v>EUR4F15Y_Quote</v>
      </c>
      <c r="E73" s="446" t="str">
        <f>_xll.qlSimpleQuote(D73,,RateTickValue,Permanent,Trigger,ObjectOverwrite)</f>
        <v>EUR4F15Y_Quote#0000</v>
      </c>
      <c r="F73" s="447" t="str">
        <f>_xll.ohRangeRetrieveError(E73)</f>
        <v/>
      </c>
      <c r="G73" s="113"/>
      <c r="H73" s="450" t="s">
        <v>48</v>
      </c>
      <c r="I73" s="445" t="str">
        <f t="shared" si="9"/>
        <v>4F</v>
      </c>
      <c r="J73" s="451" t="str">
        <f t="shared" si="11"/>
        <v>EUR4F15Y</v>
      </c>
      <c r="K73" s="451" t="str">
        <v>EUR4F15Y=ICAP</v>
      </c>
      <c r="L73" s="452">
        <v>2.0649999999999999</v>
      </c>
      <c r="M73" s="216"/>
      <c r="N73" s="452">
        <v>2.2469999999999999</v>
      </c>
      <c r="O73" s="216"/>
      <c r="P73" s="260">
        <v>2.0649999999999999</v>
      </c>
      <c r="Q73" s="221">
        <f>_xll.qlSimpleQuoteSetValue(E73,P73/100,Trigger)</f>
        <v>0</v>
      </c>
      <c r="R73" s="216"/>
      <c r="T73" s="460"/>
    </row>
    <row r="74" spans="1:20" x14ac:dyDescent="0.2">
      <c r="A74" s="216"/>
      <c r="B74" s="444" t="s">
        <v>43</v>
      </c>
      <c r="C74" s="445" t="str">
        <f t="shared" si="8"/>
        <v>4F</v>
      </c>
      <c r="D74" s="446" t="str">
        <f t="shared" si="10"/>
        <v>EUR4F20Y_Quote</v>
      </c>
      <c r="E74" s="446" t="str">
        <f>_xll.qlSimpleQuote(D74,,RateTickValue,Permanent,Trigger,ObjectOverwrite)</f>
        <v>EUR4F20Y_Quote#0000</v>
      </c>
      <c r="F74" s="447" t="str">
        <f>_xll.ohRangeRetrieveError(E74)</f>
        <v/>
      </c>
      <c r="G74" s="113"/>
      <c r="H74" s="450" t="s">
        <v>43</v>
      </c>
      <c r="I74" s="445" t="str">
        <f t="shared" si="9"/>
        <v>4F</v>
      </c>
      <c r="J74" s="451" t="str">
        <f t="shared" si="11"/>
        <v>EUR4F20Y</v>
      </c>
      <c r="K74" s="451" t="str">
        <v>EUR4F20Y=ICAP</v>
      </c>
      <c r="L74" s="452">
        <v>2.1120000000000001</v>
      </c>
      <c r="M74" s="216"/>
      <c r="N74" s="452">
        <v>2.286</v>
      </c>
      <c r="O74" s="216"/>
      <c r="P74" s="260">
        <v>2.1120000000000001</v>
      </c>
      <c r="Q74" s="221">
        <f>_xll.qlSimpleQuoteSetValue(E74,P74/100,Trigger)</f>
        <v>0</v>
      </c>
      <c r="R74" s="216"/>
      <c r="T74" s="460"/>
    </row>
    <row r="75" spans="1:20" x14ac:dyDescent="0.2">
      <c r="A75" s="216"/>
      <c r="B75" s="444" t="s">
        <v>38</v>
      </c>
      <c r="C75" s="445" t="str">
        <f t="shared" si="8"/>
        <v>4F</v>
      </c>
      <c r="D75" s="446" t="str">
        <f t="shared" si="10"/>
        <v>EUR4F25Y_Quote</v>
      </c>
      <c r="E75" s="446" t="str">
        <f>_xll.qlSimpleQuote(D75,,RateTickValue,Permanent,Trigger,ObjectOverwrite)</f>
        <v>EUR4F25Y_Quote#0000</v>
      </c>
      <c r="F75" s="447" t="str">
        <f>_xll.ohRangeRetrieveError(E75)</f>
        <v/>
      </c>
      <c r="G75" s="113"/>
      <c r="H75" s="450" t="s">
        <v>38</v>
      </c>
      <c r="I75" s="445" t="str">
        <f t="shared" si="9"/>
        <v>4F</v>
      </c>
      <c r="J75" s="451" t="str">
        <f t="shared" si="11"/>
        <v>EUR4F25Y</v>
      </c>
      <c r="K75" s="451" t="str">
        <v>EUR4F25Y=ICAP</v>
      </c>
      <c r="L75" s="452">
        <v>2.1059999999999999</v>
      </c>
      <c r="M75" s="216"/>
      <c r="N75" s="452">
        <v>2.2759999999999998</v>
      </c>
      <c r="O75" s="216"/>
      <c r="P75" s="260">
        <v>2.1059999999999999</v>
      </c>
      <c r="Q75" s="221">
        <f>_xll.qlSimpleQuoteSetValue(E75,P75/100,Trigger)</f>
        <v>0</v>
      </c>
      <c r="R75" s="216"/>
      <c r="T75" s="460"/>
    </row>
    <row r="76" spans="1:20" x14ac:dyDescent="0.2">
      <c r="A76" s="216"/>
      <c r="B76" s="187" t="s">
        <v>33</v>
      </c>
      <c r="C76" s="53" t="str">
        <f t="shared" si="8"/>
        <v>4F</v>
      </c>
      <c r="D76" s="52" t="str">
        <f t="shared" si="10"/>
        <v>EUR4F30Y_Quote</v>
      </c>
      <c r="E76" s="52" t="str">
        <f>_xll.qlSimpleQuote(D76,,RateTickValue,Permanent,Trigger,ObjectOverwrite)</f>
        <v>EUR4F30Y_Quote#0000</v>
      </c>
      <c r="F76" s="448" t="str">
        <f>_xll.ohRangeRetrieveError(E76)</f>
        <v/>
      </c>
      <c r="G76" s="113"/>
      <c r="H76" s="453" t="s">
        <v>33</v>
      </c>
      <c r="I76" s="53" t="str">
        <f t="shared" si="9"/>
        <v>4F</v>
      </c>
      <c r="J76" s="454" t="str">
        <f t="shared" si="11"/>
        <v>EUR4F30Y</v>
      </c>
      <c r="K76" s="454" t="str">
        <v>EUR4F30Y=ICAP</v>
      </c>
      <c r="L76" s="455">
        <v>2.101</v>
      </c>
      <c r="M76" s="216"/>
      <c r="N76" s="455">
        <v>2.2639999999999998</v>
      </c>
      <c r="O76" s="216"/>
      <c r="P76" s="265">
        <v>2.101</v>
      </c>
      <c r="Q76" s="213">
        <f>_xll.qlSimpleQuoteSetValue(E76,P76/100,Trigger)</f>
        <v>0</v>
      </c>
      <c r="R76" s="216"/>
      <c r="T76" s="460"/>
    </row>
    <row r="77" spans="1:20" x14ac:dyDescent="0.2">
      <c r="A77" s="216">
        <v>5</v>
      </c>
      <c r="B77" s="444" t="s">
        <v>9</v>
      </c>
      <c r="C77" s="445" t="str">
        <f>$A$77&amp;"F"</f>
        <v>5F</v>
      </c>
      <c r="D77" s="446" t="str">
        <f t="shared" si="10"/>
        <v>EUR5F1Y_Quote</v>
      </c>
      <c r="E77" s="446" t="str">
        <f>_xll.qlSimpleQuote(D77,,RateTickValue,Permanent,Trigger,ObjectOverwrite)</f>
        <v>EUR5F1Y_Quote#0000</v>
      </c>
      <c r="F77" s="447" t="str">
        <f>_xll.ohRangeRetrieveError(E77)</f>
        <v/>
      </c>
      <c r="G77" s="113"/>
      <c r="H77" s="450" t="s">
        <v>9</v>
      </c>
      <c r="I77" s="445" t="str">
        <f>$A$77&amp;"F"</f>
        <v>5F</v>
      </c>
      <c r="J77" s="451" t="str">
        <f t="shared" si="11"/>
        <v>EUR5F1Y</v>
      </c>
      <c r="K77" s="451" t="str">
        <v>EUR5F1Y=ICAP</v>
      </c>
      <c r="L77" s="452">
        <v>1.1619999999999999</v>
      </c>
      <c r="M77" s="216"/>
      <c r="N77" s="452">
        <v>1.3109999999999999</v>
      </c>
      <c r="O77" s="216"/>
      <c r="P77" s="260">
        <v>1.1619999999999999</v>
      </c>
      <c r="Q77" s="221">
        <f>_xll.qlSimpleQuoteSetValue(E77,P77/100,Trigger)</f>
        <v>0</v>
      </c>
      <c r="R77" s="216"/>
      <c r="T77" s="460"/>
    </row>
    <row r="78" spans="1:20" x14ac:dyDescent="0.2">
      <c r="A78" s="216"/>
      <c r="B78" s="444" t="s">
        <v>61</v>
      </c>
      <c r="C78" s="445" t="str">
        <f t="shared" ref="C78:C94" si="12">$A$77&amp;"F"</f>
        <v>5F</v>
      </c>
      <c r="D78" s="446" t="str">
        <f t="shared" si="10"/>
        <v>EUR5F2Y_Quote</v>
      </c>
      <c r="E78" s="446" t="str">
        <f>_xll.qlSimpleQuote(D78,,RateTickValue,Permanent,Trigger,ObjectOverwrite)</f>
        <v>EUR5F2Y_Quote#0000</v>
      </c>
      <c r="F78" s="447" t="str">
        <f>_xll.ohRangeRetrieveError(E78)</f>
        <v/>
      </c>
      <c r="G78" s="113"/>
      <c r="H78" s="450" t="s">
        <v>61</v>
      </c>
      <c r="I78" s="445" t="str">
        <f t="shared" ref="I78:I94" si="13">$A$77&amp;"F"</f>
        <v>5F</v>
      </c>
      <c r="J78" s="451" t="str">
        <f t="shared" si="11"/>
        <v>EUR5F2Y</v>
      </c>
      <c r="K78" s="451" t="str">
        <v>EUR5F2Y=ICAP</v>
      </c>
      <c r="L78" s="452">
        <v>1.3360000000000001</v>
      </c>
      <c r="M78" s="216"/>
      <c r="N78" s="452">
        <v>1.492</v>
      </c>
      <c r="O78" s="216"/>
      <c r="P78" s="260">
        <v>1.3360000000000001</v>
      </c>
      <c r="Q78" s="221">
        <f>_xll.qlSimpleQuoteSetValue(E78,P78/100,Trigger)</f>
        <v>0</v>
      </c>
      <c r="R78" s="216"/>
      <c r="T78" s="460"/>
    </row>
    <row r="79" spans="1:20" x14ac:dyDescent="0.2">
      <c r="A79" s="216"/>
      <c r="B79" s="444" t="s">
        <v>60</v>
      </c>
      <c r="C79" s="445" t="str">
        <f t="shared" si="12"/>
        <v>5F</v>
      </c>
      <c r="D79" s="446" t="str">
        <f t="shared" si="10"/>
        <v>EUR5F3Y_Quote</v>
      </c>
      <c r="E79" s="446" t="str">
        <f>_xll.qlSimpleQuote(D79,,RateTickValue,Permanent,Trigger,ObjectOverwrite)</f>
        <v>EUR5F3Y_Quote#0000</v>
      </c>
      <c r="F79" s="447" t="str">
        <f>_xll.ohRangeRetrieveError(E79)</f>
        <v/>
      </c>
      <c r="G79" s="113"/>
      <c r="H79" s="450" t="s">
        <v>60</v>
      </c>
      <c r="I79" s="445" t="str">
        <f t="shared" si="13"/>
        <v>5F</v>
      </c>
      <c r="J79" s="451" t="str">
        <f t="shared" si="11"/>
        <v>EUR5F3Y</v>
      </c>
      <c r="K79" s="451" t="str">
        <v>EUR5F3Y=ICAP</v>
      </c>
      <c r="L79" s="452">
        <v>1.4950000000000001</v>
      </c>
      <c r="M79" s="216"/>
      <c r="N79" s="452">
        <v>1.653</v>
      </c>
      <c r="O79" s="216"/>
      <c r="P79" s="260">
        <v>1.4950000000000001</v>
      </c>
      <c r="Q79" s="221">
        <f>_xll.qlSimpleQuoteSetValue(E79,P79/100,Trigger)</f>
        <v>0</v>
      </c>
      <c r="R79" s="216"/>
      <c r="T79" s="460"/>
    </row>
    <row r="80" spans="1:20" x14ac:dyDescent="0.2">
      <c r="A80" s="216"/>
      <c r="B80" s="444" t="s">
        <v>59</v>
      </c>
      <c r="C80" s="445" t="str">
        <f t="shared" si="12"/>
        <v>5F</v>
      </c>
      <c r="D80" s="446" t="str">
        <f t="shared" si="10"/>
        <v>EUR5F4Y_Quote</v>
      </c>
      <c r="E80" s="446" t="str">
        <f>_xll.qlSimpleQuote(D80,,RateTickValue,Permanent,Trigger,ObjectOverwrite)</f>
        <v>EUR5F4Y_Quote#0000</v>
      </c>
      <c r="F80" s="447" t="str">
        <f>_xll.ohRangeRetrieveError(E80)</f>
        <v/>
      </c>
      <c r="G80" s="113"/>
      <c r="H80" s="450" t="s">
        <v>59</v>
      </c>
      <c r="I80" s="445" t="str">
        <f t="shared" si="13"/>
        <v>5F</v>
      </c>
      <c r="J80" s="451" t="str">
        <f t="shared" si="11"/>
        <v>EUR5F4Y</v>
      </c>
      <c r="K80" s="451" t="str">
        <v>EUR5F4Y=ICAP</v>
      </c>
      <c r="L80" s="452">
        <v>1.631</v>
      </c>
      <c r="M80" s="216"/>
      <c r="N80" s="452">
        <v>1.792</v>
      </c>
      <c r="O80" s="216"/>
      <c r="P80" s="260">
        <v>1.631</v>
      </c>
      <c r="Q80" s="221">
        <f>_xll.qlSimpleQuoteSetValue(E80,P80/100,Trigger)</f>
        <v>0</v>
      </c>
      <c r="R80" s="216"/>
      <c r="T80" s="460"/>
    </row>
    <row r="81" spans="1:20" x14ac:dyDescent="0.2">
      <c r="A81" s="216"/>
      <c r="B81" s="444" t="s">
        <v>58</v>
      </c>
      <c r="C81" s="445" t="str">
        <f t="shared" si="12"/>
        <v>5F</v>
      </c>
      <c r="D81" s="446" t="str">
        <f t="shared" si="10"/>
        <v>EUR5F5Y_Quote</v>
      </c>
      <c r="E81" s="446" t="str">
        <f>_xll.qlSimpleQuote(D81,,RateTickValue,Permanent,Trigger,ObjectOverwrite)</f>
        <v>EUR5F5Y_Quote#0000</v>
      </c>
      <c r="F81" s="447" t="str">
        <f>_xll.ohRangeRetrieveError(E81)</f>
        <v/>
      </c>
      <c r="G81" s="113"/>
      <c r="H81" s="450" t="s">
        <v>58</v>
      </c>
      <c r="I81" s="445" t="str">
        <f t="shared" si="13"/>
        <v>5F</v>
      </c>
      <c r="J81" s="451" t="str">
        <f t="shared" si="11"/>
        <v>EUR5F5Y</v>
      </c>
      <c r="K81" s="451" t="str">
        <v>EUR5F5Y=ICAP</v>
      </c>
      <c r="L81" s="452">
        <v>1.742</v>
      </c>
      <c r="M81" s="216"/>
      <c r="N81" s="452">
        <v>1.909</v>
      </c>
      <c r="O81" s="216"/>
      <c r="P81" s="260">
        <v>1.742</v>
      </c>
      <c r="Q81" s="221">
        <f>_xll.qlSimpleQuoteSetValue(E81,P81/100,Trigger)</f>
        <v>0</v>
      </c>
      <c r="R81" s="216"/>
      <c r="T81" s="460"/>
    </row>
    <row r="82" spans="1:20" x14ac:dyDescent="0.2">
      <c r="A82" s="216"/>
      <c r="B82" s="444" t="s">
        <v>57</v>
      </c>
      <c r="C82" s="445" t="str">
        <f t="shared" si="12"/>
        <v>5F</v>
      </c>
      <c r="D82" s="446" t="str">
        <f t="shared" si="10"/>
        <v>EUR5F6Y_Quote</v>
      </c>
      <c r="E82" s="446" t="str">
        <f>_xll.qlSimpleQuote(D82,,RateTickValue,Permanent,Trigger,ObjectOverwrite)</f>
        <v>EUR5F6Y_Quote#0000</v>
      </c>
      <c r="F82" s="447" t="str">
        <f>_xll.ohRangeRetrieveError(E82)</f>
        <v/>
      </c>
      <c r="G82" s="113"/>
      <c r="H82" s="450" t="s">
        <v>57</v>
      </c>
      <c r="I82" s="445" t="str">
        <f t="shared" si="13"/>
        <v>5F</v>
      </c>
      <c r="J82" s="451" t="str">
        <f t="shared" si="11"/>
        <v>EUR5F6Y</v>
      </c>
      <c r="K82" s="451" t="str">
        <v>EUR5F6Y=ICAP</v>
      </c>
      <c r="L82" s="452">
        <v>1.8340000000000001</v>
      </c>
      <c r="M82" s="216"/>
      <c r="N82" s="452">
        <v>2.0089999999999999</v>
      </c>
      <c r="O82" s="216"/>
      <c r="P82" s="260">
        <v>1.8340000000000001</v>
      </c>
      <c r="Q82" s="221">
        <f>_xll.qlSimpleQuoteSetValue(E82,P82/100,Trigger)</f>
        <v>0</v>
      </c>
      <c r="R82" s="216"/>
      <c r="T82" s="460"/>
    </row>
    <row r="83" spans="1:20" x14ac:dyDescent="0.2">
      <c r="A83" s="216"/>
      <c r="B83" s="444" t="s">
        <v>56</v>
      </c>
      <c r="C83" s="445" t="str">
        <f t="shared" si="12"/>
        <v>5F</v>
      </c>
      <c r="D83" s="446" t="str">
        <f t="shared" si="10"/>
        <v>EUR5F7Y_Quote</v>
      </c>
      <c r="E83" s="446" t="str">
        <f>_xll.qlSimpleQuote(D83,,RateTickValue,Permanent,Trigger,ObjectOverwrite)</f>
        <v>EUR5F7Y_Quote#0000</v>
      </c>
      <c r="F83" s="447" t="str">
        <f>_xll.ohRangeRetrieveError(E83)</f>
        <v/>
      </c>
      <c r="G83" s="113"/>
      <c r="H83" s="450" t="s">
        <v>56</v>
      </c>
      <c r="I83" s="445" t="str">
        <f t="shared" si="13"/>
        <v>5F</v>
      </c>
      <c r="J83" s="451" t="str">
        <f t="shared" si="11"/>
        <v>EUR5F7Y</v>
      </c>
      <c r="K83" s="451" t="str">
        <v>EUR5F7Y=ICAP</v>
      </c>
      <c r="L83" s="452">
        <v>1.911</v>
      </c>
      <c r="M83" s="216"/>
      <c r="N83" s="452">
        <v>2.0880000000000001</v>
      </c>
      <c r="O83" s="216"/>
      <c r="P83" s="260">
        <v>1.911</v>
      </c>
      <c r="Q83" s="221">
        <f>_xll.qlSimpleQuoteSetValue(E83,P83/100,Trigger)</f>
        <v>0</v>
      </c>
      <c r="R83" s="216"/>
      <c r="T83" s="460"/>
    </row>
    <row r="84" spans="1:20" x14ac:dyDescent="0.2">
      <c r="A84" s="216"/>
      <c r="B84" s="444" t="s">
        <v>55</v>
      </c>
      <c r="C84" s="445" t="str">
        <f t="shared" si="12"/>
        <v>5F</v>
      </c>
      <c r="D84" s="446" t="str">
        <f t="shared" si="10"/>
        <v>EUR5F8Y_Quote</v>
      </c>
      <c r="E84" s="446" t="str">
        <f>_xll.qlSimpleQuote(D84,,RateTickValue,Permanent,Trigger,ObjectOverwrite)</f>
        <v>EUR5F8Y_Quote#0000</v>
      </c>
      <c r="F84" s="447" t="str">
        <f>_xll.ohRangeRetrieveError(E84)</f>
        <v/>
      </c>
      <c r="G84" s="113"/>
      <c r="H84" s="450" t="s">
        <v>55</v>
      </c>
      <c r="I84" s="445" t="str">
        <f t="shared" si="13"/>
        <v>5F</v>
      </c>
      <c r="J84" s="451" t="str">
        <f t="shared" si="11"/>
        <v>EUR5F8Y</v>
      </c>
      <c r="K84" s="451" t="str">
        <v>EUR5F8Y=ICAP</v>
      </c>
      <c r="L84" s="452">
        <v>1.9730000000000001</v>
      </c>
      <c r="M84" s="216"/>
      <c r="N84" s="452">
        <v>2.1549999999999998</v>
      </c>
      <c r="O84" s="216"/>
      <c r="P84" s="260">
        <v>1.9730000000000001</v>
      </c>
      <c r="Q84" s="221">
        <f>_xll.qlSimpleQuoteSetValue(E84,P84/100,Trigger)</f>
        <v>0</v>
      </c>
      <c r="R84" s="216"/>
      <c r="T84" s="460"/>
    </row>
    <row r="85" spans="1:20" x14ac:dyDescent="0.2">
      <c r="A85" s="216"/>
      <c r="B85" s="444" t="s">
        <v>54</v>
      </c>
      <c r="C85" s="445" t="str">
        <f t="shared" si="12"/>
        <v>5F</v>
      </c>
      <c r="D85" s="446" t="str">
        <f t="shared" si="10"/>
        <v>EUR5F9Y_Quote</v>
      </c>
      <c r="E85" s="446" t="str">
        <f>_xll.qlSimpleQuote(D85,,RateTickValue,Permanent,Trigger,ObjectOverwrite)</f>
        <v>EUR5F9Y_Quote#0000</v>
      </c>
      <c r="F85" s="447" t="str">
        <f>_xll.ohRangeRetrieveError(E85)</f>
        <v/>
      </c>
      <c r="G85" s="113"/>
      <c r="H85" s="450" t="s">
        <v>54</v>
      </c>
      <c r="I85" s="445" t="str">
        <f t="shared" si="13"/>
        <v>5F</v>
      </c>
      <c r="J85" s="451" t="str">
        <f t="shared" si="11"/>
        <v>EUR5F9Y</v>
      </c>
      <c r="K85" s="451" t="str">
        <v>EUR5F9Y=ICAP</v>
      </c>
      <c r="L85" s="452">
        <v>2.024</v>
      </c>
      <c r="M85" s="216"/>
      <c r="N85" s="452">
        <v>2.2090000000000001</v>
      </c>
      <c r="O85" s="216"/>
      <c r="P85" s="260">
        <v>2.024</v>
      </c>
      <c r="Q85" s="221">
        <f>_xll.qlSimpleQuoteSetValue(E85,P85/100,Trigger)</f>
        <v>0</v>
      </c>
      <c r="R85" s="216"/>
      <c r="T85" s="460"/>
    </row>
    <row r="86" spans="1:20" x14ac:dyDescent="0.2">
      <c r="A86" s="216"/>
      <c r="B86" s="444" t="s">
        <v>53</v>
      </c>
      <c r="C86" s="445" t="str">
        <f t="shared" si="12"/>
        <v>5F</v>
      </c>
      <c r="D86" s="446" t="str">
        <f t="shared" si="10"/>
        <v>EUR5F10Y_Quote</v>
      </c>
      <c r="E86" s="446" t="str">
        <f>_xll.qlSimpleQuote(D86,,RateTickValue,Permanent,Trigger,ObjectOverwrite)</f>
        <v>EUR5F10Y_Quote#0000</v>
      </c>
      <c r="F86" s="447" t="str">
        <f>_xll.ohRangeRetrieveError(E86)</f>
        <v/>
      </c>
      <c r="G86" s="113"/>
      <c r="H86" s="450" t="s">
        <v>53</v>
      </c>
      <c r="I86" s="445" t="str">
        <f t="shared" si="13"/>
        <v>5F</v>
      </c>
      <c r="J86" s="451" t="str">
        <f t="shared" si="11"/>
        <v>EUR5F10Y</v>
      </c>
      <c r="K86" s="451" t="str">
        <v>EUR5F10Y=ICAP</v>
      </c>
      <c r="L86" s="452">
        <v>2.0630000000000002</v>
      </c>
      <c r="M86" s="216"/>
      <c r="N86" s="452">
        <v>2.2519999999999998</v>
      </c>
      <c r="O86" s="216"/>
      <c r="P86" s="260">
        <v>2.0630000000000002</v>
      </c>
      <c r="Q86" s="221">
        <f>_xll.qlSimpleQuoteSetValue(E86,P86/100,Trigger)</f>
        <v>0</v>
      </c>
      <c r="R86" s="216"/>
      <c r="T86" s="460"/>
    </row>
    <row r="87" spans="1:20" x14ac:dyDescent="0.2">
      <c r="A87" s="216"/>
      <c r="B87" s="444" t="s">
        <v>52</v>
      </c>
      <c r="C87" s="445" t="str">
        <f t="shared" si="12"/>
        <v>5F</v>
      </c>
      <c r="D87" s="446" t="str">
        <f t="shared" si="10"/>
        <v>EUR5F11Y_Quote</v>
      </c>
      <c r="E87" s="446" t="str">
        <f>_xll.qlSimpleQuote(D87,,RateTickValue,Permanent,Trigger,ObjectOverwrite)</f>
        <v>EUR5F11Y_Quote#0000</v>
      </c>
      <c r="F87" s="447" t="str">
        <f>_xll.ohRangeRetrieveError(E87)</f>
        <v/>
      </c>
      <c r="G87" s="113"/>
      <c r="H87" s="450" t="s">
        <v>52</v>
      </c>
      <c r="I87" s="445" t="str">
        <f t="shared" si="13"/>
        <v>5F</v>
      </c>
      <c r="J87" s="451" t="str">
        <f t="shared" si="11"/>
        <v>EUR5F11Y</v>
      </c>
      <c r="K87" s="451" t="str">
        <v>EUR5F11Y=ICAP</v>
      </c>
      <c r="L87" s="452">
        <v>2.0960000000000001</v>
      </c>
      <c r="M87" s="216"/>
      <c r="N87" s="452">
        <v>2.2869999999999999</v>
      </c>
      <c r="O87" s="216"/>
      <c r="P87" s="260">
        <v>2.0960000000000001</v>
      </c>
      <c r="Q87" s="221">
        <f>_xll.qlSimpleQuoteSetValue(E87,P87/100,Trigger)</f>
        <v>0</v>
      </c>
      <c r="R87" s="216"/>
      <c r="T87" s="460"/>
    </row>
    <row r="88" spans="1:20" x14ac:dyDescent="0.2">
      <c r="A88" s="216"/>
      <c r="B88" s="444" t="s">
        <v>51</v>
      </c>
      <c r="C88" s="445" t="str">
        <f t="shared" si="12"/>
        <v>5F</v>
      </c>
      <c r="D88" s="446" t="str">
        <f t="shared" si="10"/>
        <v>EUR5F12Y_Quote</v>
      </c>
      <c r="E88" s="446" t="str">
        <f>_xll.qlSimpleQuote(D88,,RateTickValue,Permanent,Trigger,ObjectOverwrite)</f>
        <v>EUR5F12Y_Quote#0000</v>
      </c>
      <c r="F88" s="447" t="str">
        <f>_xll.ohRangeRetrieveError(E88)</f>
        <v/>
      </c>
      <c r="G88" s="113"/>
      <c r="H88" s="450" t="s">
        <v>51</v>
      </c>
      <c r="I88" s="445" t="str">
        <f t="shared" si="13"/>
        <v>5F</v>
      </c>
      <c r="J88" s="451" t="str">
        <f t="shared" si="11"/>
        <v>EUR5F12Y</v>
      </c>
      <c r="K88" s="451" t="str">
        <v>EUR5F12Y=ICAP</v>
      </c>
      <c r="L88" s="452">
        <v>2.125</v>
      </c>
      <c r="M88" s="216"/>
      <c r="N88" s="452">
        <v>2.3140000000000001</v>
      </c>
      <c r="O88" s="216"/>
      <c r="P88" s="260">
        <v>2.125</v>
      </c>
      <c r="Q88" s="221">
        <f>_xll.qlSimpleQuoteSetValue(E88,P88/100,Trigger)</f>
        <v>0</v>
      </c>
      <c r="R88" s="216"/>
      <c r="T88" s="460"/>
    </row>
    <row r="89" spans="1:20" x14ac:dyDescent="0.2">
      <c r="A89" s="216"/>
      <c r="B89" s="444" t="s">
        <v>50</v>
      </c>
      <c r="C89" s="445" t="str">
        <f t="shared" si="12"/>
        <v>5F</v>
      </c>
      <c r="D89" s="446" t="str">
        <f t="shared" si="10"/>
        <v>EUR5F13Y_Quote</v>
      </c>
      <c r="E89" s="446" t="str">
        <f>_xll.qlSimpleQuote(D89,,RateTickValue,Permanent,Trigger,ObjectOverwrite)</f>
        <v>EUR5F13Y_Quote#0000</v>
      </c>
      <c r="F89" s="447" t="str">
        <f>_xll.ohRangeRetrieveError(E89)</f>
        <v/>
      </c>
      <c r="G89" s="113"/>
      <c r="H89" s="450" t="s">
        <v>50</v>
      </c>
      <c r="I89" s="445" t="str">
        <f t="shared" si="13"/>
        <v>5F</v>
      </c>
      <c r="J89" s="451" t="str">
        <f t="shared" si="11"/>
        <v>EUR5F13Y</v>
      </c>
      <c r="K89" s="451" t="str">
        <v>EUR5F13Y=ICAP</v>
      </c>
      <c r="L89" s="452">
        <v>2.1459999999999999</v>
      </c>
      <c r="M89" s="216"/>
      <c r="N89" s="452">
        <v>2.335</v>
      </c>
      <c r="O89" s="216"/>
      <c r="P89" s="260">
        <v>2.1459999999999999</v>
      </c>
      <c r="Q89" s="221">
        <f>_xll.qlSimpleQuoteSetValue(E89,P89/100,Trigger)</f>
        <v>0</v>
      </c>
      <c r="R89" s="216"/>
      <c r="T89" s="460"/>
    </row>
    <row r="90" spans="1:20" x14ac:dyDescent="0.2">
      <c r="A90" s="216"/>
      <c r="B90" s="444" t="s">
        <v>49</v>
      </c>
      <c r="C90" s="445" t="str">
        <f t="shared" si="12"/>
        <v>5F</v>
      </c>
      <c r="D90" s="446" t="str">
        <f t="shared" si="10"/>
        <v>EUR5F14Y_Quote</v>
      </c>
      <c r="E90" s="446" t="str">
        <f>_xll.qlSimpleQuote(D90,,RateTickValue,Permanent,Trigger,ObjectOverwrite)</f>
        <v>EUR5F14Y_Quote#0000</v>
      </c>
      <c r="F90" s="447" t="str">
        <f>_xll.ohRangeRetrieveError(E90)</f>
        <v/>
      </c>
      <c r="G90" s="113"/>
      <c r="H90" s="450" t="s">
        <v>49</v>
      </c>
      <c r="I90" s="445" t="str">
        <f t="shared" si="13"/>
        <v>5F</v>
      </c>
      <c r="J90" s="451" t="str">
        <f t="shared" si="11"/>
        <v>EUR5F14Y</v>
      </c>
      <c r="K90" s="451" t="str">
        <v>EUR5F14Y=ICAP</v>
      </c>
      <c r="L90" s="452">
        <v>2.1640000000000001</v>
      </c>
      <c r="M90" s="216"/>
      <c r="N90" s="452">
        <v>2.351</v>
      </c>
      <c r="O90" s="216"/>
      <c r="P90" s="260">
        <v>2.1640000000000001</v>
      </c>
      <c r="Q90" s="221">
        <f>_xll.qlSimpleQuoteSetValue(E90,P90/100,Trigger)</f>
        <v>0</v>
      </c>
      <c r="R90" s="216"/>
      <c r="T90" s="460"/>
    </row>
    <row r="91" spans="1:20" x14ac:dyDescent="0.2">
      <c r="A91" s="216"/>
      <c r="B91" s="444" t="s">
        <v>48</v>
      </c>
      <c r="C91" s="445" t="str">
        <f t="shared" si="12"/>
        <v>5F</v>
      </c>
      <c r="D91" s="446" t="str">
        <f t="shared" si="10"/>
        <v>EUR5F15Y_Quote</v>
      </c>
      <c r="E91" s="446" t="str">
        <f>_xll.qlSimpleQuote(D91,,RateTickValue,Permanent,Trigger,ObjectOverwrite)</f>
        <v>EUR5F15Y_Quote#0000</v>
      </c>
      <c r="F91" s="447" t="str">
        <f>_xll.ohRangeRetrieveError(E91)</f>
        <v/>
      </c>
      <c r="G91" s="113"/>
      <c r="H91" s="450" t="s">
        <v>48</v>
      </c>
      <c r="I91" s="445" t="str">
        <f t="shared" si="13"/>
        <v>5F</v>
      </c>
      <c r="J91" s="451" t="str">
        <f t="shared" si="11"/>
        <v>EUR5F15Y</v>
      </c>
      <c r="K91" s="451" t="str">
        <v>EUR5F15Y=ICAP</v>
      </c>
      <c r="L91" s="452">
        <v>2.1760000000000002</v>
      </c>
      <c r="M91" s="216"/>
      <c r="N91" s="452">
        <v>2.36</v>
      </c>
      <c r="O91" s="216"/>
      <c r="P91" s="260">
        <v>2.1760000000000002</v>
      </c>
      <c r="Q91" s="221">
        <f>_xll.qlSimpleQuoteSetValue(E91,P91/100,Trigger)</f>
        <v>0</v>
      </c>
      <c r="R91" s="216"/>
      <c r="T91" s="460"/>
    </row>
    <row r="92" spans="1:20" x14ac:dyDescent="0.2">
      <c r="A92" s="216"/>
      <c r="B92" s="444" t="s">
        <v>43</v>
      </c>
      <c r="C92" s="445" t="str">
        <f t="shared" si="12"/>
        <v>5F</v>
      </c>
      <c r="D92" s="446" t="str">
        <f t="shared" si="10"/>
        <v>EUR5F20Y_Quote</v>
      </c>
      <c r="E92" s="446" t="str">
        <f>_xll.qlSimpleQuote(D92,,RateTickValue,Permanent,Trigger,ObjectOverwrite)</f>
        <v>EUR5F20Y_Quote#0000</v>
      </c>
      <c r="F92" s="447" t="str">
        <f>_xll.ohRangeRetrieveError(E92)</f>
        <v/>
      </c>
      <c r="G92" s="113"/>
      <c r="H92" s="450" t="s">
        <v>43</v>
      </c>
      <c r="I92" s="445" t="str">
        <f t="shared" si="13"/>
        <v>5F</v>
      </c>
      <c r="J92" s="451" t="str">
        <f t="shared" si="11"/>
        <v>EUR5F20Y</v>
      </c>
      <c r="K92" s="451" t="str">
        <v>EUR5F20Y=ICAP</v>
      </c>
      <c r="L92" s="452">
        <v>2.1880000000000002</v>
      </c>
      <c r="M92" s="216"/>
      <c r="N92" s="452">
        <v>2.3650000000000002</v>
      </c>
      <c r="O92" s="216"/>
      <c r="P92" s="260">
        <v>2.1880000000000002</v>
      </c>
      <c r="Q92" s="221">
        <f>_xll.qlSimpleQuoteSetValue(E92,P92/100,Trigger)</f>
        <v>0</v>
      </c>
      <c r="R92" s="216"/>
      <c r="T92" s="460"/>
    </row>
    <row r="93" spans="1:20" x14ac:dyDescent="0.2">
      <c r="A93" s="216"/>
      <c r="B93" s="444" t="s">
        <v>38</v>
      </c>
      <c r="C93" s="445" t="str">
        <f t="shared" si="12"/>
        <v>5F</v>
      </c>
      <c r="D93" s="446" t="str">
        <f t="shared" si="10"/>
        <v>EUR5F25Y_Quote</v>
      </c>
      <c r="E93" s="446" t="str">
        <f>_xll.qlSimpleQuote(D93,,RateTickValue,Permanent,Trigger,ObjectOverwrite)</f>
        <v>EUR5F25Y_Quote#0000</v>
      </c>
      <c r="F93" s="447" t="str">
        <f>_xll.ohRangeRetrieveError(E93)</f>
        <v/>
      </c>
      <c r="G93" s="113"/>
      <c r="H93" s="450" t="s">
        <v>38</v>
      </c>
      <c r="I93" s="445" t="str">
        <f t="shared" si="13"/>
        <v>5F</v>
      </c>
      <c r="J93" s="451" t="str">
        <f t="shared" si="11"/>
        <v>EUR5F25Y</v>
      </c>
      <c r="K93" s="451" t="str">
        <v>EUR5F25Y=ICAP</v>
      </c>
      <c r="L93" s="452">
        <v>2.1680000000000001</v>
      </c>
      <c r="M93" s="216"/>
      <c r="N93" s="452">
        <v>2.34</v>
      </c>
      <c r="O93" s="216"/>
      <c r="P93" s="260">
        <v>2.1680000000000001</v>
      </c>
      <c r="Q93" s="221">
        <f>_xll.qlSimpleQuoteSetValue(E93,P93/100,Trigger)</f>
        <v>0</v>
      </c>
      <c r="R93" s="216"/>
      <c r="T93" s="460"/>
    </row>
    <row r="94" spans="1:20" x14ac:dyDescent="0.2">
      <c r="A94" s="216"/>
      <c r="B94" s="187" t="s">
        <v>33</v>
      </c>
      <c r="C94" s="53" t="str">
        <f t="shared" si="12"/>
        <v>5F</v>
      </c>
      <c r="D94" s="52" t="str">
        <f t="shared" si="10"/>
        <v>EUR5F30Y_Quote</v>
      </c>
      <c r="E94" s="52" t="str">
        <f>_xll.qlSimpleQuote(D94,,RateTickValue,Permanent,Trigger,ObjectOverwrite)</f>
        <v>EUR5F30Y_Quote#0000</v>
      </c>
      <c r="F94" s="448" t="str">
        <f>_xll.ohRangeRetrieveError(E94)</f>
        <v/>
      </c>
      <c r="G94" s="113"/>
      <c r="H94" s="453" t="s">
        <v>33</v>
      </c>
      <c r="I94" s="53" t="str">
        <f t="shared" si="13"/>
        <v>5F</v>
      </c>
      <c r="J94" s="454" t="str">
        <f t="shared" si="11"/>
        <v>EUR5F30Y</v>
      </c>
      <c r="K94" s="454" t="str">
        <v>EUR5F30Y=ICAP</v>
      </c>
      <c r="L94" s="455">
        <v>2.157</v>
      </c>
      <c r="M94" s="216"/>
      <c r="N94" s="455">
        <v>2.3210000000000002</v>
      </c>
      <c r="O94" s="216"/>
      <c r="P94" s="265">
        <v>2.157</v>
      </c>
      <c r="Q94" s="213">
        <f>_xll.qlSimpleQuoteSetValue(E94,P94/100,Trigger)</f>
        <v>0</v>
      </c>
      <c r="R94" s="216"/>
      <c r="T94" s="460"/>
    </row>
    <row r="95" spans="1:20" x14ac:dyDescent="0.2">
      <c r="A95" s="216">
        <v>6</v>
      </c>
      <c r="B95" s="444" t="s">
        <v>9</v>
      </c>
      <c r="C95" s="445" t="str">
        <f>$A$95&amp;"F"</f>
        <v>6F</v>
      </c>
      <c r="D95" s="446" t="str">
        <f t="shared" si="10"/>
        <v>EUR6F1Y_Quote</v>
      </c>
      <c r="E95" s="446" t="str">
        <f>_xll.qlSimpleQuote(D95,,RateTickValue,Permanent,Trigger,ObjectOverwrite)</f>
        <v>EUR6F1Y_Quote#0000</v>
      </c>
      <c r="F95" s="447" t="str">
        <f>_xll.ohRangeRetrieveError(E95)</f>
        <v/>
      </c>
      <c r="G95" s="113"/>
      <c r="H95" s="450" t="s">
        <v>9</v>
      </c>
      <c r="I95" s="445" t="str">
        <f>$A$95&amp;"F"</f>
        <v>6F</v>
      </c>
      <c r="J95" s="451" t="str">
        <f t="shared" si="11"/>
        <v>EUR6F1Y</v>
      </c>
      <c r="K95" s="451" t="str">
        <v>EUR6F1Y=ICAP</v>
      </c>
      <c r="L95" s="452">
        <v>1.512</v>
      </c>
      <c r="M95" s="216"/>
      <c r="N95" s="452">
        <v>1.6739999999999999</v>
      </c>
      <c r="O95" s="216"/>
      <c r="P95" s="260">
        <v>1.512</v>
      </c>
      <c r="Q95" s="221">
        <f>_xll.qlSimpleQuoteSetValue(E95,P95/100,Trigger)</f>
        <v>0</v>
      </c>
      <c r="R95" s="216"/>
      <c r="T95" s="460"/>
    </row>
    <row r="96" spans="1:20" x14ac:dyDescent="0.2">
      <c r="A96" s="216"/>
      <c r="B96" s="444" t="s">
        <v>61</v>
      </c>
      <c r="C96" s="445" t="str">
        <f t="shared" ref="C96:C112" si="14">$A$95&amp;"F"</f>
        <v>6F</v>
      </c>
      <c r="D96" s="446" t="str">
        <f t="shared" si="10"/>
        <v>EUR6F2Y_Quote</v>
      </c>
      <c r="E96" s="446" t="str">
        <f>_xll.qlSimpleQuote(D96,,RateTickValue,Permanent,Trigger,ObjectOverwrite)</f>
        <v>EUR6F2Y_Quote#0000</v>
      </c>
      <c r="F96" s="447" t="str">
        <f>_xll.ohRangeRetrieveError(E96)</f>
        <v/>
      </c>
      <c r="G96" s="113"/>
      <c r="H96" s="450" t="s">
        <v>61</v>
      </c>
      <c r="I96" s="445" t="str">
        <f t="shared" ref="I96:I112" si="15">$A$95&amp;"F"</f>
        <v>6F</v>
      </c>
      <c r="J96" s="451" t="str">
        <f t="shared" si="11"/>
        <v>EUR6F2Y</v>
      </c>
      <c r="K96" s="451" t="str">
        <v>EUR6F2Y=ICAP</v>
      </c>
      <c r="L96" s="452">
        <v>1.6639999999999999</v>
      </c>
      <c r="M96" s="216"/>
      <c r="N96" s="452">
        <v>1.8280000000000001</v>
      </c>
      <c r="O96" s="216"/>
      <c r="P96" s="260">
        <v>1.6639999999999999</v>
      </c>
      <c r="Q96" s="221">
        <f>_xll.qlSimpleQuoteSetValue(E96,P96/100,Trigger)</f>
        <v>0</v>
      </c>
      <c r="R96" s="216"/>
      <c r="T96" s="460"/>
    </row>
    <row r="97" spans="1:20" x14ac:dyDescent="0.2">
      <c r="A97" s="216"/>
      <c r="B97" s="444" t="s">
        <v>60</v>
      </c>
      <c r="C97" s="445" t="str">
        <f t="shared" si="14"/>
        <v>6F</v>
      </c>
      <c r="D97" s="446" t="str">
        <f t="shared" si="10"/>
        <v>EUR6F3Y_Quote</v>
      </c>
      <c r="E97" s="446" t="str">
        <f>_xll.qlSimpleQuote(D97,,RateTickValue,Permanent,Trigger,ObjectOverwrite)</f>
        <v>EUR6F3Y_Quote#0000</v>
      </c>
      <c r="F97" s="447" t="str">
        <f>_xll.ohRangeRetrieveError(E97)</f>
        <v/>
      </c>
      <c r="G97" s="113"/>
      <c r="H97" s="450" t="s">
        <v>60</v>
      </c>
      <c r="I97" s="445" t="str">
        <f t="shared" si="15"/>
        <v>6F</v>
      </c>
      <c r="J97" s="451" t="str">
        <f t="shared" si="11"/>
        <v>EUR6F3Y</v>
      </c>
      <c r="K97" s="451" t="str">
        <v>EUR6F3Y=ICAP</v>
      </c>
      <c r="L97" s="452">
        <v>1.7909999999999999</v>
      </c>
      <c r="M97" s="216"/>
      <c r="N97" s="452">
        <v>1.958</v>
      </c>
      <c r="O97" s="216"/>
      <c r="P97" s="260">
        <v>1.7909999999999999</v>
      </c>
      <c r="Q97" s="221">
        <f>_xll.qlSimpleQuoteSetValue(E97,P97/100,Trigger)</f>
        <v>0</v>
      </c>
      <c r="R97" s="216"/>
      <c r="T97" s="460"/>
    </row>
    <row r="98" spans="1:20" x14ac:dyDescent="0.2">
      <c r="A98" s="216"/>
      <c r="B98" s="444" t="s">
        <v>59</v>
      </c>
      <c r="C98" s="445" t="str">
        <f t="shared" si="14"/>
        <v>6F</v>
      </c>
      <c r="D98" s="446" t="str">
        <f t="shared" si="10"/>
        <v>EUR6F4Y_Quote</v>
      </c>
      <c r="E98" s="446" t="str">
        <f>_xll.qlSimpleQuote(D98,,RateTickValue,Permanent,Trigger,ObjectOverwrite)</f>
        <v>EUR6F4Y_Quote#0000</v>
      </c>
      <c r="F98" s="447" t="str">
        <f>_xll.ohRangeRetrieveError(E98)</f>
        <v/>
      </c>
      <c r="G98" s="113"/>
      <c r="H98" s="450" t="s">
        <v>59</v>
      </c>
      <c r="I98" s="445" t="str">
        <f t="shared" si="15"/>
        <v>6F</v>
      </c>
      <c r="J98" s="451" t="str">
        <f t="shared" si="11"/>
        <v>EUR6F4Y</v>
      </c>
      <c r="K98" s="451" t="str">
        <v>EUR6F4Y=ICAP</v>
      </c>
      <c r="L98" s="452">
        <v>1.8919999999999999</v>
      </c>
      <c r="M98" s="216"/>
      <c r="N98" s="452">
        <v>2.0640000000000001</v>
      </c>
      <c r="O98" s="216"/>
      <c r="P98" s="260">
        <v>1.8919999999999999</v>
      </c>
      <c r="Q98" s="221">
        <f>_xll.qlSimpleQuoteSetValue(E98,P98/100,Trigger)</f>
        <v>0</v>
      </c>
      <c r="R98" s="216"/>
      <c r="T98" s="460"/>
    </row>
    <row r="99" spans="1:20" x14ac:dyDescent="0.2">
      <c r="A99" s="216"/>
      <c r="B99" s="444" t="s">
        <v>58</v>
      </c>
      <c r="C99" s="445" t="str">
        <f t="shared" si="14"/>
        <v>6F</v>
      </c>
      <c r="D99" s="446" t="str">
        <f t="shared" si="10"/>
        <v>EUR6F5Y_Quote</v>
      </c>
      <c r="E99" s="446" t="str">
        <f>_xll.qlSimpleQuote(D99,,RateTickValue,Permanent,Trigger,ObjectOverwrite)</f>
        <v>EUR6F5Y_Quote#0000</v>
      </c>
      <c r="F99" s="447" t="str">
        <f>_xll.ohRangeRetrieveError(E99)</f>
        <v/>
      </c>
      <c r="G99" s="113"/>
      <c r="H99" s="450" t="s">
        <v>58</v>
      </c>
      <c r="I99" s="445" t="str">
        <f t="shared" si="15"/>
        <v>6F</v>
      </c>
      <c r="J99" s="451" t="str">
        <f t="shared" si="11"/>
        <v>EUR6F5Y</v>
      </c>
      <c r="K99" s="451" t="str">
        <v>EUR6F5Y=ICAP</v>
      </c>
      <c r="L99" s="452">
        <v>1.9750000000000001</v>
      </c>
      <c r="M99" s="216"/>
      <c r="N99" s="452">
        <v>2.1549999999999998</v>
      </c>
      <c r="O99" s="216"/>
      <c r="P99" s="260">
        <v>1.9750000000000001</v>
      </c>
      <c r="Q99" s="221">
        <f>_xll.qlSimpleQuoteSetValue(E99,P99/100,Trigger)</f>
        <v>0</v>
      </c>
      <c r="R99" s="216"/>
      <c r="T99" s="460"/>
    </row>
    <row r="100" spans="1:20" x14ac:dyDescent="0.2">
      <c r="A100" s="216"/>
      <c r="B100" s="444" t="s">
        <v>57</v>
      </c>
      <c r="C100" s="445" t="str">
        <f t="shared" si="14"/>
        <v>6F</v>
      </c>
      <c r="D100" s="446" t="str">
        <f t="shared" si="10"/>
        <v>EUR6F6Y_Quote</v>
      </c>
      <c r="E100" s="446" t="str">
        <f>_xll.qlSimpleQuote(D100,,RateTickValue,Permanent,Trigger,ObjectOverwrite)</f>
        <v>EUR6F6Y_Quote#0000</v>
      </c>
      <c r="F100" s="447" t="str">
        <f>_xll.ohRangeRetrieveError(E100)</f>
        <v/>
      </c>
      <c r="G100" s="113"/>
      <c r="H100" s="450" t="s">
        <v>57</v>
      </c>
      <c r="I100" s="445" t="str">
        <f t="shared" si="15"/>
        <v>6F</v>
      </c>
      <c r="J100" s="451" t="str">
        <f t="shared" si="11"/>
        <v>EUR6F6Y</v>
      </c>
      <c r="K100" s="451" t="str">
        <v>EUR6F6Y=ICAP</v>
      </c>
      <c r="L100" s="452">
        <v>2.0419999999999998</v>
      </c>
      <c r="M100" s="216"/>
      <c r="N100" s="452">
        <v>2.226</v>
      </c>
      <c r="O100" s="216"/>
      <c r="P100" s="260">
        <v>2.0419999999999998</v>
      </c>
      <c r="Q100" s="221">
        <f>_xll.qlSimpleQuoteSetValue(E100,P100/100,Trigger)</f>
        <v>0</v>
      </c>
      <c r="R100" s="216"/>
      <c r="T100" s="460"/>
    </row>
    <row r="101" spans="1:20" x14ac:dyDescent="0.2">
      <c r="A101" s="216"/>
      <c r="B101" s="444" t="s">
        <v>56</v>
      </c>
      <c r="C101" s="445" t="str">
        <f t="shared" si="14"/>
        <v>6F</v>
      </c>
      <c r="D101" s="446" t="str">
        <f t="shared" si="10"/>
        <v>EUR6F7Y_Quote</v>
      </c>
      <c r="E101" s="446" t="str">
        <f>_xll.qlSimpleQuote(D101,,RateTickValue,Permanent,Trigger,ObjectOverwrite)</f>
        <v>EUR6F7Y_Quote#0000</v>
      </c>
      <c r="F101" s="447" t="str">
        <f>_xll.ohRangeRetrieveError(E101)</f>
        <v/>
      </c>
      <c r="G101" s="113"/>
      <c r="H101" s="450" t="s">
        <v>56</v>
      </c>
      <c r="I101" s="445" t="str">
        <f t="shared" si="15"/>
        <v>6F</v>
      </c>
      <c r="J101" s="451" t="str">
        <f t="shared" si="11"/>
        <v>EUR6F7Y</v>
      </c>
      <c r="K101" s="451" t="str">
        <v>EUR6F7Y=ICAP</v>
      </c>
      <c r="L101" s="452">
        <v>2.0960000000000001</v>
      </c>
      <c r="M101" s="216"/>
      <c r="N101" s="452">
        <v>2.2839999999999998</v>
      </c>
      <c r="O101" s="216"/>
      <c r="P101" s="260">
        <v>2.0960000000000001</v>
      </c>
      <c r="Q101" s="221">
        <f>_xll.qlSimpleQuoteSetValue(E101,P101/100,Trigger)</f>
        <v>0</v>
      </c>
      <c r="R101" s="216"/>
      <c r="T101" s="460"/>
    </row>
    <row r="102" spans="1:20" x14ac:dyDescent="0.2">
      <c r="A102" s="216"/>
      <c r="B102" s="444" t="s">
        <v>55</v>
      </c>
      <c r="C102" s="445" t="str">
        <f t="shared" si="14"/>
        <v>6F</v>
      </c>
      <c r="D102" s="446" t="str">
        <f t="shared" si="10"/>
        <v>EUR6F8Y_Quote</v>
      </c>
      <c r="E102" s="446" t="str">
        <f>_xll.qlSimpleQuote(D102,,RateTickValue,Permanent,Trigger,ObjectOverwrite)</f>
        <v>EUR6F8Y_Quote#0000</v>
      </c>
      <c r="F102" s="447" t="str">
        <f>_xll.ohRangeRetrieveError(E102)</f>
        <v/>
      </c>
      <c r="G102" s="113"/>
      <c r="H102" s="450" t="s">
        <v>55</v>
      </c>
      <c r="I102" s="445" t="str">
        <f t="shared" si="15"/>
        <v>6F</v>
      </c>
      <c r="J102" s="451" t="str">
        <f t="shared" si="11"/>
        <v>EUR6F8Y</v>
      </c>
      <c r="K102" s="451" t="str">
        <v>EUR6F8Y=ICAP</v>
      </c>
      <c r="L102" s="452">
        <v>2.14</v>
      </c>
      <c r="M102" s="216"/>
      <c r="N102" s="452">
        <v>2.3319999999999999</v>
      </c>
      <c r="O102" s="216"/>
      <c r="P102" s="260">
        <v>2.14</v>
      </c>
      <c r="Q102" s="221">
        <f>_xll.qlSimpleQuoteSetValue(E102,P102/100,Trigger)</f>
        <v>0</v>
      </c>
      <c r="R102" s="216"/>
      <c r="T102" s="460"/>
    </row>
    <row r="103" spans="1:20" x14ac:dyDescent="0.2">
      <c r="A103" s="216"/>
      <c r="B103" s="444" t="s">
        <v>54</v>
      </c>
      <c r="C103" s="445" t="str">
        <f t="shared" si="14"/>
        <v>6F</v>
      </c>
      <c r="D103" s="446" t="str">
        <f t="shared" si="10"/>
        <v>EUR6F9Y_Quote</v>
      </c>
      <c r="E103" s="446" t="str">
        <f>_xll.qlSimpleQuote(D103,,RateTickValue,Permanent,Trigger,ObjectOverwrite)</f>
        <v>EUR6F9Y_Quote#0000</v>
      </c>
      <c r="F103" s="447" t="str">
        <f>_xll.ohRangeRetrieveError(E103)</f>
        <v/>
      </c>
      <c r="G103" s="113"/>
      <c r="H103" s="450" t="s">
        <v>54</v>
      </c>
      <c r="I103" s="445" t="str">
        <f t="shared" si="15"/>
        <v>6F</v>
      </c>
      <c r="J103" s="451" t="str">
        <f t="shared" si="11"/>
        <v>EUR6F9Y</v>
      </c>
      <c r="K103" s="451" t="str">
        <v>EUR6F9Y=ICAP</v>
      </c>
      <c r="L103" s="452">
        <v>2.1720000000000002</v>
      </c>
      <c r="M103" s="216"/>
      <c r="N103" s="452">
        <v>2.367</v>
      </c>
      <c r="O103" s="216"/>
      <c r="P103" s="260">
        <v>2.1720000000000002</v>
      </c>
      <c r="Q103" s="221">
        <f>_xll.qlSimpleQuoteSetValue(E103,P103/100,Trigger)</f>
        <v>0</v>
      </c>
      <c r="R103" s="216"/>
      <c r="T103" s="460"/>
    </row>
    <row r="104" spans="1:20" x14ac:dyDescent="0.2">
      <c r="A104" s="216"/>
      <c r="B104" s="444" t="s">
        <v>53</v>
      </c>
      <c r="C104" s="445" t="str">
        <f t="shared" si="14"/>
        <v>6F</v>
      </c>
      <c r="D104" s="446" t="str">
        <f t="shared" si="10"/>
        <v>EUR6F10Y_Quote</v>
      </c>
      <c r="E104" s="446" t="str">
        <f>_xll.qlSimpleQuote(D104,,RateTickValue,Permanent,Trigger,ObjectOverwrite)</f>
        <v>EUR6F10Y_Quote#0000</v>
      </c>
      <c r="F104" s="447" t="str">
        <f>_xll.ohRangeRetrieveError(E104)</f>
        <v/>
      </c>
      <c r="G104" s="113"/>
      <c r="H104" s="450" t="s">
        <v>53</v>
      </c>
      <c r="I104" s="445" t="str">
        <f t="shared" si="15"/>
        <v>6F</v>
      </c>
      <c r="J104" s="451" t="str">
        <f t="shared" si="11"/>
        <v>EUR6F10Y</v>
      </c>
      <c r="K104" s="451" t="str">
        <v>EUR6F10Y=ICAP</v>
      </c>
      <c r="L104" s="452">
        <v>2.1989999999999998</v>
      </c>
      <c r="M104" s="216"/>
      <c r="N104" s="452">
        <v>2.3959999999999999</v>
      </c>
      <c r="O104" s="216"/>
      <c r="P104" s="260">
        <v>2.1989999999999998</v>
      </c>
      <c r="Q104" s="221">
        <f>_xll.qlSimpleQuoteSetValue(E104,P104/100,Trigger)</f>
        <v>0</v>
      </c>
      <c r="R104" s="216"/>
      <c r="T104" s="460"/>
    </row>
    <row r="105" spans="1:20" x14ac:dyDescent="0.2">
      <c r="A105" s="216"/>
      <c r="B105" s="444" t="s">
        <v>52</v>
      </c>
      <c r="C105" s="445" t="str">
        <f t="shared" si="14"/>
        <v>6F</v>
      </c>
      <c r="D105" s="446" t="str">
        <f t="shared" si="10"/>
        <v>EUR6F11Y_Quote</v>
      </c>
      <c r="E105" s="446" t="str">
        <f>_xll.qlSimpleQuote(D105,,RateTickValue,Permanent,Trigger,ObjectOverwrite)</f>
        <v>EUR6F11Y_Quote#0000</v>
      </c>
      <c r="F105" s="447" t="str">
        <f>_xll.ohRangeRetrieveError(E105)</f>
        <v/>
      </c>
      <c r="G105" s="113"/>
      <c r="H105" s="450" t="s">
        <v>52</v>
      </c>
      <c r="I105" s="445" t="str">
        <f t="shared" si="15"/>
        <v>6F</v>
      </c>
      <c r="J105" s="451" t="str">
        <f t="shared" si="11"/>
        <v>EUR6F11Y</v>
      </c>
      <c r="K105" s="451" t="str">
        <v>EUR6F11Y=ICAP</v>
      </c>
      <c r="L105" s="452">
        <v>2.222</v>
      </c>
      <c r="M105" s="216"/>
      <c r="N105" s="452">
        <v>2.4159999999999999</v>
      </c>
      <c r="O105" s="216"/>
      <c r="P105" s="260">
        <v>2.222</v>
      </c>
      <c r="Q105" s="221">
        <f>_xll.qlSimpleQuoteSetValue(E105,P105/100,Trigger)</f>
        <v>0</v>
      </c>
      <c r="R105" s="216"/>
      <c r="T105" s="460"/>
    </row>
    <row r="106" spans="1:20" x14ac:dyDescent="0.2">
      <c r="A106" s="216"/>
      <c r="B106" s="444" t="s">
        <v>51</v>
      </c>
      <c r="C106" s="445" t="str">
        <f t="shared" si="14"/>
        <v>6F</v>
      </c>
      <c r="D106" s="446" t="str">
        <f t="shared" si="10"/>
        <v>EUR6F12Y_Quote</v>
      </c>
      <c r="E106" s="446" t="str">
        <f>_xll.qlSimpleQuote(D106,,RateTickValue,Permanent,Trigger,ObjectOverwrite)</f>
        <v>EUR6F12Y_Quote#0000</v>
      </c>
      <c r="F106" s="447" t="str">
        <f>_xll.ohRangeRetrieveError(E106)</f>
        <v/>
      </c>
      <c r="G106" s="113"/>
      <c r="H106" s="450" t="s">
        <v>51</v>
      </c>
      <c r="I106" s="445" t="str">
        <f t="shared" si="15"/>
        <v>6F</v>
      </c>
      <c r="J106" s="451" t="str">
        <f t="shared" si="11"/>
        <v>EUR6F12Y</v>
      </c>
      <c r="K106" s="451" t="str">
        <v>EUR6F12Y=ICAP</v>
      </c>
      <c r="L106" s="452">
        <v>2.238</v>
      </c>
      <c r="M106" s="216"/>
      <c r="N106" s="452">
        <v>2.4319999999999999</v>
      </c>
      <c r="O106" s="216"/>
      <c r="P106" s="260">
        <v>2.238</v>
      </c>
      <c r="Q106" s="221">
        <f>_xll.qlSimpleQuoteSetValue(E106,P106/100,Trigger)</f>
        <v>0</v>
      </c>
      <c r="R106" s="216"/>
      <c r="T106" s="460"/>
    </row>
    <row r="107" spans="1:20" x14ac:dyDescent="0.2">
      <c r="A107" s="216"/>
      <c r="B107" s="444" t="s">
        <v>50</v>
      </c>
      <c r="C107" s="445" t="str">
        <f t="shared" si="14"/>
        <v>6F</v>
      </c>
      <c r="D107" s="446" t="str">
        <f t="shared" si="10"/>
        <v>EUR6F13Y_Quote</v>
      </c>
      <c r="E107" s="446" t="str">
        <f>_xll.qlSimpleQuote(D107,,RateTickValue,Permanent,Trigger,ObjectOverwrite)</f>
        <v>EUR6F13Y_Quote#0000</v>
      </c>
      <c r="F107" s="447" t="str">
        <f>_xll.ohRangeRetrieveError(E107)</f>
        <v/>
      </c>
      <c r="G107" s="113"/>
      <c r="H107" s="450" t="s">
        <v>50</v>
      </c>
      <c r="I107" s="445" t="str">
        <f t="shared" si="15"/>
        <v>6F</v>
      </c>
      <c r="J107" s="451" t="str">
        <f t="shared" si="11"/>
        <v>EUR6F13Y</v>
      </c>
      <c r="K107" s="451" t="str">
        <v>EUR6F13Y=ICAP</v>
      </c>
      <c r="L107" s="452">
        <v>2.2509999999999999</v>
      </c>
      <c r="M107" s="216"/>
      <c r="N107" s="452">
        <v>2.4430000000000001</v>
      </c>
      <c r="O107" s="216"/>
      <c r="P107" s="260">
        <v>2.2509999999999999</v>
      </c>
      <c r="Q107" s="221">
        <f>_xll.qlSimpleQuoteSetValue(E107,P107/100,Trigger)</f>
        <v>0</v>
      </c>
      <c r="R107" s="216"/>
      <c r="T107" s="460"/>
    </row>
    <row r="108" spans="1:20" x14ac:dyDescent="0.2">
      <c r="A108" s="216"/>
      <c r="B108" s="444" t="s">
        <v>49</v>
      </c>
      <c r="C108" s="445" t="str">
        <f t="shared" si="14"/>
        <v>6F</v>
      </c>
      <c r="D108" s="446" t="str">
        <f t="shared" si="10"/>
        <v>EUR6F14Y_Quote</v>
      </c>
      <c r="E108" s="446" t="str">
        <f>_xll.qlSimpleQuote(D108,,RateTickValue,Permanent,Trigger,ObjectOverwrite)</f>
        <v>EUR6F14Y_Quote#0000</v>
      </c>
      <c r="F108" s="447" t="str">
        <f>_xll.ohRangeRetrieveError(E108)</f>
        <v/>
      </c>
      <c r="G108" s="113"/>
      <c r="H108" s="450" t="s">
        <v>49</v>
      </c>
      <c r="I108" s="445" t="str">
        <f t="shared" si="15"/>
        <v>6F</v>
      </c>
      <c r="J108" s="451" t="str">
        <f t="shared" si="11"/>
        <v>EUR6F14Y</v>
      </c>
      <c r="K108" s="451" t="str">
        <v>EUR6F14Y=ICAP</v>
      </c>
      <c r="L108" s="452">
        <v>2.2589999999999999</v>
      </c>
      <c r="M108" s="216"/>
      <c r="N108" s="452">
        <v>2.448</v>
      </c>
      <c r="O108" s="216"/>
      <c r="P108" s="260">
        <v>2.2589999999999999</v>
      </c>
      <c r="Q108" s="221">
        <f>_xll.qlSimpleQuoteSetValue(E108,P108/100,Trigger)</f>
        <v>0</v>
      </c>
      <c r="R108" s="216"/>
      <c r="T108" s="460"/>
    </row>
    <row r="109" spans="1:20" x14ac:dyDescent="0.2">
      <c r="A109" s="216"/>
      <c r="B109" s="444" t="s">
        <v>48</v>
      </c>
      <c r="C109" s="445" t="str">
        <f t="shared" si="14"/>
        <v>6F</v>
      </c>
      <c r="D109" s="446" t="str">
        <f t="shared" si="10"/>
        <v>EUR6F15Y_Quote</v>
      </c>
      <c r="E109" s="446" t="str">
        <f>_xll.qlSimpleQuote(D109,,RateTickValue,Permanent,Trigger,ObjectOverwrite)</f>
        <v>EUR6F15Y_Quote#0000</v>
      </c>
      <c r="F109" s="447" t="str">
        <f>_xll.ohRangeRetrieveError(E109)</f>
        <v/>
      </c>
      <c r="G109" s="113"/>
      <c r="H109" s="450" t="s">
        <v>48</v>
      </c>
      <c r="I109" s="445" t="str">
        <f t="shared" si="15"/>
        <v>6F</v>
      </c>
      <c r="J109" s="451" t="str">
        <f t="shared" si="11"/>
        <v>EUR6F15Y</v>
      </c>
      <c r="K109" s="451" t="str">
        <v>EUR6F15Y=ICAP</v>
      </c>
      <c r="L109" s="452">
        <v>2.262</v>
      </c>
      <c r="M109" s="216"/>
      <c r="N109" s="452">
        <v>2.4500000000000002</v>
      </c>
      <c r="O109" s="216"/>
      <c r="P109" s="260">
        <v>2.262</v>
      </c>
      <c r="Q109" s="221">
        <f>_xll.qlSimpleQuoteSetValue(E109,P109/100,Trigger)</f>
        <v>0</v>
      </c>
      <c r="R109" s="216"/>
      <c r="T109" s="460"/>
    </row>
    <row r="110" spans="1:20" x14ac:dyDescent="0.2">
      <c r="A110" s="216"/>
      <c r="B110" s="444" t="s">
        <v>43</v>
      </c>
      <c r="C110" s="445" t="str">
        <f t="shared" si="14"/>
        <v>6F</v>
      </c>
      <c r="D110" s="446" t="str">
        <f t="shared" si="10"/>
        <v>EUR6F20Y_Quote</v>
      </c>
      <c r="E110" s="446" t="str">
        <f>_xll.qlSimpleQuote(D110,,RateTickValue,Permanent,Trigger,ObjectOverwrite)</f>
        <v>EUR6F20Y_Quote#0000</v>
      </c>
      <c r="F110" s="447" t="str">
        <f>_xll.ohRangeRetrieveError(E110)</f>
        <v/>
      </c>
      <c r="G110" s="113"/>
      <c r="H110" s="450" t="s">
        <v>43</v>
      </c>
      <c r="I110" s="445" t="str">
        <f t="shared" si="15"/>
        <v>6F</v>
      </c>
      <c r="J110" s="451" t="str">
        <f t="shared" si="11"/>
        <v>EUR6F20Y</v>
      </c>
      <c r="K110" s="451" t="str">
        <v>EUR6F20Y=ICAP</v>
      </c>
      <c r="L110" s="452">
        <v>2.2469999999999999</v>
      </c>
      <c r="M110" s="216"/>
      <c r="N110" s="452">
        <v>2.427</v>
      </c>
      <c r="O110" s="216"/>
      <c r="P110" s="260">
        <v>2.2469999999999999</v>
      </c>
      <c r="Q110" s="221">
        <f>_xll.qlSimpleQuoteSetValue(E110,P110/100,Trigger)</f>
        <v>0</v>
      </c>
      <c r="R110" s="216"/>
      <c r="T110" s="460"/>
    </row>
    <row r="111" spans="1:20" x14ac:dyDescent="0.2">
      <c r="A111" s="216"/>
      <c r="B111" s="444" t="s">
        <v>38</v>
      </c>
      <c r="C111" s="445" t="str">
        <f t="shared" si="14"/>
        <v>6F</v>
      </c>
      <c r="D111" s="446" t="str">
        <f t="shared" si="10"/>
        <v>EUR6F25Y_Quote</v>
      </c>
      <c r="E111" s="446" t="str">
        <f>_xll.qlSimpleQuote(D111,,RateTickValue,Permanent,Trigger,ObjectOverwrite)</f>
        <v>EUR6F25Y_Quote#0000</v>
      </c>
      <c r="F111" s="447" t="str">
        <f>_xll.ohRangeRetrieveError(E111)</f>
        <v/>
      </c>
      <c r="G111" s="113"/>
      <c r="H111" s="450" t="s">
        <v>38</v>
      </c>
      <c r="I111" s="445" t="str">
        <f t="shared" si="15"/>
        <v>6F</v>
      </c>
      <c r="J111" s="451" t="str">
        <f t="shared" si="11"/>
        <v>EUR6F25Y</v>
      </c>
      <c r="K111" s="451" t="str">
        <v>EUR6F25Y=ICAP</v>
      </c>
      <c r="L111" s="452">
        <v>2.2160000000000002</v>
      </c>
      <c r="M111" s="216"/>
      <c r="N111" s="452">
        <v>2.3889999999999998</v>
      </c>
      <c r="O111" s="216"/>
      <c r="P111" s="260">
        <v>2.2160000000000002</v>
      </c>
      <c r="Q111" s="221">
        <f>_xll.qlSimpleQuoteSetValue(E111,P111/100,Trigger)</f>
        <v>0</v>
      </c>
      <c r="R111" s="216"/>
      <c r="T111" s="460"/>
    </row>
    <row r="112" spans="1:20" x14ac:dyDescent="0.2">
      <c r="A112" s="216"/>
      <c r="B112" s="187" t="s">
        <v>33</v>
      </c>
      <c r="C112" s="53" t="str">
        <f t="shared" si="14"/>
        <v>6F</v>
      </c>
      <c r="D112" s="52" t="str">
        <f t="shared" si="10"/>
        <v>EUR6F30Y_Quote</v>
      </c>
      <c r="E112" s="52" t="str">
        <f>_xll.qlSimpleQuote(D112,,RateTickValue,Permanent,Trigger,ObjectOverwrite)</f>
        <v>EUR6F30Y_Quote#0000</v>
      </c>
      <c r="F112" s="448" t="str">
        <f>_xll.ohRangeRetrieveError(E112)</f>
        <v/>
      </c>
      <c r="G112" s="113"/>
      <c r="H112" s="453" t="s">
        <v>33</v>
      </c>
      <c r="I112" s="53" t="str">
        <f t="shared" si="15"/>
        <v>6F</v>
      </c>
      <c r="J112" s="454" t="str">
        <f t="shared" si="11"/>
        <v>EUR6F30Y</v>
      </c>
      <c r="K112" s="454" t="str">
        <v>EUR6F30Y=ICAP</v>
      </c>
      <c r="L112" s="455">
        <v>2.2010000000000001</v>
      </c>
      <c r="M112" s="216"/>
      <c r="N112" s="455">
        <v>2.3639999999999999</v>
      </c>
      <c r="O112" s="216"/>
      <c r="P112" s="265">
        <v>2.2010000000000001</v>
      </c>
      <c r="Q112" s="213">
        <f>_xll.qlSimpleQuoteSetValue(E112,P112/100,Trigger)</f>
        <v>0</v>
      </c>
      <c r="R112" s="216"/>
      <c r="T112" s="460"/>
    </row>
    <row r="113" spans="1:20" x14ac:dyDescent="0.2">
      <c r="A113" s="216">
        <v>7</v>
      </c>
      <c r="B113" s="444" t="s">
        <v>9</v>
      </c>
      <c r="C113" s="445" t="str">
        <f>$A$113&amp;"F"</f>
        <v>7F</v>
      </c>
      <c r="D113" s="446" t="str">
        <f t="shared" si="10"/>
        <v>EUR7F1Y_Quote</v>
      </c>
      <c r="E113" s="446" t="str">
        <f>_xll.qlSimpleQuote(D113,,RateTickValue,Permanent,Trigger,ObjectOverwrite)</f>
        <v>EUR7F1Y_Quote#0000</v>
      </c>
      <c r="F113" s="447" t="str">
        <f>_xll.ohRangeRetrieveError(E113)</f>
        <v/>
      </c>
      <c r="G113" s="113"/>
      <c r="H113" s="450" t="s">
        <v>9</v>
      </c>
      <c r="I113" s="445" t="str">
        <f>$A$113&amp;"F"</f>
        <v>7F</v>
      </c>
      <c r="J113" s="451" t="str">
        <f t="shared" si="11"/>
        <v>EUR7F1Y</v>
      </c>
      <c r="K113" s="451" t="str">
        <v>EUR7F1Y=ICAP</v>
      </c>
      <c r="L113" s="452">
        <v>1.8180000000000001</v>
      </c>
      <c r="M113" s="216"/>
      <c r="N113" s="452">
        <v>1.986</v>
      </c>
      <c r="O113" s="216"/>
      <c r="P113" s="260">
        <v>1.8180000000000001</v>
      </c>
      <c r="Q113" s="221">
        <f>_xll.qlSimpleQuoteSetValue(E113,P113/100,Trigger)</f>
        <v>0</v>
      </c>
      <c r="R113" s="216"/>
      <c r="T113" s="460"/>
    </row>
    <row r="114" spans="1:20" x14ac:dyDescent="0.2">
      <c r="A114" s="216"/>
      <c r="B114" s="444" t="s">
        <v>61</v>
      </c>
      <c r="C114" s="445" t="str">
        <f t="shared" ref="C114:C130" si="16">$A$113&amp;"F"</f>
        <v>7F</v>
      </c>
      <c r="D114" s="446" t="str">
        <f t="shared" si="10"/>
        <v>EUR7F2Y_Quote</v>
      </c>
      <c r="E114" s="446" t="str">
        <f>_xll.qlSimpleQuote(D114,,RateTickValue,Permanent,Trigger,ObjectOverwrite)</f>
        <v>EUR7F2Y_Quote#0000</v>
      </c>
      <c r="F114" s="447" t="str">
        <f>_xll.ohRangeRetrieveError(E114)</f>
        <v/>
      </c>
      <c r="G114" s="113"/>
      <c r="H114" s="450" t="s">
        <v>61</v>
      </c>
      <c r="I114" s="445" t="str">
        <f t="shared" ref="I114:I130" si="17">$A$113&amp;"F"</f>
        <v>7F</v>
      </c>
      <c r="J114" s="451" t="str">
        <f t="shared" si="11"/>
        <v>EUR7F2Y</v>
      </c>
      <c r="K114" s="451" t="str">
        <v>EUR7F2Y=ICAP</v>
      </c>
      <c r="L114" s="452">
        <v>1.9339999999999999</v>
      </c>
      <c r="M114" s="216"/>
      <c r="N114" s="452">
        <v>2.105</v>
      </c>
      <c r="O114" s="216"/>
      <c r="P114" s="260">
        <v>1.9339999999999999</v>
      </c>
      <c r="Q114" s="221">
        <f>_xll.qlSimpleQuoteSetValue(E114,P114/100,Trigger)</f>
        <v>0</v>
      </c>
      <c r="R114" s="216"/>
      <c r="T114" s="460"/>
    </row>
    <row r="115" spans="1:20" x14ac:dyDescent="0.2">
      <c r="A115" s="216"/>
      <c r="B115" s="444" t="s">
        <v>60</v>
      </c>
      <c r="C115" s="445" t="str">
        <f t="shared" si="16"/>
        <v>7F</v>
      </c>
      <c r="D115" s="446" t="str">
        <f t="shared" si="10"/>
        <v>EUR7F3Y_Quote</v>
      </c>
      <c r="E115" s="446" t="str">
        <f>_xll.qlSimpleQuote(D115,,RateTickValue,Permanent,Trigger,ObjectOverwrite)</f>
        <v>EUR7F3Y_Quote#0000</v>
      </c>
      <c r="F115" s="447" t="str">
        <f>_xll.ohRangeRetrieveError(E115)</f>
        <v/>
      </c>
      <c r="G115" s="113"/>
      <c r="H115" s="450" t="s">
        <v>60</v>
      </c>
      <c r="I115" s="445" t="str">
        <f t="shared" si="17"/>
        <v>7F</v>
      </c>
      <c r="J115" s="451" t="str">
        <f t="shared" si="11"/>
        <v>EUR7F3Y</v>
      </c>
      <c r="K115" s="451" t="str">
        <v>EUR7F3Y=ICAP</v>
      </c>
      <c r="L115" s="452">
        <v>2.0230000000000001</v>
      </c>
      <c r="M115" s="216"/>
      <c r="N115" s="452">
        <v>2.2010000000000001</v>
      </c>
      <c r="O115" s="216"/>
      <c r="P115" s="260">
        <v>2.0230000000000001</v>
      </c>
      <c r="Q115" s="221">
        <f>_xll.qlSimpleQuoteSetValue(E115,P115/100,Trigger)</f>
        <v>0</v>
      </c>
      <c r="R115" s="216"/>
      <c r="T115" s="460"/>
    </row>
    <row r="116" spans="1:20" x14ac:dyDescent="0.2">
      <c r="A116" s="216"/>
      <c r="B116" s="444" t="s">
        <v>59</v>
      </c>
      <c r="C116" s="445" t="str">
        <f t="shared" si="16"/>
        <v>7F</v>
      </c>
      <c r="D116" s="446" t="str">
        <f t="shared" si="10"/>
        <v>EUR7F4Y_Quote</v>
      </c>
      <c r="E116" s="446" t="str">
        <f>_xll.qlSimpleQuote(D116,,RateTickValue,Permanent,Trigger,ObjectOverwrite)</f>
        <v>EUR7F4Y_Quote#0000</v>
      </c>
      <c r="F116" s="447" t="str">
        <f>_xll.ohRangeRetrieveError(E116)</f>
        <v/>
      </c>
      <c r="G116" s="113"/>
      <c r="H116" s="450" t="s">
        <v>59</v>
      </c>
      <c r="I116" s="445" t="str">
        <f t="shared" si="17"/>
        <v>7F</v>
      </c>
      <c r="J116" s="451" t="str">
        <f t="shared" si="11"/>
        <v>EUR7F4Y</v>
      </c>
      <c r="K116" s="451" t="str">
        <v>EUR7F4Y=ICAP</v>
      </c>
      <c r="L116" s="452">
        <v>2.0950000000000002</v>
      </c>
      <c r="M116" s="216"/>
      <c r="N116" s="452">
        <v>2.282</v>
      </c>
      <c r="O116" s="216"/>
      <c r="P116" s="260">
        <v>2.0950000000000002</v>
      </c>
      <c r="Q116" s="221">
        <f>_xll.qlSimpleQuoteSetValue(E116,P116/100,Trigger)</f>
        <v>0</v>
      </c>
      <c r="R116" s="216"/>
      <c r="T116" s="460"/>
    </row>
    <row r="117" spans="1:20" x14ac:dyDescent="0.2">
      <c r="A117" s="216"/>
      <c r="B117" s="444" t="s">
        <v>58</v>
      </c>
      <c r="C117" s="445" t="str">
        <f t="shared" si="16"/>
        <v>7F</v>
      </c>
      <c r="D117" s="446" t="str">
        <f t="shared" si="10"/>
        <v>EUR7F5Y_Quote</v>
      </c>
      <c r="E117" s="446" t="str">
        <f>_xll.qlSimpleQuote(D117,,RateTickValue,Permanent,Trigger,ObjectOverwrite)</f>
        <v>EUR7F5Y_Quote#0000</v>
      </c>
      <c r="F117" s="447" t="str">
        <f>_xll.ohRangeRetrieveError(E117)</f>
        <v/>
      </c>
      <c r="G117" s="113"/>
      <c r="H117" s="450" t="s">
        <v>58</v>
      </c>
      <c r="I117" s="445" t="str">
        <f t="shared" si="17"/>
        <v>7F</v>
      </c>
      <c r="J117" s="451" t="str">
        <f t="shared" si="11"/>
        <v>EUR7F5Y</v>
      </c>
      <c r="K117" s="451" t="str">
        <v>EUR7F5Y=ICAP</v>
      </c>
      <c r="L117" s="452">
        <v>2.1539999999999999</v>
      </c>
      <c r="M117" s="216"/>
      <c r="N117" s="452">
        <v>2.343</v>
      </c>
      <c r="O117" s="216"/>
      <c r="P117" s="260">
        <v>2.1539999999999999</v>
      </c>
      <c r="Q117" s="221">
        <f>_xll.qlSimpleQuoteSetValue(E117,P117/100,Trigger)</f>
        <v>0</v>
      </c>
      <c r="R117" s="216"/>
      <c r="T117" s="460"/>
    </row>
    <row r="118" spans="1:20" x14ac:dyDescent="0.2">
      <c r="A118" s="216"/>
      <c r="B118" s="444" t="s">
        <v>57</v>
      </c>
      <c r="C118" s="445" t="str">
        <f t="shared" si="16"/>
        <v>7F</v>
      </c>
      <c r="D118" s="446" t="str">
        <f t="shared" si="10"/>
        <v>EUR7F6Y_Quote</v>
      </c>
      <c r="E118" s="446" t="str">
        <f>_xll.qlSimpleQuote(D118,,RateTickValue,Permanent,Trigger,ObjectOverwrite)</f>
        <v>EUR7F6Y_Quote#0000</v>
      </c>
      <c r="F118" s="447" t="str">
        <f>_xll.ohRangeRetrieveError(E118)</f>
        <v/>
      </c>
      <c r="G118" s="113"/>
      <c r="H118" s="450" t="s">
        <v>57</v>
      </c>
      <c r="I118" s="445" t="str">
        <f t="shared" si="17"/>
        <v>7F</v>
      </c>
      <c r="J118" s="451" t="str">
        <f t="shared" si="11"/>
        <v>EUR7F6Y</v>
      </c>
      <c r="K118" s="451" t="str">
        <v>EUR7F6Y=ICAP</v>
      </c>
      <c r="L118" s="452">
        <v>2.2000000000000002</v>
      </c>
      <c r="M118" s="216"/>
      <c r="N118" s="452">
        <v>2.3940000000000001</v>
      </c>
      <c r="O118" s="216"/>
      <c r="P118" s="260">
        <v>2.2000000000000002</v>
      </c>
      <c r="Q118" s="221">
        <f>_xll.qlSimpleQuoteSetValue(E118,P118/100,Trigger)</f>
        <v>0</v>
      </c>
      <c r="R118" s="216"/>
      <c r="T118" s="460"/>
    </row>
    <row r="119" spans="1:20" x14ac:dyDescent="0.2">
      <c r="A119" s="216"/>
      <c r="B119" s="444" t="s">
        <v>56</v>
      </c>
      <c r="C119" s="445" t="str">
        <f t="shared" si="16"/>
        <v>7F</v>
      </c>
      <c r="D119" s="446" t="str">
        <f t="shared" si="10"/>
        <v>EUR7F7Y_Quote</v>
      </c>
      <c r="E119" s="446" t="str">
        <f>_xll.qlSimpleQuote(D119,,RateTickValue,Permanent,Trigger,ObjectOverwrite)</f>
        <v>EUR7F7Y_Quote#0000</v>
      </c>
      <c r="F119" s="447" t="str">
        <f>_xll.ohRangeRetrieveError(E119)</f>
        <v/>
      </c>
      <c r="G119" s="113"/>
      <c r="H119" s="450" t="s">
        <v>56</v>
      </c>
      <c r="I119" s="445" t="str">
        <f t="shared" si="17"/>
        <v>7F</v>
      </c>
      <c r="J119" s="451" t="str">
        <f t="shared" si="11"/>
        <v>EUR7F7Y</v>
      </c>
      <c r="K119" s="451" t="str">
        <v>EUR7F7Y=ICAP</v>
      </c>
      <c r="L119" s="452">
        <v>2.2360000000000002</v>
      </c>
      <c r="M119" s="216"/>
      <c r="N119" s="452">
        <v>2.4340000000000002</v>
      </c>
      <c r="O119" s="216"/>
      <c r="P119" s="260">
        <v>2.2360000000000002</v>
      </c>
      <c r="Q119" s="221">
        <f>_xll.qlSimpleQuoteSetValue(E119,P119/100,Trigger)</f>
        <v>0</v>
      </c>
      <c r="R119" s="216"/>
      <c r="T119" s="460"/>
    </row>
    <row r="120" spans="1:20" x14ac:dyDescent="0.2">
      <c r="A120" s="216"/>
      <c r="B120" s="444" t="s">
        <v>55</v>
      </c>
      <c r="C120" s="445" t="str">
        <f t="shared" si="16"/>
        <v>7F</v>
      </c>
      <c r="D120" s="446" t="str">
        <f t="shared" si="10"/>
        <v>EUR7F8Y_Quote</v>
      </c>
      <c r="E120" s="446" t="str">
        <f>_xll.qlSimpleQuote(D120,,RateTickValue,Permanent,Trigger,ObjectOverwrite)</f>
        <v>EUR7F8Y_Quote#0000</v>
      </c>
      <c r="F120" s="447" t="str">
        <f>_xll.ohRangeRetrieveError(E120)</f>
        <v/>
      </c>
      <c r="G120" s="113"/>
      <c r="H120" s="450" t="s">
        <v>55</v>
      </c>
      <c r="I120" s="445" t="str">
        <f t="shared" si="17"/>
        <v>7F</v>
      </c>
      <c r="J120" s="451" t="str">
        <f t="shared" si="11"/>
        <v>EUR7F8Y</v>
      </c>
      <c r="K120" s="451" t="str">
        <v>EUR7F8Y=ICAP</v>
      </c>
      <c r="L120" s="452">
        <v>2.262</v>
      </c>
      <c r="M120" s="216"/>
      <c r="N120" s="452">
        <v>2.4630000000000001</v>
      </c>
      <c r="O120" s="216"/>
      <c r="P120" s="260">
        <v>2.262</v>
      </c>
      <c r="Q120" s="221">
        <f>_xll.qlSimpleQuoteSetValue(E120,P120/100,Trigger)</f>
        <v>0</v>
      </c>
      <c r="R120" s="216"/>
      <c r="T120" s="460"/>
    </row>
    <row r="121" spans="1:20" x14ac:dyDescent="0.2">
      <c r="A121" s="216"/>
      <c r="B121" s="444" t="s">
        <v>54</v>
      </c>
      <c r="C121" s="445" t="str">
        <f t="shared" si="16"/>
        <v>7F</v>
      </c>
      <c r="D121" s="446" t="str">
        <f t="shared" si="10"/>
        <v>EUR7F9Y_Quote</v>
      </c>
      <c r="E121" s="446" t="str">
        <f>_xll.qlSimpleQuote(D121,,RateTickValue,Permanent,Trigger,ObjectOverwrite)</f>
        <v>EUR7F9Y_Quote#0000</v>
      </c>
      <c r="F121" s="447" t="str">
        <f>_xll.ohRangeRetrieveError(E121)</f>
        <v/>
      </c>
      <c r="G121" s="113"/>
      <c r="H121" s="450" t="s">
        <v>54</v>
      </c>
      <c r="I121" s="445" t="str">
        <f t="shared" si="17"/>
        <v>7F</v>
      </c>
      <c r="J121" s="451" t="str">
        <f t="shared" si="11"/>
        <v>EUR7F9Y</v>
      </c>
      <c r="K121" s="451" t="str">
        <v>EUR7F9Y=ICAP</v>
      </c>
      <c r="L121" s="452">
        <v>2.2829999999999999</v>
      </c>
      <c r="M121" s="216"/>
      <c r="N121" s="452">
        <v>2.4860000000000002</v>
      </c>
      <c r="O121" s="216"/>
      <c r="P121" s="260">
        <v>2.2829999999999999</v>
      </c>
      <c r="Q121" s="221">
        <f>_xll.qlSimpleQuoteSetValue(E121,P121/100,Trigger)</f>
        <v>0</v>
      </c>
      <c r="R121" s="216"/>
      <c r="T121" s="460"/>
    </row>
    <row r="122" spans="1:20" x14ac:dyDescent="0.2">
      <c r="A122" s="216"/>
      <c r="B122" s="444" t="s">
        <v>53</v>
      </c>
      <c r="C122" s="445" t="str">
        <f t="shared" si="16"/>
        <v>7F</v>
      </c>
      <c r="D122" s="446" t="str">
        <f t="shared" si="10"/>
        <v>EUR7F10Y_Quote</v>
      </c>
      <c r="E122" s="446" t="str">
        <f>_xll.qlSimpleQuote(D122,,RateTickValue,Permanent,Trigger,ObjectOverwrite)</f>
        <v>EUR7F10Y_Quote#0000</v>
      </c>
      <c r="F122" s="447" t="str">
        <f>_xll.ohRangeRetrieveError(E122)</f>
        <v/>
      </c>
      <c r="G122" s="113"/>
      <c r="H122" s="450" t="s">
        <v>53</v>
      </c>
      <c r="I122" s="445" t="str">
        <f t="shared" si="17"/>
        <v>7F</v>
      </c>
      <c r="J122" s="451" t="str">
        <f t="shared" si="11"/>
        <v>EUR7F10Y</v>
      </c>
      <c r="K122" s="451" t="str">
        <v>EUR7F10Y=ICAP</v>
      </c>
      <c r="L122" s="452">
        <v>2.3010000000000002</v>
      </c>
      <c r="M122" s="216"/>
      <c r="N122" s="452">
        <v>2.5</v>
      </c>
      <c r="O122" s="216"/>
      <c r="P122" s="260">
        <v>2.3010000000000002</v>
      </c>
      <c r="Q122" s="221">
        <f>_xll.qlSimpleQuoteSetValue(E122,P122/100,Trigger)</f>
        <v>0</v>
      </c>
      <c r="R122" s="216"/>
      <c r="T122" s="460"/>
    </row>
    <row r="123" spans="1:20" x14ac:dyDescent="0.2">
      <c r="A123" s="216"/>
      <c r="B123" s="444" t="s">
        <v>52</v>
      </c>
      <c r="C123" s="445" t="str">
        <f t="shared" si="16"/>
        <v>7F</v>
      </c>
      <c r="D123" s="446" t="str">
        <f t="shared" si="10"/>
        <v>EUR7F11Y_Quote</v>
      </c>
      <c r="E123" s="446" t="str">
        <f>_xll.qlSimpleQuote(D123,,RateTickValue,Permanent,Trigger,ObjectOverwrite)</f>
        <v>EUR7F11Y_Quote#0000</v>
      </c>
      <c r="F123" s="447" t="str">
        <f>_xll.ohRangeRetrieveError(E123)</f>
        <v/>
      </c>
      <c r="G123" s="113"/>
      <c r="H123" s="450" t="s">
        <v>52</v>
      </c>
      <c r="I123" s="445" t="str">
        <f t="shared" si="17"/>
        <v>7F</v>
      </c>
      <c r="J123" s="451" t="str">
        <f t="shared" si="11"/>
        <v>EUR7F11Y</v>
      </c>
      <c r="K123" s="451" t="str">
        <v>EUR7F11Y=ICAP</v>
      </c>
      <c r="L123" s="452">
        <v>2.3130000000000002</v>
      </c>
      <c r="M123" s="216"/>
      <c r="N123" s="452">
        <v>2.5110000000000001</v>
      </c>
      <c r="O123" s="216"/>
      <c r="P123" s="260">
        <v>2.3130000000000002</v>
      </c>
      <c r="Q123" s="221">
        <f>_xll.qlSimpleQuoteSetValue(E123,P123/100,Trigger)</f>
        <v>0</v>
      </c>
      <c r="R123" s="216"/>
      <c r="T123" s="460"/>
    </row>
    <row r="124" spans="1:20" x14ac:dyDescent="0.2">
      <c r="A124" s="216"/>
      <c r="B124" s="444" t="s">
        <v>51</v>
      </c>
      <c r="C124" s="445" t="str">
        <f t="shared" si="16"/>
        <v>7F</v>
      </c>
      <c r="D124" s="446" t="str">
        <f t="shared" si="10"/>
        <v>EUR7F12Y_Quote</v>
      </c>
      <c r="E124" s="446" t="str">
        <f>_xll.qlSimpleQuote(D124,,RateTickValue,Permanent,Trigger,ObjectOverwrite)</f>
        <v>EUR7F12Y_Quote#0000</v>
      </c>
      <c r="F124" s="447" t="str">
        <f>_xll.ohRangeRetrieveError(E124)</f>
        <v/>
      </c>
      <c r="G124" s="113"/>
      <c r="H124" s="450" t="s">
        <v>51</v>
      </c>
      <c r="I124" s="445" t="str">
        <f t="shared" si="17"/>
        <v>7F</v>
      </c>
      <c r="J124" s="451" t="str">
        <f t="shared" si="11"/>
        <v>EUR7F12Y</v>
      </c>
      <c r="K124" s="451" t="str">
        <v>EUR7F12Y=ICAP</v>
      </c>
      <c r="L124" s="452">
        <v>2.3210000000000002</v>
      </c>
      <c r="M124" s="216"/>
      <c r="N124" s="452">
        <v>2.5169999999999999</v>
      </c>
      <c r="O124" s="216"/>
      <c r="P124" s="260">
        <v>2.3210000000000002</v>
      </c>
      <c r="Q124" s="221">
        <f>_xll.qlSimpleQuoteSetValue(E124,P124/100,Trigger)</f>
        <v>0</v>
      </c>
      <c r="R124" s="216"/>
      <c r="T124" s="460"/>
    </row>
    <row r="125" spans="1:20" x14ac:dyDescent="0.2">
      <c r="A125" s="216"/>
      <c r="B125" s="444" t="s">
        <v>50</v>
      </c>
      <c r="C125" s="445" t="str">
        <f t="shared" si="16"/>
        <v>7F</v>
      </c>
      <c r="D125" s="446" t="str">
        <f t="shared" si="10"/>
        <v>EUR7F13Y_Quote</v>
      </c>
      <c r="E125" s="446" t="str">
        <f>_xll.qlSimpleQuote(D125,,RateTickValue,Permanent,Trigger,ObjectOverwrite)</f>
        <v>EUR7F13Y_Quote#0000</v>
      </c>
      <c r="F125" s="447" t="str">
        <f>_xll.ohRangeRetrieveError(E125)</f>
        <v/>
      </c>
      <c r="G125" s="113"/>
      <c r="H125" s="450" t="s">
        <v>50</v>
      </c>
      <c r="I125" s="445" t="str">
        <f t="shared" si="17"/>
        <v>7F</v>
      </c>
      <c r="J125" s="451" t="str">
        <f t="shared" si="11"/>
        <v>EUR7F13Y</v>
      </c>
      <c r="K125" s="451" t="str">
        <v>EUR7F13Y=ICAP</v>
      </c>
      <c r="L125" s="452">
        <v>2.3250000000000002</v>
      </c>
      <c r="M125" s="216"/>
      <c r="N125" s="452">
        <v>2.5169999999999999</v>
      </c>
      <c r="O125" s="216"/>
      <c r="P125" s="260">
        <v>2.3250000000000002</v>
      </c>
      <c r="Q125" s="221">
        <f>_xll.qlSimpleQuoteSetValue(E125,P125/100,Trigger)</f>
        <v>0</v>
      </c>
      <c r="R125" s="216"/>
      <c r="T125" s="460"/>
    </row>
    <row r="126" spans="1:20" x14ac:dyDescent="0.2">
      <c r="A126" s="216"/>
      <c r="B126" s="444" t="s">
        <v>49</v>
      </c>
      <c r="C126" s="445" t="str">
        <f t="shared" si="16"/>
        <v>7F</v>
      </c>
      <c r="D126" s="446" t="str">
        <f t="shared" si="10"/>
        <v>EUR7F14Y_Quote</v>
      </c>
      <c r="E126" s="446" t="str">
        <f>_xll.qlSimpleQuote(D126,,RateTickValue,Permanent,Trigger,ObjectOverwrite)</f>
        <v>EUR7F14Y_Quote#0000</v>
      </c>
      <c r="F126" s="447" t="str">
        <f>_xll.ohRangeRetrieveError(E126)</f>
        <v/>
      </c>
      <c r="G126" s="113"/>
      <c r="H126" s="450" t="s">
        <v>49</v>
      </c>
      <c r="I126" s="445" t="str">
        <f t="shared" si="17"/>
        <v>7F</v>
      </c>
      <c r="J126" s="451" t="str">
        <f t="shared" si="11"/>
        <v>EUR7F14Y</v>
      </c>
      <c r="K126" s="451" t="str">
        <v>EUR7F14Y=ICAP</v>
      </c>
      <c r="L126" s="452">
        <v>2.3250000000000002</v>
      </c>
      <c r="M126" s="216"/>
      <c r="N126" s="452">
        <v>2.516</v>
      </c>
      <c r="O126" s="216"/>
      <c r="P126" s="260">
        <v>2.3250000000000002</v>
      </c>
      <c r="Q126" s="221">
        <f>_xll.qlSimpleQuoteSetValue(E126,P126/100,Trigger)</f>
        <v>0</v>
      </c>
      <c r="R126" s="216"/>
      <c r="T126" s="460"/>
    </row>
    <row r="127" spans="1:20" x14ac:dyDescent="0.2">
      <c r="A127" s="216"/>
      <c r="B127" s="444" t="s">
        <v>48</v>
      </c>
      <c r="C127" s="445" t="str">
        <f t="shared" si="16"/>
        <v>7F</v>
      </c>
      <c r="D127" s="446" t="str">
        <f t="shared" si="10"/>
        <v>EUR7F15Y_Quote</v>
      </c>
      <c r="E127" s="446" t="str">
        <f>_xll.qlSimpleQuote(D127,,RateTickValue,Permanent,Trigger,ObjectOverwrite)</f>
        <v>EUR7F15Y_Quote#0000</v>
      </c>
      <c r="F127" s="447" t="str">
        <f>_xll.ohRangeRetrieveError(E127)</f>
        <v/>
      </c>
      <c r="G127" s="113"/>
      <c r="H127" s="450" t="s">
        <v>48</v>
      </c>
      <c r="I127" s="445" t="str">
        <f t="shared" si="17"/>
        <v>7F</v>
      </c>
      <c r="J127" s="451" t="str">
        <f t="shared" si="11"/>
        <v>EUR7F15Y</v>
      </c>
      <c r="K127" s="451" t="str">
        <v>EUR7F15Y=ICAP</v>
      </c>
      <c r="L127" s="452">
        <v>2.323</v>
      </c>
      <c r="M127" s="216"/>
      <c r="N127" s="452">
        <v>2.5110000000000001</v>
      </c>
      <c r="O127" s="216"/>
      <c r="P127" s="260">
        <v>2.323</v>
      </c>
      <c r="Q127" s="221">
        <f>_xll.qlSimpleQuoteSetValue(E127,P127/100,Trigger)</f>
        <v>0</v>
      </c>
      <c r="R127" s="216"/>
      <c r="T127" s="460"/>
    </row>
    <row r="128" spans="1:20" x14ac:dyDescent="0.2">
      <c r="A128" s="216"/>
      <c r="B128" s="444" t="s">
        <v>43</v>
      </c>
      <c r="C128" s="445" t="str">
        <f t="shared" si="16"/>
        <v>7F</v>
      </c>
      <c r="D128" s="446" t="str">
        <f t="shared" si="10"/>
        <v>EUR7F20Y_Quote</v>
      </c>
      <c r="E128" s="446" t="str">
        <f>_xll.qlSimpleQuote(D128,,RateTickValue,Permanent,Trigger,ObjectOverwrite)</f>
        <v>EUR7F20Y_Quote#0000</v>
      </c>
      <c r="F128" s="447" t="str">
        <f>_xll.ohRangeRetrieveError(E128)</f>
        <v/>
      </c>
      <c r="G128" s="113"/>
      <c r="H128" s="450" t="s">
        <v>43</v>
      </c>
      <c r="I128" s="445" t="str">
        <f t="shared" si="17"/>
        <v>7F</v>
      </c>
      <c r="J128" s="451" t="str">
        <f t="shared" si="11"/>
        <v>EUR7F20Y</v>
      </c>
      <c r="K128" s="451" t="str">
        <v>EUR7F20Y=ICAP</v>
      </c>
      <c r="L128" s="452">
        <v>2.286</v>
      </c>
      <c r="M128" s="216"/>
      <c r="N128" s="452">
        <v>2.4649999999999999</v>
      </c>
      <c r="O128" s="216"/>
      <c r="P128" s="260">
        <v>2.286</v>
      </c>
      <c r="Q128" s="221">
        <f>_xll.qlSimpleQuoteSetValue(E128,P128/100,Trigger)</f>
        <v>0</v>
      </c>
      <c r="R128" s="216"/>
      <c r="T128" s="460"/>
    </row>
    <row r="129" spans="1:20" x14ac:dyDescent="0.2">
      <c r="A129" s="216"/>
      <c r="B129" s="444" t="s">
        <v>38</v>
      </c>
      <c r="C129" s="445" t="str">
        <f t="shared" si="16"/>
        <v>7F</v>
      </c>
      <c r="D129" s="446" t="str">
        <f t="shared" si="10"/>
        <v>EUR7F25Y_Quote</v>
      </c>
      <c r="E129" s="446" t="str">
        <f>_xll.qlSimpleQuote(D129,,RateTickValue,Permanent,Trigger,ObjectOverwrite)</f>
        <v>EUR7F25Y_Quote#0000</v>
      </c>
      <c r="F129" s="447" t="str">
        <f>_xll.ohRangeRetrieveError(E129)</f>
        <v/>
      </c>
      <c r="G129" s="113"/>
      <c r="H129" s="450" t="s">
        <v>38</v>
      </c>
      <c r="I129" s="445" t="str">
        <f t="shared" si="17"/>
        <v>7F</v>
      </c>
      <c r="J129" s="451" t="str">
        <f t="shared" si="11"/>
        <v>EUR7F25Y</v>
      </c>
      <c r="K129" s="451" t="str">
        <v>EUR7F25Y=ICAP</v>
      </c>
      <c r="L129" s="452">
        <v>2.2469999999999999</v>
      </c>
      <c r="M129" s="216"/>
      <c r="N129" s="452">
        <v>2.4209999999999998</v>
      </c>
      <c r="O129" s="216"/>
      <c r="P129" s="260">
        <v>2.2469999999999999</v>
      </c>
      <c r="Q129" s="221">
        <f>_xll.qlSimpleQuoteSetValue(E129,P129/100,Trigger)</f>
        <v>0</v>
      </c>
      <c r="R129" s="216"/>
      <c r="T129" s="460"/>
    </row>
    <row r="130" spans="1:20" x14ac:dyDescent="0.2">
      <c r="A130" s="216"/>
      <c r="B130" s="187" t="s">
        <v>33</v>
      </c>
      <c r="C130" s="53" t="str">
        <f t="shared" si="16"/>
        <v>7F</v>
      </c>
      <c r="D130" s="52" t="str">
        <f t="shared" si="10"/>
        <v>EUR7F30Y_Quote</v>
      </c>
      <c r="E130" s="52" t="str">
        <f>_xll.qlSimpleQuote(D130,,RateTickValue,Permanent,Trigger,ObjectOverwrite)</f>
        <v>EUR7F30Y_Quote#0000</v>
      </c>
      <c r="F130" s="448" t="str">
        <f>_xll.ohRangeRetrieveError(E130)</f>
        <v/>
      </c>
      <c r="G130" s="113"/>
      <c r="H130" s="453" t="s">
        <v>33</v>
      </c>
      <c r="I130" s="53" t="str">
        <f t="shared" si="17"/>
        <v>7F</v>
      </c>
      <c r="J130" s="454" t="str">
        <f t="shared" si="11"/>
        <v>EUR7F30Y</v>
      </c>
      <c r="K130" s="454" t="str">
        <v>EUR7F30Y=ICAP</v>
      </c>
      <c r="L130" s="455">
        <v>2.23</v>
      </c>
      <c r="M130" s="216"/>
      <c r="N130" s="455">
        <v>2.3929999999999998</v>
      </c>
      <c r="O130" s="216"/>
      <c r="P130" s="265">
        <v>2.23</v>
      </c>
      <c r="Q130" s="213">
        <f>_xll.qlSimpleQuoteSetValue(E130,P130/100,Trigger)</f>
        <v>0</v>
      </c>
      <c r="R130" s="216"/>
      <c r="T130" s="460"/>
    </row>
    <row r="131" spans="1:20" x14ac:dyDescent="0.2">
      <c r="A131" s="216">
        <v>8</v>
      </c>
      <c r="B131" s="444" t="s">
        <v>9</v>
      </c>
      <c r="C131" s="445" t="str">
        <f>$A$131&amp;"F"</f>
        <v>8F</v>
      </c>
      <c r="D131" s="446" t="str">
        <f t="shared" si="10"/>
        <v>EUR8F1Y_Quote</v>
      </c>
      <c r="E131" s="446" t="str">
        <f>_xll.qlSimpleQuote(D131,,RateTickValue,Permanent,Trigger,ObjectOverwrite)</f>
        <v>EUR8F1Y_Quote#0000</v>
      </c>
      <c r="F131" s="447" t="str">
        <f>_xll.ohRangeRetrieveError(E131)</f>
        <v/>
      </c>
      <c r="G131" s="113"/>
      <c r="H131" s="450" t="s">
        <v>9</v>
      </c>
      <c r="I131" s="445" t="str">
        <f>$A$131&amp;"F"</f>
        <v>8F</v>
      </c>
      <c r="J131" s="451" t="str">
        <f t="shared" si="11"/>
        <v>EUR8F1Y</v>
      </c>
      <c r="K131" s="451" t="str">
        <v>EUR8F1Y=ICAP</v>
      </c>
      <c r="L131" s="452">
        <v>2.0529999999999999</v>
      </c>
      <c r="M131" s="216"/>
      <c r="N131" s="452">
        <v>2.226</v>
      </c>
      <c r="O131" s="216"/>
      <c r="P131" s="260">
        <v>2.0529999999999999</v>
      </c>
      <c r="Q131" s="221">
        <f>_xll.qlSimpleQuoteSetValue(E131,P131/100,Trigger)</f>
        <v>0</v>
      </c>
      <c r="R131" s="216"/>
      <c r="T131" s="460"/>
    </row>
    <row r="132" spans="1:20" x14ac:dyDescent="0.2">
      <c r="A132" s="216"/>
      <c r="B132" s="444" t="s">
        <v>61</v>
      </c>
      <c r="C132" s="445" t="str">
        <f t="shared" ref="C132:C148" si="18">$A$131&amp;"F"</f>
        <v>8F</v>
      </c>
      <c r="D132" s="446" t="str">
        <f t="shared" si="10"/>
        <v>EUR8F2Y_Quote</v>
      </c>
      <c r="E132" s="446" t="str">
        <f>_xll.qlSimpleQuote(D132,,RateTickValue,Permanent,Trigger,ObjectOverwrite)</f>
        <v>EUR8F2Y_Quote#0000</v>
      </c>
      <c r="F132" s="447" t="str">
        <f>_xll.ohRangeRetrieveError(E132)</f>
        <v/>
      </c>
      <c r="G132" s="113"/>
      <c r="H132" s="450" t="s">
        <v>61</v>
      </c>
      <c r="I132" s="445" t="str">
        <f t="shared" ref="I132:I148" si="19">$A$131&amp;"F"</f>
        <v>8F</v>
      </c>
      <c r="J132" s="451" t="str">
        <f t="shared" si="11"/>
        <v>EUR8F2Y</v>
      </c>
      <c r="K132" s="451" t="str">
        <v>EUR8F2Y=ICAP</v>
      </c>
      <c r="L132" s="452">
        <v>2.129</v>
      </c>
      <c r="M132" s="216"/>
      <c r="N132" s="452">
        <v>2.3109999999999999</v>
      </c>
      <c r="O132" s="216"/>
      <c r="P132" s="260">
        <v>2.129</v>
      </c>
      <c r="Q132" s="221">
        <f>_xll.qlSimpleQuoteSetValue(E132,P132/100,Trigger)</f>
        <v>0</v>
      </c>
      <c r="R132" s="216"/>
      <c r="T132" s="460"/>
    </row>
    <row r="133" spans="1:20" x14ac:dyDescent="0.2">
      <c r="A133" s="216"/>
      <c r="B133" s="444" t="s">
        <v>60</v>
      </c>
      <c r="C133" s="445" t="str">
        <f t="shared" si="18"/>
        <v>8F</v>
      </c>
      <c r="D133" s="446" t="str">
        <f t="shared" ref="D133:D196" si="20">Currency&amp;$C133&amp;B133&amp;QuoteSuffix</f>
        <v>EUR8F3Y_Quote</v>
      </c>
      <c r="E133" s="446" t="str">
        <f>_xll.qlSimpleQuote(D133,,RateTickValue,Permanent,Trigger,ObjectOverwrite)</f>
        <v>EUR8F3Y_Quote#0000</v>
      </c>
      <c r="F133" s="447" t="str">
        <f>_xll.ohRangeRetrieveError(E133)</f>
        <v/>
      </c>
      <c r="G133" s="113"/>
      <c r="H133" s="450" t="s">
        <v>60</v>
      </c>
      <c r="I133" s="445" t="str">
        <f t="shared" si="19"/>
        <v>8F</v>
      </c>
      <c r="J133" s="451" t="str">
        <f t="shared" ref="J133:J196" si="21">Currency&amp;$I133&amp;$H133</f>
        <v>EUR8F3Y</v>
      </c>
      <c r="K133" s="451" t="str">
        <v>EUR8F3Y=ICAP</v>
      </c>
      <c r="L133" s="452">
        <v>2.1920000000000002</v>
      </c>
      <c r="M133" s="216"/>
      <c r="N133" s="452">
        <v>2.3849999999999998</v>
      </c>
      <c r="O133" s="216"/>
      <c r="P133" s="260">
        <v>2.1920000000000002</v>
      </c>
      <c r="Q133" s="221">
        <f>_xll.qlSimpleQuoteSetValue(E133,P133/100,Trigger)</f>
        <v>0</v>
      </c>
      <c r="R133" s="216"/>
      <c r="T133" s="460"/>
    </row>
    <row r="134" spans="1:20" x14ac:dyDescent="0.2">
      <c r="A134" s="216"/>
      <c r="B134" s="444" t="s">
        <v>59</v>
      </c>
      <c r="C134" s="445" t="str">
        <f t="shared" si="18"/>
        <v>8F</v>
      </c>
      <c r="D134" s="446" t="str">
        <f t="shared" si="20"/>
        <v>EUR8F4Y_Quote</v>
      </c>
      <c r="E134" s="446" t="str">
        <f>_xll.qlSimpleQuote(D134,,RateTickValue,Permanent,Trigger,ObjectOverwrite)</f>
        <v>EUR8F4Y_Quote#0000</v>
      </c>
      <c r="F134" s="447" t="str">
        <f>_xll.ohRangeRetrieveError(E134)</f>
        <v/>
      </c>
      <c r="G134" s="113"/>
      <c r="H134" s="450" t="s">
        <v>59</v>
      </c>
      <c r="I134" s="445" t="str">
        <f t="shared" si="19"/>
        <v>8F</v>
      </c>
      <c r="J134" s="451" t="str">
        <f t="shared" si="21"/>
        <v>EUR8F4Y</v>
      </c>
      <c r="K134" s="451" t="str">
        <v>EUR8F4Y=ICAP</v>
      </c>
      <c r="L134" s="452">
        <v>2.2429999999999999</v>
      </c>
      <c r="M134" s="216"/>
      <c r="N134" s="452">
        <v>2.4369999999999998</v>
      </c>
      <c r="O134" s="216"/>
      <c r="P134" s="260">
        <v>2.2429999999999999</v>
      </c>
      <c r="Q134" s="221">
        <f>_xll.qlSimpleQuoteSetValue(E134,P134/100,Trigger)</f>
        <v>0</v>
      </c>
      <c r="R134" s="216"/>
      <c r="T134" s="460"/>
    </row>
    <row r="135" spans="1:20" x14ac:dyDescent="0.2">
      <c r="A135" s="216"/>
      <c r="B135" s="444" t="s">
        <v>58</v>
      </c>
      <c r="C135" s="445" t="str">
        <f t="shared" si="18"/>
        <v>8F</v>
      </c>
      <c r="D135" s="446" t="str">
        <f t="shared" si="20"/>
        <v>EUR8F5Y_Quote</v>
      </c>
      <c r="E135" s="446" t="str">
        <f>_xll.qlSimpleQuote(D135,,RateTickValue,Permanent,Trigger,ObjectOverwrite)</f>
        <v>EUR8F5Y_Quote#0000</v>
      </c>
      <c r="F135" s="447" t="str">
        <f>_xll.ohRangeRetrieveError(E135)</f>
        <v/>
      </c>
      <c r="G135" s="113"/>
      <c r="H135" s="450" t="s">
        <v>58</v>
      </c>
      <c r="I135" s="445" t="str">
        <f t="shared" si="19"/>
        <v>8F</v>
      </c>
      <c r="J135" s="451" t="str">
        <f t="shared" si="21"/>
        <v>EUR8F5Y</v>
      </c>
      <c r="K135" s="451" t="str">
        <v>EUR8F5Y=ICAP</v>
      </c>
      <c r="L135" s="452">
        <v>2.2810000000000001</v>
      </c>
      <c r="M135" s="216"/>
      <c r="N135" s="452">
        <v>2.4809999999999999</v>
      </c>
      <c r="O135" s="216"/>
      <c r="P135" s="260">
        <v>2.2810000000000001</v>
      </c>
      <c r="Q135" s="221">
        <f>_xll.qlSimpleQuoteSetValue(E135,P135/100,Trigger)</f>
        <v>0</v>
      </c>
      <c r="R135" s="216"/>
      <c r="T135" s="460"/>
    </row>
    <row r="136" spans="1:20" x14ac:dyDescent="0.2">
      <c r="A136" s="216"/>
      <c r="B136" s="444" t="s">
        <v>57</v>
      </c>
      <c r="C136" s="445" t="str">
        <f t="shared" si="18"/>
        <v>8F</v>
      </c>
      <c r="D136" s="446" t="str">
        <f t="shared" si="20"/>
        <v>EUR8F6Y_Quote</v>
      </c>
      <c r="E136" s="446" t="str">
        <f>_xll.qlSimpleQuote(D136,,RateTickValue,Permanent,Trigger,ObjectOverwrite)</f>
        <v>EUR8F6Y_Quote#0000</v>
      </c>
      <c r="F136" s="447" t="str">
        <f>_xll.ohRangeRetrieveError(E136)</f>
        <v/>
      </c>
      <c r="G136" s="113"/>
      <c r="H136" s="450" t="s">
        <v>57</v>
      </c>
      <c r="I136" s="445" t="str">
        <f t="shared" si="19"/>
        <v>8F</v>
      </c>
      <c r="J136" s="451" t="str">
        <f t="shared" si="21"/>
        <v>EUR8F6Y</v>
      </c>
      <c r="K136" s="451" t="str">
        <v>EUR8F6Y=ICAP</v>
      </c>
      <c r="L136" s="452">
        <v>2.3119999999999998</v>
      </c>
      <c r="M136" s="216"/>
      <c r="N136" s="452">
        <v>2.5150000000000001</v>
      </c>
      <c r="O136" s="216"/>
      <c r="P136" s="260">
        <v>2.3119999999999998</v>
      </c>
      <c r="Q136" s="221">
        <f>_xll.qlSimpleQuoteSetValue(E136,P136/100,Trigger)</f>
        <v>0</v>
      </c>
      <c r="R136" s="216"/>
      <c r="T136" s="460"/>
    </row>
    <row r="137" spans="1:20" x14ac:dyDescent="0.2">
      <c r="A137" s="216"/>
      <c r="B137" s="444" t="s">
        <v>56</v>
      </c>
      <c r="C137" s="445" t="str">
        <f t="shared" si="18"/>
        <v>8F</v>
      </c>
      <c r="D137" s="446" t="str">
        <f t="shared" si="20"/>
        <v>EUR8F7Y_Quote</v>
      </c>
      <c r="E137" s="446" t="str">
        <f>_xll.qlSimpleQuote(D137,,RateTickValue,Permanent,Trigger,ObjectOverwrite)</f>
        <v>EUR8F7Y_Quote#0000</v>
      </c>
      <c r="F137" s="447" t="str">
        <f>_xll.ohRangeRetrieveError(E137)</f>
        <v/>
      </c>
      <c r="G137" s="113"/>
      <c r="H137" s="450" t="s">
        <v>56</v>
      </c>
      <c r="I137" s="445" t="str">
        <f t="shared" si="19"/>
        <v>8F</v>
      </c>
      <c r="J137" s="451" t="str">
        <f t="shared" si="21"/>
        <v>EUR8F7Y</v>
      </c>
      <c r="K137" s="451" t="str">
        <v>EUR8F7Y=ICAP</v>
      </c>
      <c r="L137" s="452">
        <v>2.331</v>
      </c>
      <c r="M137" s="216"/>
      <c r="N137" s="452">
        <v>2.5369999999999999</v>
      </c>
      <c r="O137" s="216"/>
      <c r="P137" s="260">
        <v>2.331</v>
      </c>
      <c r="Q137" s="221">
        <f>_xll.qlSimpleQuoteSetValue(E137,P137/100,Trigger)</f>
        <v>0</v>
      </c>
      <c r="R137" s="216"/>
      <c r="T137" s="460"/>
    </row>
    <row r="138" spans="1:20" x14ac:dyDescent="0.2">
      <c r="A138" s="216"/>
      <c r="B138" s="444" t="s">
        <v>55</v>
      </c>
      <c r="C138" s="445" t="str">
        <f t="shared" si="18"/>
        <v>8F</v>
      </c>
      <c r="D138" s="446" t="str">
        <f t="shared" si="20"/>
        <v>EUR8F8Y_Quote</v>
      </c>
      <c r="E138" s="446" t="str">
        <f>_xll.qlSimpleQuote(D138,,RateTickValue,Permanent,Trigger,ObjectOverwrite)</f>
        <v>EUR8F8Y_Quote#0000</v>
      </c>
      <c r="F138" s="447" t="str">
        <f>_xll.ohRangeRetrieveError(E138)</f>
        <v/>
      </c>
      <c r="G138" s="113"/>
      <c r="H138" s="450" t="s">
        <v>55</v>
      </c>
      <c r="I138" s="445" t="str">
        <f t="shared" si="19"/>
        <v>8F</v>
      </c>
      <c r="J138" s="451" t="str">
        <f t="shared" si="21"/>
        <v>EUR8F8Y</v>
      </c>
      <c r="K138" s="451" t="str">
        <v>EUR8F8Y=ICAP</v>
      </c>
      <c r="L138" s="452">
        <v>2.347</v>
      </c>
      <c r="M138" s="216"/>
      <c r="N138" s="452">
        <v>2.5539999999999998</v>
      </c>
      <c r="O138" s="216"/>
      <c r="P138" s="260">
        <v>2.347</v>
      </c>
      <c r="Q138" s="221">
        <f>_xll.qlSimpleQuoteSetValue(E138,P138/100,Trigger)</f>
        <v>0</v>
      </c>
      <c r="R138" s="216"/>
      <c r="T138" s="460"/>
    </row>
    <row r="139" spans="1:20" x14ac:dyDescent="0.2">
      <c r="A139" s="216"/>
      <c r="B139" s="444" t="s">
        <v>54</v>
      </c>
      <c r="C139" s="445" t="str">
        <f t="shared" si="18"/>
        <v>8F</v>
      </c>
      <c r="D139" s="446" t="str">
        <f t="shared" si="20"/>
        <v>EUR8F9Y_Quote</v>
      </c>
      <c r="E139" s="446" t="str">
        <f>_xll.qlSimpleQuote(D139,,RateTickValue,Permanent,Trigger,ObjectOverwrite)</f>
        <v>EUR8F9Y_Quote#0000</v>
      </c>
      <c r="F139" s="447" t="str">
        <f>_xll.ohRangeRetrieveError(E139)</f>
        <v/>
      </c>
      <c r="G139" s="113"/>
      <c r="H139" s="450" t="s">
        <v>54</v>
      </c>
      <c r="I139" s="445" t="str">
        <f t="shared" si="19"/>
        <v>8F</v>
      </c>
      <c r="J139" s="451" t="str">
        <f t="shared" si="21"/>
        <v>EUR8F9Y</v>
      </c>
      <c r="K139" s="451" t="str">
        <v>EUR8F9Y=ICAP</v>
      </c>
      <c r="L139" s="452">
        <v>2.3610000000000002</v>
      </c>
      <c r="M139" s="216"/>
      <c r="N139" s="452">
        <v>2.5640000000000001</v>
      </c>
      <c r="O139" s="216"/>
      <c r="P139" s="260">
        <v>2.3610000000000002</v>
      </c>
      <c r="Q139" s="221">
        <f>_xll.qlSimpleQuoteSetValue(E139,P139/100,Trigger)</f>
        <v>0</v>
      </c>
      <c r="R139" s="216"/>
      <c r="T139" s="460"/>
    </row>
    <row r="140" spans="1:20" x14ac:dyDescent="0.2">
      <c r="A140" s="216"/>
      <c r="B140" s="444" t="s">
        <v>53</v>
      </c>
      <c r="C140" s="445" t="str">
        <f t="shared" si="18"/>
        <v>8F</v>
      </c>
      <c r="D140" s="446" t="str">
        <f t="shared" si="20"/>
        <v>EUR8F10Y_Quote</v>
      </c>
      <c r="E140" s="446" t="str">
        <f>_xll.qlSimpleQuote(D140,,RateTickValue,Permanent,Trigger,ObjectOverwrite)</f>
        <v>EUR8F10Y_Quote#0000</v>
      </c>
      <c r="F140" s="447" t="str">
        <f>_xll.ohRangeRetrieveError(E140)</f>
        <v/>
      </c>
      <c r="G140" s="113"/>
      <c r="H140" s="450" t="s">
        <v>53</v>
      </c>
      <c r="I140" s="445" t="str">
        <f t="shared" si="19"/>
        <v>8F</v>
      </c>
      <c r="J140" s="451" t="str">
        <f t="shared" si="21"/>
        <v>EUR8F10Y</v>
      </c>
      <c r="K140" s="451" t="str">
        <v>EUR8F10Y=ICAP</v>
      </c>
      <c r="L140" s="452">
        <v>2.3679999999999999</v>
      </c>
      <c r="M140" s="216"/>
      <c r="N140" s="452">
        <v>2.5710000000000002</v>
      </c>
      <c r="O140" s="216"/>
      <c r="P140" s="260">
        <v>2.3679999999999999</v>
      </c>
      <c r="Q140" s="221">
        <f>_xll.qlSimpleQuoteSetValue(E140,P140/100,Trigger)</f>
        <v>0</v>
      </c>
      <c r="R140" s="216"/>
      <c r="T140" s="460"/>
    </row>
    <row r="141" spans="1:20" x14ac:dyDescent="0.2">
      <c r="A141" s="216"/>
      <c r="B141" s="444" t="s">
        <v>52</v>
      </c>
      <c r="C141" s="445" t="str">
        <f t="shared" si="18"/>
        <v>8F</v>
      </c>
      <c r="D141" s="446" t="str">
        <f t="shared" si="20"/>
        <v>EUR8F11Y_Quote</v>
      </c>
      <c r="E141" s="446" t="str">
        <f>_xll.qlSimpleQuote(D141,,RateTickValue,Permanent,Trigger,ObjectOverwrite)</f>
        <v>EUR8F11Y_Quote#0000</v>
      </c>
      <c r="F141" s="447" t="str">
        <f>_xll.ohRangeRetrieveError(E141)</f>
        <v/>
      </c>
      <c r="G141" s="113"/>
      <c r="H141" s="450" t="s">
        <v>52</v>
      </c>
      <c r="I141" s="445" t="str">
        <f t="shared" si="19"/>
        <v>8F</v>
      </c>
      <c r="J141" s="451" t="str">
        <f t="shared" si="21"/>
        <v>EUR8F11Y</v>
      </c>
      <c r="K141" s="451" t="str">
        <v>EUR8F11Y=ICAP</v>
      </c>
      <c r="L141" s="452">
        <v>2.3730000000000002</v>
      </c>
      <c r="M141" s="216"/>
      <c r="N141" s="452">
        <v>2.5720000000000001</v>
      </c>
      <c r="O141" s="216"/>
      <c r="P141" s="260">
        <v>2.3730000000000002</v>
      </c>
      <c r="Q141" s="221">
        <f>_xll.qlSimpleQuoteSetValue(E141,P141/100,Trigger)</f>
        <v>0</v>
      </c>
      <c r="R141" s="216"/>
      <c r="T141" s="460"/>
    </row>
    <row r="142" spans="1:20" x14ac:dyDescent="0.2">
      <c r="A142" s="216"/>
      <c r="B142" s="444" t="s">
        <v>51</v>
      </c>
      <c r="C142" s="445" t="str">
        <f t="shared" si="18"/>
        <v>8F</v>
      </c>
      <c r="D142" s="446" t="str">
        <f t="shared" si="20"/>
        <v>EUR8F12Y_Quote</v>
      </c>
      <c r="E142" s="446" t="str">
        <f>_xll.qlSimpleQuote(D142,,RateTickValue,Permanent,Trigger,ObjectOverwrite)</f>
        <v>EUR8F12Y_Quote#0000</v>
      </c>
      <c r="F142" s="447" t="str">
        <f>_xll.ohRangeRetrieveError(E142)</f>
        <v/>
      </c>
      <c r="G142" s="113"/>
      <c r="H142" s="450" t="s">
        <v>51</v>
      </c>
      <c r="I142" s="445" t="str">
        <f t="shared" si="19"/>
        <v>8F</v>
      </c>
      <c r="J142" s="451" t="str">
        <f t="shared" si="21"/>
        <v>EUR8F12Y</v>
      </c>
      <c r="K142" s="451" t="str">
        <v>EUR8F12Y=ICAP</v>
      </c>
      <c r="L142" s="452">
        <v>2.3730000000000002</v>
      </c>
      <c r="M142" s="216"/>
      <c r="N142" s="452">
        <v>2.569</v>
      </c>
      <c r="O142" s="216"/>
      <c r="P142" s="260">
        <v>2.3730000000000002</v>
      </c>
      <c r="Q142" s="221">
        <f>_xll.qlSimpleQuoteSetValue(E142,P142/100,Trigger)</f>
        <v>0</v>
      </c>
      <c r="R142" s="216"/>
      <c r="T142" s="460"/>
    </row>
    <row r="143" spans="1:20" x14ac:dyDescent="0.2">
      <c r="A143" s="216"/>
      <c r="B143" s="444" t="s">
        <v>50</v>
      </c>
      <c r="C143" s="445" t="str">
        <f t="shared" si="18"/>
        <v>8F</v>
      </c>
      <c r="D143" s="446" t="str">
        <f t="shared" si="20"/>
        <v>EUR8F13Y_Quote</v>
      </c>
      <c r="E143" s="446" t="str">
        <f>_xll.qlSimpleQuote(D143,,RateTickValue,Permanent,Trigger,ObjectOverwrite)</f>
        <v>EUR8F13Y_Quote#0000</v>
      </c>
      <c r="F143" s="447" t="str">
        <f>_xll.ohRangeRetrieveError(E143)</f>
        <v/>
      </c>
      <c r="G143" s="113"/>
      <c r="H143" s="450" t="s">
        <v>50</v>
      </c>
      <c r="I143" s="445" t="str">
        <f t="shared" si="19"/>
        <v>8F</v>
      </c>
      <c r="J143" s="451" t="str">
        <f t="shared" si="21"/>
        <v>EUR8F13Y</v>
      </c>
      <c r="K143" s="451" t="str">
        <v>EUR8F13Y=ICAP</v>
      </c>
      <c r="L143" s="452">
        <v>2.37</v>
      </c>
      <c r="M143" s="216"/>
      <c r="N143" s="452">
        <v>2.5640000000000001</v>
      </c>
      <c r="O143" s="216"/>
      <c r="P143" s="260">
        <v>2.37</v>
      </c>
      <c r="Q143" s="221">
        <f>_xll.qlSimpleQuoteSetValue(E143,P143/100,Trigger)</f>
        <v>0</v>
      </c>
      <c r="R143" s="216"/>
      <c r="T143" s="460"/>
    </row>
    <row r="144" spans="1:20" x14ac:dyDescent="0.2">
      <c r="A144" s="216"/>
      <c r="B144" s="444" t="s">
        <v>49</v>
      </c>
      <c r="C144" s="445" t="str">
        <f t="shared" si="18"/>
        <v>8F</v>
      </c>
      <c r="D144" s="446" t="str">
        <f t="shared" si="20"/>
        <v>EUR8F14Y_Quote</v>
      </c>
      <c r="E144" s="446" t="str">
        <f>_xll.qlSimpleQuote(D144,,RateTickValue,Permanent,Trigger,ObjectOverwrite)</f>
        <v>EUR8F14Y_Quote#0000</v>
      </c>
      <c r="F144" s="447" t="str">
        <f>_xll.ohRangeRetrieveError(E144)</f>
        <v/>
      </c>
      <c r="G144" s="113"/>
      <c r="H144" s="450" t="s">
        <v>49</v>
      </c>
      <c r="I144" s="445" t="str">
        <f t="shared" si="19"/>
        <v>8F</v>
      </c>
      <c r="J144" s="451" t="str">
        <f t="shared" si="21"/>
        <v>EUR8F14Y</v>
      </c>
      <c r="K144" s="451" t="str">
        <v>EUR8F14Y=ICAP</v>
      </c>
      <c r="L144" s="452">
        <v>2.3650000000000002</v>
      </c>
      <c r="M144" s="216"/>
      <c r="N144" s="452">
        <v>2.5550000000000002</v>
      </c>
      <c r="O144" s="216"/>
      <c r="P144" s="260">
        <v>2.3650000000000002</v>
      </c>
      <c r="Q144" s="221">
        <f>_xll.qlSimpleQuoteSetValue(E144,P144/100,Trigger)</f>
        <v>0</v>
      </c>
      <c r="R144" s="216"/>
      <c r="T144" s="460"/>
    </row>
    <row r="145" spans="1:20" x14ac:dyDescent="0.2">
      <c r="A145" s="216"/>
      <c r="B145" s="444" t="s">
        <v>48</v>
      </c>
      <c r="C145" s="445" t="str">
        <f t="shared" si="18"/>
        <v>8F</v>
      </c>
      <c r="D145" s="446" t="str">
        <f t="shared" si="20"/>
        <v>EUR8F15Y_Quote</v>
      </c>
      <c r="E145" s="446" t="str">
        <f>_xll.qlSimpleQuote(D145,,RateTickValue,Permanent,Trigger,ObjectOverwrite)</f>
        <v>EUR8F15Y_Quote#0000</v>
      </c>
      <c r="F145" s="447" t="str">
        <f>_xll.ohRangeRetrieveError(E145)</f>
        <v/>
      </c>
      <c r="G145" s="113"/>
      <c r="H145" s="450" t="s">
        <v>48</v>
      </c>
      <c r="I145" s="445" t="str">
        <f t="shared" si="19"/>
        <v>8F</v>
      </c>
      <c r="J145" s="451" t="str">
        <f t="shared" si="21"/>
        <v>EUR8F15Y</v>
      </c>
      <c r="K145" s="451" t="str">
        <v>EUR8F15Y=ICAP</v>
      </c>
      <c r="L145" s="452">
        <v>2.3580000000000001</v>
      </c>
      <c r="M145" s="216"/>
      <c r="N145" s="452">
        <v>2.5459999999999998</v>
      </c>
      <c r="O145" s="216"/>
      <c r="P145" s="260">
        <v>2.3580000000000001</v>
      </c>
      <c r="Q145" s="221">
        <f>_xll.qlSimpleQuoteSetValue(E145,P145/100,Trigger)</f>
        <v>0</v>
      </c>
      <c r="R145" s="216"/>
      <c r="T145" s="460"/>
    </row>
    <row r="146" spans="1:20" x14ac:dyDescent="0.2">
      <c r="A146" s="216"/>
      <c r="B146" s="444" t="s">
        <v>43</v>
      </c>
      <c r="C146" s="445" t="str">
        <f t="shared" si="18"/>
        <v>8F</v>
      </c>
      <c r="D146" s="446" t="str">
        <f t="shared" si="20"/>
        <v>EUR8F20Y_Quote</v>
      </c>
      <c r="E146" s="446" t="str">
        <f>_xll.qlSimpleQuote(D146,,RateTickValue,Permanent,Trigger,ObjectOverwrite)</f>
        <v>EUR8F20Y_Quote#0000</v>
      </c>
      <c r="F146" s="447" t="str">
        <f>_xll.ohRangeRetrieveError(E146)</f>
        <v/>
      </c>
      <c r="G146" s="113"/>
      <c r="H146" s="450" t="s">
        <v>43</v>
      </c>
      <c r="I146" s="445" t="str">
        <f t="shared" si="19"/>
        <v>8F</v>
      </c>
      <c r="J146" s="451" t="str">
        <f t="shared" si="21"/>
        <v>EUR8F20Y</v>
      </c>
      <c r="K146" s="451" t="str">
        <v>EUR8F20Y=ICAP</v>
      </c>
      <c r="L146" s="452">
        <v>2.306</v>
      </c>
      <c r="M146" s="216"/>
      <c r="N146" s="452">
        <v>2.4849999999999999</v>
      </c>
      <c r="O146" s="216"/>
      <c r="P146" s="260">
        <v>2.306</v>
      </c>
      <c r="Q146" s="221">
        <f>_xll.qlSimpleQuoteSetValue(E146,P146/100,Trigger)</f>
        <v>0</v>
      </c>
      <c r="R146" s="216"/>
      <c r="T146" s="460"/>
    </row>
    <row r="147" spans="1:20" x14ac:dyDescent="0.2">
      <c r="A147" s="216"/>
      <c r="B147" s="444" t="s">
        <v>38</v>
      </c>
      <c r="C147" s="445" t="str">
        <f t="shared" si="18"/>
        <v>8F</v>
      </c>
      <c r="D147" s="446" t="str">
        <f t="shared" si="20"/>
        <v>EUR8F25Y_Quote</v>
      </c>
      <c r="E147" s="446" t="str">
        <f>_xll.qlSimpleQuote(D147,,RateTickValue,Permanent,Trigger,ObjectOverwrite)</f>
        <v>EUR8F25Y_Quote#0000</v>
      </c>
      <c r="F147" s="447" t="str">
        <f>_xll.ohRangeRetrieveError(E147)</f>
        <v/>
      </c>
      <c r="G147" s="113"/>
      <c r="H147" s="450" t="s">
        <v>38</v>
      </c>
      <c r="I147" s="445" t="str">
        <f t="shared" si="19"/>
        <v>8F</v>
      </c>
      <c r="J147" s="451" t="str">
        <f t="shared" si="21"/>
        <v>EUR8F25Y</v>
      </c>
      <c r="K147" s="451" t="str">
        <v>EUR8F25Y=ICAP</v>
      </c>
      <c r="L147" s="452">
        <v>2.2650000000000001</v>
      </c>
      <c r="M147" s="216"/>
      <c r="N147" s="452">
        <v>2.4359999999999999</v>
      </c>
      <c r="O147" s="216"/>
      <c r="P147" s="260">
        <v>2.2650000000000001</v>
      </c>
      <c r="Q147" s="221">
        <f>_xll.qlSimpleQuoteSetValue(E147,P147/100,Trigger)</f>
        <v>0</v>
      </c>
      <c r="R147" s="216"/>
      <c r="T147" s="460"/>
    </row>
    <row r="148" spans="1:20" x14ac:dyDescent="0.2">
      <c r="A148" s="216"/>
      <c r="B148" s="187" t="s">
        <v>33</v>
      </c>
      <c r="C148" s="53" t="str">
        <f t="shared" si="18"/>
        <v>8F</v>
      </c>
      <c r="D148" s="52" t="str">
        <f t="shared" si="20"/>
        <v>EUR8F30Y_Quote</v>
      </c>
      <c r="E148" s="52" t="str">
        <f>_xll.qlSimpleQuote(D148,,RateTickValue,Permanent,Trigger,ObjectOverwrite)</f>
        <v>EUR8F30Y_Quote#0000</v>
      </c>
      <c r="F148" s="448" t="str">
        <f>_xll.ohRangeRetrieveError(E148)</f>
        <v/>
      </c>
      <c r="G148" s="113"/>
      <c r="H148" s="453" t="s">
        <v>33</v>
      </c>
      <c r="I148" s="53" t="str">
        <f t="shared" si="19"/>
        <v>8F</v>
      </c>
      <c r="J148" s="454" t="str">
        <f t="shared" si="21"/>
        <v>EUR8F30Y</v>
      </c>
      <c r="K148" s="454" t="str">
        <v>EUR8F30Y=ICAP</v>
      </c>
      <c r="L148" s="455">
        <v>2.2469999999999999</v>
      </c>
      <c r="M148" s="216"/>
      <c r="N148" s="455">
        <v>2.4079999999999999</v>
      </c>
      <c r="O148" s="216"/>
      <c r="P148" s="265">
        <v>2.2469999999999999</v>
      </c>
      <c r="Q148" s="213">
        <f>_xll.qlSimpleQuoteSetValue(E148,P148/100,Trigger)</f>
        <v>0</v>
      </c>
      <c r="R148" s="216"/>
      <c r="T148" s="460"/>
    </row>
    <row r="149" spans="1:20" x14ac:dyDescent="0.2">
      <c r="A149" s="216">
        <v>9</v>
      </c>
      <c r="B149" s="444" t="s">
        <v>9</v>
      </c>
      <c r="C149" s="445" t="str">
        <f>$A$149&amp;"F"</f>
        <v>9F</v>
      </c>
      <c r="D149" s="446" t="str">
        <f t="shared" si="20"/>
        <v>EUR9F1Y_Quote</v>
      </c>
      <c r="E149" s="446" t="str">
        <f>_xll.qlSimpleQuote(D149,,RateTickValue,Permanent,Trigger,ObjectOverwrite)</f>
        <v>EUR9F1Y_Quote#0000</v>
      </c>
      <c r="F149" s="447" t="str">
        <f>_xll.ohRangeRetrieveError(E149)</f>
        <v/>
      </c>
      <c r="G149" s="113"/>
      <c r="H149" s="450" t="s">
        <v>9</v>
      </c>
      <c r="I149" s="445" t="str">
        <f>$A$149&amp;"F"</f>
        <v>9F</v>
      </c>
      <c r="J149" s="451" t="str">
        <f t="shared" si="21"/>
        <v>EUR9F1Y</v>
      </c>
      <c r="K149" s="451" t="str">
        <v>EUR9F1Y=ICAP</v>
      </c>
      <c r="L149" s="452">
        <v>2.2069999999999999</v>
      </c>
      <c r="M149" s="216"/>
      <c r="N149" s="452">
        <v>2.3980000000000001</v>
      </c>
      <c r="O149" s="216"/>
      <c r="P149" s="260">
        <v>2.2069999999999999</v>
      </c>
      <c r="Q149" s="221">
        <f>_xll.qlSimpleQuoteSetValue(E149,P149/100,Trigger)</f>
        <v>0</v>
      </c>
      <c r="R149" s="216"/>
      <c r="T149" s="460"/>
    </row>
    <row r="150" spans="1:20" x14ac:dyDescent="0.2">
      <c r="A150" s="216"/>
      <c r="B150" s="444" t="s">
        <v>61</v>
      </c>
      <c r="C150" s="445" t="str">
        <f t="shared" ref="C150:C166" si="22">$A$149&amp;"F"</f>
        <v>9F</v>
      </c>
      <c r="D150" s="446" t="str">
        <f t="shared" si="20"/>
        <v>EUR9F2Y_Quote</v>
      </c>
      <c r="E150" s="446" t="str">
        <f>_xll.qlSimpleQuote(D150,,RateTickValue,Permanent,Trigger,ObjectOverwrite)</f>
        <v>EUR9F2Y_Quote#0000</v>
      </c>
      <c r="F150" s="447" t="str">
        <f>_xll.ohRangeRetrieveError(E150)</f>
        <v/>
      </c>
      <c r="G150" s="113"/>
      <c r="H150" s="450" t="s">
        <v>61</v>
      </c>
      <c r="I150" s="445" t="str">
        <f t="shared" ref="I150:I166" si="23">$A$149&amp;"F"</f>
        <v>9F</v>
      </c>
      <c r="J150" s="451" t="str">
        <f t="shared" si="21"/>
        <v>EUR9F2Y</v>
      </c>
      <c r="K150" s="451" t="str">
        <v>EUR9F2Y=ICAP</v>
      </c>
      <c r="L150" s="452">
        <v>2.2639999999999998</v>
      </c>
      <c r="M150" s="216"/>
      <c r="N150" s="452">
        <v>2.4670000000000001</v>
      </c>
      <c r="O150" s="216"/>
      <c r="P150" s="260">
        <v>2.2639999999999998</v>
      </c>
      <c r="Q150" s="221">
        <f>_xll.qlSimpleQuoteSetValue(E150,P150/100,Trigger)</f>
        <v>0</v>
      </c>
      <c r="R150" s="216"/>
      <c r="T150" s="460"/>
    </row>
    <row r="151" spans="1:20" x14ac:dyDescent="0.2">
      <c r="A151" s="216"/>
      <c r="B151" s="444" t="s">
        <v>60</v>
      </c>
      <c r="C151" s="445" t="str">
        <f t="shared" si="22"/>
        <v>9F</v>
      </c>
      <c r="D151" s="446" t="str">
        <f t="shared" si="20"/>
        <v>EUR9F3Y_Quote</v>
      </c>
      <c r="E151" s="446" t="str">
        <f>_xll.qlSimpleQuote(D151,,RateTickValue,Permanent,Trigger,ObjectOverwrite)</f>
        <v>EUR9F3Y_Quote#0000</v>
      </c>
      <c r="F151" s="447" t="str">
        <f>_xll.ohRangeRetrieveError(E151)</f>
        <v/>
      </c>
      <c r="G151" s="113"/>
      <c r="H151" s="450" t="s">
        <v>60</v>
      </c>
      <c r="I151" s="445" t="str">
        <f t="shared" si="23"/>
        <v>9F</v>
      </c>
      <c r="J151" s="451" t="str">
        <f t="shared" si="21"/>
        <v>EUR9F3Y</v>
      </c>
      <c r="K151" s="451" t="str">
        <v>EUR9F3Y=ICAP</v>
      </c>
      <c r="L151" s="452">
        <v>2.3090000000000002</v>
      </c>
      <c r="M151" s="216"/>
      <c r="N151" s="452">
        <v>2.5110000000000001</v>
      </c>
      <c r="O151" s="216"/>
      <c r="P151" s="260">
        <v>2.3090000000000002</v>
      </c>
      <c r="Q151" s="221">
        <f>_xll.qlSimpleQuoteSetValue(E151,P151/100,Trigger)</f>
        <v>0</v>
      </c>
      <c r="R151" s="216"/>
      <c r="T151" s="460"/>
    </row>
    <row r="152" spans="1:20" x14ac:dyDescent="0.2">
      <c r="A152" s="216"/>
      <c r="B152" s="444" t="s">
        <v>59</v>
      </c>
      <c r="C152" s="445" t="str">
        <f t="shared" si="22"/>
        <v>9F</v>
      </c>
      <c r="D152" s="446" t="str">
        <f t="shared" si="20"/>
        <v>EUR9F4Y_Quote</v>
      </c>
      <c r="E152" s="446" t="str">
        <f>_xll.qlSimpleQuote(D152,,RateTickValue,Permanent,Trigger,ObjectOverwrite)</f>
        <v>EUR9F4Y_Quote#0000</v>
      </c>
      <c r="F152" s="447" t="str">
        <f>_xll.ohRangeRetrieveError(E152)</f>
        <v/>
      </c>
      <c r="G152" s="113"/>
      <c r="H152" s="450" t="s">
        <v>59</v>
      </c>
      <c r="I152" s="445" t="str">
        <f t="shared" si="23"/>
        <v>9F</v>
      </c>
      <c r="J152" s="451" t="str">
        <f t="shared" si="21"/>
        <v>EUR9F4Y</v>
      </c>
      <c r="K152" s="451" t="str">
        <v>EUR9F4Y=ICAP</v>
      </c>
      <c r="L152" s="452">
        <v>2.3410000000000002</v>
      </c>
      <c r="M152" s="216"/>
      <c r="N152" s="452">
        <v>2.548</v>
      </c>
      <c r="O152" s="216"/>
      <c r="P152" s="260">
        <v>2.3410000000000002</v>
      </c>
      <c r="Q152" s="221">
        <f>_xll.qlSimpleQuoteSetValue(E152,P152/100,Trigger)</f>
        <v>0</v>
      </c>
      <c r="R152" s="216"/>
      <c r="T152" s="460"/>
    </row>
    <row r="153" spans="1:20" x14ac:dyDescent="0.2">
      <c r="A153" s="216"/>
      <c r="B153" s="444" t="s">
        <v>58</v>
      </c>
      <c r="C153" s="445" t="str">
        <f t="shared" si="22"/>
        <v>9F</v>
      </c>
      <c r="D153" s="446" t="str">
        <f t="shared" si="20"/>
        <v>EUR9F5Y_Quote</v>
      </c>
      <c r="E153" s="446" t="str">
        <f>_xll.qlSimpleQuote(D153,,RateTickValue,Permanent,Trigger,ObjectOverwrite)</f>
        <v>EUR9F5Y_Quote#0000</v>
      </c>
      <c r="F153" s="447" t="str">
        <f>_xll.ohRangeRetrieveError(E153)</f>
        <v/>
      </c>
      <c r="G153" s="113"/>
      <c r="H153" s="450" t="s">
        <v>58</v>
      </c>
      <c r="I153" s="445" t="str">
        <f t="shared" si="23"/>
        <v>9F</v>
      </c>
      <c r="J153" s="451" t="str">
        <f t="shared" si="21"/>
        <v>EUR9F5Y</v>
      </c>
      <c r="K153" s="451" t="str">
        <v>EUR9F5Y=ICAP</v>
      </c>
      <c r="L153" s="452">
        <v>2.3660000000000001</v>
      </c>
      <c r="M153" s="216"/>
      <c r="N153" s="452">
        <v>2.5760000000000001</v>
      </c>
      <c r="O153" s="216"/>
      <c r="P153" s="260">
        <v>2.3660000000000001</v>
      </c>
      <c r="Q153" s="221">
        <f>_xll.qlSimpleQuoteSetValue(E153,P153/100,Trigger)</f>
        <v>0</v>
      </c>
      <c r="R153" s="216"/>
      <c r="T153" s="460"/>
    </row>
    <row r="154" spans="1:20" x14ac:dyDescent="0.2">
      <c r="A154" s="216"/>
      <c r="B154" s="444" t="s">
        <v>57</v>
      </c>
      <c r="C154" s="445" t="str">
        <f t="shared" si="22"/>
        <v>9F</v>
      </c>
      <c r="D154" s="446" t="str">
        <f t="shared" si="20"/>
        <v>EUR9F6Y_Quote</v>
      </c>
      <c r="E154" s="446" t="str">
        <f>_xll.qlSimpleQuote(D154,,RateTickValue,Permanent,Trigger,ObjectOverwrite)</f>
        <v>EUR9F6Y_Quote#0000</v>
      </c>
      <c r="F154" s="447" t="str">
        <f>_xll.ohRangeRetrieveError(E154)</f>
        <v/>
      </c>
      <c r="G154" s="113"/>
      <c r="H154" s="450" t="s">
        <v>57</v>
      </c>
      <c r="I154" s="445" t="str">
        <f t="shared" si="23"/>
        <v>9F</v>
      </c>
      <c r="J154" s="451" t="str">
        <f t="shared" si="21"/>
        <v>EUR9F6Y</v>
      </c>
      <c r="K154" s="451" t="str">
        <v>EUR9F6Y=ICAP</v>
      </c>
      <c r="L154" s="452">
        <v>2.3809999999999998</v>
      </c>
      <c r="M154" s="216"/>
      <c r="N154" s="452">
        <v>2.593</v>
      </c>
      <c r="O154" s="216"/>
      <c r="P154" s="260">
        <v>2.3809999999999998</v>
      </c>
      <c r="Q154" s="221">
        <f>_xll.qlSimpleQuoteSetValue(E154,P154/100,Trigger)</f>
        <v>0</v>
      </c>
      <c r="R154" s="216"/>
      <c r="T154" s="460"/>
    </row>
    <row r="155" spans="1:20" x14ac:dyDescent="0.2">
      <c r="A155" s="216"/>
      <c r="B155" s="444" t="s">
        <v>56</v>
      </c>
      <c r="C155" s="445" t="str">
        <f t="shared" si="22"/>
        <v>9F</v>
      </c>
      <c r="D155" s="446" t="str">
        <f t="shared" si="20"/>
        <v>EUR9F7Y_Quote</v>
      </c>
      <c r="E155" s="446" t="str">
        <f>_xll.qlSimpleQuote(D155,,RateTickValue,Permanent,Trigger,ObjectOverwrite)</f>
        <v>EUR9F7Y_Quote#0000</v>
      </c>
      <c r="F155" s="447" t="str">
        <f>_xll.ohRangeRetrieveError(E155)</f>
        <v/>
      </c>
      <c r="G155" s="113"/>
      <c r="H155" s="450" t="s">
        <v>56</v>
      </c>
      <c r="I155" s="445" t="str">
        <f t="shared" si="23"/>
        <v>9F</v>
      </c>
      <c r="J155" s="451" t="str">
        <f t="shared" si="21"/>
        <v>EUR9F7Y</v>
      </c>
      <c r="K155" s="451" t="str">
        <v>EUR9F7Y=ICAP</v>
      </c>
      <c r="L155" s="452">
        <v>2.3929999999999998</v>
      </c>
      <c r="M155" s="216"/>
      <c r="N155" s="452">
        <v>2.6059999999999999</v>
      </c>
      <c r="O155" s="216"/>
      <c r="P155" s="260">
        <v>2.3929999999999998</v>
      </c>
      <c r="Q155" s="221">
        <f>_xll.qlSimpleQuoteSetValue(E155,P155/100,Trigger)</f>
        <v>0</v>
      </c>
      <c r="R155" s="216"/>
      <c r="T155" s="460"/>
    </row>
    <row r="156" spans="1:20" x14ac:dyDescent="0.2">
      <c r="A156" s="216"/>
      <c r="B156" s="444" t="s">
        <v>55</v>
      </c>
      <c r="C156" s="445" t="str">
        <f t="shared" si="22"/>
        <v>9F</v>
      </c>
      <c r="D156" s="446" t="str">
        <f t="shared" si="20"/>
        <v>EUR9F8Y_Quote</v>
      </c>
      <c r="E156" s="446" t="str">
        <f>_xll.qlSimpleQuote(D156,,RateTickValue,Permanent,Trigger,ObjectOverwrite)</f>
        <v>EUR9F8Y_Quote#0000</v>
      </c>
      <c r="F156" s="447" t="str">
        <f>_xll.ohRangeRetrieveError(E156)</f>
        <v/>
      </c>
      <c r="G156" s="113"/>
      <c r="H156" s="450" t="s">
        <v>55</v>
      </c>
      <c r="I156" s="445" t="str">
        <f t="shared" si="23"/>
        <v>9F</v>
      </c>
      <c r="J156" s="451" t="str">
        <f t="shared" si="21"/>
        <v>EUR9F8Y</v>
      </c>
      <c r="K156" s="451" t="str">
        <v>EUR9F8Y=ICAP</v>
      </c>
      <c r="L156" s="452">
        <v>2.403</v>
      </c>
      <c r="M156" s="216"/>
      <c r="N156" s="452">
        <v>2.6110000000000002</v>
      </c>
      <c r="O156" s="216"/>
      <c r="P156" s="260">
        <v>2.403</v>
      </c>
      <c r="Q156" s="221">
        <f>_xll.qlSimpleQuoteSetValue(E156,P156/100,Trigger)</f>
        <v>0</v>
      </c>
      <c r="R156" s="216"/>
      <c r="T156" s="460"/>
    </row>
    <row r="157" spans="1:20" x14ac:dyDescent="0.2">
      <c r="A157" s="216"/>
      <c r="B157" s="444" t="s">
        <v>54</v>
      </c>
      <c r="C157" s="445" t="str">
        <f t="shared" si="22"/>
        <v>9F</v>
      </c>
      <c r="D157" s="446" t="str">
        <f t="shared" si="20"/>
        <v>EUR9F9Y_Quote</v>
      </c>
      <c r="E157" s="446" t="str">
        <f>_xll.qlSimpleQuote(D157,,RateTickValue,Permanent,Trigger,ObjectOverwrite)</f>
        <v>EUR9F9Y_Quote#0000</v>
      </c>
      <c r="F157" s="447" t="str">
        <f>_xll.ohRangeRetrieveError(E157)</f>
        <v/>
      </c>
      <c r="G157" s="113"/>
      <c r="H157" s="450" t="s">
        <v>54</v>
      </c>
      <c r="I157" s="445" t="str">
        <f t="shared" si="23"/>
        <v>9F</v>
      </c>
      <c r="J157" s="451" t="str">
        <f t="shared" si="21"/>
        <v>EUR9F9Y</v>
      </c>
      <c r="K157" s="451" t="str">
        <v>EUR9F9Y=ICAP</v>
      </c>
      <c r="L157" s="452">
        <v>2.407</v>
      </c>
      <c r="M157" s="216"/>
      <c r="N157" s="452">
        <v>2.613</v>
      </c>
      <c r="O157" s="216"/>
      <c r="P157" s="260">
        <v>2.407</v>
      </c>
      <c r="Q157" s="221">
        <f>_xll.qlSimpleQuoteSetValue(E157,P157/100,Trigger)</f>
        <v>0</v>
      </c>
      <c r="R157" s="216"/>
      <c r="T157" s="460"/>
    </row>
    <row r="158" spans="1:20" x14ac:dyDescent="0.2">
      <c r="A158" s="216"/>
      <c r="B158" s="444" t="s">
        <v>53</v>
      </c>
      <c r="C158" s="445" t="str">
        <f t="shared" si="22"/>
        <v>9F</v>
      </c>
      <c r="D158" s="446" t="str">
        <f t="shared" si="20"/>
        <v>EUR9F10Y_Quote</v>
      </c>
      <c r="E158" s="446" t="str">
        <f>_xll.qlSimpleQuote(D158,,RateTickValue,Permanent,Trigger,ObjectOverwrite)</f>
        <v>EUR9F10Y_Quote#0000</v>
      </c>
      <c r="F158" s="447" t="str">
        <f>_xll.ohRangeRetrieveError(E158)</f>
        <v/>
      </c>
      <c r="G158" s="113"/>
      <c r="H158" s="450" t="s">
        <v>53</v>
      </c>
      <c r="I158" s="445" t="str">
        <f t="shared" si="23"/>
        <v>9F</v>
      </c>
      <c r="J158" s="451" t="str">
        <f t="shared" si="21"/>
        <v>EUR9F10Y</v>
      </c>
      <c r="K158" s="451" t="str">
        <v>EUR9F10Y=ICAP</v>
      </c>
      <c r="L158" s="452">
        <v>2.4089999999999998</v>
      </c>
      <c r="M158" s="216"/>
      <c r="N158" s="452">
        <v>2.6110000000000002</v>
      </c>
      <c r="O158" s="216"/>
      <c r="P158" s="260">
        <v>2.4089999999999998</v>
      </c>
      <c r="Q158" s="221">
        <f>_xll.qlSimpleQuoteSetValue(E158,P158/100,Trigger)</f>
        <v>0</v>
      </c>
      <c r="R158" s="216"/>
      <c r="T158" s="460"/>
    </row>
    <row r="159" spans="1:20" x14ac:dyDescent="0.2">
      <c r="A159" s="216"/>
      <c r="B159" s="444" t="s">
        <v>52</v>
      </c>
      <c r="C159" s="445" t="str">
        <f t="shared" si="22"/>
        <v>9F</v>
      </c>
      <c r="D159" s="446" t="str">
        <f t="shared" si="20"/>
        <v>EUR9F11Y_Quote</v>
      </c>
      <c r="E159" s="446" t="str">
        <f>_xll.qlSimpleQuote(D159,,RateTickValue,Permanent,Trigger,ObjectOverwrite)</f>
        <v>EUR9F11Y_Quote#0000</v>
      </c>
      <c r="F159" s="447" t="str">
        <f>_xll.ohRangeRetrieveError(E159)</f>
        <v/>
      </c>
      <c r="G159" s="113"/>
      <c r="H159" s="450" t="s">
        <v>52</v>
      </c>
      <c r="I159" s="445" t="str">
        <f t="shared" si="23"/>
        <v>9F</v>
      </c>
      <c r="J159" s="451" t="str">
        <f t="shared" si="21"/>
        <v>EUR9F11Y</v>
      </c>
      <c r="K159" s="451" t="str">
        <v>EUR9F11Y=ICAP</v>
      </c>
      <c r="L159" s="452">
        <v>2.4060000000000001</v>
      </c>
      <c r="M159" s="216"/>
      <c r="N159" s="452">
        <v>2.6040000000000001</v>
      </c>
      <c r="O159" s="216"/>
      <c r="P159" s="260">
        <v>2.4060000000000001</v>
      </c>
      <c r="Q159" s="221">
        <f>_xll.qlSimpleQuoteSetValue(E159,P159/100,Trigger)</f>
        <v>0</v>
      </c>
      <c r="R159" s="216"/>
      <c r="T159" s="460"/>
    </row>
    <row r="160" spans="1:20" x14ac:dyDescent="0.2">
      <c r="A160" s="216"/>
      <c r="B160" s="444" t="s">
        <v>51</v>
      </c>
      <c r="C160" s="445" t="str">
        <f t="shared" si="22"/>
        <v>9F</v>
      </c>
      <c r="D160" s="446" t="str">
        <f t="shared" si="20"/>
        <v>EUR9F12Y_Quote</v>
      </c>
      <c r="E160" s="446" t="str">
        <f>_xll.qlSimpleQuote(D160,,RateTickValue,Permanent,Trigger,ObjectOverwrite)</f>
        <v>EUR9F12Y_Quote#0000</v>
      </c>
      <c r="F160" s="447" t="str">
        <f>_xll.ohRangeRetrieveError(E160)</f>
        <v/>
      </c>
      <c r="G160" s="113"/>
      <c r="H160" s="450" t="s">
        <v>51</v>
      </c>
      <c r="I160" s="445" t="str">
        <f t="shared" si="23"/>
        <v>9F</v>
      </c>
      <c r="J160" s="451" t="str">
        <f t="shared" si="21"/>
        <v>EUR9F12Y</v>
      </c>
      <c r="K160" s="451" t="str">
        <v>EUR9F12Y=ICAP</v>
      </c>
      <c r="L160" s="452">
        <v>2.4</v>
      </c>
      <c r="M160" s="216"/>
      <c r="N160" s="452">
        <v>2.5960000000000001</v>
      </c>
      <c r="O160" s="216"/>
      <c r="P160" s="260">
        <v>2.4</v>
      </c>
      <c r="Q160" s="221">
        <f>_xll.qlSimpleQuoteSetValue(E160,P160/100,Trigger)</f>
        <v>0</v>
      </c>
      <c r="R160" s="216"/>
      <c r="T160" s="460"/>
    </row>
    <row r="161" spans="1:20" x14ac:dyDescent="0.2">
      <c r="A161" s="216"/>
      <c r="B161" s="444" t="s">
        <v>50</v>
      </c>
      <c r="C161" s="445" t="str">
        <f t="shared" si="22"/>
        <v>9F</v>
      </c>
      <c r="D161" s="446" t="str">
        <f t="shared" si="20"/>
        <v>EUR9F13Y_Quote</v>
      </c>
      <c r="E161" s="446" t="str">
        <f>_xll.qlSimpleQuote(D161,,RateTickValue,Permanent,Trigger,ObjectOverwrite)</f>
        <v>EUR9F13Y_Quote#0000</v>
      </c>
      <c r="F161" s="447" t="str">
        <f>_xll.ohRangeRetrieveError(E161)</f>
        <v/>
      </c>
      <c r="G161" s="113"/>
      <c r="H161" s="450" t="s">
        <v>50</v>
      </c>
      <c r="I161" s="445" t="str">
        <f t="shared" si="23"/>
        <v>9F</v>
      </c>
      <c r="J161" s="451" t="str">
        <f t="shared" si="21"/>
        <v>EUR9F13Y</v>
      </c>
      <c r="K161" s="451" t="str">
        <v>EUR9F13Y=ICAP</v>
      </c>
      <c r="L161" s="452">
        <v>2.3929999999999998</v>
      </c>
      <c r="M161" s="216"/>
      <c r="N161" s="452">
        <v>2.585</v>
      </c>
      <c r="O161" s="216"/>
      <c r="P161" s="260">
        <v>2.3929999999999998</v>
      </c>
      <c r="Q161" s="221">
        <f>_xll.qlSimpleQuoteSetValue(E161,P161/100,Trigger)</f>
        <v>0</v>
      </c>
      <c r="R161" s="216"/>
      <c r="T161" s="460"/>
    </row>
    <row r="162" spans="1:20" x14ac:dyDescent="0.2">
      <c r="A162" s="216"/>
      <c r="B162" s="444" t="s">
        <v>49</v>
      </c>
      <c r="C162" s="445" t="str">
        <f t="shared" si="22"/>
        <v>9F</v>
      </c>
      <c r="D162" s="446" t="str">
        <f t="shared" si="20"/>
        <v>EUR9F14Y_Quote</v>
      </c>
      <c r="E162" s="446" t="str">
        <f>_xll.qlSimpleQuote(D162,,RateTickValue,Permanent,Trigger,ObjectOverwrite)</f>
        <v>EUR9F14Y_Quote#0000</v>
      </c>
      <c r="F162" s="447" t="str">
        <f>_xll.ohRangeRetrieveError(E162)</f>
        <v/>
      </c>
      <c r="G162" s="113"/>
      <c r="H162" s="450" t="s">
        <v>49</v>
      </c>
      <c r="I162" s="445" t="str">
        <f t="shared" si="23"/>
        <v>9F</v>
      </c>
      <c r="J162" s="451" t="str">
        <f t="shared" si="21"/>
        <v>EUR9F14Y</v>
      </c>
      <c r="K162" s="451" t="str">
        <v>EUR9F14Y=ICAP</v>
      </c>
      <c r="L162" s="452">
        <v>2.3839999999999999</v>
      </c>
      <c r="M162" s="216"/>
      <c r="N162" s="452">
        <v>2.573</v>
      </c>
      <c r="O162" s="216"/>
      <c r="P162" s="260">
        <v>2.3839999999999999</v>
      </c>
      <c r="Q162" s="221">
        <f>_xll.qlSimpleQuoteSetValue(E162,P162/100,Trigger)</f>
        <v>0</v>
      </c>
      <c r="R162" s="216"/>
      <c r="T162" s="460"/>
    </row>
    <row r="163" spans="1:20" x14ac:dyDescent="0.2">
      <c r="A163" s="216"/>
      <c r="B163" s="444" t="s">
        <v>48</v>
      </c>
      <c r="C163" s="445" t="str">
        <f t="shared" si="22"/>
        <v>9F</v>
      </c>
      <c r="D163" s="446" t="str">
        <f t="shared" si="20"/>
        <v>EUR9F15Y_Quote</v>
      </c>
      <c r="E163" s="446" t="str">
        <f>_xll.qlSimpleQuote(D163,,RateTickValue,Permanent,Trigger,ObjectOverwrite)</f>
        <v>EUR9F15Y_Quote#0000</v>
      </c>
      <c r="F163" s="447" t="str">
        <f>_xll.ohRangeRetrieveError(E163)</f>
        <v/>
      </c>
      <c r="G163" s="113"/>
      <c r="H163" s="450" t="s">
        <v>48</v>
      </c>
      <c r="I163" s="445" t="str">
        <f t="shared" si="23"/>
        <v>9F</v>
      </c>
      <c r="J163" s="451" t="str">
        <f t="shared" si="21"/>
        <v>EUR9F15Y</v>
      </c>
      <c r="K163" s="451" t="str">
        <v>EUR9F15Y=ICAP</v>
      </c>
      <c r="L163" s="452">
        <v>2.3730000000000002</v>
      </c>
      <c r="M163" s="216"/>
      <c r="N163" s="452">
        <v>2.5590000000000002</v>
      </c>
      <c r="O163" s="216"/>
      <c r="P163" s="260">
        <v>2.3730000000000002</v>
      </c>
      <c r="Q163" s="221">
        <f>_xll.qlSimpleQuoteSetValue(E163,P163/100,Trigger)</f>
        <v>0</v>
      </c>
      <c r="R163" s="216"/>
      <c r="T163" s="460"/>
    </row>
    <row r="164" spans="1:20" x14ac:dyDescent="0.2">
      <c r="A164" s="216"/>
      <c r="B164" s="444" t="s">
        <v>43</v>
      </c>
      <c r="C164" s="445" t="str">
        <f t="shared" si="22"/>
        <v>9F</v>
      </c>
      <c r="D164" s="446" t="str">
        <f t="shared" si="20"/>
        <v>EUR9F20Y_Quote</v>
      </c>
      <c r="E164" s="446" t="str">
        <f>_xll.qlSimpleQuote(D164,,RateTickValue,Permanent,Trigger,ObjectOverwrite)</f>
        <v>EUR9F20Y_Quote#0000</v>
      </c>
      <c r="F164" s="447" t="str">
        <f>_xll.ohRangeRetrieveError(E164)</f>
        <v/>
      </c>
      <c r="G164" s="113"/>
      <c r="H164" s="450" t="s">
        <v>43</v>
      </c>
      <c r="I164" s="445" t="str">
        <f t="shared" si="23"/>
        <v>9F</v>
      </c>
      <c r="J164" s="451" t="str">
        <f t="shared" si="21"/>
        <v>EUR9F20Y</v>
      </c>
      <c r="K164" s="451" t="str">
        <v>EUR9F20Y=ICAP</v>
      </c>
      <c r="L164" s="452">
        <v>2.3090000000000002</v>
      </c>
      <c r="M164" s="216"/>
      <c r="N164" s="452">
        <v>2.4900000000000002</v>
      </c>
      <c r="O164" s="216"/>
      <c r="P164" s="260">
        <v>2.3090000000000002</v>
      </c>
      <c r="Q164" s="221">
        <f>_xll.qlSimpleQuoteSetValue(E164,P164/100,Trigger)</f>
        <v>0</v>
      </c>
      <c r="R164" s="216"/>
      <c r="T164" s="460"/>
    </row>
    <row r="165" spans="1:20" x14ac:dyDescent="0.2">
      <c r="A165" s="216"/>
      <c r="B165" s="444" t="s">
        <v>38</v>
      </c>
      <c r="C165" s="445" t="str">
        <f t="shared" si="22"/>
        <v>9F</v>
      </c>
      <c r="D165" s="446" t="str">
        <f t="shared" si="20"/>
        <v>EUR9F25Y_Quote</v>
      </c>
      <c r="E165" s="446" t="str">
        <f>_xll.qlSimpleQuote(D165,,RateTickValue,Permanent,Trigger,ObjectOverwrite)</f>
        <v>EUR9F25Y_Quote#0000</v>
      </c>
      <c r="F165" s="447" t="str">
        <f>_xll.ohRangeRetrieveError(E165)</f>
        <v/>
      </c>
      <c r="G165" s="113"/>
      <c r="H165" s="450" t="s">
        <v>38</v>
      </c>
      <c r="I165" s="445" t="str">
        <f t="shared" si="23"/>
        <v>9F</v>
      </c>
      <c r="J165" s="451" t="str">
        <f t="shared" si="21"/>
        <v>EUR9F25Y</v>
      </c>
      <c r="K165" s="451" t="str">
        <v>EUR9F25Y=ICAP</v>
      </c>
      <c r="L165" s="452">
        <v>2.2709999999999999</v>
      </c>
      <c r="M165" s="216"/>
      <c r="N165" s="452">
        <v>2.44</v>
      </c>
      <c r="O165" s="216"/>
      <c r="P165" s="260">
        <v>2.2709999999999999</v>
      </c>
      <c r="Q165" s="221">
        <f>_xll.qlSimpleQuoteSetValue(E165,P165/100,Trigger)</f>
        <v>0</v>
      </c>
      <c r="R165" s="216"/>
      <c r="T165" s="460"/>
    </row>
    <row r="166" spans="1:20" x14ac:dyDescent="0.2">
      <c r="A166" s="216"/>
      <c r="B166" s="187" t="s">
        <v>33</v>
      </c>
      <c r="C166" s="53" t="str">
        <f t="shared" si="22"/>
        <v>9F</v>
      </c>
      <c r="D166" s="52" t="str">
        <f t="shared" si="20"/>
        <v>EUR9F30Y_Quote</v>
      </c>
      <c r="E166" s="52" t="str">
        <f>_xll.qlSimpleQuote(D166,,RateTickValue,Permanent,Trigger,ObjectOverwrite)</f>
        <v>EUR9F30Y_Quote#0000</v>
      </c>
      <c r="F166" s="448" t="str">
        <f>_xll.ohRangeRetrieveError(E166)</f>
        <v/>
      </c>
      <c r="G166" s="113"/>
      <c r="H166" s="453" t="s">
        <v>33</v>
      </c>
      <c r="I166" s="53" t="str">
        <f t="shared" si="23"/>
        <v>9F</v>
      </c>
      <c r="J166" s="454" t="str">
        <f t="shared" si="21"/>
        <v>EUR9F30Y</v>
      </c>
      <c r="K166" s="454" t="str">
        <v>EUR9F30Y=ICAP</v>
      </c>
      <c r="L166" s="455">
        <v>2.2519999999999998</v>
      </c>
      <c r="M166" s="216"/>
      <c r="N166" s="455">
        <v>2.411</v>
      </c>
      <c r="O166" s="216"/>
      <c r="P166" s="265">
        <v>2.2519999999999998</v>
      </c>
      <c r="Q166" s="213">
        <f>_xll.qlSimpleQuoteSetValue(E166,P166/100,Trigger)</f>
        <v>0</v>
      </c>
      <c r="R166" s="216"/>
      <c r="T166" s="460"/>
    </row>
    <row r="167" spans="1:20" x14ac:dyDescent="0.2">
      <c r="A167" s="216">
        <v>10</v>
      </c>
      <c r="B167" s="444" t="s">
        <v>9</v>
      </c>
      <c r="C167" s="445" t="str">
        <f>$A$167&amp;"F"</f>
        <v>10F</v>
      </c>
      <c r="D167" s="446" t="str">
        <f t="shared" si="20"/>
        <v>EUR10F1Y_Quote</v>
      </c>
      <c r="E167" s="446" t="str">
        <f>_xll.qlSimpleQuote(D167,,RateTickValue,Permanent,Trigger,ObjectOverwrite)</f>
        <v>EUR10F1Y_Quote#0000</v>
      </c>
      <c r="F167" s="447" t="str">
        <f>_xll.ohRangeRetrieveError(E167)</f>
        <v/>
      </c>
      <c r="G167" s="113"/>
      <c r="H167" s="450" t="s">
        <v>9</v>
      </c>
      <c r="I167" s="445" t="str">
        <f>$A$167&amp;"F"</f>
        <v>10F</v>
      </c>
      <c r="J167" s="451" t="str">
        <f t="shared" si="21"/>
        <v>EUR10F1Y</v>
      </c>
      <c r="K167" s="451" t="str">
        <v>EUR10F1Y=ICAP</v>
      </c>
      <c r="L167" s="452">
        <v>2.3220000000000001</v>
      </c>
      <c r="M167" s="216"/>
      <c r="N167" s="452">
        <v>2.5379999999999998</v>
      </c>
      <c r="O167" s="216"/>
      <c r="P167" s="260">
        <v>2.3220000000000001</v>
      </c>
      <c r="Q167" s="221">
        <f>_xll.qlSimpleQuoteSetValue(E167,P167/100,Trigger)</f>
        <v>0</v>
      </c>
      <c r="R167" s="216"/>
      <c r="T167" s="460"/>
    </row>
    <row r="168" spans="1:20" x14ac:dyDescent="0.2">
      <c r="A168" s="216"/>
      <c r="B168" s="444" t="s">
        <v>61</v>
      </c>
      <c r="C168" s="445" t="str">
        <f t="shared" ref="C168:C184" si="24">$A$167&amp;"F"</f>
        <v>10F</v>
      </c>
      <c r="D168" s="446" t="str">
        <f t="shared" si="20"/>
        <v>EUR10F2Y_Quote</v>
      </c>
      <c r="E168" s="446" t="str">
        <f>_xll.qlSimpleQuote(D168,,RateTickValue,Permanent,Trigger,ObjectOverwrite)</f>
        <v>EUR10F2Y_Quote#0000</v>
      </c>
      <c r="F168" s="447" t="str">
        <f>_xll.ohRangeRetrieveError(E168)</f>
        <v/>
      </c>
      <c r="G168" s="113"/>
      <c r="H168" s="450" t="s">
        <v>61</v>
      </c>
      <c r="I168" s="445" t="str">
        <f t="shared" ref="I168:I184" si="25">$A$167&amp;"F"</f>
        <v>10F</v>
      </c>
      <c r="J168" s="451" t="str">
        <f t="shared" si="21"/>
        <v>EUR10F2Y</v>
      </c>
      <c r="K168" s="451" t="str">
        <v>EUR10F2Y=ICAP</v>
      </c>
      <c r="L168" s="452">
        <v>2.3610000000000002</v>
      </c>
      <c r="M168" s="216"/>
      <c r="N168" s="452">
        <v>2.569</v>
      </c>
      <c r="O168" s="216"/>
      <c r="P168" s="260">
        <v>2.3610000000000002</v>
      </c>
      <c r="Q168" s="221">
        <f>_xll.qlSimpleQuoteSetValue(E168,P168/100,Trigger)</f>
        <v>0</v>
      </c>
      <c r="R168" s="216"/>
      <c r="T168" s="460"/>
    </row>
    <row r="169" spans="1:20" x14ac:dyDescent="0.2">
      <c r="A169" s="216"/>
      <c r="B169" s="444" t="s">
        <v>60</v>
      </c>
      <c r="C169" s="445" t="str">
        <f t="shared" si="24"/>
        <v>10F</v>
      </c>
      <c r="D169" s="446" t="str">
        <f t="shared" si="20"/>
        <v>EUR10F3Y_Quote</v>
      </c>
      <c r="E169" s="446" t="str">
        <f>_xll.qlSimpleQuote(D169,,RateTickValue,Permanent,Trigger,ObjectOverwrite)</f>
        <v>EUR10F3Y_Quote#0000</v>
      </c>
      <c r="F169" s="447" t="str">
        <f>_xll.ohRangeRetrieveError(E169)</f>
        <v/>
      </c>
      <c r="G169" s="113"/>
      <c r="H169" s="450" t="s">
        <v>60</v>
      </c>
      <c r="I169" s="445" t="str">
        <f t="shared" si="25"/>
        <v>10F</v>
      </c>
      <c r="J169" s="451" t="str">
        <f t="shared" si="21"/>
        <v>EUR10F3Y</v>
      </c>
      <c r="K169" s="451" t="str">
        <v>EUR10F3Y=ICAP</v>
      </c>
      <c r="L169" s="452">
        <v>2.3879999999999999</v>
      </c>
      <c r="M169" s="216"/>
      <c r="N169" s="452">
        <v>2.6</v>
      </c>
      <c r="O169" s="216"/>
      <c r="P169" s="260">
        <v>2.3879999999999999</v>
      </c>
      <c r="Q169" s="221">
        <f>_xll.qlSimpleQuoteSetValue(E169,P169/100,Trigger)</f>
        <v>0</v>
      </c>
      <c r="R169" s="216"/>
      <c r="T169" s="460"/>
    </row>
    <row r="170" spans="1:20" x14ac:dyDescent="0.2">
      <c r="A170" s="216"/>
      <c r="B170" s="444" t="s">
        <v>59</v>
      </c>
      <c r="C170" s="445" t="str">
        <f t="shared" si="24"/>
        <v>10F</v>
      </c>
      <c r="D170" s="446" t="str">
        <f t="shared" si="20"/>
        <v>EUR10F4Y_Quote</v>
      </c>
      <c r="E170" s="446" t="str">
        <f>_xll.qlSimpleQuote(D170,,RateTickValue,Permanent,Trigger,ObjectOverwrite)</f>
        <v>EUR10F4Y_Quote#0000</v>
      </c>
      <c r="F170" s="447" t="str">
        <f>_xll.ohRangeRetrieveError(E170)</f>
        <v/>
      </c>
      <c r="G170" s="113"/>
      <c r="H170" s="450" t="s">
        <v>59</v>
      </c>
      <c r="I170" s="445" t="str">
        <f t="shared" si="25"/>
        <v>10F</v>
      </c>
      <c r="J170" s="451" t="str">
        <f t="shared" si="21"/>
        <v>EUR10F4Y</v>
      </c>
      <c r="K170" s="451" t="str">
        <v>EUR10F4Y=ICAP</v>
      </c>
      <c r="L170" s="452">
        <v>2.4079999999999999</v>
      </c>
      <c r="M170" s="216"/>
      <c r="N170" s="452">
        <v>2.6230000000000002</v>
      </c>
      <c r="O170" s="216"/>
      <c r="P170" s="260">
        <v>2.4079999999999999</v>
      </c>
      <c r="Q170" s="221">
        <f>_xll.qlSimpleQuoteSetValue(E170,P170/100,Trigger)</f>
        <v>0</v>
      </c>
      <c r="R170" s="216"/>
      <c r="T170" s="460"/>
    </row>
    <row r="171" spans="1:20" x14ac:dyDescent="0.2">
      <c r="A171" s="216"/>
      <c r="B171" s="444" t="s">
        <v>58</v>
      </c>
      <c r="C171" s="445" t="str">
        <f t="shared" si="24"/>
        <v>10F</v>
      </c>
      <c r="D171" s="446" t="str">
        <f t="shared" si="20"/>
        <v>EUR10F5Y_Quote</v>
      </c>
      <c r="E171" s="446" t="str">
        <f>_xll.qlSimpleQuote(D171,,RateTickValue,Permanent,Trigger,ObjectOverwrite)</f>
        <v>EUR10F5Y_Quote#0000</v>
      </c>
      <c r="F171" s="447" t="str">
        <f>_xll.ohRangeRetrieveError(E171)</f>
        <v/>
      </c>
      <c r="G171" s="113"/>
      <c r="H171" s="450" t="s">
        <v>58</v>
      </c>
      <c r="I171" s="445" t="str">
        <f t="shared" si="25"/>
        <v>10F</v>
      </c>
      <c r="J171" s="451" t="str">
        <f t="shared" si="21"/>
        <v>EUR10F5Y</v>
      </c>
      <c r="K171" s="451" t="str">
        <v>EUR10F5Y=ICAP</v>
      </c>
      <c r="L171" s="452">
        <v>2.4180000000000001</v>
      </c>
      <c r="M171" s="216"/>
      <c r="N171" s="452">
        <v>2.6349999999999998</v>
      </c>
      <c r="O171" s="216"/>
      <c r="P171" s="260">
        <v>2.4180000000000001</v>
      </c>
      <c r="Q171" s="221">
        <f>_xll.qlSimpleQuoteSetValue(E171,P171/100,Trigger)</f>
        <v>0</v>
      </c>
      <c r="R171" s="216"/>
      <c r="T171" s="460"/>
    </row>
    <row r="172" spans="1:20" x14ac:dyDescent="0.2">
      <c r="A172" s="216"/>
      <c r="B172" s="444" t="s">
        <v>57</v>
      </c>
      <c r="C172" s="445" t="str">
        <f t="shared" si="24"/>
        <v>10F</v>
      </c>
      <c r="D172" s="446" t="str">
        <f t="shared" si="20"/>
        <v>EUR10F6Y_Quote</v>
      </c>
      <c r="E172" s="446" t="str">
        <f>_xll.qlSimpleQuote(D172,,RateTickValue,Permanent,Trigger,ObjectOverwrite)</f>
        <v>EUR10F6Y_Quote#0000</v>
      </c>
      <c r="F172" s="447" t="str">
        <f>_xll.ohRangeRetrieveError(E172)</f>
        <v/>
      </c>
      <c r="G172" s="113"/>
      <c r="H172" s="450" t="s">
        <v>57</v>
      </c>
      <c r="I172" s="445" t="str">
        <f t="shared" si="25"/>
        <v>10F</v>
      </c>
      <c r="J172" s="451" t="str">
        <f t="shared" si="21"/>
        <v>EUR10F6Y</v>
      </c>
      <c r="K172" s="451" t="str">
        <v>EUR10F6Y=ICAP</v>
      </c>
      <c r="L172" s="452">
        <v>2.4260000000000002</v>
      </c>
      <c r="M172" s="216"/>
      <c r="N172" s="452">
        <v>2.6429999999999998</v>
      </c>
      <c r="O172" s="216"/>
      <c r="P172" s="260">
        <v>2.4260000000000002</v>
      </c>
      <c r="Q172" s="221">
        <f>_xll.qlSimpleQuoteSetValue(E172,P172/100,Trigger)</f>
        <v>0</v>
      </c>
      <c r="R172" s="216"/>
      <c r="T172" s="460"/>
    </row>
    <row r="173" spans="1:20" x14ac:dyDescent="0.2">
      <c r="A173" s="216"/>
      <c r="B173" s="444" t="s">
        <v>56</v>
      </c>
      <c r="C173" s="445" t="str">
        <f t="shared" si="24"/>
        <v>10F</v>
      </c>
      <c r="D173" s="446" t="str">
        <f t="shared" si="20"/>
        <v>EUR10F7Y_Quote</v>
      </c>
      <c r="E173" s="446" t="str">
        <f>_xll.qlSimpleQuote(D173,,RateTickValue,Permanent,Trigger,ObjectOverwrite)</f>
        <v>EUR10F7Y_Quote#0000</v>
      </c>
      <c r="F173" s="447" t="str">
        <f>_xll.ohRangeRetrieveError(E173)</f>
        <v/>
      </c>
      <c r="G173" s="113"/>
      <c r="H173" s="450" t="s">
        <v>56</v>
      </c>
      <c r="I173" s="445" t="str">
        <f t="shared" si="25"/>
        <v>10F</v>
      </c>
      <c r="J173" s="451" t="str">
        <f t="shared" si="21"/>
        <v>EUR10F7Y</v>
      </c>
      <c r="K173" s="451" t="str">
        <v>EUR10F7Y=ICAP</v>
      </c>
      <c r="L173" s="452">
        <v>2.4329999999999998</v>
      </c>
      <c r="M173" s="216"/>
      <c r="N173" s="452">
        <v>2.6440000000000001</v>
      </c>
      <c r="O173" s="216"/>
      <c r="P173" s="260">
        <v>2.4329999999999998</v>
      </c>
      <c r="Q173" s="221">
        <f>_xll.qlSimpleQuoteSetValue(E173,P173/100,Trigger)</f>
        <v>0</v>
      </c>
      <c r="R173" s="216"/>
      <c r="T173" s="460"/>
    </row>
    <row r="174" spans="1:20" x14ac:dyDescent="0.2">
      <c r="A174" s="216"/>
      <c r="B174" s="444" t="s">
        <v>55</v>
      </c>
      <c r="C174" s="445" t="str">
        <f t="shared" si="24"/>
        <v>10F</v>
      </c>
      <c r="D174" s="446" t="str">
        <f t="shared" si="20"/>
        <v>EUR10F8Y_Quote</v>
      </c>
      <c r="E174" s="446" t="str">
        <f>_xll.qlSimpleQuote(D174,,RateTickValue,Permanent,Trigger,ObjectOverwrite)</f>
        <v>EUR10F8Y_Quote#0000</v>
      </c>
      <c r="F174" s="447" t="str">
        <f>_xll.ohRangeRetrieveError(E174)</f>
        <v/>
      </c>
      <c r="G174" s="113"/>
      <c r="H174" s="450" t="s">
        <v>55</v>
      </c>
      <c r="I174" s="445" t="str">
        <f t="shared" si="25"/>
        <v>10F</v>
      </c>
      <c r="J174" s="451" t="str">
        <f t="shared" si="21"/>
        <v>EUR10F8Y</v>
      </c>
      <c r="K174" s="451" t="str">
        <v>EUR10F8Y=ICAP</v>
      </c>
      <c r="L174" s="452">
        <v>2.4350000000000001</v>
      </c>
      <c r="M174" s="216"/>
      <c r="N174" s="452">
        <v>2.6429999999999998</v>
      </c>
      <c r="O174" s="216"/>
      <c r="P174" s="260">
        <v>2.4350000000000001</v>
      </c>
      <c r="Q174" s="221">
        <f>_xll.qlSimpleQuoteSetValue(E174,P174/100,Trigger)</f>
        <v>0</v>
      </c>
      <c r="R174" s="216"/>
      <c r="T174" s="460"/>
    </row>
    <row r="175" spans="1:20" x14ac:dyDescent="0.2">
      <c r="A175" s="216"/>
      <c r="B175" s="444" t="s">
        <v>54</v>
      </c>
      <c r="C175" s="445" t="str">
        <f t="shared" si="24"/>
        <v>10F</v>
      </c>
      <c r="D175" s="446" t="str">
        <f t="shared" si="20"/>
        <v>EUR10F9Y_Quote</v>
      </c>
      <c r="E175" s="446" t="str">
        <f>_xll.qlSimpleQuote(D175,,RateTickValue,Permanent,Trigger,ObjectOverwrite)</f>
        <v>EUR10F9Y_Quote#0000</v>
      </c>
      <c r="F175" s="447" t="str">
        <f>_xll.ohRangeRetrieveError(E175)</f>
        <v/>
      </c>
      <c r="G175" s="113"/>
      <c r="H175" s="450" t="s">
        <v>54</v>
      </c>
      <c r="I175" s="445" t="str">
        <f t="shared" si="25"/>
        <v>10F</v>
      </c>
      <c r="J175" s="451" t="str">
        <f t="shared" si="21"/>
        <v>EUR10F9Y</v>
      </c>
      <c r="K175" s="451" t="str">
        <v>EUR10F9Y=ICAP</v>
      </c>
      <c r="L175" s="452">
        <v>2.4340000000000002</v>
      </c>
      <c r="M175" s="216"/>
      <c r="N175" s="452">
        <v>2.6379999999999999</v>
      </c>
      <c r="O175" s="216"/>
      <c r="P175" s="260">
        <v>2.4340000000000002</v>
      </c>
      <c r="Q175" s="221">
        <f>_xll.qlSimpleQuoteSetValue(E175,P175/100,Trigger)</f>
        <v>0</v>
      </c>
      <c r="R175" s="216"/>
      <c r="T175" s="460"/>
    </row>
    <row r="176" spans="1:20" x14ac:dyDescent="0.2">
      <c r="A176" s="216"/>
      <c r="B176" s="444" t="s">
        <v>53</v>
      </c>
      <c r="C176" s="445" t="str">
        <f t="shared" si="24"/>
        <v>10F</v>
      </c>
      <c r="D176" s="446" t="str">
        <f t="shared" si="20"/>
        <v>EUR10F10Y_Quote</v>
      </c>
      <c r="E176" s="446" t="str">
        <f>_xll.qlSimpleQuote(D176,,RateTickValue,Permanent,Trigger,ObjectOverwrite)</f>
        <v>EUR10F10Y_Quote#0000</v>
      </c>
      <c r="F176" s="447" t="str">
        <f>_xll.ohRangeRetrieveError(E176)</f>
        <v/>
      </c>
      <c r="G176" s="113"/>
      <c r="H176" s="450" t="s">
        <v>53</v>
      </c>
      <c r="I176" s="445" t="str">
        <f t="shared" si="25"/>
        <v>10F</v>
      </c>
      <c r="J176" s="451" t="str">
        <f t="shared" si="21"/>
        <v>EUR10F10Y</v>
      </c>
      <c r="K176" s="451" t="str">
        <v>EUR10F10Y=ICAP</v>
      </c>
      <c r="L176" s="452">
        <v>2.4289999999999998</v>
      </c>
      <c r="M176" s="216"/>
      <c r="N176" s="452">
        <v>2.6280000000000001</v>
      </c>
      <c r="O176" s="216"/>
      <c r="P176" s="260">
        <v>2.4289999999999998</v>
      </c>
      <c r="Q176" s="221">
        <f>_xll.qlSimpleQuoteSetValue(E176,P176/100,Trigger)</f>
        <v>0</v>
      </c>
      <c r="R176" s="216"/>
      <c r="T176" s="460"/>
    </row>
    <row r="177" spans="1:20" x14ac:dyDescent="0.2">
      <c r="A177" s="216"/>
      <c r="B177" s="444" t="s">
        <v>52</v>
      </c>
      <c r="C177" s="445" t="str">
        <f t="shared" si="24"/>
        <v>10F</v>
      </c>
      <c r="D177" s="446" t="str">
        <f t="shared" si="20"/>
        <v>EUR10F11Y_Quote</v>
      </c>
      <c r="E177" s="446" t="str">
        <f>_xll.qlSimpleQuote(D177,,RateTickValue,Permanent,Trigger,ObjectOverwrite)</f>
        <v>EUR10F11Y_Quote#0000</v>
      </c>
      <c r="F177" s="447" t="str">
        <f>_xll.ohRangeRetrieveError(E177)</f>
        <v/>
      </c>
      <c r="G177" s="113"/>
      <c r="H177" s="450" t="s">
        <v>52</v>
      </c>
      <c r="I177" s="445" t="str">
        <f t="shared" si="25"/>
        <v>10F</v>
      </c>
      <c r="J177" s="451" t="str">
        <f t="shared" si="21"/>
        <v>EUR10F11Y</v>
      </c>
      <c r="K177" s="451" t="str">
        <v>EUR10F11Y=ICAP</v>
      </c>
      <c r="L177" s="452">
        <v>2.42</v>
      </c>
      <c r="M177" s="216"/>
      <c r="N177" s="452">
        <v>2.617</v>
      </c>
      <c r="O177" s="216"/>
      <c r="P177" s="260">
        <v>2.42</v>
      </c>
      <c r="Q177" s="221">
        <f>_xll.qlSimpleQuoteSetValue(E177,P177/100,Trigger)</f>
        <v>0</v>
      </c>
      <c r="R177" s="216"/>
      <c r="T177" s="460"/>
    </row>
    <row r="178" spans="1:20" x14ac:dyDescent="0.2">
      <c r="A178" s="216"/>
      <c r="B178" s="444" t="s">
        <v>51</v>
      </c>
      <c r="C178" s="445" t="str">
        <f t="shared" si="24"/>
        <v>10F</v>
      </c>
      <c r="D178" s="446" t="str">
        <f t="shared" si="20"/>
        <v>EUR10F12Y_Quote</v>
      </c>
      <c r="E178" s="446" t="str">
        <f>_xll.qlSimpleQuote(D178,,RateTickValue,Permanent,Trigger,ObjectOverwrite)</f>
        <v>EUR10F12Y_Quote#0000</v>
      </c>
      <c r="F178" s="447" t="str">
        <f>_xll.ohRangeRetrieveError(E178)</f>
        <v/>
      </c>
      <c r="G178" s="113"/>
      <c r="H178" s="450" t="s">
        <v>51</v>
      </c>
      <c r="I178" s="445" t="str">
        <f t="shared" si="25"/>
        <v>10F</v>
      </c>
      <c r="J178" s="451" t="str">
        <f t="shared" si="21"/>
        <v>EUR10F12Y</v>
      </c>
      <c r="K178" s="451" t="str">
        <v>EUR10F12Y=ICAP</v>
      </c>
      <c r="L178" s="452">
        <v>2.411</v>
      </c>
      <c r="M178" s="216"/>
      <c r="N178" s="452">
        <v>2.6030000000000002</v>
      </c>
      <c r="O178" s="216"/>
      <c r="P178" s="260">
        <v>2.411</v>
      </c>
      <c r="Q178" s="221">
        <f>_xll.qlSimpleQuoteSetValue(E178,P178/100,Trigger)</f>
        <v>0</v>
      </c>
      <c r="R178" s="216"/>
      <c r="T178" s="460"/>
    </row>
    <row r="179" spans="1:20" x14ac:dyDescent="0.2">
      <c r="A179" s="216"/>
      <c r="B179" s="444" t="s">
        <v>50</v>
      </c>
      <c r="C179" s="445" t="str">
        <f t="shared" si="24"/>
        <v>10F</v>
      </c>
      <c r="D179" s="446" t="str">
        <f t="shared" si="20"/>
        <v>EUR10F13Y_Quote</v>
      </c>
      <c r="E179" s="446" t="str">
        <f>_xll.qlSimpleQuote(D179,,RateTickValue,Permanent,Trigger,ObjectOverwrite)</f>
        <v>EUR10F13Y_Quote#0000</v>
      </c>
      <c r="F179" s="447" t="str">
        <f>_xll.ohRangeRetrieveError(E179)</f>
        <v/>
      </c>
      <c r="G179" s="113"/>
      <c r="H179" s="450" t="s">
        <v>50</v>
      </c>
      <c r="I179" s="445" t="str">
        <f t="shared" si="25"/>
        <v>10F</v>
      </c>
      <c r="J179" s="451" t="str">
        <f t="shared" si="21"/>
        <v>EUR10F13Y</v>
      </c>
      <c r="K179" s="451" t="str">
        <v>EUR10F13Y=ICAP</v>
      </c>
      <c r="L179" s="452">
        <v>2.399</v>
      </c>
      <c r="M179" s="216"/>
      <c r="N179" s="452">
        <v>2.5880000000000001</v>
      </c>
      <c r="O179" s="216"/>
      <c r="P179" s="260">
        <v>2.399</v>
      </c>
      <c r="Q179" s="221">
        <f>_xll.qlSimpleQuoteSetValue(E179,P179/100,Trigger)</f>
        <v>0</v>
      </c>
      <c r="R179" s="216"/>
      <c r="T179" s="460"/>
    </row>
    <row r="180" spans="1:20" x14ac:dyDescent="0.2">
      <c r="A180" s="216"/>
      <c r="B180" s="444" t="s">
        <v>49</v>
      </c>
      <c r="C180" s="445" t="str">
        <f t="shared" si="24"/>
        <v>10F</v>
      </c>
      <c r="D180" s="446" t="str">
        <f t="shared" si="20"/>
        <v>EUR10F14Y_Quote</v>
      </c>
      <c r="E180" s="446" t="str">
        <f>_xll.qlSimpleQuote(D180,,RateTickValue,Permanent,Trigger,ObjectOverwrite)</f>
        <v>EUR10F14Y_Quote#0000</v>
      </c>
      <c r="F180" s="447" t="str">
        <f>_xll.ohRangeRetrieveError(E180)</f>
        <v/>
      </c>
      <c r="G180" s="113"/>
      <c r="H180" s="450" t="s">
        <v>49</v>
      </c>
      <c r="I180" s="445" t="str">
        <f t="shared" si="25"/>
        <v>10F</v>
      </c>
      <c r="J180" s="451" t="str">
        <f t="shared" si="21"/>
        <v>EUR10F14Y</v>
      </c>
      <c r="K180" s="451" t="str">
        <v>EUR10F14Y=ICAP</v>
      </c>
      <c r="L180" s="452">
        <v>2.3860000000000001</v>
      </c>
      <c r="M180" s="216"/>
      <c r="N180" s="452">
        <v>2.573</v>
      </c>
      <c r="O180" s="216"/>
      <c r="P180" s="260">
        <v>2.3860000000000001</v>
      </c>
      <c r="Q180" s="221">
        <f>_xll.qlSimpleQuoteSetValue(E180,P180/100,Trigger)</f>
        <v>0</v>
      </c>
      <c r="R180" s="216"/>
      <c r="T180" s="460"/>
    </row>
    <row r="181" spans="1:20" x14ac:dyDescent="0.2">
      <c r="A181" s="216"/>
      <c r="B181" s="444" t="s">
        <v>48</v>
      </c>
      <c r="C181" s="445" t="str">
        <f t="shared" si="24"/>
        <v>10F</v>
      </c>
      <c r="D181" s="446" t="str">
        <f t="shared" si="20"/>
        <v>EUR10F15Y_Quote</v>
      </c>
      <c r="E181" s="446" t="str">
        <f>_xll.qlSimpleQuote(D181,,RateTickValue,Permanent,Trigger,ObjectOverwrite)</f>
        <v>EUR10F15Y_Quote#0000</v>
      </c>
      <c r="F181" s="447" t="str">
        <f>_xll.ohRangeRetrieveError(E181)</f>
        <v/>
      </c>
      <c r="G181" s="113"/>
      <c r="H181" s="450" t="s">
        <v>48</v>
      </c>
      <c r="I181" s="445" t="str">
        <f t="shared" si="25"/>
        <v>10F</v>
      </c>
      <c r="J181" s="451" t="str">
        <f t="shared" si="21"/>
        <v>EUR10F15Y</v>
      </c>
      <c r="K181" s="451" t="str">
        <v>EUR10F15Y=ICAP</v>
      </c>
      <c r="L181" s="452">
        <v>2.3719999999999999</v>
      </c>
      <c r="M181" s="216"/>
      <c r="N181" s="452">
        <v>2.556</v>
      </c>
      <c r="O181" s="216"/>
      <c r="P181" s="260">
        <v>2.3719999999999999</v>
      </c>
      <c r="Q181" s="221">
        <f>_xll.qlSimpleQuoteSetValue(E181,P181/100,Trigger)</f>
        <v>0</v>
      </c>
      <c r="R181" s="216"/>
      <c r="T181" s="460"/>
    </row>
    <row r="182" spans="1:20" x14ac:dyDescent="0.2">
      <c r="A182" s="216"/>
      <c r="B182" s="444" t="s">
        <v>43</v>
      </c>
      <c r="C182" s="445" t="str">
        <f t="shared" si="24"/>
        <v>10F</v>
      </c>
      <c r="D182" s="446" t="str">
        <f t="shared" si="20"/>
        <v>EUR10F20Y_Quote</v>
      </c>
      <c r="E182" s="446" t="str">
        <f>_xll.qlSimpleQuote(D182,,RateTickValue,Permanent,Trigger,ObjectOverwrite)</f>
        <v>EUR10F20Y_Quote#0000</v>
      </c>
      <c r="F182" s="447" t="str">
        <f>_xll.ohRangeRetrieveError(E182)</f>
        <v/>
      </c>
      <c r="G182" s="113"/>
      <c r="H182" s="450" t="s">
        <v>43</v>
      </c>
      <c r="I182" s="445" t="str">
        <f t="shared" si="25"/>
        <v>10F</v>
      </c>
      <c r="J182" s="451" t="str">
        <f t="shared" si="21"/>
        <v>EUR10F20Y</v>
      </c>
      <c r="K182" s="451" t="str">
        <v>EUR10F20Y=ICAP</v>
      </c>
      <c r="L182" s="452">
        <v>2.3050000000000002</v>
      </c>
      <c r="M182" s="216"/>
      <c r="N182" s="452">
        <v>2.4820000000000002</v>
      </c>
      <c r="O182" s="216"/>
      <c r="P182" s="260">
        <v>2.3050000000000002</v>
      </c>
      <c r="Q182" s="221">
        <f>_xll.qlSimpleQuoteSetValue(E182,P182/100,Trigger)</f>
        <v>0</v>
      </c>
      <c r="R182" s="216"/>
      <c r="T182" s="460"/>
    </row>
    <row r="183" spans="1:20" x14ac:dyDescent="0.2">
      <c r="A183" s="216"/>
      <c r="B183" s="444" t="s">
        <v>38</v>
      </c>
      <c r="C183" s="445" t="str">
        <f t="shared" si="24"/>
        <v>10F</v>
      </c>
      <c r="D183" s="446" t="str">
        <f t="shared" si="20"/>
        <v>EUR10F25Y_Quote</v>
      </c>
      <c r="E183" s="446" t="str">
        <f>_xll.qlSimpleQuote(D183,,RateTickValue,Permanent,Trigger,ObjectOverwrite)</f>
        <v>EUR10F25Y_Quote#0000</v>
      </c>
      <c r="F183" s="447" t="str">
        <f>_xll.ohRangeRetrieveError(E183)</f>
        <v/>
      </c>
      <c r="G183" s="113"/>
      <c r="H183" s="450" t="s">
        <v>38</v>
      </c>
      <c r="I183" s="445" t="str">
        <f t="shared" si="25"/>
        <v>10F</v>
      </c>
      <c r="J183" s="451" t="str">
        <f t="shared" si="21"/>
        <v>EUR10F25Y</v>
      </c>
      <c r="K183" s="451" t="str">
        <v>EUR10F25Y=ICAP</v>
      </c>
      <c r="L183" s="452">
        <v>2.2690000000000001</v>
      </c>
      <c r="M183" s="216"/>
      <c r="N183" s="452">
        <v>2.4350000000000001</v>
      </c>
      <c r="O183" s="216"/>
      <c r="P183" s="260">
        <v>2.2690000000000001</v>
      </c>
      <c r="Q183" s="221">
        <f>_xll.qlSimpleQuoteSetValue(E183,P183/100,Trigger)</f>
        <v>0</v>
      </c>
      <c r="R183" s="216"/>
      <c r="T183" s="460"/>
    </row>
    <row r="184" spans="1:20" x14ac:dyDescent="0.2">
      <c r="A184" s="216"/>
      <c r="B184" s="187" t="s">
        <v>33</v>
      </c>
      <c r="C184" s="53" t="str">
        <f t="shared" si="24"/>
        <v>10F</v>
      </c>
      <c r="D184" s="52" t="str">
        <f t="shared" si="20"/>
        <v>EUR10F30Y_Quote</v>
      </c>
      <c r="E184" s="52" t="str">
        <f>_xll.qlSimpleQuote(D184,,RateTickValue,Permanent,Trigger,ObjectOverwrite)</f>
        <v>EUR10F30Y_Quote#0000</v>
      </c>
      <c r="F184" s="448" t="str">
        <f>_xll.ohRangeRetrieveError(E184)</f>
        <v/>
      </c>
      <c r="G184" s="113"/>
      <c r="H184" s="453" t="s">
        <v>33</v>
      </c>
      <c r="I184" s="53" t="str">
        <f t="shared" si="25"/>
        <v>10F</v>
      </c>
      <c r="J184" s="454" t="str">
        <f t="shared" si="21"/>
        <v>EUR10F30Y</v>
      </c>
      <c r="K184" s="454" t="str">
        <v>EUR10F30Y=ICAP</v>
      </c>
      <c r="L184" s="455">
        <v>2.25</v>
      </c>
      <c r="M184" s="216"/>
      <c r="N184" s="455">
        <v>2.4060000000000001</v>
      </c>
      <c r="O184" s="216"/>
      <c r="P184" s="265">
        <v>2.25</v>
      </c>
      <c r="Q184" s="213">
        <f>_xll.qlSimpleQuoteSetValue(E184,P184/100,Trigger)</f>
        <v>0</v>
      </c>
      <c r="R184" s="216"/>
      <c r="T184" s="460"/>
    </row>
    <row r="185" spans="1:20" x14ac:dyDescent="0.2">
      <c r="A185" s="216">
        <v>11</v>
      </c>
      <c r="B185" s="444" t="s">
        <v>9</v>
      </c>
      <c r="C185" s="445" t="str">
        <f>$A$185&amp;"F"</f>
        <v>11F</v>
      </c>
      <c r="D185" s="446" t="str">
        <f t="shared" si="20"/>
        <v>EUR11F1Y_Quote</v>
      </c>
      <c r="E185" s="446" t="str">
        <f>_xll.qlSimpleQuote(D185,,RateTickValue,Permanent,Trigger,ObjectOverwrite)</f>
        <v>EUR11F1Y_Quote#0000</v>
      </c>
      <c r="F185" s="447" t="str">
        <f>_xll.ohRangeRetrieveError(E185)</f>
        <v/>
      </c>
      <c r="G185" s="113"/>
      <c r="H185" s="450" t="s">
        <v>9</v>
      </c>
      <c r="I185" s="445" t="str">
        <f>$A$185&amp;"F"</f>
        <v>11F</v>
      </c>
      <c r="J185" s="451" t="str">
        <f t="shared" si="21"/>
        <v>EUR11F1Y</v>
      </c>
      <c r="K185" s="451" t="str">
        <v>EUR11F1Y=ICAP</v>
      </c>
      <c r="L185" s="452">
        <v>2.4020000000000001</v>
      </c>
      <c r="M185" s="216"/>
      <c r="N185" s="452">
        <v>2.601</v>
      </c>
      <c r="O185" s="216"/>
      <c r="P185" s="260">
        <v>2.4020000000000001</v>
      </c>
      <c r="Q185" s="221">
        <f>_xll.qlSimpleQuoteSetValue(E185,P185/100,Trigger)</f>
        <v>0</v>
      </c>
      <c r="R185" s="216"/>
      <c r="T185" s="460"/>
    </row>
    <row r="186" spans="1:20" x14ac:dyDescent="0.2">
      <c r="A186" s="216"/>
      <c r="B186" s="444" t="s">
        <v>61</v>
      </c>
      <c r="C186" s="445" t="str">
        <f t="shared" ref="C186:C202" si="26">$A$185&amp;"F"</f>
        <v>11F</v>
      </c>
      <c r="D186" s="446" t="str">
        <f t="shared" si="20"/>
        <v>EUR11F2Y_Quote</v>
      </c>
      <c r="E186" s="446" t="str">
        <f>_xll.qlSimpleQuote(D186,,RateTickValue,Permanent,Trigger,ObjectOverwrite)</f>
        <v>EUR11F2Y_Quote#0000</v>
      </c>
      <c r="F186" s="447" t="str">
        <f>_xll.ohRangeRetrieveError(E186)</f>
        <v/>
      </c>
      <c r="G186" s="113"/>
      <c r="H186" s="450" t="s">
        <v>61</v>
      </c>
      <c r="I186" s="445" t="str">
        <f t="shared" ref="I186:I202" si="27">$A$185&amp;"F"</f>
        <v>11F</v>
      </c>
      <c r="J186" s="451" t="str">
        <f t="shared" si="21"/>
        <v>EUR11F2Y</v>
      </c>
      <c r="K186" s="451" t="str">
        <v>EUR11F2Y=ICAP</v>
      </c>
      <c r="L186" s="452">
        <v>2.4220000000000002</v>
      </c>
      <c r="M186" s="216"/>
      <c r="N186" s="452">
        <v>2.633</v>
      </c>
      <c r="O186" s="216"/>
      <c r="P186" s="260">
        <v>2.4220000000000002</v>
      </c>
      <c r="Q186" s="221">
        <f>_xll.qlSimpleQuoteSetValue(E186,P186/100,Trigger)</f>
        <v>0</v>
      </c>
      <c r="R186" s="216"/>
      <c r="T186" s="460"/>
    </row>
    <row r="187" spans="1:20" x14ac:dyDescent="0.2">
      <c r="A187" s="216"/>
      <c r="B187" s="444" t="s">
        <v>60</v>
      </c>
      <c r="C187" s="445" t="str">
        <f t="shared" si="26"/>
        <v>11F</v>
      </c>
      <c r="D187" s="446" t="str">
        <f t="shared" si="20"/>
        <v>EUR11F3Y_Quote</v>
      </c>
      <c r="E187" s="446" t="str">
        <f>_xll.qlSimpleQuote(D187,,RateTickValue,Permanent,Trigger,ObjectOverwrite)</f>
        <v>EUR11F3Y_Quote#0000</v>
      </c>
      <c r="F187" s="447" t="str">
        <f>_xll.ohRangeRetrieveError(E187)</f>
        <v/>
      </c>
      <c r="G187" s="113"/>
      <c r="H187" s="450" t="s">
        <v>60</v>
      </c>
      <c r="I187" s="445" t="str">
        <f t="shared" si="27"/>
        <v>11F</v>
      </c>
      <c r="J187" s="451" t="str">
        <f t="shared" si="21"/>
        <v>EUR11F3Y</v>
      </c>
      <c r="K187" s="451" t="str">
        <v>EUR11F3Y=ICAP</v>
      </c>
      <c r="L187" s="452">
        <v>2.4390000000000001</v>
      </c>
      <c r="M187" s="216"/>
      <c r="N187" s="452">
        <v>2.653</v>
      </c>
      <c r="O187" s="216"/>
      <c r="P187" s="260">
        <v>2.4390000000000001</v>
      </c>
      <c r="Q187" s="221">
        <f>_xll.qlSimpleQuoteSetValue(E187,P187/100,Trigger)</f>
        <v>0</v>
      </c>
      <c r="R187" s="216"/>
      <c r="T187" s="460"/>
    </row>
    <row r="188" spans="1:20" x14ac:dyDescent="0.2">
      <c r="A188" s="216"/>
      <c r="B188" s="444" t="s">
        <v>59</v>
      </c>
      <c r="C188" s="445" t="str">
        <f t="shared" si="26"/>
        <v>11F</v>
      </c>
      <c r="D188" s="446" t="str">
        <f t="shared" si="20"/>
        <v>EUR11F4Y_Quote</v>
      </c>
      <c r="E188" s="446" t="str">
        <f>_xll.qlSimpleQuote(D188,,RateTickValue,Permanent,Trigger,ObjectOverwrite)</f>
        <v>EUR11F4Y_Quote#0000</v>
      </c>
      <c r="F188" s="447" t="str">
        <f>_xll.ohRangeRetrieveError(E188)</f>
        <v/>
      </c>
      <c r="G188" s="113"/>
      <c r="H188" s="450" t="s">
        <v>59</v>
      </c>
      <c r="I188" s="445" t="str">
        <f t="shared" si="27"/>
        <v>11F</v>
      </c>
      <c r="J188" s="451" t="str">
        <f t="shared" si="21"/>
        <v>EUR11F4Y</v>
      </c>
      <c r="K188" s="451" t="str">
        <v>EUR11F4Y=ICAP</v>
      </c>
      <c r="L188" s="452">
        <v>2.4430000000000001</v>
      </c>
      <c r="M188" s="216"/>
      <c r="N188" s="452">
        <v>2.66</v>
      </c>
      <c r="O188" s="216"/>
      <c r="P188" s="260">
        <v>2.4430000000000001</v>
      </c>
      <c r="Q188" s="221">
        <f>_xll.qlSimpleQuoteSetValue(E188,P188/100,Trigger)</f>
        <v>0</v>
      </c>
      <c r="R188" s="216"/>
      <c r="T188" s="460"/>
    </row>
    <row r="189" spans="1:20" x14ac:dyDescent="0.2">
      <c r="A189" s="216"/>
      <c r="B189" s="444" t="s">
        <v>58</v>
      </c>
      <c r="C189" s="445" t="str">
        <f t="shared" si="26"/>
        <v>11F</v>
      </c>
      <c r="D189" s="446" t="str">
        <f t="shared" si="20"/>
        <v>EUR11F5Y_Quote</v>
      </c>
      <c r="E189" s="446" t="str">
        <f>_xll.qlSimpleQuote(D189,,RateTickValue,Permanent,Trigger,ObjectOverwrite)</f>
        <v>EUR11F5Y_Quote#0000</v>
      </c>
      <c r="F189" s="447" t="str">
        <f>_xll.ohRangeRetrieveError(E189)</f>
        <v/>
      </c>
      <c r="G189" s="113"/>
      <c r="H189" s="450" t="s">
        <v>58</v>
      </c>
      <c r="I189" s="445" t="str">
        <f t="shared" si="27"/>
        <v>11F</v>
      </c>
      <c r="J189" s="451" t="str">
        <f t="shared" si="21"/>
        <v>EUR11F5Y</v>
      </c>
      <c r="K189" s="451" t="str">
        <v>EUR11F5Y=ICAP</v>
      </c>
      <c r="L189" s="452">
        <v>2.448</v>
      </c>
      <c r="M189" s="216"/>
      <c r="N189" s="452">
        <v>2.6659999999999999</v>
      </c>
      <c r="O189" s="216"/>
      <c r="P189" s="260">
        <v>2.448</v>
      </c>
      <c r="Q189" s="221">
        <f>_xll.qlSimpleQuoteSetValue(E189,P189/100,Trigger)</f>
        <v>0</v>
      </c>
      <c r="R189" s="216"/>
      <c r="T189" s="460"/>
    </row>
    <row r="190" spans="1:20" x14ac:dyDescent="0.2">
      <c r="A190" s="216"/>
      <c r="B190" s="444" t="s">
        <v>57</v>
      </c>
      <c r="C190" s="445" t="str">
        <f t="shared" si="26"/>
        <v>11F</v>
      </c>
      <c r="D190" s="446" t="str">
        <f t="shared" si="20"/>
        <v>EUR11F6Y_Quote</v>
      </c>
      <c r="E190" s="446" t="str">
        <f>_xll.qlSimpleQuote(D190,,RateTickValue,Permanent,Trigger,ObjectOverwrite)</f>
        <v>EUR11F6Y_Quote#0000</v>
      </c>
      <c r="F190" s="447" t="str">
        <f>_xll.ohRangeRetrieveError(E190)</f>
        <v/>
      </c>
      <c r="G190" s="113"/>
      <c r="H190" s="450" t="s">
        <v>57</v>
      </c>
      <c r="I190" s="445" t="str">
        <f t="shared" si="27"/>
        <v>11F</v>
      </c>
      <c r="J190" s="451" t="str">
        <f t="shared" si="21"/>
        <v>EUR11F6Y</v>
      </c>
      <c r="K190" s="451" t="str">
        <v>EUR11F6Y=ICAP</v>
      </c>
      <c r="L190" s="452">
        <v>2.4529999999999998</v>
      </c>
      <c r="M190" s="216"/>
      <c r="N190" s="452">
        <v>2.6640000000000001</v>
      </c>
      <c r="O190" s="216"/>
      <c r="P190" s="260">
        <v>2.4529999999999998</v>
      </c>
      <c r="Q190" s="221">
        <f>_xll.qlSimpleQuoteSetValue(E190,P190/100,Trigger)</f>
        <v>0</v>
      </c>
      <c r="R190" s="216"/>
      <c r="T190" s="460"/>
    </row>
    <row r="191" spans="1:20" x14ac:dyDescent="0.2">
      <c r="A191" s="216"/>
      <c r="B191" s="444" t="s">
        <v>56</v>
      </c>
      <c r="C191" s="445" t="str">
        <f t="shared" si="26"/>
        <v>11F</v>
      </c>
      <c r="D191" s="446" t="str">
        <f t="shared" si="20"/>
        <v>EUR11F7Y_Quote</v>
      </c>
      <c r="E191" s="446" t="str">
        <f>_xll.qlSimpleQuote(D191,,RateTickValue,Permanent,Trigger,ObjectOverwrite)</f>
        <v>EUR11F7Y_Quote#0000</v>
      </c>
      <c r="F191" s="447" t="str">
        <f>_xll.ohRangeRetrieveError(E191)</f>
        <v/>
      </c>
      <c r="G191" s="113"/>
      <c r="H191" s="450" t="s">
        <v>56</v>
      </c>
      <c r="I191" s="445" t="str">
        <f t="shared" si="27"/>
        <v>11F</v>
      </c>
      <c r="J191" s="451" t="str">
        <f t="shared" si="21"/>
        <v>EUR11F7Y</v>
      </c>
      <c r="K191" s="451" t="str">
        <v>EUR11F7Y=ICAP</v>
      </c>
      <c r="L191" s="452">
        <v>2.452</v>
      </c>
      <c r="M191" s="216"/>
      <c r="N191" s="452">
        <v>2.66</v>
      </c>
      <c r="O191" s="216"/>
      <c r="P191" s="260">
        <v>2.452</v>
      </c>
      <c r="Q191" s="221">
        <f>_xll.qlSimpleQuoteSetValue(E191,P191/100,Trigger)</f>
        <v>0</v>
      </c>
      <c r="R191" s="216"/>
      <c r="T191" s="460"/>
    </row>
    <row r="192" spans="1:20" x14ac:dyDescent="0.2">
      <c r="A192" s="216"/>
      <c r="B192" s="444" t="s">
        <v>55</v>
      </c>
      <c r="C192" s="445" t="str">
        <f t="shared" si="26"/>
        <v>11F</v>
      </c>
      <c r="D192" s="446" t="str">
        <f t="shared" si="20"/>
        <v>EUR11F8Y_Quote</v>
      </c>
      <c r="E192" s="446" t="str">
        <f>_xll.qlSimpleQuote(D192,,RateTickValue,Permanent,Trigger,ObjectOverwrite)</f>
        <v>EUR11F8Y_Quote#0000</v>
      </c>
      <c r="F192" s="447" t="str">
        <f>_xll.ohRangeRetrieveError(E192)</f>
        <v/>
      </c>
      <c r="G192" s="113"/>
      <c r="H192" s="450" t="s">
        <v>55</v>
      </c>
      <c r="I192" s="445" t="str">
        <f t="shared" si="27"/>
        <v>11F</v>
      </c>
      <c r="J192" s="451" t="str">
        <f t="shared" si="21"/>
        <v>EUR11F8Y</v>
      </c>
      <c r="K192" s="451" t="str">
        <v>EUR11F8Y=ICAP</v>
      </c>
      <c r="L192" s="452">
        <v>2.4500000000000002</v>
      </c>
      <c r="M192" s="216"/>
      <c r="N192" s="452">
        <v>2.6520000000000001</v>
      </c>
      <c r="O192" s="216"/>
      <c r="P192" s="260">
        <v>2.4500000000000002</v>
      </c>
      <c r="Q192" s="221">
        <f>_xll.qlSimpleQuoteSetValue(E192,P192/100,Trigger)</f>
        <v>-9.9999999999995925E-6</v>
      </c>
      <c r="R192" s="216"/>
      <c r="T192" s="460"/>
    </row>
    <row r="193" spans="1:20" x14ac:dyDescent="0.2">
      <c r="A193" s="216"/>
      <c r="B193" s="444" t="s">
        <v>54</v>
      </c>
      <c r="C193" s="445" t="str">
        <f t="shared" si="26"/>
        <v>11F</v>
      </c>
      <c r="D193" s="446" t="str">
        <f t="shared" si="20"/>
        <v>EUR11F9Y_Quote</v>
      </c>
      <c r="E193" s="446" t="str">
        <f>_xll.qlSimpleQuote(D193,,RateTickValue,Permanent,Trigger,ObjectOverwrite)</f>
        <v>EUR11F9Y_Quote#0000</v>
      </c>
      <c r="F193" s="447" t="str">
        <f>_xll.ohRangeRetrieveError(E193)</f>
        <v/>
      </c>
      <c r="G193" s="113"/>
      <c r="H193" s="450" t="s">
        <v>54</v>
      </c>
      <c r="I193" s="445" t="str">
        <f t="shared" si="27"/>
        <v>11F</v>
      </c>
      <c r="J193" s="451" t="str">
        <f t="shared" si="21"/>
        <v>EUR11F9Y</v>
      </c>
      <c r="K193" s="451" t="str">
        <v>EUR11F9Y=ICAP</v>
      </c>
      <c r="L193" s="452">
        <v>2.4420000000000002</v>
      </c>
      <c r="M193" s="216"/>
      <c r="N193" s="452">
        <v>2.6389999999999998</v>
      </c>
      <c r="O193" s="216"/>
      <c r="P193" s="260">
        <v>2.4420000000000002</v>
      </c>
      <c r="Q193" s="221">
        <f>_xll.qlSimpleQuoteSetValue(E193,P193/100,Trigger)</f>
        <v>0</v>
      </c>
      <c r="R193" s="216"/>
      <c r="T193" s="460"/>
    </row>
    <row r="194" spans="1:20" x14ac:dyDescent="0.2">
      <c r="A194" s="216"/>
      <c r="B194" s="444" t="s">
        <v>53</v>
      </c>
      <c r="C194" s="445" t="str">
        <f t="shared" si="26"/>
        <v>11F</v>
      </c>
      <c r="D194" s="446" t="str">
        <f t="shared" si="20"/>
        <v>EUR11F10Y_Quote</v>
      </c>
      <c r="E194" s="446" t="str">
        <f>_xll.qlSimpleQuote(D194,,RateTickValue,Permanent,Trigger,ObjectOverwrite)</f>
        <v>EUR11F10Y_Quote#0000</v>
      </c>
      <c r="F194" s="447" t="str">
        <f>_xll.ohRangeRetrieveError(E194)</f>
        <v/>
      </c>
      <c r="G194" s="113"/>
      <c r="H194" s="450" t="s">
        <v>53</v>
      </c>
      <c r="I194" s="445" t="str">
        <f t="shared" si="27"/>
        <v>11F</v>
      </c>
      <c r="J194" s="451" t="str">
        <f t="shared" si="21"/>
        <v>EUR11F10Y</v>
      </c>
      <c r="K194" s="451" t="str">
        <v>EUR11F10Y=ICAP</v>
      </c>
      <c r="L194" s="452">
        <v>2.431</v>
      </c>
      <c r="M194" s="216"/>
      <c r="N194" s="452">
        <v>2.6259999999999999</v>
      </c>
      <c r="O194" s="216"/>
      <c r="P194" s="260">
        <v>2.431</v>
      </c>
      <c r="Q194" s="221">
        <f>_xll.qlSimpleQuoteSetValue(E194,P194/100,Trigger)</f>
        <v>0</v>
      </c>
      <c r="R194" s="216"/>
      <c r="T194" s="460"/>
    </row>
    <row r="195" spans="1:20" x14ac:dyDescent="0.2">
      <c r="A195" s="216"/>
      <c r="B195" s="444" t="s">
        <v>52</v>
      </c>
      <c r="C195" s="445" t="str">
        <f t="shared" si="26"/>
        <v>11F</v>
      </c>
      <c r="D195" s="446" t="str">
        <f t="shared" si="20"/>
        <v>EUR11F11Y_Quote</v>
      </c>
      <c r="E195" s="446" t="str">
        <f>_xll.qlSimpleQuote(D195,,RateTickValue,Permanent,Trigger,ObjectOverwrite)</f>
        <v>EUR11F11Y_Quote#0000</v>
      </c>
      <c r="F195" s="447" t="str">
        <f>_xll.ohRangeRetrieveError(E195)</f>
        <v/>
      </c>
      <c r="G195" s="113"/>
      <c r="H195" s="450" t="s">
        <v>52</v>
      </c>
      <c r="I195" s="445" t="str">
        <f t="shared" si="27"/>
        <v>11F</v>
      </c>
      <c r="J195" s="451" t="str">
        <f t="shared" si="21"/>
        <v>EUR11F11Y</v>
      </c>
      <c r="K195" s="451" t="str">
        <v>EUR11F11Y=ICAP</v>
      </c>
      <c r="L195" s="452">
        <v>2.42</v>
      </c>
      <c r="M195" s="216"/>
      <c r="N195" s="452">
        <v>2.61</v>
      </c>
      <c r="O195" s="216"/>
      <c r="P195" s="260">
        <v>2.42</v>
      </c>
      <c r="Q195" s="221">
        <f>_xll.qlSimpleQuoteSetValue(E195,P195/100,Trigger)</f>
        <v>-2.0000000000002655E-5</v>
      </c>
      <c r="R195" s="216"/>
      <c r="T195" s="460"/>
    </row>
    <row r="196" spans="1:20" x14ac:dyDescent="0.2">
      <c r="A196" s="216"/>
      <c r="B196" s="444" t="s">
        <v>51</v>
      </c>
      <c r="C196" s="445" t="str">
        <f t="shared" si="26"/>
        <v>11F</v>
      </c>
      <c r="D196" s="446" t="str">
        <f t="shared" si="20"/>
        <v>EUR11F12Y_Quote</v>
      </c>
      <c r="E196" s="446" t="str">
        <f>_xll.qlSimpleQuote(D196,,RateTickValue,Permanent,Trigger,ObjectOverwrite)</f>
        <v>EUR11F12Y_Quote#0000</v>
      </c>
      <c r="F196" s="447" t="str">
        <f>_xll.ohRangeRetrieveError(E196)</f>
        <v/>
      </c>
      <c r="G196" s="113"/>
      <c r="H196" s="450" t="s">
        <v>51</v>
      </c>
      <c r="I196" s="445" t="str">
        <f t="shared" si="27"/>
        <v>11F</v>
      </c>
      <c r="J196" s="451" t="str">
        <f t="shared" si="21"/>
        <v>EUR11F12Y</v>
      </c>
      <c r="K196" s="451" t="str">
        <v>EUR11F12Y=ICAP</v>
      </c>
      <c r="L196" s="452">
        <v>2.407</v>
      </c>
      <c r="M196" s="216"/>
      <c r="N196" s="452">
        <v>2.593</v>
      </c>
      <c r="O196" s="216"/>
      <c r="P196" s="260">
        <v>2.407</v>
      </c>
      <c r="Q196" s="221">
        <f>_xll.qlSimpleQuoteSetValue(E196,P196/100,Trigger)</f>
        <v>0</v>
      </c>
      <c r="R196" s="216"/>
      <c r="T196" s="460"/>
    </row>
    <row r="197" spans="1:20" x14ac:dyDescent="0.2">
      <c r="A197" s="216"/>
      <c r="B197" s="444" t="s">
        <v>50</v>
      </c>
      <c r="C197" s="445" t="str">
        <f t="shared" si="26"/>
        <v>11F</v>
      </c>
      <c r="D197" s="446" t="str">
        <f t="shared" ref="D197:D260" si="28">Currency&amp;$C197&amp;B197&amp;QuoteSuffix</f>
        <v>EUR11F13Y_Quote</v>
      </c>
      <c r="E197" s="446" t="str">
        <f>_xll.qlSimpleQuote(D197,,RateTickValue,Permanent,Trigger,ObjectOverwrite)</f>
        <v>EUR11F13Y_Quote#0000</v>
      </c>
      <c r="F197" s="447" t="str">
        <f>_xll.ohRangeRetrieveError(E197)</f>
        <v/>
      </c>
      <c r="G197" s="113"/>
      <c r="H197" s="450" t="s">
        <v>50</v>
      </c>
      <c r="I197" s="445" t="str">
        <f t="shared" si="27"/>
        <v>11F</v>
      </c>
      <c r="J197" s="451" t="str">
        <f t="shared" ref="J197:J260" si="29">Currency&amp;$I197&amp;$H197</f>
        <v>EUR11F13Y</v>
      </c>
      <c r="K197" s="451" t="str">
        <v>EUR11F13Y=ICAP</v>
      </c>
      <c r="L197" s="452">
        <v>2.3919999999999999</v>
      </c>
      <c r="M197" s="216"/>
      <c r="N197" s="452">
        <v>2.5760000000000001</v>
      </c>
      <c r="O197" s="216"/>
      <c r="P197" s="260">
        <v>2.3919999999999999</v>
      </c>
      <c r="Q197" s="221">
        <f>_xll.qlSimpleQuoteSetValue(E197,P197/100,Trigger)</f>
        <v>-9.9999999999961231E-6</v>
      </c>
      <c r="R197" s="216"/>
      <c r="T197" s="460"/>
    </row>
    <row r="198" spans="1:20" x14ac:dyDescent="0.2">
      <c r="A198" s="216"/>
      <c r="B198" s="444" t="s">
        <v>49</v>
      </c>
      <c r="C198" s="445" t="str">
        <f t="shared" si="26"/>
        <v>11F</v>
      </c>
      <c r="D198" s="446" t="str">
        <f t="shared" si="28"/>
        <v>EUR11F14Y_Quote</v>
      </c>
      <c r="E198" s="446" t="str">
        <f>_xll.qlSimpleQuote(D198,,RateTickValue,Permanent,Trigger,ObjectOverwrite)</f>
        <v>EUR11F14Y_Quote#0000</v>
      </c>
      <c r="F198" s="447" t="str">
        <f>_xll.ohRangeRetrieveError(E198)</f>
        <v/>
      </c>
      <c r="G198" s="113"/>
      <c r="H198" s="450" t="s">
        <v>49</v>
      </c>
      <c r="I198" s="445" t="str">
        <f t="shared" si="27"/>
        <v>11F</v>
      </c>
      <c r="J198" s="451" t="str">
        <f t="shared" si="29"/>
        <v>EUR11F14Y</v>
      </c>
      <c r="K198" s="451" t="str">
        <v>EUR11F14Y=ICAP</v>
      </c>
      <c r="L198" s="452">
        <v>2.3759999999999999</v>
      </c>
      <c r="M198" s="216"/>
      <c r="N198" s="452">
        <v>2.5579999999999998</v>
      </c>
      <c r="O198" s="216"/>
      <c r="P198" s="260">
        <v>2.3759999999999999</v>
      </c>
      <c r="Q198" s="221">
        <f>_xll.qlSimpleQuoteSetValue(E198,P198/100,Trigger)</f>
        <v>0</v>
      </c>
      <c r="R198" s="216"/>
      <c r="T198" s="460"/>
    </row>
    <row r="199" spans="1:20" x14ac:dyDescent="0.2">
      <c r="A199" s="216"/>
      <c r="B199" s="444" t="s">
        <v>48</v>
      </c>
      <c r="C199" s="445" t="str">
        <f t="shared" si="26"/>
        <v>11F</v>
      </c>
      <c r="D199" s="446" t="str">
        <f t="shared" si="28"/>
        <v>EUR11F15Y_Quote</v>
      </c>
      <c r="E199" s="446" t="str">
        <f>_xll.qlSimpleQuote(D199,,RateTickValue,Permanent,Trigger,ObjectOverwrite)</f>
        <v>EUR11F15Y_Quote#0000</v>
      </c>
      <c r="F199" s="447" t="str">
        <f>_xll.ohRangeRetrieveError(E199)</f>
        <v/>
      </c>
      <c r="G199" s="113"/>
      <c r="H199" s="450" t="s">
        <v>48</v>
      </c>
      <c r="I199" s="445" t="str">
        <f t="shared" si="27"/>
        <v>11F</v>
      </c>
      <c r="J199" s="451" t="str">
        <f t="shared" si="29"/>
        <v>EUR11F15Y</v>
      </c>
      <c r="K199" s="451" t="str">
        <v>EUR11F15Y=ICAP</v>
      </c>
      <c r="L199" s="452">
        <v>2.36</v>
      </c>
      <c r="M199" s="216"/>
      <c r="N199" s="452">
        <v>2.5419999999999998</v>
      </c>
      <c r="O199" s="216"/>
      <c r="P199" s="260">
        <v>2.36</v>
      </c>
      <c r="Q199" s="221">
        <f>_xll.qlSimpleQuoteSetValue(E199,P199/100,Trigger)</f>
        <v>-1.0000000000003062E-5</v>
      </c>
      <c r="R199" s="216"/>
      <c r="T199" s="460"/>
    </row>
    <row r="200" spans="1:20" x14ac:dyDescent="0.2">
      <c r="A200" s="216"/>
      <c r="B200" s="444" t="s">
        <v>43</v>
      </c>
      <c r="C200" s="445" t="str">
        <f t="shared" si="26"/>
        <v>11F</v>
      </c>
      <c r="D200" s="446" t="str">
        <f t="shared" si="28"/>
        <v>EUR11F20Y_Quote</v>
      </c>
      <c r="E200" s="446" t="str">
        <f>_xll.qlSimpleQuote(D200,,RateTickValue,Permanent,Trigger,ObjectOverwrite)</f>
        <v>EUR11F20Y_Quote#0000</v>
      </c>
      <c r="F200" s="447" t="str">
        <f>_xll.ohRangeRetrieveError(E200)</f>
        <v/>
      </c>
      <c r="G200" s="113"/>
      <c r="H200" s="450" t="s">
        <v>43</v>
      </c>
      <c r="I200" s="445" t="str">
        <f t="shared" si="27"/>
        <v>11F</v>
      </c>
      <c r="J200" s="451" t="str">
        <f t="shared" si="29"/>
        <v>EUR11F20Y</v>
      </c>
      <c r="K200" s="451" t="str">
        <v>EUR11F20Y=ICAP</v>
      </c>
      <c r="L200" s="452">
        <v>2.294</v>
      </c>
      <c r="M200" s="216"/>
      <c r="N200" s="452">
        <v>2.4660000000000002</v>
      </c>
      <c r="O200" s="216"/>
      <c r="P200" s="260">
        <v>2.294</v>
      </c>
      <c r="Q200" s="221">
        <f>_xll.qlSimpleQuoteSetValue(E200,P200/100,Trigger)</f>
        <v>-9.9999999999961231E-6</v>
      </c>
      <c r="R200" s="216"/>
      <c r="T200" s="460"/>
    </row>
    <row r="201" spans="1:20" x14ac:dyDescent="0.2">
      <c r="A201" s="216"/>
      <c r="B201" s="444" t="s">
        <v>38</v>
      </c>
      <c r="C201" s="445" t="str">
        <f t="shared" si="26"/>
        <v>11F</v>
      </c>
      <c r="D201" s="446" t="str">
        <f t="shared" si="28"/>
        <v>EUR11F25Y_Quote</v>
      </c>
      <c r="E201" s="446" t="str">
        <f>_xll.qlSimpleQuote(D201,,RateTickValue,Permanent,Trigger,ObjectOverwrite)</f>
        <v>EUR11F25Y_Quote#0000</v>
      </c>
      <c r="F201" s="447" t="str">
        <f>_xll.ohRangeRetrieveError(E201)</f>
        <v/>
      </c>
      <c r="G201" s="113"/>
      <c r="H201" s="450" t="s">
        <v>38</v>
      </c>
      <c r="I201" s="445" t="str">
        <f t="shared" si="27"/>
        <v>11F</v>
      </c>
      <c r="J201" s="451" t="str">
        <f t="shared" si="29"/>
        <v>EUR11F25Y</v>
      </c>
      <c r="K201" s="451" t="str">
        <v>EUR11F25Y=ICAP</v>
      </c>
      <c r="L201" s="452">
        <v>2.262</v>
      </c>
      <c r="M201" s="216"/>
      <c r="N201" s="452">
        <v>2.423</v>
      </c>
      <c r="O201" s="216"/>
      <c r="P201" s="260">
        <v>2.262</v>
      </c>
      <c r="Q201" s="221">
        <f>_xll.qlSimpleQuoteSetValue(E201,P201/100,Trigger)</f>
        <v>0</v>
      </c>
      <c r="R201" s="216"/>
      <c r="T201" s="460"/>
    </row>
    <row r="202" spans="1:20" x14ac:dyDescent="0.2">
      <c r="A202" s="216"/>
      <c r="B202" s="187" t="s">
        <v>33</v>
      </c>
      <c r="C202" s="53" t="str">
        <f t="shared" si="26"/>
        <v>11F</v>
      </c>
      <c r="D202" s="52" t="str">
        <f t="shared" si="28"/>
        <v>EUR11F30Y_Quote</v>
      </c>
      <c r="E202" s="52" t="str">
        <f>_xll.qlSimpleQuote(D202,,RateTickValue,Permanent,Trigger,ObjectOverwrite)</f>
        <v>EUR11F30Y_Quote#0000</v>
      </c>
      <c r="F202" s="448" t="str">
        <f>_xll.ohRangeRetrieveError(E202)</f>
        <v/>
      </c>
      <c r="G202" s="113"/>
      <c r="H202" s="453" t="s">
        <v>33</v>
      </c>
      <c r="I202" s="53" t="str">
        <f t="shared" si="27"/>
        <v>11F</v>
      </c>
      <c r="J202" s="454" t="str">
        <f t="shared" si="29"/>
        <v>EUR11F30Y</v>
      </c>
      <c r="K202" s="454" t="str">
        <v>EUR11F30Y=ICAP</v>
      </c>
      <c r="L202" s="455">
        <v>2.2410000000000001</v>
      </c>
      <c r="M202" s="216"/>
      <c r="N202" s="455">
        <v>2.3929999999999998</v>
      </c>
      <c r="O202" s="216"/>
      <c r="P202" s="265">
        <v>2.2410000000000001</v>
      </c>
      <c r="Q202" s="213">
        <f>_xll.qlSimpleQuoteSetValue(E202,P202/100,Trigger)</f>
        <v>0</v>
      </c>
      <c r="R202" s="216"/>
      <c r="T202" s="460"/>
    </row>
    <row r="203" spans="1:20" x14ac:dyDescent="0.2">
      <c r="A203" s="216">
        <v>12</v>
      </c>
      <c r="B203" s="444" t="s">
        <v>9</v>
      </c>
      <c r="C203" s="445" t="str">
        <f>$A$203&amp;"F"</f>
        <v>12F</v>
      </c>
      <c r="D203" s="446" t="str">
        <f t="shared" si="28"/>
        <v>EUR12F1Y_Quote</v>
      </c>
      <c r="E203" s="446" t="str">
        <f>_xll.qlSimpleQuote(D203,,RateTickValue,Permanent,Trigger,ObjectOverwrite)</f>
        <v>EUR12F1Y_Quote#0000</v>
      </c>
      <c r="F203" s="447" t="str">
        <f>_xll.ohRangeRetrieveError(E203)</f>
        <v/>
      </c>
      <c r="G203" s="113"/>
      <c r="H203" s="450" t="s">
        <v>9</v>
      </c>
      <c r="I203" s="445" t="str">
        <f>$A$203&amp;"F"</f>
        <v>12F</v>
      </c>
      <c r="J203" s="451" t="str">
        <f t="shared" si="29"/>
        <v>EUR12F1Y</v>
      </c>
      <c r="K203" s="451" t="str">
        <v>EUR12F1Y=ICAP</v>
      </c>
      <c r="L203" s="452">
        <v>2.4430000000000001</v>
      </c>
      <c r="M203" s="216"/>
      <c r="N203" s="452">
        <v>2.665</v>
      </c>
      <c r="O203" s="216"/>
      <c r="P203" s="260">
        <v>2.4430000000000001</v>
      </c>
      <c r="Q203" s="221">
        <f>_xll.qlSimpleQuoteSetValue(E203,P203/100,Trigger)</f>
        <v>-9.9999999999995925E-6</v>
      </c>
      <c r="R203" s="216"/>
      <c r="T203" s="460"/>
    </row>
    <row r="204" spans="1:20" x14ac:dyDescent="0.2">
      <c r="A204" s="216"/>
      <c r="B204" s="444" t="s">
        <v>61</v>
      </c>
      <c r="C204" s="445" t="str">
        <f t="shared" ref="C204:C220" si="30">$A$203&amp;"F"</f>
        <v>12F</v>
      </c>
      <c r="D204" s="446" t="str">
        <f t="shared" si="28"/>
        <v>EUR12F2Y_Quote</v>
      </c>
      <c r="E204" s="446" t="str">
        <f>_xll.qlSimpleQuote(D204,,RateTickValue,Permanent,Trigger,ObjectOverwrite)</f>
        <v>EUR12F2Y_Quote#0000</v>
      </c>
      <c r="F204" s="447" t="str">
        <f>_xll.ohRangeRetrieveError(E204)</f>
        <v/>
      </c>
      <c r="G204" s="113"/>
      <c r="H204" s="450" t="s">
        <v>61</v>
      </c>
      <c r="I204" s="445" t="str">
        <f t="shared" ref="I204:I220" si="31">$A$203&amp;"F"</f>
        <v>12F</v>
      </c>
      <c r="J204" s="451" t="str">
        <f t="shared" si="29"/>
        <v>EUR12F2Y</v>
      </c>
      <c r="K204" s="451" t="str">
        <v>EUR12F2Y=ICAP</v>
      </c>
      <c r="L204" s="452">
        <v>2.4569999999999999</v>
      </c>
      <c r="M204" s="216"/>
      <c r="N204" s="452">
        <v>2.68</v>
      </c>
      <c r="O204" s="216"/>
      <c r="P204" s="260">
        <v>2.4569999999999999</v>
      </c>
      <c r="Q204" s="221">
        <f>_xll.qlSimpleQuoteSetValue(E204,P204/100,Trigger)</f>
        <v>0</v>
      </c>
      <c r="R204" s="216"/>
      <c r="T204" s="460"/>
    </row>
    <row r="205" spans="1:20" x14ac:dyDescent="0.2">
      <c r="A205" s="216"/>
      <c r="B205" s="444" t="s">
        <v>60</v>
      </c>
      <c r="C205" s="445" t="str">
        <f t="shared" si="30"/>
        <v>12F</v>
      </c>
      <c r="D205" s="446" t="str">
        <f t="shared" si="28"/>
        <v>EUR12F3Y_Quote</v>
      </c>
      <c r="E205" s="446" t="str">
        <f>_xll.qlSimpleQuote(D205,,RateTickValue,Permanent,Trigger,ObjectOverwrite)</f>
        <v>EUR12F3Y_Quote#0000</v>
      </c>
      <c r="F205" s="447" t="str">
        <f>_xll.ohRangeRetrieveError(E205)</f>
        <v/>
      </c>
      <c r="G205" s="113"/>
      <c r="H205" s="450" t="s">
        <v>60</v>
      </c>
      <c r="I205" s="445" t="str">
        <f t="shared" si="31"/>
        <v>12F</v>
      </c>
      <c r="J205" s="451" t="str">
        <f t="shared" si="29"/>
        <v>EUR12F3Y</v>
      </c>
      <c r="K205" s="451" t="str">
        <v>EUR12F3Y=ICAP</v>
      </c>
      <c r="L205" s="452">
        <v>2.4580000000000002</v>
      </c>
      <c r="M205" s="216"/>
      <c r="N205" s="452">
        <v>2.681</v>
      </c>
      <c r="O205" s="216"/>
      <c r="P205" s="260">
        <v>2.4580000000000002</v>
      </c>
      <c r="Q205" s="221">
        <f>_xll.qlSimpleQuoteSetValue(E205,P205/100,Trigger)</f>
        <v>-9.9999999999995925E-6</v>
      </c>
      <c r="R205" s="216"/>
      <c r="T205" s="460"/>
    </row>
    <row r="206" spans="1:20" x14ac:dyDescent="0.2">
      <c r="A206" s="216"/>
      <c r="B206" s="444" t="s">
        <v>59</v>
      </c>
      <c r="C206" s="445" t="str">
        <f t="shared" si="30"/>
        <v>12F</v>
      </c>
      <c r="D206" s="446" t="str">
        <f t="shared" si="28"/>
        <v>EUR12F4Y_Quote</v>
      </c>
      <c r="E206" s="446" t="str">
        <f>_xll.qlSimpleQuote(D206,,RateTickValue,Permanent,Trigger,ObjectOverwrite)</f>
        <v>EUR12F4Y_Quote#0000</v>
      </c>
      <c r="F206" s="447" t="str">
        <f>_xll.ohRangeRetrieveError(E206)</f>
        <v/>
      </c>
      <c r="G206" s="113"/>
      <c r="H206" s="450" t="s">
        <v>59</v>
      </c>
      <c r="I206" s="445" t="str">
        <f t="shared" si="31"/>
        <v>12F</v>
      </c>
      <c r="J206" s="451" t="str">
        <f t="shared" si="29"/>
        <v>EUR12F4Y</v>
      </c>
      <c r="K206" s="451" t="str">
        <v>EUR12F4Y=ICAP</v>
      </c>
      <c r="L206" s="452">
        <v>2.4609999999999999</v>
      </c>
      <c r="M206" s="216"/>
      <c r="N206" s="452">
        <v>2.6829999999999998</v>
      </c>
      <c r="O206" s="216"/>
      <c r="P206" s="260">
        <v>2.4609999999999999</v>
      </c>
      <c r="Q206" s="221">
        <f>_xll.qlSimpleQuoteSetValue(E206,P206/100,Trigger)</f>
        <v>0</v>
      </c>
      <c r="R206" s="216"/>
      <c r="T206" s="460"/>
    </row>
    <row r="207" spans="1:20" x14ac:dyDescent="0.2">
      <c r="A207" s="216"/>
      <c r="B207" s="444" t="s">
        <v>58</v>
      </c>
      <c r="C207" s="445" t="str">
        <f t="shared" si="30"/>
        <v>12F</v>
      </c>
      <c r="D207" s="446" t="str">
        <f t="shared" si="28"/>
        <v>EUR12F5Y_Quote</v>
      </c>
      <c r="E207" s="446" t="str">
        <f>_xll.qlSimpleQuote(D207,,RateTickValue,Permanent,Trigger,ObjectOverwrite)</f>
        <v>EUR12F5Y_Quote#0000</v>
      </c>
      <c r="F207" s="447" t="str">
        <f>_xll.ohRangeRetrieveError(E207)</f>
        <v/>
      </c>
      <c r="G207" s="113"/>
      <c r="H207" s="450" t="s">
        <v>58</v>
      </c>
      <c r="I207" s="445" t="str">
        <f t="shared" si="31"/>
        <v>12F</v>
      </c>
      <c r="J207" s="451" t="str">
        <f t="shared" si="29"/>
        <v>EUR12F5Y</v>
      </c>
      <c r="K207" s="451" t="str">
        <v>EUR12F5Y=ICAP</v>
      </c>
      <c r="L207" s="452">
        <v>2.464</v>
      </c>
      <c r="M207" s="216"/>
      <c r="N207" s="452">
        <v>2.677</v>
      </c>
      <c r="O207" s="216"/>
      <c r="P207" s="260">
        <v>2.464</v>
      </c>
      <c r="Q207" s="221">
        <f>_xll.qlSimpleQuoteSetValue(E207,P207/100,Trigger)</f>
        <v>-9.9999999999995925E-6</v>
      </c>
      <c r="R207" s="216"/>
      <c r="T207" s="460"/>
    </row>
    <row r="208" spans="1:20" x14ac:dyDescent="0.2">
      <c r="A208" s="216"/>
      <c r="B208" s="444" t="s">
        <v>57</v>
      </c>
      <c r="C208" s="445" t="str">
        <f t="shared" si="30"/>
        <v>12F</v>
      </c>
      <c r="D208" s="446" t="str">
        <f t="shared" si="28"/>
        <v>EUR12F6Y_Quote</v>
      </c>
      <c r="E208" s="446" t="str">
        <f>_xll.qlSimpleQuote(D208,,RateTickValue,Permanent,Trigger,ObjectOverwrite)</f>
        <v>EUR12F6Y_Quote#0000</v>
      </c>
      <c r="F208" s="447" t="str">
        <f>_xll.ohRangeRetrieveError(E208)</f>
        <v/>
      </c>
      <c r="G208" s="113"/>
      <c r="H208" s="450" t="s">
        <v>57</v>
      </c>
      <c r="I208" s="445" t="str">
        <f t="shared" si="31"/>
        <v>12F</v>
      </c>
      <c r="J208" s="451" t="str">
        <f t="shared" si="29"/>
        <v>EUR12F6Y</v>
      </c>
      <c r="K208" s="451" t="str">
        <v>EUR12F6Y=ICAP</v>
      </c>
      <c r="L208" s="452">
        <v>2.4609999999999999</v>
      </c>
      <c r="M208" s="216"/>
      <c r="N208" s="452">
        <v>2.6709999999999998</v>
      </c>
      <c r="O208" s="216"/>
      <c r="P208" s="260">
        <v>2.4609999999999999</v>
      </c>
      <c r="Q208" s="221">
        <f>_xll.qlSimpleQuoteSetValue(E208,P208/100,Trigger)</f>
        <v>0</v>
      </c>
      <c r="R208" s="216"/>
      <c r="T208" s="460"/>
    </row>
    <row r="209" spans="1:20" x14ac:dyDescent="0.2">
      <c r="A209" s="216"/>
      <c r="B209" s="444" t="s">
        <v>56</v>
      </c>
      <c r="C209" s="445" t="str">
        <f t="shared" si="30"/>
        <v>12F</v>
      </c>
      <c r="D209" s="446" t="str">
        <f t="shared" si="28"/>
        <v>EUR12F7Y_Quote</v>
      </c>
      <c r="E209" s="446" t="str">
        <f>_xll.qlSimpleQuote(D209,,RateTickValue,Permanent,Trigger,ObjectOverwrite)</f>
        <v>EUR12F7Y_Quote#0000</v>
      </c>
      <c r="F209" s="447" t="str">
        <f>_xll.ohRangeRetrieveError(E209)</f>
        <v/>
      </c>
      <c r="G209" s="113"/>
      <c r="H209" s="450" t="s">
        <v>56</v>
      </c>
      <c r="I209" s="445" t="str">
        <f t="shared" si="31"/>
        <v>12F</v>
      </c>
      <c r="J209" s="451" t="str">
        <f t="shared" si="29"/>
        <v>EUR12F7Y</v>
      </c>
      <c r="K209" s="451" t="str">
        <v>EUR12F7Y=ICAP</v>
      </c>
      <c r="L209" s="452">
        <v>2.4569999999999999</v>
      </c>
      <c r="M209" s="216"/>
      <c r="N209" s="452">
        <v>2.66</v>
      </c>
      <c r="O209" s="216"/>
      <c r="P209" s="260">
        <v>2.4569999999999999</v>
      </c>
      <c r="Q209" s="221">
        <f>_xll.qlSimpleQuoteSetValue(E209,P209/100,Trigger)</f>
        <v>-1.0000000000003062E-5</v>
      </c>
      <c r="R209" s="216"/>
      <c r="T209" s="460"/>
    </row>
    <row r="210" spans="1:20" x14ac:dyDescent="0.2">
      <c r="A210" s="216"/>
      <c r="B210" s="444" t="s">
        <v>55</v>
      </c>
      <c r="C210" s="445" t="str">
        <f t="shared" si="30"/>
        <v>12F</v>
      </c>
      <c r="D210" s="446" t="str">
        <f t="shared" si="28"/>
        <v>EUR12F8Y_Quote</v>
      </c>
      <c r="E210" s="446" t="str">
        <f>_xll.qlSimpleQuote(D210,,RateTickValue,Permanent,Trigger,ObjectOverwrite)</f>
        <v>EUR12F8Y_Quote#0000</v>
      </c>
      <c r="F210" s="447" t="str">
        <f>_xll.ohRangeRetrieveError(E210)</f>
        <v/>
      </c>
      <c r="G210" s="113"/>
      <c r="H210" s="450" t="s">
        <v>55</v>
      </c>
      <c r="I210" s="445" t="str">
        <f t="shared" si="31"/>
        <v>12F</v>
      </c>
      <c r="J210" s="451" t="str">
        <f t="shared" si="29"/>
        <v>EUR12F8Y</v>
      </c>
      <c r="K210" s="451" t="str">
        <v>EUR12F8Y=ICAP</v>
      </c>
      <c r="L210" s="452">
        <v>2.448</v>
      </c>
      <c r="M210" s="216"/>
      <c r="N210" s="452">
        <v>2.645</v>
      </c>
      <c r="O210" s="216"/>
      <c r="P210" s="260">
        <v>2.448</v>
      </c>
      <c r="Q210" s="221">
        <f>_xll.qlSimpleQuoteSetValue(E210,P210/100,Trigger)</f>
        <v>0</v>
      </c>
      <c r="R210" s="216"/>
      <c r="T210" s="460"/>
    </row>
    <row r="211" spans="1:20" x14ac:dyDescent="0.2">
      <c r="A211" s="216"/>
      <c r="B211" s="444" t="s">
        <v>54</v>
      </c>
      <c r="C211" s="445" t="str">
        <f t="shared" si="30"/>
        <v>12F</v>
      </c>
      <c r="D211" s="446" t="str">
        <f t="shared" si="28"/>
        <v>EUR12F9Y_Quote</v>
      </c>
      <c r="E211" s="446" t="str">
        <f>_xll.qlSimpleQuote(D211,,RateTickValue,Permanent,Trigger,ObjectOverwrite)</f>
        <v>EUR12F9Y_Quote#0000</v>
      </c>
      <c r="F211" s="447" t="str">
        <f>_xll.ohRangeRetrieveError(E211)</f>
        <v/>
      </c>
      <c r="G211" s="113"/>
      <c r="H211" s="450" t="s">
        <v>54</v>
      </c>
      <c r="I211" s="445" t="str">
        <f t="shared" si="31"/>
        <v>12F</v>
      </c>
      <c r="J211" s="451" t="str">
        <f t="shared" si="29"/>
        <v>EUR12F9Y</v>
      </c>
      <c r="K211" s="451" t="str">
        <v>EUR12F9Y=ICAP</v>
      </c>
      <c r="L211" s="452">
        <v>2.4350000000000001</v>
      </c>
      <c r="M211" s="216"/>
      <c r="N211" s="452">
        <v>2.63</v>
      </c>
      <c r="O211" s="216"/>
      <c r="P211" s="260">
        <v>2.4350000000000001</v>
      </c>
      <c r="Q211" s="221">
        <f>_xll.qlSimpleQuoteSetValue(E211,P211/100,Trigger)</f>
        <v>-9.9999999999995925E-6</v>
      </c>
      <c r="R211" s="216"/>
      <c r="T211" s="460"/>
    </row>
    <row r="212" spans="1:20" x14ac:dyDescent="0.2">
      <c r="A212" s="216"/>
      <c r="B212" s="444" t="s">
        <v>53</v>
      </c>
      <c r="C212" s="445" t="str">
        <f t="shared" si="30"/>
        <v>12F</v>
      </c>
      <c r="D212" s="446" t="str">
        <f t="shared" si="28"/>
        <v>EUR12F10Y_Quote</v>
      </c>
      <c r="E212" s="446" t="str">
        <f>_xll.qlSimpleQuote(D212,,RateTickValue,Permanent,Trigger,ObjectOverwrite)</f>
        <v>EUR12F10Y_Quote#0000</v>
      </c>
      <c r="F212" s="447" t="str">
        <f>_xll.ohRangeRetrieveError(E212)</f>
        <v/>
      </c>
      <c r="G212" s="113"/>
      <c r="H212" s="450" t="s">
        <v>53</v>
      </c>
      <c r="I212" s="445" t="str">
        <f t="shared" si="31"/>
        <v>12F</v>
      </c>
      <c r="J212" s="451" t="str">
        <f t="shared" si="29"/>
        <v>EUR12F10Y</v>
      </c>
      <c r="K212" s="451" t="str">
        <v>EUR12F10Y=ICAP</v>
      </c>
      <c r="L212" s="452">
        <v>2.423</v>
      </c>
      <c r="M212" s="216"/>
      <c r="N212" s="452">
        <v>2.6110000000000002</v>
      </c>
      <c r="O212" s="216"/>
      <c r="P212" s="260">
        <v>2.423</v>
      </c>
      <c r="Q212" s="221">
        <f>_xll.qlSimpleQuoteSetValue(E212,P212/100,Trigger)</f>
        <v>-9.9999999999961231E-6</v>
      </c>
      <c r="R212" s="216"/>
      <c r="T212" s="460"/>
    </row>
    <row r="213" spans="1:20" x14ac:dyDescent="0.2">
      <c r="A213" s="216"/>
      <c r="B213" s="444" t="s">
        <v>52</v>
      </c>
      <c r="C213" s="445" t="str">
        <f t="shared" si="30"/>
        <v>12F</v>
      </c>
      <c r="D213" s="446" t="str">
        <f t="shared" si="28"/>
        <v>EUR12F11Y_Quote</v>
      </c>
      <c r="E213" s="446" t="str">
        <f>_xll.qlSimpleQuote(D213,,RateTickValue,Permanent,Trigger,ObjectOverwrite)</f>
        <v>EUR12F11Y_Quote#0000</v>
      </c>
      <c r="F213" s="447" t="str">
        <f>_xll.ohRangeRetrieveError(E213)</f>
        <v/>
      </c>
      <c r="G213" s="113"/>
      <c r="H213" s="450" t="s">
        <v>52</v>
      </c>
      <c r="I213" s="445" t="str">
        <f t="shared" si="31"/>
        <v>12F</v>
      </c>
      <c r="J213" s="451" t="str">
        <f t="shared" si="29"/>
        <v>EUR12F11Y</v>
      </c>
      <c r="K213" s="451" t="str">
        <v>EUR12F11Y=ICAP</v>
      </c>
      <c r="L213" s="452">
        <v>2.407</v>
      </c>
      <c r="M213" s="216"/>
      <c r="N213" s="452">
        <v>2.593</v>
      </c>
      <c r="O213" s="216"/>
      <c r="P213" s="260">
        <v>2.407</v>
      </c>
      <c r="Q213" s="221">
        <f>_xll.qlSimpleQuoteSetValue(E213,P213/100,Trigger)</f>
        <v>0</v>
      </c>
      <c r="R213" s="216"/>
      <c r="T213" s="460"/>
    </row>
    <row r="214" spans="1:20" x14ac:dyDescent="0.2">
      <c r="A214" s="216"/>
      <c r="B214" s="444" t="s">
        <v>51</v>
      </c>
      <c r="C214" s="445" t="str">
        <f t="shared" si="30"/>
        <v>12F</v>
      </c>
      <c r="D214" s="446" t="str">
        <f t="shared" si="28"/>
        <v>EUR12F12Y_Quote</v>
      </c>
      <c r="E214" s="446" t="str">
        <f>_xll.qlSimpleQuote(D214,,RateTickValue,Permanent,Trigger,ObjectOverwrite)</f>
        <v>EUR12F12Y_Quote#0000</v>
      </c>
      <c r="F214" s="447" t="str">
        <f>_xll.ohRangeRetrieveError(E214)</f>
        <v/>
      </c>
      <c r="G214" s="113"/>
      <c r="H214" s="450" t="s">
        <v>51</v>
      </c>
      <c r="I214" s="445" t="str">
        <f t="shared" si="31"/>
        <v>12F</v>
      </c>
      <c r="J214" s="451" t="str">
        <f t="shared" si="29"/>
        <v>EUR12F12Y</v>
      </c>
      <c r="K214" s="451" t="str">
        <v>EUR12F12Y=ICAP</v>
      </c>
      <c r="L214" s="452">
        <v>2.391</v>
      </c>
      <c r="M214" s="216"/>
      <c r="N214" s="452">
        <v>2.5739999999999998</v>
      </c>
      <c r="O214" s="216"/>
      <c r="P214" s="260">
        <v>2.391</v>
      </c>
      <c r="Q214" s="221">
        <f>_xll.qlSimpleQuoteSetValue(E214,P214/100,Trigger)</f>
        <v>-9.9999999999995925E-6</v>
      </c>
      <c r="R214" s="216"/>
      <c r="T214" s="460"/>
    </row>
    <row r="215" spans="1:20" x14ac:dyDescent="0.2">
      <c r="A215" s="216"/>
      <c r="B215" s="444" t="s">
        <v>50</v>
      </c>
      <c r="C215" s="445" t="str">
        <f t="shared" si="30"/>
        <v>12F</v>
      </c>
      <c r="D215" s="446" t="str">
        <f t="shared" si="28"/>
        <v>EUR12F13Y_Quote</v>
      </c>
      <c r="E215" s="446" t="str">
        <f>_xll.qlSimpleQuote(D215,,RateTickValue,Permanent,Trigger,ObjectOverwrite)</f>
        <v>EUR12F13Y_Quote#0000</v>
      </c>
      <c r="F215" s="447" t="str">
        <f>_xll.ohRangeRetrieveError(E215)</f>
        <v/>
      </c>
      <c r="G215" s="113"/>
      <c r="H215" s="450" t="s">
        <v>50</v>
      </c>
      <c r="I215" s="445" t="str">
        <f t="shared" si="31"/>
        <v>12F</v>
      </c>
      <c r="J215" s="451" t="str">
        <f t="shared" si="29"/>
        <v>EUR12F13Y</v>
      </c>
      <c r="K215" s="451" t="str">
        <v>EUR12F13Y=ICAP</v>
      </c>
      <c r="L215" s="452">
        <v>2.3730000000000002</v>
      </c>
      <c r="M215" s="216"/>
      <c r="N215" s="452">
        <v>2.5539999999999998</v>
      </c>
      <c r="O215" s="216"/>
      <c r="P215" s="260">
        <v>2.3730000000000002</v>
      </c>
      <c r="Q215" s="221">
        <f>_xll.qlSimpleQuoteSetValue(E215,P215/100,Trigger)</f>
        <v>0</v>
      </c>
      <c r="R215" s="216"/>
      <c r="T215" s="460"/>
    </row>
    <row r="216" spans="1:20" x14ac:dyDescent="0.2">
      <c r="A216" s="216"/>
      <c r="B216" s="444" t="s">
        <v>49</v>
      </c>
      <c r="C216" s="445" t="str">
        <f t="shared" si="30"/>
        <v>12F</v>
      </c>
      <c r="D216" s="446" t="str">
        <f t="shared" si="28"/>
        <v>EUR12F14Y_Quote</v>
      </c>
      <c r="E216" s="446" t="str">
        <f>_xll.qlSimpleQuote(D216,,RateTickValue,Permanent,Trigger,ObjectOverwrite)</f>
        <v>EUR12F14Y_Quote#0000</v>
      </c>
      <c r="F216" s="447" t="str">
        <f>_xll.ohRangeRetrieveError(E216)</f>
        <v/>
      </c>
      <c r="G216" s="113"/>
      <c r="H216" s="450" t="s">
        <v>49</v>
      </c>
      <c r="I216" s="445" t="str">
        <f t="shared" si="31"/>
        <v>12F</v>
      </c>
      <c r="J216" s="451" t="str">
        <f t="shared" si="29"/>
        <v>EUR12F14Y</v>
      </c>
      <c r="K216" s="451" t="str">
        <v>EUR12F14Y=ICAP</v>
      </c>
      <c r="L216" s="452">
        <v>2.3559999999999999</v>
      </c>
      <c r="M216" s="216"/>
      <c r="N216" s="452">
        <v>2.5369999999999999</v>
      </c>
      <c r="O216" s="216"/>
      <c r="P216" s="260">
        <v>2.3559999999999999</v>
      </c>
      <c r="Q216" s="221">
        <f>_xll.qlSimpleQuoteSetValue(E216,P216/100,Trigger)</f>
        <v>-1.0000000000003062E-5</v>
      </c>
      <c r="R216" s="216"/>
      <c r="T216" s="460"/>
    </row>
    <row r="217" spans="1:20" x14ac:dyDescent="0.2">
      <c r="A217" s="216"/>
      <c r="B217" s="444" t="s">
        <v>48</v>
      </c>
      <c r="C217" s="445" t="str">
        <f t="shared" si="30"/>
        <v>12F</v>
      </c>
      <c r="D217" s="446" t="str">
        <f t="shared" si="28"/>
        <v>EUR12F15Y_Quote</v>
      </c>
      <c r="E217" s="446" t="str">
        <f>_xll.qlSimpleQuote(D217,,RateTickValue,Permanent,Trigger,ObjectOverwrite)</f>
        <v>EUR12F15Y_Quote#0000</v>
      </c>
      <c r="F217" s="447" t="str">
        <f>_xll.ohRangeRetrieveError(E217)</f>
        <v/>
      </c>
      <c r="G217" s="113"/>
      <c r="H217" s="450" t="s">
        <v>48</v>
      </c>
      <c r="I217" s="445" t="str">
        <f t="shared" si="31"/>
        <v>12F</v>
      </c>
      <c r="J217" s="451" t="str">
        <f t="shared" si="29"/>
        <v>EUR12F15Y</v>
      </c>
      <c r="K217" s="451" t="str">
        <v>EUR12F15Y=ICAP</v>
      </c>
      <c r="L217" s="452">
        <v>2.34</v>
      </c>
      <c r="M217" s="216"/>
      <c r="N217" s="452">
        <v>2.5169999999999999</v>
      </c>
      <c r="O217" s="216"/>
      <c r="P217" s="260">
        <v>2.34</v>
      </c>
      <c r="Q217" s="221">
        <f>_xll.qlSimpleQuoteSetValue(E217,P217/100,Trigger)</f>
        <v>0</v>
      </c>
      <c r="R217" s="216"/>
      <c r="T217" s="460"/>
    </row>
    <row r="218" spans="1:20" x14ac:dyDescent="0.2">
      <c r="A218" s="216"/>
      <c r="B218" s="444" t="s">
        <v>43</v>
      </c>
      <c r="C218" s="445" t="str">
        <f t="shared" si="30"/>
        <v>12F</v>
      </c>
      <c r="D218" s="446" t="str">
        <f t="shared" si="28"/>
        <v>EUR12F20Y_Quote</v>
      </c>
      <c r="E218" s="446" t="str">
        <f>_xll.qlSimpleQuote(D218,,RateTickValue,Permanent,Trigger,ObjectOverwrite)</f>
        <v>EUR12F20Y_Quote#0000</v>
      </c>
      <c r="F218" s="447" t="str">
        <f>_xll.ohRangeRetrieveError(E218)</f>
        <v/>
      </c>
      <c r="G218" s="113"/>
      <c r="H218" s="450" t="s">
        <v>43</v>
      </c>
      <c r="I218" s="445" t="str">
        <f t="shared" si="31"/>
        <v>12F</v>
      </c>
      <c r="J218" s="451" t="str">
        <f t="shared" si="29"/>
        <v>EUR12F20Y</v>
      </c>
      <c r="K218" s="451" t="str">
        <v>EUR12F20Y=ICAP</v>
      </c>
      <c r="L218" s="452">
        <v>2.278</v>
      </c>
      <c r="M218" s="216"/>
      <c r="N218" s="452">
        <v>2.4460000000000002</v>
      </c>
      <c r="O218" s="216"/>
      <c r="P218" s="260">
        <v>2.278</v>
      </c>
      <c r="Q218" s="221">
        <f>_xll.qlSimpleQuoteSetValue(E218,P218/100,Trigger)</f>
        <v>0</v>
      </c>
      <c r="R218" s="216"/>
      <c r="T218" s="460"/>
    </row>
    <row r="219" spans="1:20" x14ac:dyDescent="0.2">
      <c r="A219" s="216"/>
      <c r="B219" s="444" t="s">
        <v>38</v>
      </c>
      <c r="C219" s="445" t="str">
        <f t="shared" si="30"/>
        <v>12F</v>
      </c>
      <c r="D219" s="446" t="str">
        <f t="shared" si="28"/>
        <v>EUR12F25Y_Quote</v>
      </c>
      <c r="E219" s="446" t="str">
        <f>_xll.qlSimpleQuote(D219,,RateTickValue,Permanent,Trigger,ObjectOverwrite)</f>
        <v>EUR12F25Y_Quote#0000</v>
      </c>
      <c r="F219" s="447" t="str">
        <f>_xll.ohRangeRetrieveError(E219)</f>
        <v/>
      </c>
      <c r="G219" s="113"/>
      <c r="H219" s="450" t="s">
        <v>38</v>
      </c>
      <c r="I219" s="445" t="str">
        <f t="shared" si="31"/>
        <v>12F</v>
      </c>
      <c r="J219" s="451" t="str">
        <f t="shared" si="29"/>
        <v>EUR12F25Y</v>
      </c>
      <c r="K219" s="451" t="str">
        <v>EUR12F25Y=ICAP</v>
      </c>
      <c r="L219" s="452">
        <v>2.2509999999999999</v>
      </c>
      <c r="M219" s="216"/>
      <c r="N219" s="452">
        <v>2.407</v>
      </c>
      <c r="O219" s="216"/>
      <c r="P219" s="260">
        <v>2.2509999999999999</v>
      </c>
      <c r="Q219" s="221">
        <f>_xll.qlSimpleQuoteSetValue(E219,P219/100,Trigger)</f>
        <v>-9.9999999999995925E-6</v>
      </c>
      <c r="R219" s="216"/>
      <c r="T219" s="460"/>
    </row>
    <row r="220" spans="1:20" x14ac:dyDescent="0.2">
      <c r="A220" s="216"/>
      <c r="B220" s="187" t="s">
        <v>33</v>
      </c>
      <c r="C220" s="53" t="str">
        <f t="shared" si="30"/>
        <v>12F</v>
      </c>
      <c r="D220" s="52" t="str">
        <f t="shared" si="28"/>
        <v>EUR12F30Y_Quote</v>
      </c>
      <c r="E220" s="52" t="str">
        <f>_xll.qlSimpleQuote(D220,,RateTickValue,Permanent,Trigger,ObjectOverwrite)</f>
        <v>EUR12F30Y_Quote#0000</v>
      </c>
      <c r="F220" s="448" t="str">
        <f>_xll.ohRangeRetrieveError(E220)</f>
        <v/>
      </c>
      <c r="G220" s="113"/>
      <c r="H220" s="453" t="s">
        <v>33</v>
      </c>
      <c r="I220" s="53" t="str">
        <f t="shared" si="31"/>
        <v>12F</v>
      </c>
      <c r="J220" s="454" t="str">
        <f t="shared" si="29"/>
        <v>EUR12F30Y</v>
      </c>
      <c r="K220" s="454" t="str">
        <v>EUR12F30Y=ICAP</v>
      </c>
      <c r="L220" s="455">
        <v>2.2269999999999999</v>
      </c>
      <c r="M220" s="216"/>
      <c r="N220" s="455">
        <v>2.3759999999999999</v>
      </c>
      <c r="O220" s="216"/>
      <c r="P220" s="265">
        <v>2.2269999999999999</v>
      </c>
      <c r="Q220" s="213">
        <f>_xll.qlSimpleQuoteSetValue(E220,P220/100,Trigger)</f>
        <v>-1.0000000000003062E-5</v>
      </c>
      <c r="R220" s="216"/>
      <c r="T220" s="460"/>
    </row>
    <row r="221" spans="1:20" x14ac:dyDescent="0.2">
      <c r="A221" s="216">
        <v>13</v>
      </c>
      <c r="B221" s="444" t="s">
        <v>9</v>
      </c>
      <c r="C221" s="445" t="str">
        <f>$A$221&amp;"F"</f>
        <v>13F</v>
      </c>
      <c r="D221" s="446" t="str">
        <f t="shared" si="28"/>
        <v>EUR13F1Y_Quote</v>
      </c>
      <c r="E221" s="446" t="str">
        <f>_xll.qlSimpleQuote(D221,,RateTickValue,Permanent,Trigger,ObjectOverwrite)</f>
        <v>EUR13F1Y_Quote#0000</v>
      </c>
      <c r="F221" s="447" t="str">
        <f>_xll.ohRangeRetrieveError(E221)</f>
        <v/>
      </c>
      <c r="G221" s="113"/>
      <c r="H221" s="450" t="s">
        <v>9</v>
      </c>
      <c r="I221" s="445" t="str">
        <f>$A$221&amp;"F"</f>
        <v>13F</v>
      </c>
      <c r="J221" s="451" t="str">
        <f t="shared" si="29"/>
        <v>EUR13F1Y</v>
      </c>
      <c r="K221" s="451" t="str">
        <v>EUR13F1Y=ICAP</v>
      </c>
      <c r="L221" s="452">
        <v>2.472</v>
      </c>
      <c r="M221" s="216"/>
      <c r="N221" s="452">
        <v>2.6960000000000002</v>
      </c>
      <c r="O221" s="216"/>
      <c r="P221" s="260">
        <v>2.472</v>
      </c>
      <c r="Q221" s="221">
        <f>_xll.qlSimpleQuoteSetValue(E221,P221/100,Trigger)</f>
        <v>0</v>
      </c>
      <c r="R221" s="216"/>
      <c r="T221" s="460"/>
    </row>
    <row r="222" spans="1:20" x14ac:dyDescent="0.2">
      <c r="A222" s="216"/>
      <c r="B222" s="444" t="s">
        <v>61</v>
      </c>
      <c r="C222" s="445" t="str">
        <f t="shared" ref="C222:C238" si="32">$A$221&amp;"F"</f>
        <v>13F</v>
      </c>
      <c r="D222" s="446" t="str">
        <f t="shared" si="28"/>
        <v>EUR13F2Y_Quote</v>
      </c>
      <c r="E222" s="446" t="str">
        <f>_xll.qlSimpleQuote(D222,,RateTickValue,Permanent,Trigger,ObjectOverwrite)</f>
        <v>EUR13F2Y_Quote#0000</v>
      </c>
      <c r="F222" s="447" t="str">
        <f>_xll.ohRangeRetrieveError(E222)</f>
        <v/>
      </c>
      <c r="G222" s="113"/>
      <c r="H222" s="450" t="s">
        <v>61</v>
      </c>
      <c r="I222" s="445" t="str">
        <f t="shared" ref="I222:I238" si="33">$A$221&amp;"F"</f>
        <v>13F</v>
      </c>
      <c r="J222" s="451" t="str">
        <f t="shared" si="29"/>
        <v>EUR13F2Y</v>
      </c>
      <c r="K222" s="451" t="str">
        <v>EUR13F2Y=ICAP</v>
      </c>
      <c r="L222" s="452">
        <v>2.4649999999999999</v>
      </c>
      <c r="M222" s="216"/>
      <c r="N222" s="452">
        <v>2.6890000000000001</v>
      </c>
      <c r="O222" s="216"/>
      <c r="P222" s="260">
        <v>2.4649999999999999</v>
      </c>
      <c r="Q222" s="221">
        <f>_xll.qlSimpleQuoteSetValue(E222,P222/100,Trigger)</f>
        <v>-1.0000000000003062E-5</v>
      </c>
      <c r="R222" s="216"/>
      <c r="T222" s="460"/>
    </row>
    <row r="223" spans="1:20" x14ac:dyDescent="0.2">
      <c r="A223" s="216"/>
      <c r="B223" s="444" t="s">
        <v>60</v>
      </c>
      <c r="C223" s="445" t="str">
        <f t="shared" si="32"/>
        <v>13F</v>
      </c>
      <c r="D223" s="446" t="str">
        <f t="shared" si="28"/>
        <v>EUR13F3Y_Quote</v>
      </c>
      <c r="E223" s="446" t="str">
        <f>_xll.qlSimpleQuote(D223,,RateTickValue,Permanent,Trigger,ObjectOverwrite)</f>
        <v>EUR13F3Y_Quote#0000</v>
      </c>
      <c r="F223" s="447" t="str">
        <f>_xll.ohRangeRetrieveError(E223)</f>
        <v/>
      </c>
      <c r="G223" s="113"/>
      <c r="H223" s="450" t="s">
        <v>60</v>
      </c>
      <c r="I223" s="445" t="str">
        <f t="shared" si="33"/>
        <v>13F</v>
      </c>
      <c r="J223" s="451" t="str">
        <f t="shared" si="29"/>
        <v>EUR13F3Y</v>
      </c>
      <c r="K223" s="451" t="str">
        <v>EUR13F3Y=ICAP</v>
      </c>
      <c r="L223" s="452">
        <v>2.4670000000000001</v>
      </c>
      <c r="M223" s="216"/>
      <c r="N223" s="452">
        <v>2.69</v>
      </c>
      <c r="O223" s="216"/>
      <c r="P223" s="260">
        <v>2.4670000000000001</v>
      </c>
      <c r="Q223" s="221">
        <f>_xll.qlSimpleQuoteSetValue(E223,P223/100,Trigger)</f>
        <v>0</v>
      </c>
      <c r="R223" s="216"/>
      <c r="T223" s="460"/>
    </row>
    <row r="224" spans="1:20" x14ac:dyDescent="0.2">
      <c r="A224" s="216"/>
      <c r="B224" s="444" t="s">
        <v>59</v>
      </c>
      <c r="C224" s="445" t="str">
        <f t="shared" si="32"/>
        <v>13F</v>
      </c>
      <c r="D224" s="446" t="str">
        <f t="shared" si="28"/>
        <v>EUR13F4Y_Quote</v>
      </c>
      <c r="E224" s="446" t="str">
        <f>_xll.qlSimpleQuote(D224,,RateTickValue,Permanent,Trigger,ObjectOverwrite)</f>
        <v>EUR13F4Y_Quote#0000</v>
      </c>
      <c r="F224" s="447" t="str">
        <f>_xll.ohRangeRetrieveError(E224)</f>
        <v/>
      </c>
      <c r="G224" s="113"/>
      <c r="H224" s="450" t="s">
        <v>59</v>
      </c>
      <c r="I224" s="445" t="str">
        <f t="shared" si="33"/>
        <v>13F</v>
      </c>
      <c r="J224" s="451" t="str">
        <f t="shared" si="29"/>
        <v>EUR13F4Y</v>
      </c>
      <c r="K224" s="451" t="str">
        <v>EUR13F4Y=ICAP</v>
      </c>
      <c r="L224" s="452">
        <v>2.4700000000000002</v>
      </c>
      <c r="M224" s="216"/>
      <c r="N224" s="452">
        <v>2.68</v>
      </c>
      <c r="O224" s="216"/>
      <c r="P224" s="260">
        <v>2.4700000000000002</v>
      </c>
      <c r="Q224" s="221">
        <f>_xll.qlSimpleQuoteSetValue(E224,P224/100,Trigger)</f>
        <v>-9.9999999999961231E-6</v>
      </c>
      <c r="R224" s="216"/>
      <c r="T224" s="460"/>
    </row>
    <row r="225" spans="1:20" x14ac:dyDescent="0.2">
      <c r="A225" s="216"/>
      <c r="B225" s="444" t="s">
        <v>58</v>
      </c>
      <c r="C225" s="445" t="str">
        <f t="shared" si="32"/>
        <v>13F</v>
      </c>
      <c r="D225" s="446" t="str">
        <f t="shared" si="28"/>
        <v>EUR13F5Y_Quote</v>
      </c>
      <c r="E225" s="446" t="str">
        <f>_xll.qlSimpleQuote(D225,,RateTickValue,Permanent,Trigger,ObjectOverwrite)</f>
        <v>EUR13F5Y_Quote#0000</v>
      </c>
      <c r="F225" s="447" t="str">
        <f>_xll.ohRangeRetrieveError(E225)</f>
        <v/>
      </c>
      <c r="G225" s="113"/>
      <c r="H225" s="450" t="s">
        <v>58</v>
      </c>
      <c r="I225" s="445" t="str">
        <f t="shared" si="33"/>
        <v>13F</v>
      </c>
      <c r="J225" s="451" t="str">
        <f t="shared" si="29"/>
        <v>EUR13F5Y</v>
      </c>
      <c r="K225" s="451" t="str">
        <v>EUR13F5Y=ICAP</v>
      </c>
      <c r="L225" s="452">
        <v>2.4649999999999999</v>
      </c>
      <c r="M225" s="216"/>
      <c r="N225" s="452">
        <v>2.6720000000000002</v>
      </c>
      <c r="O225" s="216"/>
      <c r="P225" s="260">
        <v>2.4649999999999999</v>
      </c>
      <c r="Q225" s="221">
        <f>_xll.qlSimpleQuoteSetValue(E225,P225/100,Trigger)</f>
        <v>0</v>
      </c>
      <c r="R225" s="216"/>
      <c r="T225" s="460"/>
    </row>
    <row r="226" spans="1:20" x14ac:dyDescent="0.2">
      <c r="A226" s="216"/>
      <c r="B226" s="444" t="s">
        <v>57</v>
      </c>
      <c r="C226" s="445" t="str">
        <f t="shared" si="32"/>
        <v>13F</v>
      </c>
      <c r="D226" s="446" t="str">
        <f t="shared" si="28"/>
        <v>EUR13F6Y_Quote</v>
      </c>
      <c r="E226" s="446" t="str">
        <f>_xll.qlSimpleQuote(D226,,RateTickValue,Permanent,Trigger,ObjectOverwrite)</f>
        <v>EUR13F6Y_Quote#0000</v>
      </c>
      <c r="F226" s="447" t="str">
        <f>_xll.ohRangeRetrieveError(E226)</f>
        <v/>
      </c>
      <c r="G226" s="113"/>
      <c r="H226" s="450" t="s">
        <v>57</v>
      </c>
      <c r="I226" s="445" t="str">
        <f t="shared" si="33"/>
        <v>13F</v>
      </c>
      <c r="J226" s="451" t="str">
        <f t="shared" si="29"/>
        <v>EUR13F6Y</v>
      </c>
      <c r="K226" s="451" t="str">
        <v>EUR13F6Y=ICAP</v>
      </c>
      <c r="L226" s="452">
        <v>2.46</v>
      </c>
      <c r="M226" s="216"/>
      <c r="N226" s="452">
        <v>2.6589999999999998</v>
      </c>
      <c r="O226" s="216"/>
      <c r="P226" s="260">
        <v>2.46</v>
      </c>
      <c r="Q226" s="221">
        <f>_xll.qlSimpleQuoteSetValue(E226,P226/100,Trigger)</f>
        <v>-9.9999999999995925E-6</v>
      </c>
      <c r="R226" s="216"/>
      <c r="T226" s="460"/>
    </row>
    <row r="227" spans="1:20" x14ac:dyDescent="0.2">
      <c r="A227" s="216"/>
      <c r="B227" s="444" t="s">
        <v>56</v>
      </c>
      <c r="C227" s="445" t="str">
        <f t="shared" si="32"/>
        <v>13F</v>
      </c>
      <c r="D227" s="446" t="str">
        <f t="shared" si="28"/>
        <v>EUR13F7Y_Quote</v>
      </c>
      <c r="E227" s="446" t="str">
        <f>_xll.qlSimpleQuote(D227,,RateTickValue,Permanent,Trigger,ObjectOverwrite)</f>
        <v>EUR13F7Y_Quote#0000</v>
      </c>
      <c r="F227" s="447" t="str">
        <f>_xll.ohRangeRetrieveError(E227)</f>
        <v/>
      </c>
      <c r="G227" s="113"/>
      <c r="H227" s="450" t="s">
        <v>56</v>
      </c>
      <c r="I227" s="445" t="str">
        <f t="shared" si="33"/>
        <v>13F</v>
      </c>
      <c r="J227" s="451" t="str">
        <f t="shared" si="29"/>
        <v>EUR13F7Y</v>
      </c>
      <c r="K227" s="451" t="str">
        <v>EUR13F7Y=ICAP</v>
      </c>
      <c r="L227" s="452">
        <v>2.4489999999999998</v>
      </c>
      <c r="M227" s="216"/>
      <c r="N227" s="452">
        <v>2.641</v>
      </c>
      <c r="O227" s="216"/>
      <c r="P227" s="260">
        <v>2.4489999999999998</v>
      </c>
      <c r="Q227" s="221">
        <f>_xll.qlSimpleQuoteSetValue(E227,P227/100,Trigger)</f>
        <v>0</v>
      </c>
      <c r="R227" s="216"/>
      <c r="T227" s="460"/>
    </row>
    <row r="228" spans="1:20" x14ac:dyDescent="0.2">
      <c r="A228" s="216"/>
      <c r="B228" s="444" t="s">
        <v>55</v>
      </c>
      <c r="C228" s="445" t="str">
        <f t="shared" si="32"/>
        <v>13F</v>
      </c>
      <c r="D228" s="446" t="str">
        <f t="shared" si="28"/>
        <v>EUR13F8Y_Quote</v>
      </c>
      <c r="E228" s="446" t="str">
        <f>_xll.qlSimpleQuote(D228,,RateTickValue,Permanent,Trigger,ObjectOverwrite)</f>
        <v>EUR13F8Y_Quote#0000</v>
      </c>
      <c r="F228" s="447" t="str">
        <f>_xll.ohRangeRetrieveError(E228)</f>
        <v/>
      </c>
      <c r="G228" s="113"/>
      <c r="H228" s="450" t="s">
        <v>55</v>
      </c>
      <c r="I228" s="445" t="str">
        <f t="shared" si="33"/>
        <v>13F</v>
      </c>
      <c r="J228" s="451" t="str">
        <f t="shared" si="29"/>
        <v>EUR13F8Y</v>
      </c>
      <c r="K228" s="451" t="str">
        <v>EUR13F8Y=ICAP</v>
      </c>
      <c r="L228" s="452">
        <v>2.4340000000000002</v>
      </c>
      <c r="M228" s="216"/>
      <c r="N228" s="452">
        <v>2.625</v>
      </c>
      <c r="O228" s="216"/>
      <c r="P228" s="260">
        <v>2.4340000000000002</v>
      </c>
      <c r="Q228" s="221">
        <f>_xll.qlSimpleQuoteSetValue(E228,P228/100,Trigger)</f>
        <v>-9.9999999999995925E-6</v>
      </c>
      <c r="R228" s="216"/>
      <c r="T228" s="460"/>
    </row>
    <row r="229" spans="1:20" x14ac:dyDescent="0.2">
      <c r="A229" s="216"/>
      <c r="B229" s="444" t="s">
        <v>54</v>
      </c>
      <c r="C229" s="445" t="str">
        <f t="shared" si="32"/>
        <v>13F</v>
      </c>
      <c r="D229" s="446" t="str">
        <f t="shared" si="28"/>
        <v>EUR13F9Y_Quote</v>
      </c>
      <c r="E229" s="446" t="str">
        <f>_xll.qlSimpleQuote(D229,,RateTickValue,Permanent,Trigger,ObjectOverwrite)</f>
        <v>EUR13F9Y_Quote#0000</v>
      </c>
      <c r="F229" s="447" t="str">
        <f>_xll.ohRangeRetrieveError(E229)</f>
        <v/>
      </c>
      <c r="G229" s="113"/>
      <c r="H229" s="450" t="s">
        <v>54</v>
      </c>
      <c r="I229" s="445" t="str">
        <f t="shared" si="33"/>
        <v>13F</v>
      </c>
      <c r="J229" s="451" t="str">
        <f t="shared" si="29"/>
        <v>EUR13F9Y</v>
      </c>
      <c r="K229" s="451" t="str">
        <v>EUR13F9Y=ICAP</v>
      </c>
      <c r="L229" s="452">
        <v>2.42</v>
      </c>
      <c r="M229" s="216"/>
      <c r="N229" s="452">
        <v>2.6040000000000001</v>
      </c>
      <c r="O229" s="216"/>
      <c r="P229" s="260">
        <v>2.42</v>
      </c>
      <c r="Q229" s="221">
        <f>_xll.qlSimpleQuoteSetValue(E229,P229/100,Trigger)</f>
        <v>-9.9999999999995925E-6</v>
      </c>
      <c r="R229" s="216"/>
      <c r="T229" s="460"/>
    </row>
    <row r="230" spans="1:20" x14ac:dyDescent="0.2">
      <c r="A230" s="216"/>
      <c r="B230" s="444" t="s">
        <v>53</v>
      </c>
      <c r="C230" s="445" t="str">
        <f t="shared" si="32"/>
        <v>13F</v>
      </c>
      <c r="D230" s="446" t="str">
        <f t="shared" si="28"/>
        <v>EUR13F10Y_Quote</v>
      </c>
      <c r="E230" s="446" t="str">
        <f>_xll.qlSimpleQuote(D230,,RateTickValue,Permanent,Trigger,ObjectOverwrite)</f>
        <v>EUR13F10Y_Quote#0000</v>
      </c>
      <c r="F230" s="447" t="str">
        <f>_xll.ohRangeRetrieveError(E230)</f>
        <v/>
      </c>
      <c r="G230" s="113"/>
      <c r="H230" s="450" t="s">
        <v>53</v>
      </c>
      <c r="I230" s="445" t="str">
        <f t="shared" si="33"/>
        <v>13F</v>
      </c>
      <c r="J230" s="451" t="str">
        <f t="shared" si="29"/>
        <v>EUR13F10Y</v>
      </c>
      <c r="K230" s="451" t="str">
        <v>EUR13F10Y=ICAP</v>
      </c>
      <c r="L230" s="452">
        <v>2.403</v>
      </c>
      <c r="M230" s="216"/>
      <c r="N230" s="452">
        <v>2.5840000000000001</v>
      </c>
      <c r="O230" s="216"/>
      <c r="P230" s="260">
        <v>2.403</v>
      </c>
      <c r="Q230" s="221">
        <f>_xll.qlSimpleQuoteSetValue(E230,P230/100,Trigger)</f>
        <v>-1.9999999999999185E-5</v>
      </c>
      <c r="R230" s="216"/>
      <c r="T230" s="460"/>
    </row>
    <row r="231" spans="1:20" x14ac:dyDescent="0.2">
      <c r="A231" s="216"/>
      <c r="B231" s="444" t="s">
        <v>52</v>
      </c>
      <c r="C231" s="445" t="str">
        <f t="shared" si="32"/>
        <v>13F</v>
      </c>
      <c r="D231" s="446" t="str">
        <f t="shared" si="28"/>
        <v>EUR13F11Y_Quote</v>
      </c>
      <c r="E231" s="446" t="str">
        <f>_xll.qlSimpleQuote(D231,,RateTickValue,Permanent,Trigger,ObjectOverwrite)</f>
        <v>EUR13F11Y_Quote#0000</v>
      </c>
      <c r="F231" s="447" t="str">
        <f>_xll.ohRangeRetrieveError(E231)</f>
        <v/>
      </c>
      <c r="G231" s="113"/>
      <c r="H231" s="450" t="s">
        <v>52</v>
      </c>
      <c r="I231" s="445" t="str">
        <f t="shared" si="33"/>
        <v>13F</v>
      </c>
      <c r="J231" s="451" t="str">
        <f t="shared" si="29"/>
        <v>EUR13F11Y</v>
      </c>
      <c r="K231" s="451" t="str">
        <v>EUR13F11Y=ICAP</v>
      </c>
      <c r="L231" s="452">
        <v>2.3860000000000001</v>
      </c>
      <c r="M231" s="216"/>
      <c r="N231" s="452">
        <v>2.5640000000000001</v>
      </c>
      <c r="O231" s="216"/>
      <c r="P231" s="260">
        <v>2.3860000000000001</v>
      </c>
      <c r="Q231" s="221">
        <f>_xll.qlSimpleQuoteSetValue(E231,P231/100,Trigger)</f>
        <v>-9.9999999999961231E-6</v>
      </c>
      <c r="R231" s="216"/>
      <c r="T231" s="460"/>
    </row>
    <row r="232" spans="1:20" x14ac:dyDescent="0.2">
      <c r="A232" s="216"/>
      <c r="B232" s="444" t="s">
        <v>51</v>
      </c>
      <c r="C232" s="445" t="str">
        <f t="shared" si="32"/>
        <v>13F</v>
      </c>
      <c r="D232" s="446" t="str">
        <f t="shared" si="28"/>
        <v>EUR13F12Y_Quote</v>
      </c>
      <c r="E232" s="446" t="str">
        <f>_xll.qlSimpleQuote(D232,,RateTickValue,Permanent,Trigger,ObjectOverwrite)</f>
        <v>EUR13F12Y_Quote#0000</v>
      </c>
      <c r="F232" s="447" t="str">
        <f>_xll.ohRangeRetrieveError(E232)</f>
        <v/>
      </c>
      <c r="G232" s="113"/>
      <c r="H232" s="450" t="s">
        <v>51</v>
      </c>
      <c r="I232" s="445" t="str">
        <f t="shared" si="33"/>
        <v>13F</v>
      </c>
      <c r="J232" s="451" t="str">
        <f t="shared" si="29"/>
        <v>EUR13F12Y</v>
      </c>
      <c r="K232" s="451" t="str">
        <v>EUR13F12Y=ICAP</v>
      </c>
      <c r="L232" s="452">
        <v>2.367</v>
      </c>
      <c r="M232" s="216"/>
      <c r="N232" s="452">
        <v>2.5430000000000001</v>
      </c>
      <c r="O232" s="216"/>
      <c r="P232" s="260">
        <v>2.367</v>
      </c>
      <c r="Q232" s="221">
        <f>_xll.qlSimpleQuoteSetValue(E232,P232/100,Trigger)</f>
        <v>-9.9999999999995925E-6</v>
      </c>
      <c r="R232" s="216"/>
      <c r="T232" s="460"/>
    </row>
    <row r="233" spans="1:20" x14ac:dyDescent="0.2">
      <c r="A233" s="216"/>
      <c r="B233" s="444" t="s">
        <v>50</v>
      </c>
      <c r="C233" s="445" t="str">
        <f t="shared" si="32"/>
        <v>13F</v>
      </c>
      <c r="D233" s="446" t="str">
        <f t="shared" si="28"/>
        <v>EUR13F13Y_Quote</v>
      </c>
      <c r="E233" s="446" t="str">
        <f>_xll.qlSimpleQuote(D233,,RateTickValue,Permanent,Trigger,ObjectOverwrite)</f>
        <v>EUR13F13Y_Quote#0000</v>
      </c>
      <c r="F233" s="447" t="str">
        <f>_xll.ohRangeRetrieveError(E233)</f>
        <v/>
      </c>
      <c r="G233" s="113"/>
      <c r="H233" s="450" t="s">
        <v>50</v>
      </c>
      <c r="I233" s="445" t="str">
        <f t="shared" si="33"/>
        <v>13F</v>
      </c>
      <c r="J233" s="451" t="str">
        <f t="shared" si="29"/>
        <v>EUR13F13Y</v>
      </c>
      <c r="K233" s="451" t="str">
        <v>EUR13F13Y=ICAP</v>
      </c>
      <c r="L233" s="452">
        <v>2.3479999999999999</v>
      </c>
      <c r="M233" s="216"/>
      <c r="N233" s="452">
        <v>2.5249999999999999</v>
      </c>
      <c r="O233" s="216"/>
      <c r="P233" s="260">
        <v>2.3479999999999999</v>
      </c>
      <c r="Q233" s="221">
        <f>_xll.qlSimpleQuoteSetValue(E233,P233/100,Trigger)</f>
        <v>-1.0000000000003062E-5</v>
      </c>
      <c r="R233" s="216"/>
      <c r="T233" s="460"/>
    </row>
    <row r="234" spans="1:20" x14ac:dyDescent="0.2">
      <c r="A234" s="216"/>
      <c r="B234" s="444" t="s">
        <v>49</v>
      </c>
      <c r="C234" s="445" t="str">
        <f t="shared" si="32"/>
        <v>13F</v>
      </c>
      <c r="D234" s="446" t="str">
        <f t="shared" si="28"/>
        <v>EUR13F14Y_Quote</v>
      </c>
      <c r="E234" s="446" t="str">
        <f>_xll.qlSimpleQuote(D234,,RateTickValue,Permanent,Trigger,ObjectOverwrite)</f>
        <v>EUR13F14Y_Quote#0000</v>
      </c>
      <c r="F234" s="447" t="str">
        <f>_xll.ohRangeRetrieveError(E234)</f>
        <v/>
      </c>
      <c r="G234" s="113"/>
      <c r="H234" s="450" t="s">
        <v>49</v>
      </c>
      <c r="I234" s="445" t="str">
        <f t="shared" si="33"/>
        <v>13F</v>
      </c>
      <c r="J234" s="451" t="str">
        <f t="shared" si="29"/>
        <v>EUR13F14Y</v>
      </c>
      <c r="K234" s="451" t="str">
        <v>EUR13F14Y=ICAP</v>
      </c>
      <c r="L234" s="452">
        <v>2.3319999999999999</v>
      </c>
      <c r="M234" s="216"/>
      <c r="N234" s="452">
        <v>2.504</v>
      </c>
      <c r="O234" s="216"/>
      <c r="P234" s="260">
        <v>2.3319999999999999</v>
      </c>
      <c r="Q234" s="221">
        <f>_xll.qlSimpleQuoteSetValue(E234,P234/100,Trigger)</f>
        <v>-1.0000000000006531E-5</v>
      </c>
      <c r="R234" s="216"/>
      <c r="T234" s="460"/>
    </row>
    <row r="235" spans="1:20" x14ac:dyDescent="0.2">
      <c r="A235" s="216"/>
      <c r="B235" s="444" t="s">
        <v>48</v>
      </c>
      <c r="C235" s="445" t="str">
        <f t="shared" si="32"/>
        <v>13F</v>
      </c>
      <c r="D235" s="446" t="str">
        <f t="shared" si="28"/>
        <v>EUR13F15Y_Quote</v>
      </c>
      <c r="E235" s="446" t="str">
        <f>_xll.qlSimpleQuote(D235,,RateTickValue,Permanent,Trigger,ObjectOverwrite)</f>
        <v>EUR13F15Y_Quote#0000</v>
      </c>
      <c r="F235" s="447" t="str">
        <f>_xll.ohRangeRetrieveError(E235)</f>
        <v/>
      </c>
      <c r="G235" s="113"/>
      <c r="H235" s="450" t="s">
        <v>48</v>
      </c>
      <c r="I235" s="445" t="str">
        <f t="shared" si="33"/>
        <v>13F</v>
      </c>
      <c r="J235" s="451" t="str">
        <f t="shared" si="29"/>
        <v>EUR13F15Y</v>
      </c>
      <c r="K235" s="451" t="str">
        <v>EUR13F15Y=ICAP</v>
      </c>
      <c r="L235" s="452">
        <v>2.3159999999999998</v>
      </c>
      <c r="M235" s="216"/>
      <c r="N235" s="452">
        <v>2.4870000000000001</v>
      </c>
      <c r="O235" s="216"/>
      <c r="P235" s="260">
        <v>2.3159999999999998</v>
      </c>
      <c r="Q235" s="221">
        <f>_xll.qlSimpleQuoteSetValue(E235,P235/100,Trigger)</f>
        <v>-1.0000000000003062E-5</v>
      </c>
      <c r="R235" s="216"/>
      <c r="T235" s="460"/>
    </row>
    <row r="236" spans="1:20" x14ac:dyDescent="0.2">
      <c r="A236" s="216"/>
      <c r="B236" s="444" t="s">
        <v>43</v>
      </c>
      <c r="C236" s="445" t="str">
        <f t="shared" si="32"/>
        <v>13F</v>
      </c>
      <c r="D236" s="446" t="str">
        <f t="shared" si="28"/>
        <v>EUR13F20Y_Quote</v>
      </c>
      <c r="E236" s="446" t="str">
        <f>_xll.qlSimpleQuote(D236,,RateTickValue,Permanent,Trigger,ObjectOverwrite)</f>
        <v>EUR13F20Y_Quote#0000</v>
      </c>
      <c r="F236" s="447" t="str">
        <f>_xll.ohRangeRetrieveError(E236)</f>
        <v/>
      </c>
      <c r="G236" s="113"/>
      <c r="H236" s="450" t="s">
        <v>43</v>
      </c>
      <c r="I236" s="445" t="str">
        <f t="shared" si="33"/>
        <v>13F</v>
      </c>
      <c r="J236" s="451" t="str">
        <f t="shared" si="29"/>
        <v>EUR13F20Y</v>
      </c>
      <c r="K236" s="451" t="str">
        <v>EUR13F20Y=ICAP</v>
      </c>
      <c r="L236" s="452">
        <v>2.2589999999999999</v>
      </c>
      <c r="M236" s="216"/>
      <c r="N236" s="452">
        <v>2.4220000000000002</v>
      </c>
      <c r="O236" s="216"/>
      <c r="P236" s="260">
        <v>2.2589999999999999</v>
      </c>
      <c r="Q236" s="221">
        <f>_xll.qlSimpleQuoteSetValue(E236,P236/100,Trigger)</f>
        <v>-9.9999999999995925E-6</v>
      </c>
      <c r="R236" s="216"/>
      <c r="T236" s="460"/>
    </row>
    <row r="237" spans="1:20" x14ac:dyDescent="0.2">
      <c r="A237" s="216"/>
      <c r="B237" s="444" t="s">
        <v>38</v>
      </c>
      <c r="C237" s="445" t="str">
        <f t="shared" si="32"/>
        <v>13F</v>
      </c>
      <c r="D237" s="446" t="str">
        <f t="shared" si="28"/>
        <v>EUR13F25Y_Quote</v>
      </c>
      <c r="E237" s="446" t="str">
        <f>_xll.qlSimpleQuote(D237,,RateTickValue,Permanent,Trigger,ObjectOverwrite)</f>
        <v>EUR13F25Y_Quote#0000</v>
      </c>
      <c r="F237" s="447" t="str">
        <f>_xll.ohRangeRetrieveError(E237)</f>
        <v/>
      </c>
      <c r="G237" s="113"/>
      <c r="H237" s="450" t="s">
        <v>38</v>
      </c>
      <c r="I237" s="445" t="str">
        <f t="shared" si="33"/>
        <v>13F</v>
      </c>
      <c r="J237" s="451" t="str">
        <f t="shared" si="29"/>
        <v>EUR13F25Y</v>
      </c>
      <c r="K237" s="451" t="str">
        <v>EUR13F25Y=ICAP</v>
      </c>
      <c r="L237" s="452">
        <v>2.2370000000000001</v>
      </c>
      <c r="M237" s="216"/>
      <c r="N237" s="452">
        <v>2.387</v>
      </c>
      <c r="O237" s="216"/>
      <c r="P237" s="260">
        <v>2.2370000000000001</v>
      </c>
      <c r="Q237" s="221">
        <f>_xll.qlSimpleQuoteSetValue(E237,P237/100,Trigger)</f>
        <v>-9.9999999999995925E-6</v>
      </c>
      <c r="R237" s="216"/>
      <c r="T237" s="460"/>
    </row>
    <row r="238" spans="1:20" x14ac:dyDescent="0.2">
      <c r="A238" s="216"/>
      <c r="B238" s="187" t="s">
        <v>33</v>
      </c>
      <c r="C238" s="53" t="str">
        <f t="shared" si="32"/>
        <v>13F</v>
      </c>
      <c r="D238" s="52" t="str">
        <f t="shared" si="28"/>
        <v>EUR13F30Y_Quote</v>
      </c>
      <c r="E238" s="52" t="str">
        <f>_xll.qlSimpleQuote(D238,,RateTickValue,Permanent,Trigger,ObjectOverwrite)</f>
        <v>EUR13F30Y_Quote#0000</v>
      </c>
      <c r="F238" s="448" t="str">
        <f>_xll.ohRangeRetrieveError(E238)</f>
        <v/>
      </c>
      <c r="G238" s="113"/>
      <c r="H238" s="453" t="s">
        <v>33</v>
      </c>
      <c r="I238" s="53" t="str">
        <f t="shared" si="33"/>
        <v>13F</v>
      </c>
      <c r="J238" s="454" t="str">
        <f t="shared" si="29"/>
        <v>EUR13F30Y</v>
      </c>
      <c r="K238" s="454" t="str">
        <v>EUR13F30Y=ICAP</v>
      </c>
      <c r="L238" s="455">
        <v>2.21</v>
      </c>
      <c r="M238" s="216"/>
      <c r="N238" s="455">
        <v>2.355</v>
      </c>
      <c r="O238" s="216"/>
      <c r="P238" s="265">
        <v>2.21</v>
      </c>
      <c r="Q238" s="213">
        <f>_xll.qlSimpleQuoteSetValue(E238,P238/100,Trigger)</f>
        <v>-9.9999999999995925E-6</v>
      </c>
      <c r="R238" s="216"/>
      <c r="T238" s="460"/>
    </row>
    <row r="239" spans="1:20" x14ac:dyDescent="0.2">
      <c r="A239" s="216">
        <v>14</v>
      </c>
      <c r="B239" s="444" t="s">
        <v>9</v>
      </c>
      <c r="C239" s="445" t="str">
        <f>$A$239&amp;"F"</f>
        <v>14F</v>
      </c>
      <c r="D239" s="446" t="str">
        <f t="shared" si="28"/>
        <v>EUR14F1Y_Quote</v>
      </c>
      <c r="E239" s="446" t="str">
        <f>_xll.qlSimpleQuote(D239,,RateTickValue,Permanent,Trigger,ObjectOverwrite)</f>
        <v>EUR14F1Y_Quote#0000</v>
      </c>
      <c r="F239" s="447" t="str">
        <f>_xll.ohRangeRetrieveError(E239)</f>
        <v/>
      </c>
      <c r="G239" s="113"/>
      <c r="H239" s="450" t="s">
        <v>9</v>
      </c>
      <c r="I239" s="445" t="str">
        <f>$A$239&amp;"F"</f>
        <v>14F</v>
      </c>
      <c r="J239" s="451" t="str">
        <f t="shared" si="29"/>
        <v>EUR14F1Y</v>
      </c>
      <c r="K239" s="451" t="str">
        <v>EUR14F1Y=ICAP</v>
      </c>
      <c r="L239" s="452">
        <v>2.4580000000000002</v>
      </c>
      <c r="M239" s="216"/>
      <c r="N239" s="452">
        <v>2.6819999999999999</v>
      </c>
      <c r="O239" s="216"/>
      <c r="P239" s="260">
        <v>2.4580000000000002</v>
      </c>
      <c r="Q239" s="221">
        <f>_xll.qlSimpleQuoteSetValue(E239,P239/100,Trigger)</f>
        <v>-9.9999999999995925E-6</v>
      </c>
      <c r="R239" s="216"/>
      <c r="T239" s="460"/>
    </row>
    <row r="240" spans="1:20" x14ac:dyDescent="0.2">
      <c r="A240" s="216"/>
      <c r="B240" s="444" t="s">
        <v>61</v>
      </c>
      <c r="C240" s="445" t="str">
        <f t="shared" ref="C240:C256" si="34">$A$239&amp;"F"</f>
        <v>14F</v>
      </c>
      <c r="D240" s="446" t="str">
        <f t="shared" si="28"/>
        <v>EUR14F2Y_Quote</v>
      </c>
      <c r="E240" s="446" t="str">
        <f>_xll.qlSimpleQuote(D240,,RateTickValue,Permanent,Trigger,ObjectOverwrite)</f>
        <v>EUR14F2Y_Quote#0000</v>
      </c>
      <c r="F240" s="447" t="str">
        <f>_xll.ohRangeRetrieveError(E240)</f>
        <v/>
      </c>
      <c r="G240" s="113"/>
      <c r="H240" s="450" t="s">
        <v>61</v>
      </c>
      <c r="I240" s="445" t="str">
        <f t="shared" ref="I240:I256" si="35">$A$239&amp;"F"</f>
        <v>14F</v>
      </c>
      <c r="J240" s="451" t="str">
        <f t="shared" si="29"/>
        <v>EUR14F2Y</v>
      </c>
      <c r="K240" s="451" t="str">
        <v>EUR14F2Y=ICAP</v>
      </c>
      <c r="L240" s="452">
        <v>2.464</v>
      </c>
      <c r="M240" s="216"/>
      <c r="N240" s="452">
        <v>2.6869999999999998</v>
      </c>
      <c r="O240" s="216"/>
      <c r="P240" s="260">
        <v>2.464</v>
      </c>
      <c r="Q240" s="221">
        <f>_xll.qlSimpleQuoteSetValue(E240,P240/100,Trigger)</f>
        <v>-9.9999999999995925E-6</v>
      </c>
      <c r="R240" s="216"/>
      <c r="T240" s="460"/>
    </row>
    <row r="241" spans="1:20" x14ac:dyDescent="0.2">
      <c r="A241" s="216"/>
      <c r="B241" s="444" t="s">
        <v>60</v>
      </c>
      <c r="C241" s="445" t="str">
        <f t="shared" si="34"/>
        <v>14F</v>
      </c>
      <c r="D241" s="446" t="str">
        <f t="shared" si="28"/>
        <v>EUR14F3Y_Quote</v>
      </c>
      <c r="E241" s="446" t="str">
        <f>_xll.qlSimpleQuote(D241,,RateTickValue,Permanent,Trigger,ObjectOverwrite)</f>
        <v>EUR14F3Y_Quote#0000</v>
      </c>
      <c r="F241" s="447" t="str">
        <f>_xll.ohRangeRetrieveError(E241)</f>
        <v/>
      </c>
      <c r="G241" s="113"/>
      <c r="H241" s="450" t="s">
        <v>60</v>
      </c>
      <c r="I241" s="445" t="str">
        <f t="shared" si="35"/>
        <v>14F</v>
      </c>
      <c r="J241" s="451" t="str">
        <f t="shared" si="29"/>
        <v>EUR14F3Y</v>
      </c>
      <c r="K241" s="451" t="str">
        <v>EUR14F3Y=ICAP</v>
      </c>
      <c r="L241" s="452">
        <v>2.4689999999999999</v>
      </c>
      <c r="M241" s="216"/>
      <c r="N241" s="452">
        <v>2.6749999999999998</v>
      </c>
      <c r="O241" s="216"/>
      <c r="P241" s="260">
        <v>2.4689999999999999</v>
      </c>
      <c r="Q241" s="221">
        <f>_xll.qlSimpleQuoteSetValue(E241,P241/100,Trigger)</f>
        <v>-1.0000000000003062E-5</v>
      </c>
      <c r="R241" s="216"/>
      <c r="T241" s="460"/>
    </row>
    <row r="242" spans="1:20" x14ac:dyDescent="0.2">
      <c r="A242" s="216"/>
      <c r="B242" s="444" t="s">
        <v>59</v>
      </c>
      <c r="C242" s="445" t="str">
        <f t="shared" si="34"/>
        <v>14F</v>
      </c>
      <c r="D242" s="446" t="str">
        <f t="shared" si="28"/>
        <v>EUR14F4Y_Quote</v>
      </c>
      <c r="E242" s="446" t="str">
        <f>_xll.qlSimpleQuote(D242,,RateTickValue,Permanent,Trigger,ObjectOverwrite)</f>
        <v>EUR14F4Y_Quote#0000</v>
      </c>
      <c r="F242" s="447" t="str">
        <f>_xll.ohRangeRetrieveError(E242)</f>
        <v/>
      </c>
      <c r="G242" s="113"/>
      <c r="H242" s="450" t="s">
        <v>59</v>
      </c>
      <c r="I242" s="445" t="str">
        <f t="shared" si="35"/>
        <v>14F</v>
      </c>
      <c r="J242" s="451" t="str">
        <f t="shared" si="29"/>
        <v>EUR14F4Y</v>
      </c>
      <c r="K242" s="451" t="str">
        <v>EUR14F4Y=ICAP</v>
      </c>
      <c r="L242" s="452">
        <v>2.464</v>
      </c>
      <c r="M242" s="216"/>
      <c r="N242" s="452">
        <v>2.665</v>
      </c>
      <c r="O242" s="216"/>
      <c r="P242" s="260">
        <v>2.464</v>
      </c>
      <c r="Q242" s="221">
        <f>_xll.qlSimpleQuoteSetValue(E242,P242/100,Trigger)</f>
        <v>-9.9999999999995925E-6</v>
      </c>
      <c r="R242" s="216"/>
      <c r="T242" s="460"/>
    </row>
    <row r="243" spans="1:20" x14ac:dyDescent="0.2">
      <c r="A243" s="216"/>
      <c r="B243" s="444" t="s">
        <v>58</v>
      </c>
      <c r="C243" s="445" t="str">
        <f t="shared" si="34"/>
        <v>14F</v>
      </c>
      <c r="D243" s="446" t="str">
        <f t="shared" si="28"/>
        <v>EUR14F5Y_Quote</v>
      </c>
      <c r="E243" s="446" t="str">
        <f>_xll.qlSimpleQuote(D243,,RateTickValue,Permanent,Trigger,ObjectOverwrite)</f>
        <v>EUR14F5Y_Quote#0000</v>
      </c>
      <c r="F243" s="447" t="str">
        <f>_xll.ohRangeRetrieveError(E243)</f>
        <v/>
      </c>
      <c r="G243" s="113"/>
      <c r="H243" s="450" t="s">
        <v>58</v>
      </c>
      <c r="I243" s="445" t="str">
        <f t="shared" si="35"/>
        <v>14F</v>
      </c>
      <c r="J243" s="451" t="str">
        <f t="shared" si="29"/>
        <v>EUR14F5Y</v>
      </c>
      <c r="K243" s="451" t="str">
        <v>EUR14F5Y=ICAP</v>
      </c>
      <c r="L243" s="452">
        <v>2.4569999999999999</v>
      </c>
      <c r="M243" s="216"/>
      <c r="N243" s="452">
        <v>2.6509999999999998</v>
      </c>
      <c r="O243" s="216"/>
      <c r="P243" s="260">
        <v>2.4569999999999999</v>
      </c>
      <c r="Q243" s="221">
        <f>_xll.qlSimpleQuoteSetValue(E243,P243/100,Trigger)</f>
        <v>-1.0000000000003062E-5</v>
      </c>
      <c r="R243" s="216"/>
      <c r="T243" s="460"/>
    </row>
    <row r="244" spans="1:20" x14ac:dyDescent="0.2">
      <c r="A244" s="216"/>
      <c r="B244" s="444" t="s">
        <v>57</v>
      </c>
      <c r="C244" s="445" t="str">
        <f t="shared" si="34"/>
        <v>14F</v>
      </c>
      <c r="D244" s="446" t="str">
        <f t="shared" si="28"/>
        <v>EUR14F6Y_Quote</v>
      </c>
      <c r="E244" s="446" t="str">
        <f>_xll.qlSimpleQuote(D244,,RateTickValue,Permanent,Trigger,ObjectOverwrite)</f>
        <v>EUR14F6Y_Quote#0000</v>
      </c>
      <c r="F244" s="447" t="str">
        <f>_xll.ohRangeRetrieveError(E244)</f>
        <v/>
      </c>
      <c r="G244" s="113"/>
      <c r="H244" s="450" t="s">
        <v>57</v>
      </c>
      <c r="I244" s="445" t="str">
        <f t="shared" si="35"/>
        <v>14F</v>
      </c>
      <c r="J244" s="451" t="str">
        <f t="shared" si="29"/>
        <v>EUR14F6Y</v>
      </c>
      <c r="K244" s="451" t="str">
        <v>EUR14F6Y=ICAP</v>
      </c>
      <c r="L244" s="452">
        <v>2.444</v>
      </c>
      <c r="M244" s="216"/>
      <c r="N244" s="452">
        <v>2.6309999999999998</v>
      </c>
      <c r="O244" s="216"/>
      <c r="P244" s="260">
        <v>2.444</v>
      </c>
      <c r="Q244" s="221">
        <f>_xll.qlSimpleQuoteSetValue(E244,P244/100,Trigger)</f>
        <v>-9.9999999999995925E-6</v>
      </c>
      <c r="R244" s="216"/>
      <c r="T244" s="460"/>
    </row>
    <row r="245" spans="1:20" x14ac:dyDescent="0.2">
      <c r="A245" s="216"/>
      <c r="B245" s="444" t="s">
        <v>56</v>
      </c>
      <c r="C245" s="445" t="str">
        <f t="shared" si="34"/>
        <v>14F</v>
      </c>
      <c r="D245" s="446" t="str">
        <f t="shared" si="28"/>
        <v>EUR14F7Y_Quote</v>
      </c>
      <c r="E245" s="446" t="str">
        <f>_xll.qlSimpleQuote(D245,,RateTickValue,Permanent,Trigger,ObjectOverwrite)</f>
        <v>EUR14F7Y_Quote#0000</v>
      </c>
      <c r="F245" s="447" t="str">
        <f>_xll.ohRangeRetrieveError(E245)</f>
        <v/>
      </c>
      <c r="G245" s="113"/>
      <c r="H245" s="450" t="s">
        <v>56</v>
      </c>
      <c r="I245" s="445" t="str">
        <f t="shared" si="35"/>
        <v>14F</v>
      </c>
      <c r="J245" s="451" t="str">
        <f t="shared" si="29"/>
        <v>EUR14F7Y</v>
      </c>
      <c r="K245" s="451" t="str">
        <v>EUR14F7Y=ICAP</v>
      </c>
      <c r="L245" s="452">
        <v>2.4279999999999999</v>
      </c>
      <c r="M245" s="216"/>
      <c r="N245" s="452">
        <v>2.613</v>
      </c>
      <c r="O245" s="216"/>
      <c r="P245" s="260">
        <v>2.4279999999999999</v>
      </c>
      <c r="Q245" s="221">
        <f>_xll.qlSimpleQuoteSetValue(E245,P245/100,Trigger)</f>
        <v>-9.9999999999995925E-6</v>
      </c>
      <c r="R245" s="216"/>
      <c r="T245" s="460"/>
    </row>
    <row r="246" spans="1:20" x14ac:dyDescent="0.2">
      <c r="A246" s="216"/>
      <c r="B246" s="444" t="s">
        <v>55</v>
      </c>
      <c r="C246" s="445" t="str">
        <f t="shared" si="34"/>
        <v>14F</v>
      </c>
      <c r="D246" s="446" t="str">
        <f t="shared" si="28"/>
        <v>EUR14F8Y_Quote</v>
      </c>
      <c r="E246" s="446" t="str">
        <f>_xll.qlSimpleQuote(D246,,RateTickValue,Permanent,Trigger,ObjectOverwrite)</f>
        <v>EUR14F8Y_Quote#0000</v>
      </c>
      <c r="F246" s="447" t="str">
        <f>_xll.ohRangeRetrieveError(E246)</f>
        <v/>
      </c>
      <c r="G246" s="113"/>
      <c r="H246" s="450" t="s">
        <v>55</v>
      </c>
      <c r="I246" s="445" t="str">
        <f t="shared" si="35"/>
        <v>14F</v>
      </c>
      <c r="J246" s="451" t="str">
        <f t="shared" si="29"/>
        <v>EUR14F8Y</v>
      </c>
      <c r="K246" s="451" t="str">
        <v>EUR14F8Y=ICAP</v>
      </c>
      <c r="L246" s="452">
        <v>2.4129999999999998</v>
      </c>
      <c r="M246" s="216"/>
      <c r="N246" s="452">
        <v>2.5910000000000002</v>
      </c>
      <c r="O246" s="216"/>
      <c r="P246" s="260">
        <v>2.4129999999999998</v>
      </c>
      <c r="Q246" s="221">
        <f>_xll.qlSimpleQuoteSetValue(E246,P246/100,Trigger)</f>
        <v>-1.0000000000003062E-5</v>
      </c>
      <c r="R246" s="216"/>
      <c r="T246" s="460"/>
    </row>
    <row r="247" spans="1:20" x14ac:dyDescent="0.2">
      <c r="A247" s="216"/>
      <c r="B247" s="444" t="s">
        <v>54</v>
      </c>
      <c r="C247" s="445" t="str">
        <f t="shared" si="34"/>
        <v>14F</v>
      </c>
      <c r="D247" s="446" t="str">
        <f t="shared" si="28"/>
        <v>EUR14F9Y_Quote</v>
      </c>
      <c r="E247" s="446" t="str">
        <f>_xll.qlSimpleQuote(D247,,RateTickValue,Permanent,Trigger,ObjectOverwrite)</f>
        <v>EUR14F9Y_Quote#0000</v>
      </c>
      <c r="F247" s="447" t="str">
        <f>_xll.ohRangeRetrieveError(E247)</f>
        <v/>
      </c>
      <c r="G247" s="113"/>
      <c r="H247" s="450" t="s">
        <v>54</v>
      </c>
      <c r="I247" s="445" t="str">
        <f t="shared" si="35"/>
        <v>14F</v>
      </c>
      <c r="J247" s="451" t="str">
        <f t="shared" si="29"/>
        <v>EUR14F9Y</v>
      </c>
      <c r="K247" s="451" t="str">
        <v>EUR14F9Y=ICAP</v>
      </c>
      <c r="L247" s="452">
        <v>2.395</v>
      </c>
      <c r="M247" s="216"/>
      <c r="N247" s="452">
        <v>2.57</v>
      </c>
      <c r="O247" s="216"/>
      <c r="P247" s="260">
        <v>2.395</v>
      </c>
      <c r="Q247" s="221">
        <f>_xll.qlSimpleQuoteSetValue(E247,P247/100,Trigger)</f>
        <v>-9.9999999999995925E-6</v>
      </c>
      <c r="R247" s="216"/>
      <c r="T247" s="460"/>
    </row>
    <row r="248" spans="1:20" x14ac:dyDescent="0.2">
      <c r="A248" s="216"/>
      <c r="B248" s="444" t="s">
        <v>53</v>
      </c>
      <c r="C248" s="445" t="str">
        <f t="shared" si="34"/>
        <v>14F</v>
      </c>
      <c r="D248" s="446" t="str">
        <f t="shared" si="28"/>
        <v>EUR14F10Y_Quote</v>
      </c>
      <c r="E248" s="446" t="str">
        <f>_xll.qlSimpleQuote(D248,,RateTickValue,Permanent,Trigger,ObjectOverwrite)</f>
        <v>EUR14F10Y_Quote#0000</v>
      </c>
      <c r="F248" s="447" t="str">
        <f>_xll.ohRangeRetrieveError(E248)</f>
        <v/>
      </c>
      <c r="G248" s="113"/>
      <c r="H248" s="450" t="s">
        <v>53</v>
      </c>
      <c r="I248" s="445" t="str">
        <f t="shared" si="35"/>
        <v>14F</v>
      </c>
      <c r="J248" s="451" t="str">
        <f t="shared" si="29"/>
        <v>EUR14F10Y</v>
      </c>
      <c r="K248" s="451" t="str">
        <v>EUR14F10Y=ICAP</v>
      </c>
      <c r="L248" s="452">
        <v>2.3759999999999999</v>
      </c>
      <c r="M248" s="216"/>
      <c r="N248" s="452">
        <v>2.5489999999999999</v>
      </c>
      <c r="O248" s="216"/>
      <c r="P248" s="260">
        <v>2.3759999999999999</v>
      </c>
      <c r="Q248" s="221">
        <f>_xll.qlSimpleQuoteSetValue(E248,P248/100,Trigger)</f>
        <v>-9.9999999999995925E-6</v>
      </c>
      <c r="R248" s="216"/>
      <c r="T248" s="460"/>
    </row>
    <row r="249" spans="1:20" x14ac:dyDescent="0.2">
      <c r="A249" s="216"/>
      <c r="B249" s="444" t="s">
        <v>52</v>
      </c>
      <c r="C249" s="445" t="str">
        <f t="shared" si="34"/>
        <v>14F</v>
      </c>
      <c r="D249" s="446" t="str">
        <f t="shared" si="28"/>
        <v>EUR14F11Y_Quote</v>
      </c>
      <c r="E249" s="446" t="str">
        <f>_xll.qlSimpleQuote(D249,,RateTickValue,Permanent,Trigger,ObjectOverwrite)</f>
        <v>EUR14F11Y_Quote#0000</v>
      </c>
      <c r="F249" s="447" t="str">
        <f>_xll.ohRangeRetrieveError(E249)</f>
        <v/>
      </c>
      <c r="G249" s="113"/>
      <c r="H249" s="450" t="s">
        <v>52</v>
      </c>
      <c r="I249" s="445" t="str">
        <f t="shared" si="35"/>
        <v>14F</v>
      </c>
      <c r="J249" s="451" t="str">
        <f t="shared" si="29"/>
        <v>EUR14F11Y</v>
      </c>
      <c r="K249" s="451" t="str">
        <v>EUR14F11Y=ICAP</v>
      </c>
      <c r="L249" s="452">
        <v>2.3559999999999999</v>
      </c>
      <c r="M249" s="216"/>
      <c r="N249" s="452">
        <v>2.5270000000000001</v>
      </c>
      <c r="O249" s="216"/>
      <c r="P249" s="260">
        <v>2.3559999999999999</v>
      </c>
      <c r="Q249" s="221">
        <f>_xll.qlSimpleQuoteSetValue(E249,P249/100,Trigger)</f>
        <v>-1.0000000000003062E-5</v>
      </c>
      <c r="R249" s="216"/>
      <c r="T249" s="460"/>
    </row>
    <row r="250" spans="1:20" x14ac:dyDescent="0.2">
      <c r="A250" s="216"/>
      <c r="B250" s="444" t="s">
        <v>51</v>
      </c>
      <c r="C250" s="445" t="str">
        <f t="shared" si="34"/>
        <v>14F</v>
      </c>
      <c r="D250" s="446" t="str">
        <f t="shared" si="28"/>
        <v>EUR14F12Y_Quote</v>
      </c>
      <c r="E250" s="446" t="str">
        <f>_xll.qlSimpleQuote(D250,,RateTickValue,Permanent,Trigger,ObjectOverwrite)</f>
        <v>EUR14F12Y_Quote#0000</v>
      </c>
      <c r="F250" s="447" t="str">
        <f>_xll.ohRangeRetrieveError(E250)</f>
        <v/>
      </c>
      <c r="G250" s="113"/>
      <c r="H250" s="450" t="s">
        <v>51</v>
      </c>
      <c r="I250" s="445" t="str">
        <f t="shared" si="35"/>
        <v>14F</v>
      </c>
      <c r="J250" s="451" t="str">
        <f t="shared" si="29"/>
        <v>EUR14F12Y</v>
      </c>
      <c r="K250" s="451" t="str">
        <v>EUR14F12Y=ICAP</v>
      </c>
      <c r="L250" s="452">
        <v>2.3359999999999999</v>
      </c>
      <c r="M250" s="216"/>
      <c r="N250" s="452">
        <v>2.508</v>
      </c>
      <c r="O250" s="216"/>
      <c r="P250" s="260">
        <v>2.3359999999999999</v>
      </c>
      <c r="Q250" s="221">
        <f>_xll.qlSimpleQuoteSetValue(E250,P250/100,Trigger)</f>
        <v>-1.0000000000003062E-5</v>
      </c>
      <c r="R250" s="216"/>
      <c r="T250" s="460"/>
    </row>
    <row r="251" spans="1:20" x14ac:dyDescent="0.2">
      <c r="A251" s="216"/>
      <c r="B251" s="444" t="s">
        <v>50</v>
      </c>
      <c r="C251" s="445" t="str">
        <f t="shared" si="34"/>
        <v>14F</v>
      </c>
      <c r="D251" s="446" t="str">
        <f t="shared" si="28"/>
        <v>EUR14F13Y_Quote</v>
      </c>
      <c r="E251" s="446" t="str">
        <f>_xll.qlSimpleQuote(D251,,RateTickValue,Permanent,Trigger,ObjectOverwrite)</f>
        <v>EUR14F13Y_Quote#0000</v>
      </c>
      <c r="F251" s="447" t="str">
        <f>_xll.ohRangeRetrieveError(E251)</f>
        <v/>
      </c>
      <c r="G251" s="113"/>
      <c r="H251" s="450" t="s">
        <v>50</v>
      </c>
      <c r="I251" s="445" t="str">
        <f t="shared" si="35"/>
        <v>14F</v>
      </c>
      <c r="J251" s="451" t="str">
        <f t="shared" si="29"/>
        <v>EUR14F13Y</v>
      </c>
      <c r="K251" s="451" t="str">
        <v>EUR14F13Y=ICAP</v>
      </c>
      <c r="L251" s="452">
        <v>2.319</v>
      </c>
      <c r="M251" s="216"/>
      <c r="N251" s="452">
        <v>2.4870000000000001</v>
      </c>
      <c r="O251" s="216"/>
      <c r="P251" s="260">
        <v>2.319</v>
      </c>
      <c r="Q251" s="221">
        <f>_xll.qlSimpleQuoteSetValue(E251,P251/100,Trigger)</f>
        <v>-9.9999999999995925E-6</v>
      </c>
      <c r="R251" s="216"/>
      <c r="T251" s="460"/>
    </row>
    <row r="252" spans="1:20" x14ac:dyDescent="0.2">
      <c r="A252" s="216"/>
      <c r="B252" s="444" t="s">
        <v>49</v>
      </c>
      <c r="C252" s="445" t="str">
        <f t="shared" si="34"/>
        <v>14F</v>
      </c>
      <c r="D252" s="446" t="str">
        <f t="shared" si="28"/>
        <v>EUR14F14Y_Quote</v>
      </c>
      <c r="E252" s="446" t="str">
        <f>_xll.qlSimpleQuote(D252,,RateTickValue,Permanent,Trigger,ObjectOverwrite)</f>
        <v>EUR14F14Y_Quote#0000</v>
      </c>
      <c r="F252" s="447" t="str">
        <f>_xll.ohRangeRetrieveError(E252)</f>
        <v/>
      </c>
      <c r="G252" s="113"/>
      <c r="H252" s="450" t="s">
        <v>49</v>
      </c>
      <c r="I252" s="445" t="str">
        <f t="shared" si="35"/>
        <v>14F</v>
      </c>
      <c r="J252" s="451" t="str">
        <f t="shared" si="29"/>
        <v>EUR14F14Y</v>
      </c>
      <c r="K252" s="451" t="str">
        <v>EUR14F14Y=ICAP</v>
      </c>
      <c r="L252" s="452">
        <v>2.3029999999999999</v>
      </c>
      <c r="M252" s="216"/>
      <c r="N252" s="452">
        <v>2.4689999999999999</v>
      </c>
      <c r="O252" s="216"/>
      <c r="P252" s="260">
        <v>2.3029999999999999</v>
      </c>
      <c r="Q252" s="221">
        <f>_xll.qlSimpleQuoteSetValue(E252,P252/100,Trigger)</f>
        <v>-9.9999999999995925E-6</v>
      </c>
      <c r="R252" s="216"/>
      <c r="T252" s="460"/>
    </row>
    <row r="253" spans="1:20" x14ac:dyDescent="0.2">
      <c r="A253" s="216"/>
      <c r="B253" s="444" t="s">
        <v>48</v>
      </c>
      <c r="C253" s="445" t="str">
        <f t="shared" si="34"/>
        <v>14F</v>
      </c>
      <c r="D253" s="446" t="str">
        <f t="shared" si="28"/>
        <v>EUR14F15Y_Quote</v>
      </c>
      <c r="E253" s="446" t="str">
        <f>_xll.qlSimpleQuote(D253,,RateTickValue,Permanent,Trigger,ObjectOverwrite)</f>
        <v>EUR14F15Y_Quote#0000</v>
      </c>
      <c r="F253" s="447" t="str">
        <f>_xll.ohRangeRetrieveError(E253)</f>
        <v/>
      </c>
      <c r="G253" s="113"/>
      <c r="H253" s="450" t="s">
        <v>48</v>
      </c>
      <c r="I253" s="445" t="str">
        <f t="shared" si="35"/>
        <v>14F</v>
      </c>
      <c r="J253" s="451" t="str">
        <f t="shared" si="29"/>
        <v>EUR14F15Y</v>
      </c>
      <c r="K253" s="451" t="str">
        <v>EUR14F15Y=ICAP</v>
      </c>
      <c r="L253" s="452">
        <v>2.286</v>
      </c>
      <c r="M253" s="216"/>
      <c r="N253" s="452">
        <v>2.4529999999999998</v>
      </c>
      <c r="O253" s="216"/>
      <c r="P253" s="260">
        <v>2.286</v>
      </c>
      <c r="Q253" s="221">
        <f>_xll.qlSimpleQuoteSetValue(E253,P253/100,Trigger)</f>
        <v>-9.9999999999961231E-6</v>
      </c>
      <c r="R253" s="216"/>
      <c r="T253" s="460"/>
    </row>
    <row r="254" spans="1:20" x14ac:dyDescent="0.2">
      <c r="A254" s="216"/>
      <c r="B254" s="444" t="s">
        <v>43</v>
      </c>
      <c r="C254" s="445" t="str">
        <f t="shared" si="34"/>
        <v>14F</v>
      </c>
      <c r="D254" s="446" t="str">
        <f t="shared" si="28"/>
        <v>EUR14F20Y_Quote</v>
      </c>
      <c r="E254" s="446" t="str">
        <f>_xll.qlSimpleQuote(D254,,RateTickValue,Permanent,Trigger,ObjectOverwrite)</f>
        <v>EUR14F20Y_Quote#0000</v>
      </c>
      <c r="F254" s="447" t="str">
        <f>_xll.ohRangeRetrieveError(E254)</f>
        <v/>
      </c>
      <c r="G254" s="113"/>
      <c r="H254" s="450" t="s">
        <v>43</v>
      </c>
      <c r="I254" s="445" t="str">
        <f t="shared" si="35"/>
        <v>14F</v>
      </c>
      <c r="J254" s="451" t="str">
        <f t="shared" si="29"/>
        <v>EUR14F20Y</v>
      </c>
      <c r="K254" s="451" t="str">
        <v>EUR14F20Y=ICAP</v>
      </c>
      <c r="L254" s="452">
        <v>2.2400000000000002</v>
      </c>
      <c r="M254" s="216"/>
      <c r="N254" s="452">
        <v>2.395</v>
      </c>
      <c r="O254" s="216"/>
      <c r="P254" s="260">
        <v>2.2400000000000002</v>
      </c>
      <c r="Q254" s="221">
        <f>_xll.qlSimpleQuoteSetValue(E254,P254/100,Trigger)</f>
        <v>-9.9999999999961231E-6</v>
      </c>
      <c r="R254" s="216"/>
      <c r="T254" s="460"/>
    </row>
    <row r="255" spans="1:20" x14ac:dyDescent="0.2">
      <c r="A255" s="216"/>
      <c r="B255" s="444" t="s">
        <v>38</v>
      </c>
      <c r="C255" s="445" t="str">
        <f t="shared" si="34"/>
        <v>14F</v>
      </c>
      <c r="D255" s="446" t="str">
        <f t="shared" si="28"/>
        <v>EUR14F25Y_Quote</v>
      </c>
      <c r="E255" s="446" t="str">
        <f>_xll.qlSimpleQuote(D255,,RateTickValue,Permanent,Trigger,ObjectOverwrite)</f>
        <v>EUR14F25Y_Quote#0000</v>
      </c>
      <c r="F255" s="447" t="str">
        <f>_xll.ohRangeRetrieveError(E255)</f>
        <v/>
      </c>
      <c r="G255" s="113"/>
      <c r="H255" s="450" t="s">
        <v>38</v>
      </c>
      <c r="I255" s="445" t="str">
        <f t="shared" si="35"/>
        <v>14F</v>
      </c>
      <c r="J255" s="451" t="str">
        <f t="shared" si="29"/>
        <v>EUR14F25Y</v>
      </c>
      <c r="K255" s="451" t="str">
        <v>EUR14F25Y=ICAP</v>
      </c>
      <c r="L255" s="452">
        <v>2.2210000000000001</v>
      </c>
      <c r="M255" s="216"/>
      <c r="N255" s="452">
        <v>2.3650000000000002</v>
      </c>
      <c r="O255" s="216"/>
      <c r="P255" s="260">
        <v>2.2210000000000001</v>
      </c>
      <c r="Q255" s="221">
        <f>_xll.qlSimpleQuoteSetValue(E255,P255/100,Trigger)</f>
        <v>-9.9999999999995925E-6</v>
      </c>
      <c r="R255" s="216"/>
      <c r="T255" s="460"/>
    </row>
    <row r="256" spans="1:20" x14ac:dyDescent="0.2">
      <c r="A256" s="216"/>
      <c r="B256" s="187" t="s">
        <v>33</v>
      </c>
      <c r="C256" s="53" t="str">
        <f t="shared" si="34"/>
        <v>14F</v>
      </c>
      <c r="D256" s="52" t="str">
        <f t="shared" si="28"/>
        <v>EUR14F30Y_Quote</v>
      </c>
      <c r="E256" s="52" t="str">
        <f>_xll.qlSimpleQuote(D256,,RateTickValue,Permanent,Trigger,ObjectOverwrite)</f>
        <v>EUR14F30Y_Quote#0000</v>
      </c>
      <c r="F256" s="448" t="str">
        <f>_xll.ohRangeRetrieveError(E256)</f>
        <v/>
      </c>
      <c r="G256" s="113"/>
      <c r="H256" s="453" t="s">
        <v>33</v>
      </c>
      <c r="I256" s="53" t="str">
        <f t="shared" si="35"/>
        <v>14F</v>
      </c>
      <c r="J256" s="454" t="str">
        <f t="shared" si="29"/>
        <v>EUR14F30Y</v>
      </c>
      <c r="K256" s="454" t="str">
        <v>EUR14F30Y=ICAP</v>
      </c>
      <c r="L256" s="455">
        <v>2.1909999999999998</v>
      </c>
      <c r="M256" s="216"/>
      <c r="N256" s="455">
        <v>2.331</v>
      </c>
      <c r="O256" s="216"/>
      <c r="P256" s="265">
        <v>2.1909999999999998</v>
      </c>
      <c r="Q256" s="213">
        <f>_xll.qlSimpleQuoteSetValue(E256,P256/100,Trigger)</f>
        <v>-1.0000000000003062E-5</v>
      </c>
      <c r="R256" s="216"/>
      <c r="T256" s="460"/>
    </row>
    <row r="257" spans="1:20" x14ac:dyDescent="0.2">
      <c r="A257" s="216">
        <v>15</v>
      </c>
      <c r="B257" s="444" t="s">
        <v>9</v>
      </c>
      <c r="C257" s="445" t="str">
        <f>$A$257&amp;"F"</f>
        <v>15F</v>
      </c>
      <c r="D257" s="446" t="str">
        <f t="shared" si="28"/>
        <v>EUR15F1Y_Quote</v>
      </c>
      <c r="E257" s="446" t="str">
        <f>_xll.qlSimpleQuote(D257,,RateTickValue,Permanent,Trigger,ObjectOverwrite)</f>
        <v>EUR15F1Y_Quote#0000</v>
      </c>
      <c r="F257" s="447" t="str">
        <f>_xll.ohRangeRetrieveError(E257)</f>
        <v/>
      </c>
      <c r="G257" s="113"/>
      <c r="H257" s="450" t="s">
        <v>9</v>
      </c>
      <c r="I257" s="445" t="str">
        <f>$A$257&amp;"F"</f>
        <v>15F</v>
      </c>
      <c r="J257" s="451" t="str">
        <f t="shared" si="29"/>
        <v>EUR15F1Y</v>
      </c>
      <c r="K257" s="451" t="str">
        <v>EUR15F1Y=ICAP</v>
      </c>
      <c r="L257" s="452">
        <v>2.4700000000000002</v>
      </c>
      <c r="M257" s="216"/>
      <c r="N257" s="452">
        <v>2.6909999999999998</v>
      </c>
      <c r="O257" s="216"/>
      <c r="P257" s="260">
        <v>2.4700000000000002</v>
      </c>
      <c r="Q257" s="221">
        <f>_xll.qlSimpleQuoteSetValue(E257,P257/100,Trigger)</f>
        <v>-9.9999999999961231E-6</v>
      </c>
      <c r="R257" s="216"/>
      <c r="T257" s="460"/>
    </row>
    <row r="258" spans="1:20" x14ac:dyDescent="0.2">
      <c r="A258" s="216"/>
      <c r="B258" s="444" t="s">
        <v>61</v>
      </c>
      <c r="C258" s="445" t="str">
        <f t="shared" ref="C258:C274" si="36">$A$257&amp;"F"</f>
        <v>15F</v>
      </c>
      <c r="D258" s="446" t="str">
        <f t="shared" si="28"/>
        <v>EUR15F2Y_Quote</v>
      </c>
      <c r="E258" s="446" t="str">
        <f>_xll.qlSimpleQuote(D258,,RateTickValue,Permanent,Trigger,ObjectOverwrite)</f>
        <v>EUR15F2Y_Quote#0000</v>
      </c>
      <c r="F258" s="447" t="str">
        <f>_xll.ohRangeRetrieveError(E258)</f>
        <v/>
      </c>
      <c r="G258" s="113"/>
      <c r="H258" s="450" t="s">
        <v>61</v>
      </c>
      <c r="I258" s="445" t="str">
        <f t="shared" ref="I258:I274" si="37">$A$257&amp;"F"</f>
        <v>15F</v>
      </c>
      <c r="J258" s="451" t="str">
        <f t="shared" si="29"/>
        <v>EUR15F2Y</v>
      </c>
      <c r="K258" s="451" t="str">
        <v>EUR15F2Y=ICAP</v>
      </c>
      <c r="L258" s="452">
        <v>2.4750000000000001</v>
      </c>
      <c r="M258" s="216"/>
      <c r="N258" s="452">
        <v>2.6709999999999998</v>
      </c>
      <c r="O258" s="216"/>
      <c r="P258" s="260">
        <v>2.4750000000000001</v>
      </c>
      <c r="Q258" s="221">
        <f>_xll.qlSimpleQuoteSetValue(E258,P258/100,Trigger)</f>
        <v>-9.9999999999995925E-6</v>
      </c>
      <c r="R258" s="216"/>
      <c r="T258" s="460"/>
    </row>
    <row r="259" spans="1:20" x14ac:dyDescent="0.2">
      <c r="A259" s="216"/>
      <c r="B259" s="444" t="s">
        <v>60</v>
      </c>
      <c r="C259" s="445" t="str">
        <f t="shared" si="36"/>
        <v>15F</v>
      </c>
      <c r="D259" s="446" t="str">
        <f t="shared" si="28"/>
        <v>EUR15F3Y_Quote</v>
      </c>
      <c r="E259" s="446" t="str">
        <f>_xll.qlSimpleQuote(D259,,RateTickValue,Permanent,Trigger,ObjectOverwrite)</f>
        <v>EUR15F3Y_Quote#0000</v>
      </c>
      <c r="F259" s="447" t="str">
        <f>_xll.ohRangeRetrieveError(E259)</f>
        <v/>
      </c>
      <c r="G259" s="113"/>
      <c r="H259" s="450" t="s">
        <v>60</v>
      </c>
      <c r="I259" s="445" t="str">
        <f t="shared" si="37"/>
        <v>15F</v>
      </c>
      <c r="J259" s="451" t="str">
        <f t="shared" si="29"/>
        <v>EUR15F3Y</v>
      </c>
      <c r="K259" s="451" t="str">
        <v>EUR15F3Y=ICAP</v>
      </c>
      <c r="L259" s="452">
        <v>2.4660000000000002</v>
      </c>
      <c r="M259" s="216"/>
      <c r="N259" s="452">
        <v>2.66</v>
      </c>
      <c r="O259" s="216"/>
      <c r="P259" s="260">
        <v>2.4660000000000002</v>
      </c>
      <c r="Q259" s="221">
        <f>_xll.qlSimpleQuoteSetValue(E259,P259/100,Trigger)</f>
        <v>-9.9999999999995925E-6</v>
      </c>
      <c r="R259" s="216"/>
      <c r="T259" s="460"/>
    </row>
    <row r="260" spans="1:20" x14ac:dyDescent="0.2">
      <c r="A260" s="216"/>
      <c r="B260" s="444" t="s">
        <v>59</v>
      </c>
      <c r="C260" s="445" t="str">
        <f t="shared" si="36"/>
        <v>15F</v>
      </c>
      <c r="D260" s="446" t="str">
        <f t="shared" si="28"/>
        <v>EUR15F4Y_Quote</v>
      </c>
      <c r="E260" s="446" t="str">
        <f>_xll.qlSimpleQuote(D260,,RateTickValue,Permanent,Trigger,ObjectOverwrite)</f>
        <v>EUR15F4Y_Quote#0000</v>
      </c>
      <c r="F260" s="447" t="str">
        <f>_xll.ohRangeRetrieveError(E260)</f>
        <v/>
      </c>
      <c r="G260" s="113"/>
      <c r="H260" s="450" t="s">
        <v>59</v>
      </c>
      <c r="I260" s="445" t="str">
        <f t="shared" si="37"/>
        <v>15F</v>
      </c>
      <c r="J260" s="451" t="str">
        <f t="shared" si="29"/>
        <v>EUR15F4Y</v>
      </c>
      <c r="K260" s="451" t="str">
        <v>EUR15F4Y=ICAP</v>
      </c>
      <c r="L260" s="452">
        <v>2.456</v>
      </c>
      <c r="M260" s="216"/>
      <c r="N260" s="452">
        <v>2.6419999999999999</v>
      </c>
      <c r="O260" s="216"/>
      <c r="P260" s="260">
        <v>2.456</v>
      </c>
      <c r="Q260" s="221">
        <f>_xll.qlSimpleQuoteSetValue(E260,P260/100,Trigger)</f>
        <v>-2.0000000000002655E-5</v>
      </c>
      <c r="R260" s="216"/>
      <c r="T260" s="460"/>
    </row>
    <row r="261" spans="1:20" x14ac:dyDescent="0.2">
      <c r="A261" s="216"/>
      <c r="B261" s="444" t="s">
        <v>58</v>
      </c>
      <c r="C261" s="445" t="str">
        <f t="shared" si="36"/>
        <v>15F</v>
      </c>
      <c r="D261" s="446" t="str">
        <f t="shared" ref="D261:D328" si="38">Currency&amp;$C261&amp;B261&amp;QuoteSuffix</f>
        <v>EUR15F5Y_Quote</v>
      </c>
      <c r="E261" s="446" t="str">
        <f>_xll.qlSimpleQuote(D261,,RateTickValue,Permanent,Trigger,ObjectOverwrite)</f>
        <v>EUR15F5Y_Quote#0000</v>
      </c>
      <c r="F261" s="447" t="str">
        <f>_xll.ohRangeRetrieveError(E261)</f>
        <v/>
      </c>
      <c r="G261" s="113"/>
      <c r="H261" s="450" t="s">
        <v>58</v>
      </c>
      <c r="I261" s="445" t="str">
        <f t="shared" si="37"/>
        <v>15F</v>
      </c>
      <c r="J261" s="451" t="str">
        <f t="shared" ref="J261:J328" si="39">Currency&amp;$I261&amp;$H261</f>
        <v>EUR15F5Y</v>
      </c>
      <c r="K261" s="451" t="str">
        <v>EUR15F5Y=ICAP</v>
      </c>
      <c r="L261" s="452">
        <v>2.4409999999999998</v>
      </c>
      <c r="M261" s="216"/>
      <c r="N261" s="452">
        <v>2.62</v>
      </c>
      <c r="O261" s="216"/>
      <c r="P261" s="260">
        <v>2.4409999999999998</v>
      </c>
      <c r="Q261" s="221">
        <f>_xll.qlSimpleQuoteSetValue(E261,P261/100,Trigger)</f>
        <v>-1.0000000000003062E-5</v>
      </c>
      <c r="R261" s="216"/>
      <c r="T261" s="460"/>
    </row>
    <row r="262" spans="1:20" x14ac:dyDescent="0.2">
      <c r="A262" s="216"/>
      <c r="B262" s="444" t="s">
        <v>57</v>
      </c>
      <c r="C262" s="445" t="str">
        <f t="shared" si="36"/>
        <v>15F</v>
      </c>
      <c r="D262" s="446" t="str">
        <f t="shared" si="38"/>
        <v>EUR15F6Y_Quote</v>
      </c>
      <c r="E262" s="446" t="str">
        <f>_xll.qlSimpleQuote(D262,,RateTickValue,Permanent,Trigger,ObjectOverwrite)</f>
        <v>EUR15F6Y_Quote#0000</v>
      </c>
      <c r="F262" s="447" t="str">
        <f>_xll.ohRangeRetrieveError(E262)</f>
        <v/>
      </c>
      <c r="G262" s="113"/>
      <c r="H262" s="450" t="s">
        <v>57</v>
      </c>
      <c r="I262" s="445" t="str">
        <f t="shared" si="37"/>
        <v>15F</v>
      </c>
      <c r="J262" s="451" t="str">
        <f t="shared" si="39"/>
        <v>EUR15F6Y</v>
      </c>
      <c r="K262" s="451" t="str">
        <v>EUR15F6Y=ICAP</v>
      </c>
      <c r="L262" s="452">
        <v>2.4220000000000002</v>
      </c>
      <c r="M262" s="216"/>
      <c r="N262" s="452">
        <v>2.601</v>
      </c>
      <c r="O262" s="216"/>
      <c r="P262" s="260">
        <v>2.4220000000000002</v>
      </c>
      <c r="Q262" s="221">
        <f>_xll.qlSimpleQuoteSetValue(E262,P262/100,Trigger)</f>
        <v>-9.9999999999995925E-6</v>
      </c>
      <c r="R262" s="216"/>
      <c r="T262" s="460"/>
    </row>
    <row r="263" spans="1:20" x14ac:dyDescent="0.2">
      <c r="A263" s="216"/>
      <c r="B263" s="444" t="s">
        <v>56</v>
      </c>
      <c r="C263" s="445" t="str">
        <f t="shared" si="36"/>
        <v>15F</v>
      </c>
      <c r="D263" s="446" t="str">
        <f t="shared" si="38"/>
        <v>EUR15F7Y_Quote</v>
      </c>
      <c r="E263" s="446" t="str">
        <f>_xll.qlSimpleQuote(D263,,RateTickValue,Permanent,Trigger,ObjectOverwrite)</f>
        <v>EUR15F7Y_Quote#0000</v>
      </c>
      <c r="F263" s="447" t="str">
        <f>_xll.ohRangeRetrieveError(E263)</f>
        <v/>
      </c>
      <c r="G263" s="113"/>
      <c r="H263" s="450" t="s">
        <v>56</v>
      </c>
      <c r="I263" s="445" t="str">
        <f t="shared" si="37"/>
        <v>15F</v>
      </c>
      <c r="J263" s="451" t="str">
        <f t="shared" si="39"/>
        <v>EUR15F7Y</v>
      </c>
      <c r="K263" s="451" t="str">
        <v>EUR15F7Y=ICAP</v>
      </c>
      <c r="L263" s="452">
        <v>2.4060000000000001</v>
      </c>
      <c r="M263" s="216"/>
      <c r="N263" s="452">
        <v>2.577</v>
      </c>
      <c r="O263" s="216"/>
      <c r="P263" s="260">
        <v>2.4060000000000001</v>
      </c>
      <c r="Q263" s="221">
        <f>_xll.qlSimpleQuoteSetValue(E263,P263/100,Trigger)</f>
        <v>-9.9999999999995925E-6</v>
      </c>
      <c r="R263" s="216"/>
      <c r="T263" s="460"/>
    </row>
    <row r="264" spans="1:20" x14ac:dyDescent="0.2">
      <c r="A264" s="216"/>
      <c r="B264" s="444" t="s">
        <v>55</v>
      </c>
      <c r="C264" s="445" t="str">
        <f t="shared" si="36"/>
        <v>15F</v>
      </c>
      <c r="D264" s="446" t="str">
        <f t="shared" si="38"/>
        <v>EUR15F8Y_Quote</v>
      </c>
      <c r="E264" s="446" t="str">
        <f>_xll.qlSimpleQuote(D264,,RateTickValue,Permanent,Trigger,ObjectOverwrite)</f>
        <v>EUR15F8Y_Quote#0000</v>
      </c>
      <c r="F264" s="447" t="str">
        <f>_xll.ohRangeRetrieveError(E264)</f>
        <v/>
      </c>
      <c r="G264" s="113"/>
      <c r="H264" s="450" t="s">
        <v>55</v>
      </c>
      <c r="I264" s="445" t="str">
        <f t="shared" si="37"/>
        <v>15F</v>
      </c>
      <c r="J264" s="451" t="str">
        <f t="shared" si="39"/>
        <v>EUR15F8Y</v>
      </c>
      <c r="K264" s="451" t="str">
        <v>EUR15F8Y=ICAP</v>
      </c>
      <c r="L264" s="452">
        <v>2.3860000000000001</v>
      </c>
      <c r="M264" s="216"/>
      <c r="N264" s="452">
        <v>2.5550000000000002</v>
      </c>
      <c r="O264" s="216"/>
      <c r="P264" s="260">
        <v>2.3860000000000001</v>
      </c>
      <c r="Q264" s="221">
        <f>_xll.qlSimpleQuoteSetValue(E264,P264/100,Trigger)</f>
        <v>-9.9999999999961231E-6</v>
      </c>
      <c r="R264" s="216"/>
      <c r="T264" s="460"/>
    </row>
    <row r="265" spans="1:20" x14ac:dyDescent="0.2">
      <c r="A265" s="216"/>
      <c r="B265" s="444" t="s">
        <v>54</v>
      </c>
      <c r="C265" s="445" t="str">
        <f t="shared" si="36"/>
        <v>15F</v>
      </c>
      <c r="D265" s="446" t="str">
        <f t="shared" si="38"/>
        <v>EUR15F9Y_Quote</v>
      </c>
      <c r="E265" s="446" t="str">
        <f>_xll.qlSimpleQuote(D265,,RateTickValue,Permanent,Trigger,ObjectOverwrite)</f>
        <v>EUR15F9Y_Quote#0000</v>
      </c>
      <c r="F265" s="447" t="str">
        <f>_xll.ohRangeRetrieveError(E265)</f>
        <v/>
      </c>
      <c r="G265" s="113"/>
      <c r="H265" s="450" t="s">
        <v>54</v>
      </c>
      <c r="I265" s="445" t="str">
        <f t="shared" si="37"/>
        <v>15F</v>
      </c>
      <c r="J265" s="451" t="str">
        <f t="shared" si="39"/>
        <v>EUR15F9Y</v>
      </c>
      <c r="K265" s="451" t="str">
        <v>EUR15F9Y=ICAP</v>
      </c>
      <c r="L265" s="452">
        <v>2.3660000000000001</v>
      </c>
      <c r="M265" s="216"/>
      <c r="N265" s="452">
        <v>2.532</v>
      </c>
      <c r="O265" s="216"/>
      <c r="P265" s="260">
        <v>2.3660000000000001</v>
      </c>
      <c r="Q265" s="221">
        <f>_xll.qlSimpleQuoteSetValue(E265,P265/100,Trigger)</f>
        <v>-9.9999999999995925E-6</v>
      </c>
      <c r="R265" s="216"/>
      <c r="T265" s="460"/>
    </row>
    <row r="266" spans="1:20" x14ac:dyDescent="0.2">
      <c r="A266" s="216"/>
      <c r="B266" s="444" t="s">
        <v>53</v>
      </c>
      <c r="C266" s="445" t="str">
        <f t="shared" si="36"/>
        <v>15F</v>
      </c>
      <c r="D266" s="446" t="str">
        <f t="shared" si="38"/>
        <v>EUR15F10Y_Quote</v>
      </c>
      <c r="E266" s="446" t="str">
        <f>_xll.qlSimpleQuote(D266,,RateTickValue,Permanent,Trigger,ObjectOverwrite)</f>
        <v>EUR15F10Y_Quote#0000</v>
      </c>
      <c r="F266" s="447" t="str">
        <f>_xll.ohRangeRetrieveError(E266)</f>
        <v/>
      </c>
      <c r="G266" s="113"/>
      <c r="H266" s="450" t="s">
        <v>53</v>
      </c>
      <c r="I266" s="445" t="str">
        <f t="shared" si="37"/>
        <v>15F</v>
      </c>
      <c r="J266" s="451" t="str">
        <f t="shared" si="39"/>
        <v>EUR15F10Y</v>
      </c>
      <c r="K266" s="451" t="str">
        <v>EUR15F10Y=ICAP</v>
      </c>
      <c r="L266" s="452">
        <v>2.3439999999999999</v>
      </c>
      <c r="M266" s="216"/>
      <c r="N266" s="452">
        <v>2.5089999999999999</v>
      </c>
      <c r="O266" s="216"/>
      <c r="P266" s="260">
        <v>2.3439999999999999</v>
      </c>
      <c r="Q266" s="221">
        <f>_xll.qlSimpleQuoteSetValue(E266,P266/100,Trigger)</f>
        <v>-1.0000000000003062E-5</v>
      </c>
      <c r="R266" s="216"/>
      <c r="T266" s="460"/>
    </row>
    <row r="267" spans="1:20" x14ac:dyDescent="0.2">
      <c r="A267" s="216"/>
      <c r="B267" s="444" t="s">
        <v>52</v>
      </c>
      <c r="C267" s="445" t="str">
        <f t="shared" si="36"/>
        <v>15F</v>
      </c>
      <c r="D267" s="446" t="str">
        <f t="shared" si="38"/>
        <v>EUR15F11Y_Quote</v>
      </c>
      <c r="E267" s="446" t="str">
        <f>_xll.qlSimpleQuote(D267,,RateTickValue,Permanent,Trigger,ObjectOverwrite)</f>
        <v>EUR15F11Y_Quote#0000</v>
      </c>
      <c r="F267" s="447" t="str">
        <f>_xll.ohRangeRetrieveError(E267)</f>
        <v/>
      </c>
      <c r="G267" s="113"/>
      <c r="H267" s="450" t="s">
        <v>52</v>
      </c>
      <c r="I267" s="445" t="str">
        <f t="shared" si="37"/>
        <v>15F</v>
      </c>
      <c r="J267" s="451" t="str">
        <f t="shared" si="39"/>
        <v>EUR15F11Y</v>
      </c>
      <c r="K267" s="451" t="str">
        <v>EUR15F11Y=ICAP</v>
      </c>
      <c r="L267" s="452">
        <v>2.3239999999999998</v>
      </c>
      <c r="M267" s="216"/>
      <c r="N267" s="452">
        <v>2.4900000000000002</v>
      </c>
      <c r="O267" s="216"/>
      <c r="P267" s="260">
        <v>2.3239999999999998</v>
      </c>
      <c r="Q267" s="221">
        <f>_xll.qlSimpleQuoteSetValue(E267,P267/100,Trigger)</f>
        <v>-1.0000000000006531E-5</v>
      </c>
      <c r="R267" s="216"/>
      <c r="T267" s="460"/>
    </row>
    <row r="268" spans="1:20" x14ac:dyDescent="0.2">
      <c r="A268" s="216"/>
      <c r="B268" s="444" t="s">
        <v>51</v>
      </c>
      <c r="C268" s="445" t="str">
        <f t="shared" si="36"/>
        <v>15F</v>
      </c>
      <c r="D268" s="446" t="str">
        <f t="shared" si="38"/>
        <v>EUR15F12Y_Quote</v>
      </c>
      <c r="E268" s="446" t="str">
        <f>_xll.qlSimpleQuote(D268,,RateTickValue,Permanent,Trigger,ObjectOverwrite)</f>
        <v>EUR15F12Y_Quote#0000</v>
      </c>
      <c r="F268" s="447" t="str">
        <f>_xll.ohRangeRetrieveError(E268)</f>
        <v/>
      </c>
      <c r="G268" s="113"/>
      <c r="H268" s="450" t="s">
        <v>51</v>
      </c>
      <c r="I268" s="445" t="str">
        <f t="shared" si="37"/>
        <v>15F</v>
      </c>
      <c r="J268" s="451" t="str">
        <f t="shared" si="39"/>
        <v>EUR15F12Y</v>
      </c>
      <c r="K268" s="451" t="str">
        <v>EUR15F12Y=ICAP</v>
      </c>
      <c r="L268" s="452">
        <v>2.306</v>
      </c>
      <c r="M268" s="216"/>
      <c r="N268" s="452">
        <v>2.468</v>
      </c>
      <c r="O268" s="216"/>
      <c r="P268" s="260">
        <v>2.306</v>
      </c>
      <c r="Q268" s="221">
        <f>_xll.qlSimpleQuoteSetValue(E268,P268/100,Trigger)</f>
        <v>-9.9999999999995925E-6</v>
      </c>
      <c r="R268" s="216"/>
      <c r="T268" s="460"/>
    </row>
    <row r="269" spans="1:20" x14ac:dyDescent="0.2">
      <c r="A269" s="216"/>
      <c r="B269" s="444" t="s">
        <v>50</v>
      </c>
      <c r="C269" s="445" t="str">
        <f t="shared" si="36"/>
        <v>15F</v>
      </c>
      <c r="D269" s="446" t="str">
        <f t="shared" si="38"/>
        <v>EUR15F13Y_Quote</v>
      </c>
      <c r="E269" s="446" t="str">
        <f>_xll.qlSimpleQuote(D269,,RateTickValue,Permanent,Trigger,ObjectOverwrite)</f>
        <v>EUR15F13Y_Quote#0000</v>
      </c>
      <c r="F269" s="447" t="str">
        <f>_xll.ohRangeRetrieveError(E269)</f>
        <v/>
      </c>
      <c r="G269" s="113"/>
      <c r="H269" s="450" t="s">
        <v>50</v>
      </c>
      <c r="I269" s="445" t="str">
        <f t="shared" si="37"/>
        <v>15F</v>
      </c>
      <c r="J269" s="451" t="str">
        <f t="shared" si="39"/>
        <v>EUR15F13Y</v>
      </c>
      <c r="K269" s="451" t="str">
        <v>EUR15F13Y=ICAP</v>
      </c>
      <c r="L269" s="452">
        <v>2.2890000000000001</v>
      </c>
      <c r="M269" s="216"/>
      <c r="N269" s="452">
        <v>2.4500000000000002</v>
      </c>
      <c r="O269" s="216"/>
      <c r="P269" s="260">
        <v>2.2890000000000001</v>
      </c>
      <c r="Q269" s="221">
        <f>_xll.qlSimpleQuoteSetValue(E269,P269/100,Trigger)</f>
        <v>-9.9999999999995925E-6</v>
      </c>
      <c r="R269" s="216"/>
      <c r="T269" s="460"/>
    </row>
    <row r="270" spans="1:20" x14ac:dyDescent="0.2">
      <c r="A270" s="216"/>
      <c r="B270" s="444" t="s">
        <v>49</v>
      </c>
      <c r="C270" s="445" t="str">
        <f t="shared" si="36"/>
        <v>15F</v>
      </c>
      <c r="D270" s="446" t="str">
        <f t="shared" si="38"/>
        <v>EUR15F14Y_Quote</v>
      </c>
      <c r="E270" s="446" t="str">
        <f>_xll.qlSimpleQuote(D270,,RateTickValue,Permanent,Trigger,ObjectOverwrite)</f>
        <v>EUR15F14Y_Quote#0000</v>
      </c>
      <c r="F270" s="447" t="str">
        <f>_xll.ohRangeRetrieveError(E270)</f>
        <v/>
      </c>
      <c r="G270" s="113"/>
      <c r="H270" s="450" t="s">
        <v>49</v>
      </c>
      <c r="I270" s="445" t="str">
        <f t="shared" si="37"/>
        <v>15F</v>
      </c>
      <c r="J270" s="451" t="str">
        <f t="shared" si="39"/>
        <v>EUR15F14Y</v>
      </c>
      <c r="K270" s="451" t="str">
        <v>EUR15F14Y=ICAP</v>
      </c>
      <c r="L270" s="452">
        <v>2.2709999999999999</v>
      </c>
      <c r="M270" s="216"/>
      <c r="N270" s="452">
        <v>2.4340000000000002</v>
      </c>
      <c r="O270" s="216"/>
      <c r="P270" s="260">
        <v>2.2709999999999999</v>
      </c>
      <c r="Q270" s="221">
        <f>_xll.qlSimpleQuoteSetValue(E270,P270/100,Trigger)</f>
        <v>-9.9999999999995925E-6</v>
      </c>
      <c r="R270" s="216"/>
      <c r="T270" s="460"/>
    </row>
    <row r="271" spans="1:20" x14ac:dyDescent="0.2">
      <c r="A271" s="216"/>
      <c r="B271" s="444" t="s">
        <v>48</v>
      </c>
      <c r="C271" s="445" t="str">
        <f t="shared" si="36"/>
        <v>15F</v>
      </c>
      <c r="D271" s="446" t="str">
        <f t="shared" si="38"/>
        <v>EUR15F15Y_Quote</v>
      </c>
      <c r="E271" s="446" t="str">
        <f>_xll.qlSimpleQuote(D271,,RateTickValue,Permanent,Trigger,ObjectOverwrite)</f>
        <v>EUR15F15Y_Quote#0000</v>
      </c>
      <c r="F271" s="447" t="str">
        <f>_xll.ohRangeRetrieveError(E271)</f>
        <v/>
      </c>
      <c r="G271" s="113"/>
      <c r="H271" s="450" t="s">
        <v>48</v>
      </c>
      <c r="I271" s="445" t="str">
        <f t="shared" si="37"/>
        <v>15F</v>
      </c>
      <c r="J271" s="451" t="str">
        <f t="shared" si="39"/>
        <v>EUR15F15Y</v>
      </c>
      <c r="K271" s="451" t="str">
        <v>EUR15F15Y=ICAP</v>
      </c>
      <c r="L271" s="452">
        <v>2.2589999999999999</v>
      </c>
      <c r="M271" s="216"/>
      <c r="N271" s="452">
        <v>2.4180000000000001</v>
      </c>
      <c r="O271" s="216"/>
      <c r="P271" s="260">
        <v>2.2589999999999999</v>
      </c>
      <c r="Q271" s="221">
        <f>_xll.qlSimpleQuoteSetValue(E271,P271/100,Trigger)</f>
        <v>-9.9999999999995925E-6</v>
      </c>
      <c r="R271" s="216"/>
      <c r="T271" s="460"/>
    </row>
    <row r="272" spans="1:20" x14ac:dyDescent="0.2">
      <c r="A272" s="216"/>
      <c r="B272" s="444" t="s">
        <v>43</v>
      </c>
      <c r="C272" s="445" t="str">
        <f t="shared" si="36"/>
        <v>15F</v>
      </c>
      <c r="D272" s="446" t="str">
        <f t="shared" si="38"/>
        <v>EUR15F20Y_Quote</v>
      </c>
      <c r="E272" s="446" t="str">
        <f>_xll.qlSimpleQuote(D272,,RateTickValue,Permanent,Trigger,ObjectOverwrite)</f>
        <v>EUR15F20Y_Quote#0000</v>
      </c>
      <c r="F272" s="447" t="str">
        <f>_xll.ohRangeRetrieveError(E272)</f>
        <v/>
      </c>
      <c r="G272" s="113"/>
      <c r="H272" s="450" t="s">
        <v>43</v>
      </c>
      <c r="I272" s="445" t="str">
        <f t="shared" si="37"/>
        <v>15F</v>
      </c>
      <c r="J272" s="451" t="str">
        <f t="shared" si="39"/>
        <v>EUR15F20Y</v>
      </c>
      <c r="K272" s="451" t="str">
        <v>EUR15F20Y=ICAP</v>
      </c>
      <c r="L272" s="452">
        <v>2.2210000000000001</v>
      </c>
      <c r="M272" s="216"/>
      <c r="N272" s="452">
        <v>2.3690000000000002</v>
      </c>
      <c r="O272" s="216"/>
      <c r="P272" s="260">
        <v>2.2210000000000001</v>
      </c>
      <c r="Q272" s="221">
        <f>_xll.qlSimpleQuoteSetValue(E272,P272/100,Trigger)</f>
        <v>-9.9999999999995925E-6</v>
      </c>
      <c r="R272" s="216"/>
      <c r="T272" s="460"/>
    </row>
    <row r="273" spans="1:20" x14ac:dyDescent="0.2">
      <c r="A273" s="216"/>
      <c r="B273" s="444" t="s">
        <v>38</v>
      </c>
      <c r="C273" s="445" t="str">
        <f t="shared" si="36"/>
        <v>15F</v>
      </c>
      <c r="D273" s="446" t="str">
        <f t="shared" si="38"/>
        <v>EUR15F25Y_Quote</v>
      </c>
      <c r="E273" s="446" t="str">
        <f>_xll.qlSimpleQuote(D273,,RateTickValue,Permanent,Trigger,ObjectOverwrite)</f>
        <v>EUR15F25Y_Quote#0000</v>
      </c>
      <c r="F273" s="447" t="str">
        <f>_xll.ohRangeRetrieveError(E273)</f>
        <v/>
      </c>
      <c r="G273" s="113"/>
      <c r="H273" s="450" t="s">
        <v>38</v>
      </c>
      <c r="I273" s="445" t="str">
        <f t="shared" si="37"/>
        <v>15F</v>
      </c>
      <c r="J273" s="451" t="str">
        <f t="shared" si="39"/>
        <v>EUR15F25Y</v>
      </c>
      <c r="K273" s="451" t="str">
        <v>EUR15F25Y=ICAP</v>
      </c>
      <c r="L273" s="452">
        <v>2.2040000000000002</v>
      </c>
      <c r="M273" s="216"/>
      <c r="N273" s="452">
        <v>2.3420000000000001</v>
      </c>
      <c r="O273" s="216"/>
      <c r="P273" s="260">
        <v>2.2040000000000002</v>
      </c>
      <c r="Q273" s="221">
        <f>_xll.qlSimpleQuoteSetValue(E273,P273/100,Trigger)</f>
        <v>-9.9999999999995925E-6</v>
      </c>
      <c r="R273" s="216"/>
      <c r="T273" s="460"/>
    </row>
    <row r="274" spans="1:20" x14ac:dyDescent="0.2">
      <c r="A274" s="216"/>
      <c r="B274" s="187" t="s">
        <v>33</v>
      </c>
      <c r="C274" s="53" t="str">
        <f t="shared" si="36"/>
        <v>15F</v>
      </c>
      <c r="D274" s="52" t="str">
        <f t="shared" si="38"/>
        <v>EUR15F30Y_Quote</v>
      </c>
      <c r="E274" s="52" t="str">
        <f>_xll.qlSimpleQuote(D274,,RateTickValue,Permanent,Trigger,ObjectOverwrite)</f>
        <v>EUR15F30Y_Quote#0000</v>
      </c>
      <c r="F274" s="448" t="str">
        <f>_xll.ohRangeRetrieveError(E274)</f>
        <v/>
      </c>
      <c r="G274" s="113"/>
      <c r="H274" s="453" t="s">
        <v>33</v>
      </c>
      <c r="I274" s="53" t="str">
        <f t="shared" si="37"/>
        <v>15F</v>
      </c>
      <c r="J274" s="454" t="str">
        <f t="shared" si="39"/>
        <v>EUR15F30Y</v>
      </c>
      <c r="K274" s="454" t="str">
        <v>EUR15F30Y=ICAP</v>
      </c>
      <c r="L274" s="455">
        <v>2.1720000000000002</v>
      </c>
      <c r="M274" s="216"/>
      <c r="N274" s="455">
        <v>2.3069999999999999</v>
      </c>
      <c r="O274" s="216"/>
      <c r="P274" s="265">
        <v>2.1720000000000002</v>
      </c>
      <c r="Q274" s="213">
        <f>_xll.qlSimpleQuoteSetValue(E274,P274/100,Trigger)</f>
        <v>-9.9999999999961231E-6</v>
      </c>
      <c r="R274" s="216"/>
      <c r="T274" s="460"/>
    </row>
    <row r="275" spans="1:20" x14ac:dyDescent="0.2">
      <c r="A275" s="216">
        <v>20</v>
      </c>
      <c r="B275" s="444" t="s">
        <v>9</v>
      </c>
      <c r="C275" s="445" t="str">
        <f>$A$275&amp;"F"</f>
        <v>20F</v>
      </c>
      <c r="D275" s="446" t="str">
        <f t="shared" si="38"/>
        <v>EUR20F1Y_Quote</v>
      </c>
      <c r="E275" s="446" t="str">
        <f>_xll.qlSimpleQuote(D275,,RateTickValue,Permanent,Trigger,ObjectOverwrite)</f>
        <v>EUR20F1Y_Quote#0000</v>
      </c>
      <c r="F275" s="447" t="str">
        <f>_xll.ohRangeRetrieveError(E275)</f>
        <v/>
      </c>
      <c r="G275" s="113"/>
      <c r="H275" s="450" t="s">
        <v>9</v>
      </c>
      <c r="I275" s="445" t="str">
        <f>$A$275&amp;"F"</f>
        <v>20F</v>
      </c>
      <c r="J275" s="451" t="str">
        <f t="shared" si="39"/>
        <v>EUR20F1Y</v>
      </c>
      <c r="K275" s="451" t="str">
        <v>EUR20F1Y=ICAP</v>
      </c>
      <c r="L275" s="452">
        <v>2.3199999999999998</v>
      </c>
      <c r="M275" s="216"/>
      <c r="N275" s="452">
        <v>2.4950000000000001</v>
      </c>
      <c r="O275" s="216"/>
      <c r="P275" s="260">
        <v>2.3199999999999998</v>
      </c>
      <c r="Q275" s="221">
        <f>_xll.qlSimpleQuoteSetValue(E275,P275/100,Trigger)</f>
        <v>-1.0000000000003062E-5</v>
      </c>
      <c r="R275" s="216"/>
      <c r="T275" s="460"/>
    </row>
    <row r="276" spans="1:20" x14ac:dyDescent="0.2">
      <c r="A276" s="216"/>
      <c r="B276" s="444" t="s">
        <v>61</v>
      </c>
      <c r="C276" s="445" t="str">
        <f t="shared" ref="C276:C292" si="40">$A$275&amp;"F"</f>
        <v>20F</v>
      </c>
      <c r="D276" s="446" t="str">
        <f t="shared" si="38"/>
        <v>EUR20F2Y_Quote</v>
      </c>
      <c r="E276" s="446" t="str">
        <f>_xll.qlSimpleQuote(D276,,RateTickValue,Permanent,Trigger,ObjectOverwrite)</f>
        <v>EUR20F2Y_Quote#0000</v>
      </c>
      <c r="F276" s="447" t="str">
        <f>_xll.ohRangeRetrieveError(E276)</f>
        <v/>
      </c>
      <c r="G276" s="113"/>
      <c r="H276" s="450" t="s">
        <v>61</v>
      </c>
      <c r="I276" s="445" t="str">
        <f t="shared" ref="I276:I292" si="41">$A$275&amp;"F"</f>
        <v>20F</v>
      </c>
      <c r="J276" s="451" t="str">
        <f t="shared" si="39"/>
        <v>EUR20F2Y</v>
      </c>
      <c r="K276" s="451" t="str">
        <v>EUR20F2Y=ICAP</v>
      </c>
      <c r="L276" s="452">
        <v>2.3090000000000002</v>
      </c>
      <c r="M276" s="216"/>
      <c r="N276" s="452">
        <v>2.4580000000000002</v>
      </c>
      <c r="O276" s="216"/>
      <c r="P276" s="260">
        <v>2.3090000000000002</v>
      </c>
      <c r="Q276" s="221">
        <f>_xll.qlSimpleQuoteSetValue(E276,P276/100,Trigger)</f>
        <v>-9.9999999999961231E-6</v>
      </c>
      <c r="R276" s="216"/>
      <c r="T276" s="460"/>
    </row>
    <row r="277" spans="1:20" x14ac:dyDescent="0.2">
      <c r="A277" s="216"/>
      <c r="B277" s="444" t="s">
        <v>60</v>
      </c>
      <c r="C277" s="445" t="str">
        <f t="shared" si="40"/>
        <v>20F</v>
      </c>
      <c r="D277" s="446" t="str">
        <f t="shared" si="38"/>
        <v>EUR20F3Y_Quote</v>
      </c>
      <c r="E277" s="446" t="str">
        <f>_xll.qlSimpleQuote(D277,,RateTickValue,Permanent,Trigger,ObjectOverwrite)</f>
        <v>EUR20F3Y_Quote#0000</v>
      </c>
      <c r="F277" s="447" t="str">
        <f>_xll.ohRangeRetrieveError(E277)</f>
        <v/>
      </c>
      <c r="G277" s="113"/>
      <c r="H277" s="450" t="s">
        <v>60</v>
      </c>
      <c r="I277" s="445" t="str">
        <f t="shared" si="41"/>
        <v>20F</v>
      </c>
      <c r="J277" s="451" t="str">
        <f t="shared" si="39"/>
        <v>EUR20F3Y</v>
      </c>
      <c r="K277" s="451" t="str">
        <v>EUR20F3Y=ICAP</v>
      </c>
      <c r="L277" s="452">
        <v>2.2850000000000001</v>
      </c>
      <c r="M277" s="216"/>
      <c r="N277" s="452">
        <v>2.4340000000000002</v>
      </c>
      <c r="O277" s="216"/>
      <c r="P277" s="260">
        <v>2.2850000000000001</v>
      </c>
      <c r="Q277" s="221">
        <f>_xll.qlSimpleQuoteSetValue(E277,P277/100,Trigger)</f>
        <v>-9.9999999999995925E-6</v>
      </c>
      <c r="R277" s="216"/>
      <c r="T277" s="460"/>
    </row>
    <row r="278" spans="1:20" x14ac:dyDescent="0.2">
      <c r="A278" s="216"/>
      <c r="B278" s="444" t="s">
        <v>59</v>
      </c>
      <c r="C278" s="445" t="str">
        <f t="shared" si="40"/>
        <v>20F</v>
      </c>
      <c r="D278" s="446" t="str">
        <f t="shared" si="38"/>
        <v>EUR20F4Y_Quote</v>
      </c>
      <c r="E278" s="446" t="str">
        <f>_xll.qlSimpleQuote(D278,,RateTickValue,Permanent,Trigger,ObjectOverwrite)</f>
        <v>EUR20F4Y_Quote#0000</v>
      </c>
      <c r="F278" s="447" t="str">
        <f>_xll.ohRangeRetrieveError(E278)</f>
        <v/>
      </c>
      <c r="G278" s="113"/>
      <c r="H278" s="450" t="s">
        <v>59</v>
      </c>
      <c r="I278" s="445" t="str">
        <f t="shared" si="41"/>
        <v>20F</v>
      </c>
      <c r="J278" s="451" t="str">
        <f t="shared" si="39"/>
        <v>EUR20F4Y</v>
      </c>
      <c r="K278" s="451" t="str">
        <v>EUR20F4Y=ICAP</v>
      </c>
      <c r="L278" s="452">
        <v>2.262</v>
      </c>
      <c r="M278" s="216"/>
      <c r="N278" s="452">
        <v>2.41</v>
      </c>
      <c r="O278" s="216"/>
      <c r="P278" s="260">
        <v>2.262</v>
      </c>
      <c r="Q278" s="221">
        <f>_xll.qlSimpleQuoteSetValue(E278,P278/100,Trigger)</f>
        <v>-9.9999999999961231E-6</v>
      </c>
      <c r="R278" s="216"/>
      <c r="T278" s="460"/>
    </row>
    <row r="279" spans="1:20" x14ac:dyDescent="0.2">
      <c r="A279" s="216"/>
      <c r="B279" s="444" t="s">
        <v>58</v>
      </c>
      <c r="C279" s="445" t="str">
        <f t="shared" si="40"/>
        <v>20F</v>
      </c>
      <c r="D279" s="446" t="str">
        <f t="shared" si="38"/>
        <v>EUR20F5Y_Quote</v>
      </c>
      <c r="E279" s="446" t="str">
        <f>_xll.qlSimpleQuote(D279,,RateTickValue,Permanent,Trigger,ObjectOverwrite)</f>
        <v>EUR20F5Y_Quote#0000</v>
      </c>
      <c r="F279" s="447" t="str">
        <f>_xll.ohRangeRetrieveError(E279)</f>
        <v/>
      </c>
      <c r="G279" s="113"/>
      <c r="H279" s="450" t="s">
        <v>58</v>
      </c>
      <c r="I279" s="445" t="str">
        <f t="shared" si="41"/>
        <v>20F</v>
      </c>
      <c r="J279" s="451" t="str">
        <f t="shared" si="39"/>
        <v>EUR20F5Y</v>
      </c>
      <c r="K279" s="451" t="str">
        <v>EUR20F5Y=ICAP</v>
      </c>
      <c r="L279" s="452">
        <v>2.2360000000000002</v>
      </c>
      <c r="M279" s="216"/>
      <c r="N279" s="452">
        <v>2.3839999999999999</v>
      </c>
      <c r="O279" s="216"/>
      <c r="P279" s="260">
        <v>2.2360000000000002</v>
      </c>
      <c r="Q279" s="221">
        <f>_xll.qlSimpleQuoteSetValue(E279,P279/100,Trigger)</f>
        <v>-9.9999999999995925E-6</v>
      </c>
      <c r="R279" s="216"/>
      <c r="T279" s="460"/>
    </row>
    <row r="280" spans="1:20" x14ac:dyDescent="0.2">
      <c r="A280" s="216"/>
      <c r="B280" s="444" t="s">
        <v>57</v>
      </c>
      <c r="C280" s="445" t="str">
        <f t="shared" si="40"/>
        <v>20F</v>
      </c>
      <c r="D280" s="446" t="str">
        <f t="shared" si="38"/>
        <v>EUR20F6Y_Quote</v>
      </c>
      <c r="E280" s="446" t="str">
        <f>_xll.qlSimpleQuote(D280,,RateTickValue,Permanent,Trigger,ObjectOverwrite)</f>
        <v>EUR20F6Y_Quote#0000</v>
      </c>
      <c r="F280" s="447" t="str">
        <f>_xll.ohRangeRetrieveError(E280)</f>
        <v/>
      </c>
      <c r="G280" s="113"/>
      <c r="H280" s="450" t="s">
        <v>57</v>
      </c>
      <c r="I280" s="445" t="str">
        <f t="shared" si="41"/>
        <v>20F</v>
      </c>
      <c r="J280" s="451" t="str">
        <f t="shared" si="39"/>
        <v>EUR20F6Y</v>
      </c>
      <c r="K280" s="451" t="str">
        <v>EUR20F6Y=ICAP</v>
      </c>
      <c r="L280" s="452">
        <v>2.2130000000000001</v>
      </c>
      <c r="M280" s="216"/>
      <c r="N280" s="452">
        <v>2.3660000000000001</v>
      </c>
      <c r="O280" s="216"/>
      <c r="P280" s="260">
        <v>2.2130000000000001</v>
      </c>
      <c r="Q280" s="221">
        <f>_xll.qlSimpleQuoteSetValue(E280,P280/100,Trigger)</f>
        <v>-9.9999999999995925E-6</v>
      </c>
      <c r="R280" s="216"/>
      <c r="T280" s="460"/>
    </row>
    <row r="281" spans="1:20" x14ac:dyDescent="0.2">
      <c r="A281" s="216"/>
      <c r="B281" s="444" t="s">
        <v>56</v>
      </c>
      <c r="C281" s="445" t="str">
        <f t="shared" si="40"/>
        <v>20F</v>
      </c>
      <c r="D281" s="446" t="str">
        <f t="shared" si="38"/>
        <v>EUR20F7Y_Quote</v>
      </c>
      <c r="E281" s="446" t="str">
        <f>_xll.qlSimpleQuote(D281,,RateTickValue,Permanent,Trigger,ObjectOverwrite)</f>
        <v>EUR20F7Y_Quote#0000</v>
      </c>
      <c r="F281" s="447" t="str">
        <f>_xll.ohRangeRetrieveError(E281)</f>
        <v/>
      </c>
      <c r="G281" s="113"/>
      <c r="H281" s="450" t="s">
        <v>56</v>
      </c>
      <c r="I281" s="445" t="str">
        <f t="shared" si="41"/>
        <v>20F</v>
      </c>
      <c r="J281" s="451" t="str">
        <f t="shared" si="39"/>
        <v>EUR20F7Y</v>
      </c>
      <c r="K281" s="451" t="str">
        <v>EUR20F7Y=ICAP</v>
      </c>
      <c r="L281" s="452">
        <v>2.1949999999999998</v>
      </c>
      <c r="M281" s="216"/>
      <c r="N281" s="452">
        <v>2.3420000000000001</v>
      </c>
      <c r="O281" s="216"/>
      <c r="P281" s="260">
        <v>2.1949999999999998</v>
      </c>
      <c r="Q281" s="221">
        <f>_xll.qlSimpleQuoteSetValue(E281,P281/100,Trigger)</f>
        <v>-1.0000000000003062E-5</v>
      </c>
      <c r="R281" s="216"/>
      <c r="T281" s="460"/>
    </row>
    <row r="282" spans="1:20" x14ac:dyDescent="0.2">
      <c r="A282" s="216"/>
      <c r="B282" s="444" t="s">
        <v>55</v>
      </c>
      <c r="C282" s="445" t="str">
        <f t="shared" si="40"/>
        <v>20F</v>
      </c>
      <c r="D282" s="446" t="str">
        <f t="shared" si="38"/>
        <v>EUR20F8Y_Quote</v>
      </c>
      <c r="E282" s="446" t="str">
        <f>_xll.qlSimpleQuote(D282,,RateTickValue,Permanent,Trigger,ObjectOverwrite)</f>
        <v>EUR20F8Y_Quote#0000</v>
      </c>
      <c r="F282" s="447" t="str">
        <f>_xll.ohRangeRetrieveError(E282)</f>
        <v/>
      </c>
      <c r="G282" s="113"/>
      <c r="H282" s="450" t="s">
        <v>55</v>
      </c>
      <c r="I282" s="445" t="str">
        <f t="shared" si="41"/>
        <v>20F</v>
      </c>
      <c r="J282" s="451" t="str">
        <f t="shared" si="39"/>
        <v>EUR20F8Y</v>
      </c>
      <c r="K282" s="451" t="str">
        <v>EUR20F8Y=ICAP</v>
      </c>
      <c r="L282" s="452">
        <v>2.1789999999999998</v>
      </c>
      <c r="M282" s="216"/>
      <c r="N282" s="452">
        <v>2.327</v>
      </c>
      <c r="O282" s="216"/>
      <c r="P282" s="260">
        <v>2.1789999999999998</v>
      </c>
      <c r="Q282" s="221">
        <f>_xll.qlSimpleQuoteSetValue(E282,P282/100,Trigger)</f>
        <v>-2.0000000000002655E-5</v>
      </c>
      <c r="R282" s="216"/>
      <c r="T282" s="460"/>
    </row>
    <row r="283" spans="1:20" x14ac:dyDescent="0.2">
      <c r="A283" s="216"/>
      <c r="B283" s="444" t="s">
        <v>54</v>
      </c>
      <c r="C283" s="445" t="str">
        <f t="shared" si="40"/>
        <v>20F</v>
      </c>
      <c r="D283" s="446" t="str">
        <f t="shared" si="38"/>
        <v>EUR20F9Y_Quote</v>
      </c>
      <c r="E283" s="446" t="str">
        <f>_xll.qlSimpleQuote(D283,,RateTickValue,Permanent,Trigger,ObjectOverwrite)</f>
        <v>EUR20F9Y_Quote#0000</v>
      </c>
      <c r="F283" s="447" t="str">
        <f>_xll.ohRangeRetrieveError(E283)</f>
        <v/>
      </c>
      <c r="G283" s="113"/>
      <c r="H283" s="450" t="s">
        <v>54</v>
      </c>
      <c r="I283" s="445" t="str">
        <f t="shared" si="41"/>
        <v>20F</v>
      </c>
      <c r="J283" s="451" t="str">
        <f t="shared" si="39"/>
        <v>EUR20F9Y</v>
      </c>
      <c r="K283" s="451" t="str">
        <v>EUR20F9Y=ICAP</v>
      </c>
      <c r="L283" s="452">
        <v>2.161</v>
      </c>
      <c r="M283" s="216"/>
      <c r="N283" s="452">
        <v>2.3119999999999998</v>
      </c>
      <c r="O283" s="216"/>
      <c r="P283" s="260">
        <v>2.161</v>
      </c>
      <c r="Q283" s="221">
        <f>_xll.qlSimpleQuoteSetValue(E283,P283/100,Trigger)</f>
        <v>-9.9999999999995925E-6</v>
      </c>
      <c r="R283" s="216"/>
      <c r="T283" s="460"/>
    </row>
    <row r="284" spans="1:20" x14ac:dyDescent="0.2">
      <c r="A284" s="216"/>
      <c r="B284" s="444" t="s">
        <v>53</v>
      </c>
      <c r="C284" s="445" t="str">
        <f t="shared" si="40"/>
        <v>20F</v>
      </c>
      <c r="D284" s="446" t="str">
        <f t="shared" si="38"/>
        <v>EUR20F10Y_Quote</v>
      </c>
      <c r="E284" s="446" t="str">
        <f>_xll.qlSimpleQuote(D284,,RateTickValue,Permanent,Trigger,ObjectOverwrite)</f>
        <v>EUR20F10Y_Quote#0000</v>
      </c>
      <c r="F284" s="447" t="str">
        <f>_xll.ohRangeRetrieveError(E284)</f>
        <v/>
      </c>
      <c r="G284" s="113"/>
      <c r="H284" s="450" t="s">
        <v>53</v>
      </c>
      <c r="I284" s="445" t="str">
        <f t="shared" si="41"/>
        <v>20F</v>
      </c>
      <c r="J284" s="451" t="str">
        <f t="shared" si="39"/>
        <v>EUR20F10Y</v>
      </c>
      <c r="K284" s="451" t="str">
        <v>EUR20F10Y=ICAP</v>
      </c>
      <c r="L284" s="452">
        <v>2.1520000000000001</v>
      </c>
      <c r="M284" s="216"/>
      <c r="N284" s="452">
        <v>2.2989999999999999</v>
      </c>
      <c r="O284" s="216"/>
      <c r="P284" s="260">
        <v>2.1520000000000001</v>
      </c>
      <c r="Q284" s="221">
        <f>_xll.qlSimpleQuoteSetValue(E284,P284/100,Trigger)</f>
        <v>-9.9999999999995925E-6</v>
      </c>
      <c r="R284" s="216"/>
      <c r="T284" s="460"/>
    </row>
    <row r="285" spans="1:20" x14ac:dyDescent="0.2">
      <c r="A285" s="216"/>
      <c r="B285" s="444" t="s">
        <v>52</v>
      </c>
      <c r="C285" s="445" t="str">
        <f t="shared" si="40"/>
        <v>20F</v>
      </c>
      <c r="D285" s="446" t="str">
        <f t="shared" si="38"/>
        <v>EUR20F11Y_Quote</v>
      </c>
      <c r="E285" s="446" t="str">
        <f>_xll.qlSimpleQuote(D285,,RateTickValue,Permanent,Trigger,ObjectOverwrite)</f>
        <v>EUR20F11Y_Quote#0000</v>
      </c>
      <c r="F285" s="447" t="str">
        <f>_xll.ohRangeRetrieveError(E285)</f>
        <v/>
      </c>
      <c r="G285" s="113"/>
      <c r="H285" s="450" t="s">
        <v>52</v>
      </c>
      <c r="I285" s="445" t="str">
        <f t="shared" si="41"/>
        <v>20F</v>
      </c>
      <c r="J285" s="451" t="str">
        <f t="shared" si="39"/>
        <v>EUR20F11Y</v>
      </c>
      <c r="K285" s="451" t="str">
        <v>EUR20F11Y=ICAP</v>
      </c>
      <c r="L285" s="452">
        <v>2.1429999999999998</v>
      </c>
      <c r="M285" s="216"/>
      <c r="N285" s="452">
        <v>2.2879999999999998</v>
      </c>
      <c r="O285" s="216"/>
      <c r="P285" s="260">
        <v>2.1429999999999998</v>
      </c>
      <c r="Q285" s="221">
        <f>_xll.qlSimpleQuoteSetValue(E285,P285/100,Trigger)</f>
        <v>-1.0000000000003062E-5</v>
      </c>
      <c r="R285" s="216"/>
      <c r="T285" s="460"/>
    </row>
    <row r="286" spans="1:20" x14ac:dyDescent="0.2">
      <c r="A286" s="216"/>
      <c r="B286" s="444" t="s">
        <v>51</v>
      </c>
      <c r="C286" s="445" t="str">
        <f t="shared" si="40"/>
        <v>20F</v>
      </c>
      <c r="D286" s="446" t="str">
        <f t="shared" si="38"/>
        <v>EUR20F12Y_Quote</v>
      </c>
      <c r="E286" s="446" t="str">
        <f>_xll.qlSimpleQuote(D286,,RateTickValue,Permanent,Trigger,ObjectOverwrite)</f>
        <v>EUR20F12Y_Quote#0000</v>
      </c>
      <c r="F286" s="447" t="str">
        <f>_xll.ohRangeRetrieveError(E286)</f>
        <v/>
      </c>
      <c r="G286" s="113"/>
      <c r="H286" s="450" t="s">
        <v>51</v>
      </c>
      <c r="I286" s="445" t="str">
        <f t="shared" si="41"/>
        <v>20F</v>
      </c>
      <c r="J286" s="451" t="str">
        <f t="shared" si="39"/>
        <v>EUR20F12Y</v>
      </c>
      <c r="K286" s="451" t="str">
        <v>EUR20F12Y=ICAP</v>
      </c>
      <c r="L286" s="452">
        <v>2.137</v>
      </c>
      <c r="M286" s="216"/>
      <c r="N286" s="452">
        <v>2.2799999999999998</v>
      </c>
      <c r="O286" s="216"/>
      <c r="P286" s="260">
        <v>2.137</v>
      </c>
      <c r="Q286" s="221">
        <f>_xll.qlSimpleQuoteSetValue(E286,P286/100,Trigger)</f>
        <v>-9.9999999999995925E-6</v>
      </c>
      <c r="R286" s="216"/>
      <c r="T286" s="460"/>
    </row>
    <row r="287" spans="1:20" x14ac:dyDescent="0.2">
      <c r="A287" s="216"/>
      <c r="B287" s="444" t="s">
        <v>50</v>
      </c>
      <c r="C287" s="445" t="str">
        <f t="shared" si="40"/>
        <v>20F</v>
      </c>
      <c r="D287" s="446" t="str">
        <f t="shared" si="38"/>
        <v>EUR20F13Y_Quote</v>
      </c>
      <c r="E287" s="446" t="str">
        <f>_xll.qlSimpleQuote(D287,,RateTickValue,Permanent,Trigger,ObjectOverwrite)</f>
        <v>EUR20F13Y_Quote#0000</v>
      </c>
      <c r="F287" s="447" t="str">
        <f>_xll.ohRangeRetrieveError(E287)</f>
        <v/>
      </c>
      <c r="G287" s="113"/>
      <c r="H287" s="450" t="s">
        <v>50</v>
      </c>
      <c r="I287" s="445" t="str">
        <f t="shared" si="41"/>
        <v>20F</v>
      </c>
      <c r="J287" s="451" t="str">
        <f t="shared" si="39"/>
        <v>EUR20F13Y</v>
      </c>
      <c r="K287" s="451" t="str">
        <v>EUR20F13Y=ICAP</v>
      </c>
      <c r="L287" s="452">
        <v>2.133</v>
      </c>
      <c r="M287" s="216"/>
      <c r="N287" s="452">
        <v>2.2730000000000001</v>
      </c>
      <c r="O287" s="216"/>
      <c r="P287" s="260">
        <v>2.133</v>
      </c>
      <c r="Q287" s="221">
        <f>_xll.qlSimpleQuoteSetValue(E287,P287/100,Trigger)</f>
        <v>-9.9999999999961231E-6</v>
      </c>
      <c r="R287" s="216"/>
      <c r="T287" s="460"/>
    </row>
    <row r="288" spans="1:20" x14ac:dyDescent="0.2">
      <c r="A288" s="216"/>
      <c r="B288" s="444" t="s">
        <v>49</v>
      </c>
      <c r="C288" s="445" t="str">
        <f t="shared" si="40"/>
        <v>20F</v>
      </c>
      <c r="D288" s="446" t="str">
        <f t="shared" si="38"/>
        <v>EUR20F14Y_Quote</v>
      </c>
      <c r="E288" s="446" t="str">
        <f>_xll.qlSimpleQuote(D288,,RateTickValue,Permanent,Trigger,ObjectOverwrite)</f>
        <v>EUR20F14Y_Quote#0000</v>
      </c>
      <c r="F288" s="447" t="str">
        <f>_xll.ohRangeRetrieveError(E288)</f>
        <v/>
      </c>
      <c r="G288" s="113"/>
      <c r="H288" s="450" t="s">
        <v>49</v>
      </c>
      <c r="I288" s="445" t="str">
        <f t="shared" si="41"/>
        <v>20F</v>
      </c>
      <c r="J288" s="451" t="str">
        <f t="shared" si="39"/>
        <v>EUR20F14Y</v>
      </c>
      <c r="K288" s="451" t="str">
        <v>EUR20F14Y=ICAP</v>
      </c>
      <c r="L288" s="452">
        <v>2.1309999999999998</v>
      </c>
      <c r="M288" s="216"/>
      <c r="N288" s="452">
        <v>2.2690000000000001</v>
      </c>
      <c r="O288" s="216"/>
      <c r="P288" s="260">
        <v>2.1309999999999998</v>
      </c>
      <c r="Q288" s="221">
        <f>_xll.qlSimpleQuoteSetValue(E288,P288/100,Trigger)</f>
        <v>-1.0000000000003062E-5</v>
      </c>
      <c r="R288" s="216"/>
      <c r="T288" s="460"/>
    </row>
    <row r="289" spans="1:20" x14ac:dyDescent="0.2">
      <c r="A289" s="216"/>
      <c r="B289" s="444" t="s">
        <v>48</v>
      </c>
      <c r="C289" s="445" t="str">
        <f t="shared" si="40"/>
        <v>20F</v>
      </c>
      <c r="D289" s="446" t="str">
        <f t="shared" si="38"/>
        <v>EUR20F15Y_Quote</v>
      </c>
      <c r="E289" s="446" t="str">
        <f>_xll.qlSimpleQuote(D289,,RateTickValue,Permanent,Trigger,ObjectOverwrite)</f>
        <v>EUR20F15Y_Quote#0000</v>
      </c>
      <c r="F289" s="447" t="str">
        <f>_xll.ohRangeRetrieveError(E289)</f>
        <v/>
      </c>
      <c r="G289" s="113"/>
      <c r="H289" s="450" t="s">
        <v>48</v>
      </c>
      <c r="I289" s="445" t="str">
        <f t="shared" si="41"/>
        <v>20F</v>
      </c>
      <c r="J289" s="451" t="str">
        <f t="shared" si="39"/>
        <v>EUR20F15Y</v>
      </c>
      <c r="K289" s="451" t="str">
        <v>EUR20F15Y=ICAP</v>
      </c>
      <c r="L289" s="452">
        <v>2.13</v>
      </c>
      <c r="M289" s="216"/>
      <c r="N289" s="452">
        <v>2.2650000000000001</v>
      </c>
      <c r="O289" s="216"/>
      <c r="P289" s="260">
        <v>2.13</v>
      </c>
      <c r="Q289" s="221">
        <f>_xll.qlSimpleQuoteSetValue(E289,P289/100,Trigger)</f>
        <v>-9.9999999999995925E-6</v>
      </c>
      <c r="R289" s="216"/>
      <c r="T289" s="460"/>
    </row>
    <row r="290" spans="1:20" x14ac:dyDescent="0.2">
      <c r="A290" s="216"/>
      <c r="B290" s="444" t="s">
        <v>43</v>
      </c>
      <c r="C290" s="445" t="str">
        <f t="shared" si="40"/>
        <v>20F</v>
      </c>
      <c r="D290" s="446" t="str">
        <f t="shared" si="38"/>
        <v>EUR20F20Y_Quote</v>
      </c>
      <c r="E290" s="446" t="str">
        <f>_xll.qlSimpleQuote(D290,,RateTickValue,Permanent,Trigger,ObjectOverwrite)</f>
        <v>EUR20F20Y_Quote#0000</v>
      </c>
      <c r="F290" s="447" t="str">
        <f>_xll.ohRangeRetrieveError(E290)</f>
        <v/>
      </c>
      <c r="G290" s="113"/>
      <c r="H290" s="450" t="s">
        <v>43</v>
      </c>
      <c r="I290" s="445" t="str">
        <f t="shared" si="41"/>
        <v>20F</v>
      </c>
      <c r="J290" s="451" t="str">
        <f t="shared" si="39"/>
        <v>EUR20F20Y</v>
      </c>
      <c r="K290" s="451" t="str">
        <v>EUR20F20Y=ICAP</v>
      </c>
      <c r="L290" s="452">
        <v>2.1269999999999998</v>
      </c>
      <c r="M290" s="216"/>
      <c r="N290" s="452">
        <v>2.25</v>
      </c>
      <c r="O290" s="216"/>
      <c r="P290" s="260">
        <v>2.1269999999999998</v>
      </c>
      <c r="Q290" s="221">
        <f>_xll.qlSimpleQuoteSetValue(E290,P290/100,Trigger)</f>
        <v>-1.0000000000003062E-5</v>
      </c>
      <c r="R290" s="216"/>
      <c r="T290" s="460"/>
    </row>
    <row r="291" spans="1:20" x14ac:dyDescent="0.2">
      <c r="A291" s="216"/>
      <c r="B291" s="444" t="s">
        <v>38</v>
      </c>
      <c r="C291" s="445" t="str">
        <f t="shared" si="40"/>
        <v>20F</v>
      </c>
      <c r="D291" s="446" t="str">
        <f t="shared" si="38"/>
        <v>EUR20F25Y_Quote</v>
      </c>
      <c r="E291" s="446" t="str">
        <f>_xll.qlSimpleQuote(D291,,RateTickValue,Permanent,Trigger,ObjectOverwrite)</f>
        <v>EUR20F25Y_Quote#0000</v>
      </c>
      <c r="F291" s="447" t="str">
        <f>_xll.ohRangeRetrieveError(E291)</f>
        <v/>
      </c>
      <c r="G291" s="113"/>
      <c r="H291" s="450" t="s">
        <v>38</v>
      </c>
      <c r="I291" s="445" t="str">
        <f t="shared" si="41"/>
        <v>20F</v>
      </c>
      <c r="J291" s="451" t="str">
        <f t="shared" si="39"/>
        <v>EUR20F25Y</v>
      </c>
      <c r="K291" s="451" t="str">
        <v>EUR20F25Y=ICAP</v>
      </c>
      <c r="L291" s="452">
        <v>2.0990000000000002</v>
      </c>
      <c r="M291" s="216"/>
      <c r="N291" s="452">
        <v>2.2210000000000001</v>
      </c>
      <c r="O291" s="216"/>
      <c r="P291" s="260">
        <v>2.0990000000000002</v>
      </c>
      <c r="Q291" s="221">
        <f>_xll.qlSimpleQuoteSetValue(E291,P291/100,Trigger)</f>
        <v>-9.9999999999995925E-6</v>
      </c>
      <c r="R291" s="216"/>
      <c r="T291" s="460"/>
    </row>
    <row r="292" spans="1:20" x14ac:dyDescent="0.2">
      <c r="A292" s="216"/>
      <c r="B292" s="187" t="s">
        <v>33</v>
      </c>
      <c r="C292" s="53" t="str">
        <f t="shared" si="40"/>
        <v>20F</v>
      </c>
      <c r="D292" s="52" t="str">
        <f t="shared" si="38"/>
        <v>EUR20F30Y_Quote</v>
      </c>
      <c r="E292" s="52" t="str">
        <f>_xll.qlSimpleQuote(D292,,RateTickValue,Permanent,Trigger,ObjectOverwrite)</f>
        <v>EUR20F30Y_Quote#0000</v>
      </c>
      <c r="F292" s="448" t="str">
        <f>_xll.ohRangeRetrieveError(E292)</f>
        <v/>
      </c>
      <c r="G292" s="113"/>
      <c r="H292" s="453" t="s">
        <v>33</v>
      </c>
      <c r="I292" s="53" t="str">
        <f t="shared" si="41"/>
        <v>20F</v>
      </c>
      <c r="J292" s="454" t="str">
        <f t="shared" si="39"/>
        <v>EUR20F30Y</v>
      </c>
      <c r="K292" s="454" t="str">
        <v>EUR20F30Y=ICAP</v>
      </c>
      <c r="L292" s="455">
        <v>2.0760000000000001</v>
      </c>
      <c r="M292" s="216"/>
      <c r="N292" s="455">
        <v>2.198</v>
      </c>
      <c r="O292" s="216"/>
      <c r="P292" s="265">
        <v>2.0760000000000001</v>
      </c>
      <c r="Q292" s="213">
        <f>_xll.qlSimpleQuoteSetValue(E292,P292/100,Trigger)</f>
        <v>-9.9999999999995925E-6</v>
      </c>
      <c r="R292" s="216"/>
      <c r="T292" s="460"/>
    </row>
    <row r="293" spans="1:20" x14ac:dyDescent="0.2">
      <c r="A293" s="216">
        <v>25</v>
      </c>
      <c r="B293" s="444" t="s">
        <v>9</v>
      </c>
      <c r="C293" s="445" t="str">
        <f>$A$293&amp;"F"</f>
        <v>25F</v>
      </c>
      <c r="D293" s="446" t="str">
        <f t="shared" si="38"/>
        <v>EUR25F1Y_Quote</v>
      </c>
      <c r="E293" s="446" t="str">
        <f>_xll.qlSimpleQuote(D293,,RateTickValue,Permanent,Trigger,ObjectOverwrite)</f>
        <v>EUR25F1Y_Quote#0000</v>
      </c>
      <c r="F293" s="447" t="str">
        <f>_xll.ohRangeRetrieveError(E293)</f>
        <v/>
      </c>
      <c r="G293" s="113"/>
      <c r="H293" s="450" t="s">
        <v>9</v>
      </c>
      <c r="I293" s="445" t="str">
        <f>$A$293&amp;"F"</f>
        <v>25F</v>
      </c>
      <c r="J293" s="451" t="str">
        <f t="shared" si="39"/>
        <v>EUR25F1Y</v>
      </c>
      <c r="K293" s="451" t="str">
        <v>EUR25F1Y=ICAP</v>
      </c>
      <c r="L293" s="452">
        <v>2.0910000000000002</v>
      </c>
      <c r="M293" s="216"/>
      <c r="N293" s="452">
        <v>2.27</v>
      </c>
      <c r="O293" s="216"/>
      <c r="P293" s="260">
        <v>2.0910000000000002</v>
      </c>
      <c r="Q293" s="221">
        <f>_xll.qlSimpleQuoteSetValue(E293,P293/100,Trigger)</f>
        <v>-9.9999999999995925E-6</v>
      </c>
      <c r="R293" s="216"/>
      <c r="T293" s="460"/>
    </row>
    <row r="294" spans="1:20" x14ac:dyDescent="0.2">
      <c r="A294" s="216"/>
      <c r="B294" s="444" t="s">
        <v>61</v>
      </c>
      <c r="C294" s="445" t="str">
        <f t="shared" ref="C294:C310" si="42">$A$293&amp;"F"</f>
        <v>25F</v>
      </c>
      <c r="D294" s="446" t="str">
        <f t="shared" si="38"/>
        <v>EUR25F2Y_Quote</v>
      </c>
      <c r="E294" s="446" t="str">
        <f>_xll.qlSimpleQuote(D294,,RateTickValue,Permanent,Trigger,ObjectOverwrite)</f>
        <v>EUR25F2Y_Quote#0000</v>
      </c>
      <c r="F294" s="447" t="str">
        <f>_xll.ohRangeRetrieveError(E294)</f>
        <v/>
      </c>
      <c r="G294" s="113"/>
      <c r="H294" s="450" t="s">
        <v>61</v>
      </c>
      <c r="I294" s="445" t="str">
        <f t="shared" ref="I294:I310" si="43">$A$293&amp;"F"</f>
        <v>25F</v>
      </c>
      <c r="J294" s="451" t="str">
        <f t="shared" si="39"/>
        <v>EUR25F2Y</v>
      </c>
      <c r="K294" s="451" t="str">
        <v>EUR25F2Y=ICAP</v>
      </c>
      <c r="L294" s="452">
        <v>2.085</v>
      </c>
      <c r="M294" s="216"/>
      <c r="N294" s="452">
        <v>2.2290000000000001</v>
      </c>
      <c r="O294" s="216"/>
      <c r="P294" s="260">
        <v>2.085</v>
      </c>
      <c r="Q294" s="221">
        <f>_xll.qlSimpleQuoteSetValue(E294,P294/100,Trigger)</f>
        <v>-9.9999999999995925E-6</v>
      </c>
      <c r="R294" s="216"/>
      <c r="T294" s="460"/>
    </row>
    <row r="295" spans="1:20" x14ac:dyDescent="0.2">
      <c r="A295" s="216"/>
      <c r="B295" s="444" t="s">
        <v>60</v>
      </c>
      <c r="C295" s="445" t="str">
        <f t="shared" si="42"/>
        <v>25F</v>
      </c>
      <c r="D295" s="446" t="str">
        <f t="shared" si="38"/>
        <v>EUR25F3Y_Quote</v>
      </c>
      <c r="E295" s="446" t="str">
        <f>_xll.qlSimpleQuote(D295,,RateTickValue,Permanent,Trigger,ObjectOverwrite)</f>
        <v>EUR25F3Y_Quote#0000</v>
      </c>
      <c r="F295" s="447" t="str">
        <f>_xll.ohRangeRetrieveError(E295)</f>
        <v/>
      </c>
      <c r="G295" s="113"/>
      <c r="H295" s="450" t="s">
        <v>60</v>
      </c>
      <c r="I295" s="445" t="str">
        <f t="shared" si="43"/>
        <v>25F</v>
      </c>
      <c r="J295" s="451" t="str">
        <f t="shared" si="39"/>
        <v>EUR25F3Y</v>
      </c>
      <c r="K295" s="451" t="str">
        <v>EUR25F3Y=ICAP</v>
      </c>
      <c r="L295" s="452">
        <v>2.077</v>
      </c>
      <c r="M295" s="216"/>
      <c r="N295" s="452">
        <v>2.222</v>
      </c>
      <c r="O295" s="216"/>
      <c r="P295" s="260">
        <v>2.077</v>
      </c>
      <c r="Q295" s="221">
        <f>_xll.qlSimpleQuoteSetValue(E295,P295/100,Trigger)</f>
        <v>-9.9999999999995925E-6</v>
      </c>
      <c r="R295" s="216"/>
      <c r="T295" s="460"/>
    </row>
    <row r="296" spans="1:20" x14ac:dyDescent="0.2">
      <c r="A296" s="216"/>
      <c r="B296" s="444" t="s">
        <v>59</v>
      </c>
      <c r="C296" s="445" t="str">
        <f t="shared" si="42"/>
        <v>25F</v>
      </c>
      <c r="D296" s="446" t="str">
        <f t="shared" si="38"/>
        <v>EUR25F4Y_Quote</v>
      </c>
      <c r="E296" s="446" t="str">
        <f>_xll.qlSimpleQuote(D296,,RateTickValue,Permanent,Trigger,ObjectOverwrite)</f>
        <v>EUR25F4Y_Quote#0000</v>
      </c>
      <c r="F296" s="447" t="str">
        <f>_xll.ohRangeRetrieveError(E296)</f>
        <v/>
      </c>
      <c r="G296" s="113"/>
      <c r="H296" s="450" t="s">
        <v>59</v>
      </c>
      <c r="I296" s="445" t="str">
        <f t="shared" si="43"/>
        <v>25F</v>
      </c>
      <c r="J296" s="451" t="str">
        <f t="shared" si="39"/>
        <v>EUR25F4Y</v>
      </c>
      <c r="K296" s="451" t="str">
        <v>EUR25F4Y=ICAP</v>
      </c>
      <c r="L296" s="452">
        <v>2.0590000000000002</v>
      </c>
      <c r="M296" s="216"/>
      <c r="N296" s="452">
        <v>2.2130000000000001</v>
      </c>
      <c r="O296" s="216"/>
      <c r="P296" s="260">
        <v>2.0590000000000002</v>
      </c>
      <c r="Q296" s="221">
        <f>_xll.qlSimpleQuoteSetValue(E296,P296/100,Trigger)</f>
        <v>-9.9999999999995925E-6</v>
      </c>
      <c r="R296" s="216"/>
      <c r="T296" s="460"/>
    </row>
    <row r="297" spans="1:20" x14ac:dyDescent="0.2">
      <c r="A297" s="216"/>
      <c r="B297" s="444" t="s">
        <v>58</v>
      </c>
      <c r="C297" s="445" t="str">
        <f t="shared" si="42"/>
        <v>25F</v>
      </c>
      <c r="D297" s="446" t="str">
        <f t="shared" si="38"/>
        <v>EUR25F5Y_Quote</v>
      </c>
      <c r="E297" s="446" t="str">
        <f>_xll.qlSimpleQuote(D297,,RateTickValue,Permanent,Trigger,ObjectOverwrite)</f>
        <v>EUR25F5Y_Quote#0000</v>
      </c>
      <c r="F297" s="447" t="str">
        <f>_xll.ohRangeRetrieveError(E297)</f>
        <v/>
      </c>
      <c r="G297" s="113"/>
      <c r="H297" s="450" t="s">
        <v>58</v>
      </c>
      <c r="I297" s="445" t="str">
        <f t="shared" si="43"/>
        <v>25F</v>
      </c>
      <c r="J297" s="451" t="str">
        <f t="shared" si="39"/>
        <v>EUR25F5Y</v>
      </c>
      <c r="K297" s="451" t="str">
        <v>EUR25F5Y=ICAP</v>
      </c>
      <c r="L297" s="452">
        <v>2.0590000000000002</v>
      </c>
      <c r="M297" s="216"/>
      <c r="N297" s="452">
        <v>2.2029999999999998</v>
      </c>
      <c r="O297" s="216"/>
      <c r="P297" s="260">
        <v>2.0590000000000002</v>
      </c>
      <c r="Q297" s="221">
        <f>_xll.qlSimpleQuoteSetValue(E297,P297/100,Trigger)</f>
        <v>-9.9999999999995925E-6</v>
      </c>
      <c r="R297" s="216"/>
      <c r="T297" s="460"/>
    </row>
    <row r="298" spans="1:20" x14ac:dyDescent="0.2">
      <c r="A298" s="216"/>
      <c r="B298" s="444" t="s">
        <v>57</v>
      </c>
      <c r="C298" s="445" t="str">
        <f t="shared" si="42"/>
        <v>25F</v>
      </c>
      <c r="D298" s="446" t="str">
        <f t="shared" si="38"/>
        <v>EUR25F6Y_Quote</v>
      </c>
      <c r="E298" s="446" t="str">
        <f>_xll.qlSimpleQuote(D298,,RateTickValue,Permanent,Trigger,ObjectOverwrite)</f>
        <v>EUR25F6Y_Quote#0000</v>
      </c>
      <c r="F298" s="447" t="str">
        <f>_xll.ohRangeRetrieveError(E298)</f>
        <v/>
      </c>
      <c r="G298" s="113"/>
      <c r="H298" s="450" t="s">
        <v>57</v>
      </c>
      <c r="I298" s="445" t="str">
        <f t="shared" si="43"/>
        <v>25F</v>
      </c>
      <c r="J298" s="451" t="str">
        <f t="shared" si="39"/>
        <v>EUR25F6Y</v>
      </c>
      <c r="K298" s="451" t="str">
        <v>EUR25F6Y=ICAP</v>
      </c>
      <c r="L298" s="452">
        <v>2.0569999999999999</v>
      </c>
      <c r="M298" s="216"/>
      <c r="N298" s="452">
        <v>2.198</v>
      </c>
      <c r="O298" s="216"/>
      <c r="P298" s="260">
        <v>2.0569999999999999</v>
      </c>
      <c r="Q298" s="221">
        <f>_xll.qlSimpleQuoteSetValue(E298,P298/100,Trigger)</f>
        <v>-9.9999999999995925E-6</v>
      </c>
      <c r="R298" s="216"/>
      <c r="T298" s="460"/>
    </row>
    <row r="299" spans="1:20" x14ac:dyDescent="0.2">
      <c r="A299" s="216"/>
      <c r="B299" s="444" t="s">
        <v>56</v>
      </c>
      <c r="C299" s="445" t="str">
        <f t="shared" si="42"/>
        <v>25F</v>
      </c>
      <c r="D299" s="446" t="str">
        <f t="shared" si="38"/>
        <v>EUR25F7Y_Quote</v>
      </c>
      <c r="E299" s="446" t="str">
        <f>_xll.qlSimpleQuote(D299,,RateTickValue,Permanent,Trigger,ObjectOverwrite)</f>
        <v>EUR25F7Y_Quote#0000</v>
      </c>
      <c r="F299" s="447" t="str">
        <f>_xll.ohRangeRetrieveError(E299)</f>
        <v/>
      </c>
      <c r="G299" s="113"/>
      <c r="H299" s="450" t="s">
        <v>56</v>
      </c>
      <c r="I299" s="445" t="str">
        <f t="shared" si="43"/>
        <v>25F</v>
      </c>
      <c r="J299" s="451" t="str">
        <f t="shared" si="39"/>
        <v>EUR25F7Y</v>
      </c>
      <c r="K299" s="451" t="str">
        <v>EUR25F7Y=ICAP</v>
      </c>
      <c r="L299" s="452">
        <v>2.0579999999999998</v>
      </c>
      <c r="M299" s="216"/>
      <c r="N299" s="452">
        <v>2.1949999999999998</v>
      </c>
      <c r="O299" s="216"/>
      <c r="P299" s="260">
        <v>2.0579999999999998</v>
      </c>
      <c r="Q299" s="221">
        <f>_xll.qlSimpleQuoteSetValue(E299,P299/100,Trigger)</f>
        <v>-1.0000000000003062E-5</v>
      </c>
      <c r="R299" s="216"/>
      <c r="T299" s="460"/>
    </row>
    <row r="300" spans="1:20" x14ac:dyDescent="0.2">
      <c r="A300" s="216"/>
      <c r="B300" s="444" t="s">
        <v>55</v>
      </c>
      <c r="C300" s="445" t="str">
        <f t="shared" si="42"/>
        <v>25F</v>
      </c>
      <c r="D300" s="446" t="str">
        <f t="shared" si="38"/>
        <v>EUR25F8Y_Quote</v>
      </c>
      <c r="E300" s="446" t="str">
        <f>_xll.qlSimpleQuote(D300,,RateTickValue,Permanent,Trigger,ObjectOverwrite)</f>
        <v>EUR25F8Y_Quote#0000</v>
      </c>
      <c r="F300" s="447" t="str">
        <f>_xll.ohRangeRetrieveError(E300)</f>
        <v/>
      </c>
      <c r="G300" s="113"/>
      <c r="H300" s="450" t="s">
        <v>55</v>
      </c>
      <c r="I300" s="445" t="str">
        <f t="shared" si="43"/>
        <v>25F</v>
      </c>
      <c r="J300" s="451" t="str">
        <f t="shared" si="39"/>
        <v>EUR25F8Y</v>
      </c>
      <c r="K300" s="451" t="str">
        <v>EUR25F8Y=ICAP</v>
      </c>
      <c r="L300" s="452">
        <v>2.06</v>
      </c>
      <c r="M300" s="216"/>
      <c r="N300" s="452">
        <v>2.194</v>
      </c>
      <c r="O300" s="216"/>
      <c r="P300" s="260">
        <v>2.06</v>
      </c>
      <c r="Q300" s="221">
        <f>_xll.qlSimpleQuoteSetValue(E300,P300/100,Trigger)</f>
        <v>-9.9999999999995925E-6</v>
      </c>
      <c r="R300" s="216"/>
      <c r="T300" s="460"/>
    </row>
    <row r="301" spans="1:20" x14ac:dyDescent="0.2">
      <c r="A301" s="216"/>
      <c r="B301" s="444" t="s">
        <v>54</v>
      </c>
      <c r="C301" s="445" t="str">
        <f t="shared" si="42"/>
        <v>25F</v>
      </c>
      <c r="D301" s="446" t="str">
        <f t="shared" si="38"/>
        <v>EUR25F9Y_Quote</v>
      </c>
      <c r="E301" s="446" t="str">
        <f>_xll.qlSimpleQuote(D301,,RateTickValue,Permanent,Trigger,ObjectOverwrite)</f>
        <v>EUR25F9Y_Quote#0000</v>
      </c>
      <c r="F301" s="447" t="str">
        <f>_xll.ohRangeRetrieveError(E301)</f>
        <v/>
      </c>
      <c r="G301" s="113"/>
      <c r="H301" s="450" t="s">
        <v>54</v>
      </c>
      <c r="I301" s="445" t="str">
        <f t="shared" si="43"/>
        <v>25F</v>
      </c>
      <c r="J301" s="451" t="str">
        <f t="shared" si="39"/>
        <v>EUR25F9Y</v>
      </c>
      <c r="K301" s="451" t="str">
        <v>EUR25F9Y=ICAP</v>
      </c>
      <c r="L301" s="452">
        <v>2.0649999999999999</v>
      </c>
      <c r="M301" s="216"/>
      <c r="N301" s="452">
        <v>2.194</v>
      </c>
      <c r="O301" s="216"/>
      <c r="P301" s="260">
        <v>2.0649999999999999</v>
      </c>
      <c r="Q301" s="221">
        <f>_xll.qlSimpleQuoteSetValue(E301,P301/100,Trigger)</f>
        <v>-9.9999999999995925E-6</v>
      </c>
      <c r="R301" s="216"/>
      <c r="T301" s="460"/>
    </row>
    <row r="302" spans="1:20" x14ac:dyDescent="0.2">
      <c r="A302" s="216"/>
      <c r="B302" s="444" t="s">
        <v>53</v>
      </c>
      <c r="C302" s="445" t="str">
        <f t="shared" si="42"/>
        <v>25F</v>
      </c>
      <c r="D302" s="446" t="str">
        <f t="shared" si="38"/>
        <v>EUR25F10Y_Quote</v>
      </c>
      <c r="E302" s="446" t="str">
        <f>_xll.qlSimpleQuote(D302,,RateTickValue,Permanent,Trigger,ObjectOverwrite)</f>
        <v>EUR25F10Y_Quote#0000</v>
      </c>
      <c r="F302" s="447" t="str">
        <f>_xll.ohRangeRetrieveError(E302)</f>
        <v/>
      </c>
      <c r="G302" s="113"/>
      <c r="H302" s="450" t="s">
        <v>53</v>
      </c>
      <c r="I302" s="445" t="str">
        <f t="shared" si="43"/>
        <v>25F</v>
      </c>
      <c r="J302" s="451" t="str">
        <f t="shared" si="39"/>
        <v>EUR25F10Y</v>
      </c>
      <c r="K302" s="451" t="str">
        <v>EUR25F10Y=ICAP</v>
      </c>
      <c r="L302" s="452">
        <v>2.069</v>
      </c>
      <c r="M302" s="216"/>
      <c r="N302" s="452">
        <v>2.1949999999999998</v>
      </c>
      <c r="O302" s="216"/>
      <c r="P302" s="260">
        <v>2.069</v>
      </c>
      <c r="Q302" s="221">
        <f>_xll.qlSimpleQuoteSetValue(E302,P302/100,Trigger)</f>
        <v>-9.9999999999995925E-6</v>
      </c>
      <c r="R302" s="216"/>
      <c r="T302" s="460"/>
    </row>
    <row r="303" spans="1:20" x14ac:dyDescent="0.2">
      <c r="A303" s="216"/>
      <c r="B303" s="444" t="s">
        <v>52</v>
      </c>
      <c r="C303" s="445" t="str">
        <f t="shared" si="42"/>
        <v>25F</v>
      </c>
      <c r="D303" s="446" t="str">
        <f t="shared" si="38"/>
        <v>EUR25F11Y_Quote</v>
      </c>
      <c r="E303" s="446" t="str">
        <f>_xll.qlSimpleQuote(D303,,RateTickValue,Permanent,Trigger,ObjectOverwrite)</f>
        <v>EUR25F11Y_Quote#0000</v>
      </c>
      <c r="F303" s="447" t="str">
        <f>_xll.ohRangeRetrieveError(E303)</f>
        <v/>
      </c>
      <c r="G303" s="113"/>
      <c r="H303" s="450" t="s">
        <v>52</v>
      </c>
      <c r="I303" s="445" t="str">
        <f t="shared" si="43"/>
        <v>25F</v>
      </c>
      <c r="J303" s="451" t="str">
        <f t="shared" si="39"/>
        <v>EUR25F11Y</v>
      </c>
      <c r="K303" s="451" t="str">
        <v>EUR25F11Y=ICAP</v>
      </c>
      <c r="L303" s="452">
        <v>2.0739999999999998</v>
      </c>
      <c r="M303" s="216"/>
      <c r="N303" s="452">
        <v>2.1960000000000002</v>
      </c>
      <c r="O303" s="216"/>
      <c r="P303" s="260">
        <v>2.0739999999999998</v>
      </c>
      <c r="Q303" s="221">
        <f>_xll.qlSimpleQuoteSetValue(E303,P303/100,Trigger)</f>
        <v>-1.0000000000003062E-5</v>
      </c>
      <c r="R303" s="216"/>
      <c r="T303" s="460"/>
    </row>
    <row r="304" spans="1:20" x14ac:dyDescent="0.2">
      <c r="A304" s="216"/>
      <c r="B304" s="444" t="s">
        <v>51</v>
      </c>
      <c r="C304" s="445" t="str">
        <f t="shared" si="42"/>
        <v>25F</v>
      </c>
      <c r="D304" s="446" t="str">
        <f t="shared" si="38"/>
        <v>EUR25F12Y_Quote</v>
      </c>
      <c r="E304" s="446" t="str">
        <f>_xll.qlSimpleQuote(D304,,RateTickValue,Permanent,Trigger,ObjectOverwrite)</f>
        <v>EUR25F12Y_Quote#0000</v>
      </c>
      <c r="F304" s="447" t="str">
        <f>_xll.ohRangeRetrieveError(E304)</f>
        <v/>
      </c>
      <c r="G304" s="113"/>
      <c r="H304" s="450" t="s">
        <v>51</v>
      </c>
      <c r="I304" s="445" t="str">
        <f t="shared" si="43"/>
        <v>25F</v>
      </c>
      <c r="J304" s="451" t="str">
        <f t="shared" si="39"/>
        <v>EUR25F12Y</v>
      </c>
      <c r="K304" s="451" t="str">
        <v>EUR25F12Y=ICAP</v>
      </c>
      <c r="L304" s="452">
        <v>2.0779999999999998</v>
      </c>
      <c r="M304" s="216"/>
      <c r="N304" s="452">
        <v>2.1970000000000001</v>
      </c>
      <c r="O304" s="216"/>
      <c r="P304" s="260">
        <v>2.0779999999999998</v>
      </c>
      <c r="Q304" s="221">
        <f>_xll.qlSimpleQuoteSetValue(E304,P304/100,Trigger)</f>
        <v>-1.0000000000003062E-5</v>
      </c>
      <c r="R304" s="216"/>
      <c r="T304" s="460"/>
    </row>
    <row r="305" spans="1:20" x14ac:dyDescent="0.2">
      <c r="A305" s="216"/>
      <c r="B305" s="444" t="s">
        <v>50</v>
      </c>
      <c r="C305" s="445" t="str">
        <f t="shared" si="42"/>
        <v>25F</v>
      </c>
      <c r="D305" s="446" t="str">
        <f t="shared" si="38"/>
        <v>EUR25F13Y_Quote</v>
      </c>
      <c r="E305" s="446" t="str">
        <f>_xll.qlSimpleQuote(D305,,RateTickValue,Permanent,Trigger,ObjectOverwrite)</f>
        <v>EUR25F13Y_Quote#0000</v>
      </c>
      <c r="F305" s="447" t="str">
        <f>_xll.ohRangeRetrieveError(E305)</f>
        <v/>
      </c>
      <c r="G305" s="113"/>
      <c r="H305" s="450" t="s">
        <v>50</v>
      </c>
      <c r="I305" s="445" t="str">
        <f t="shared" si="43"/>
        <v>25F</v>
      </c>
      <c r="J305" s="451" t="str">
        <f t="shared" si="39"/>
        <v>EUR25F13Y</v>
      </c>
      <c r="K305" s="451" t="str">
        <v>EUR25F13Y=ICAP</v>
      </c>
      <c r="L305" s="452">
        <v>2.0819999999999999</v>
      </c>
      <c r="M305" s="216"/>
      <c r="N305" s="452">
        <v>2.198</v>
      </c>
      <c r="O305" s="216"/>
      <c r="P305" s="260">
        <v>2.0819999999999999</v>
      </c>
      <c r="Q305" s="221">
        <f>_xll.qlSimpleQuoteSetValue(E305,P305/100,Trigger)</f>
        <v>-1.0000000000003062E-5</v>
      </c>
      <c r="R305" s="216"/>
      <c r="T305" s="460"/>
    </row>
    <row r="306" spans="1:20" x14ac:dyDescent="0.2">
      <c r="A306" s="216"/>
      <c r="B306" s="444" t="s">
        <v>49</v>
      </c>
      <c r="C306" s="445" t="str">
        <f t="shared" si="42"/>
        <v>25F</v>
      </c>
      <c r="D306" s="446" t="str">
        <f t="shared" si="38"/>
        <v>EUR25F14Y_Quote</v>
      </c>
      <c r="E306" s="446" t="str">
        <f>_xll.qlSimpleQuote(D306,,RateTickValue,Permanent,Trigger,ObjectOverwrite)</f>
        <v>EUR25F14Y_Quote#0000</v>
      </c>
      <c r="F306" s="447" t="str">
        <f>_xll.ohRangeRetrieveError(E306)</f>
        <v/>
      </c>
      <c r="G306" s="113"/>
      <c r="H306" s="450" t="s">
        <v>49</v>
      </c>
      <c r="I306" s="445" t="str">
        <f t="shared" si="43"/>
        <v>25F</v>
      </c>
      <c r="J306" s="451" t="str">
        <f t="shared" si="39"/>
        <v>EUR25F14Y</v>
      </c>
      <c r="K306" s="451" t="str">
        <v>EUR25F14Y=ICAP</v>
      </c>
      <c r="L306" s="452">
        <v>2.0840000000000001</v>
      </c>
      <c r="M306" s="216"/>
      <c r="N306" s="452">
        <v>2.1970000000000001</v>
      </c>
      <c r="O306" s="216"/>
      <c r="P306" s="260">
        <v>2.0840000000000001</v>
      </c>
      <c r="Q306" s="221">
        <f>_xll.qlSimpleQuoteSetValue(E306,P306/100,Trigger)</f>
        <v>-9.9999999999995925E-6</v>
      </c>
      <c r="R306" s="216"/>
      <c r="T306" s="460"/>
    </row>
    <row r="307" spans="1:20" x14ac:dyDescent="0.2">
      <c r="A307" s="216"/>
      <c r="B307" s="444" t="s">
        <v>48</v>
      </c>
      <c r="C307" s="445" t="str">
        <f t="shared" si="42"/>
        <v>25F</v>
      </c>
      <c r="D307" s="446" t="str">
        <f t="shared" si="38"/>
        <v>EUR25F15Y_Quote</v>
      </c>
      <c r="E307" s="446" t="str">
        <f>_xll.qlSimpleQuote(D307,,RateTickValue,Permanent,Trigger,ObjectOverwrite)</f>
        <v>EUR25F15Y_Quote#0000</v>
      </c>
      <c r="F307" s="447" t="str">
        <f>_xll.ohRangeRetrieveError(E307)</f>
        <v/>
      </c>
      <c r="G307" s="113"/>
      <c r="H307" s="450" t="s">
        <v>48</v>
      </c>
      <c r="I307" s="445" t="str">
        <f t="shared" si="43"/>
        <v>25F</v>
      </c>
      <c r="J307" s="451" t="str">
        <f t="shared" si="39"/>
        <v>EUR25F15Y</v>
      </c>
      <c r="K307" s="451" t="str">
        <v>EUR25F15Y=ICAP</v>
      </c>
      <c r="L307" s="452">
        <v>2.0830000000000002</v>
      </c>
      <c r="M307" s="216"/>
      <c r="N307" s="452">
        <v>2.1949999999999998</v>
      </c>
      <c r="O307" s="216"/>
      <c r="P307" s="260">
        <v>2.0830000000000002</v>
      </c>
      <c r="Q307" s="221">
        <f>_xll.qlSimpleQuoteSetValue(E307,P307/100,Trigger)</f>
        <v>-9.9999999999995925E-6</v>
      </c>
      <c r="R307" s="216"/>
      <c r="T307" s="460"/>
    </row>
    <row r="308" spans="1:20" x14ac:dyDescent="0.2">
      <c r="A308" s="216"/>
      <c r="B308" s="444" t="s">
        <v>43</v>
      </c>
      <c r="C308" s="445" t="str">
        <f t="shared" si="42"/>
        <v>25F</v>
      </c>
      <c r="D308" s="446" t="str">
        <f t="shared" si="38"/>
        <v>EUR25F20Y_Quote</v>
      </c>
      <c r="E308" s="446" t="str">
        <f>_xll.qlSimpleQuote(D308,,RateTickValue,Permanent,Trigger,ObjectOverwrite)</f>
        <v>EUR25F20Y_Quote#0000</v>
      </c>
      <c r="F308" s="447" t="str">
        <f>_xll.ohRangeRetrieveError(E308)</f>
        <v/>
      </c>
      <c r="G308" s="113"/>
      <c r="H308" s="450" t="s">
        <v>43</v>
      </c>
      <c r="I308" s="445" t="str">
        <f t="shared" si="43"/>
        <v>25F</v>
      </c>
      <c r="J308" s="451" t="str">
        <f t="shared" si="39"/>
        <v>EUR25F20Y</v>
      </c>
      <c r="K308" s="451" t="str">
        <v>EUR25F20Y=ICAP</v>
      </c>
      <c r="L308" s="452">
        <v>2.0550000000000002</v>
      </c>
      <c r="M308" s="216"/>
      <c r="N308" s="452">
        <v>2.169</v>
      </c>
      <c r="O308" s="216"/>
      <c r="P308" s="260">
        <v>2.0550000000000002</v>
      </c>
      <c r="Q308" s="221">
        <f>_xll.qlSimpleQuoteSetValue(E308,P308/100,Trigger)</f>
        <v>-9.9999999999995925E-6</v>
      </c>
      <c r="R308" s="216"/>
      <c r="T308" s="460"/>
    </row>
    <row r="309" spans="1:20" x14ac:dyDescent="0.2">
      <c r="A309" s="216"/>
      <c r="B309" s="444" t="s">
        <v>38</v>
      </c>
      <c r="C309" s="445" t="str">
        <f t="shared" si="42"/>
        <v>25F</v>
      </c>
      <c r="D309" s="446" t="str">
        <f t="shared" si="38"/>
        <v>EUR25F25Y_Quote</v>
      </c>
      <c r="E309" s="446" t="str">
        <f>_xll.qlSimpleQuote(D309,,RateTickValue,Permanent,Trigger,ObjectOverwrite)</f>
        <v>EUR25F25Y_Quote#0000</v>
      </c>
      <c r="F309" s="447" t="str">
        <f>_xll.ohRangeRetrieveError(E309)</f>
        <v/>
      </c>
      <c r="G309" s="113"/>
      <c r="H309" s="450" t="s">
        <v>38</v>
      </c>
      <c r="I309" s="445" t="str">
        <f t="shared" si="43"/>
        <v>25F</v>
      </c>
      <c r="J309" s="451" t="str">
        <f t="shared" si="39"/>
        <v>EUR25F25Y</v>
      </c>
      <c r="K309" s="451" t="str">
        <v>EUR25F25Y=ICAP</v>
      </c>
      <c r="L309" s="452">
        <v>2.0339999999999998</v>
      </c>
      <c r="M309" s="216"/>
      <c r="N309" s="452">
        <v>2.1469999999999998</v>
      </c>
      <c r="O309" s="216"/>
      <c r="P309" s="260">
        <v>2.0339999999999998</v>
      </c>
      <c r="Q309" s="221">
        <f>_xll.qlSimpleQuoteSetValue(E309,P309/100,Trigger)</f>
        <v>-1.0000000000003062E-5</v>
      </c>
      <c r="R309" s="216"/>
      <c r="T309" s="460"/>
    </row>
    <row r="310" spans="1:20" x14ac:dyDescent="0.2">
      <c r="A310" s="216"/>
      <c r="B310" s="187" t="s">
        <v>33</v>
      </c>
      <c r="C310" s="53" t="str">
        <f t="shared" si="42"/>
        <v>25F</v>
      </c>
      <c r="D310" s="52" t="str">
        <f t="shared" si="38"/>
        <v>EUR25F30Y_Quote</v>
      </c>
      <c r="E310" s="52" t="str">
        <f>_xll.qlSimpleQuote(D310,,RateTickValue,Permanent,Trigger,ObjectOverwrite)</f>
        <v>EUR25F30Y_Quote#0000</v>
      </c>
      <c r="F310" s="448" t="str">
        <f>_xll.ohRangeRetrieveError(E310)</f>
        <v/>
      </c>
      <c r="G310" s="113"/>
      <c r="H310" s="453" t="s">
        <v>33</v>
      </c>
      <c r="I310" s="53" t="str">
        <f t="shared" si="43"/>
        <v>25F</v>
      </c>
      <c r="J310" s="454" t="str">
        <f t="shared" si="39"/>
        <v>EUR25F30Y</v>
      </c>
      <c r="K310" s="454" t="str">
        <v>EUR25F30Y=ICAP</v>
      </c>
      <c r="L310" s="455">
        <v>2.028</v>
      </c>
      <c r="M310" s="216"/>
      <c r="N310" s="455">
        <v>2.1440000000000001</v>
      </c>
      <c r="O310" s="216"/>
      <c r="P310" s="265">
        <v>2.028</v>
      </c>
      <c r="Q310" s="213">
        <f>_xll.qlSimpleQuoteSetValue(E310,P310/100,Trigger)</f>
        <v>-9.9999999999995925E-6</v>
      </c>
      <c r="R310" s="216"/>
      <c r="T310" s="460"/>
    </row>
    <row r="311" spans="1:20" x14ac:dyDescent="0.2">
      <c r="A311" s="216">
        <v>30</v>
      </c>
      <c r="B311" s="444" t="s">
        <v>9</v>
      </c>
      <c r="C311" s="445" t="str">
        <f>$A$311&amp;"F"</f>
        <v>30F</v>
      </c>
      <c r="D311" s="446" t="str">
        <f t="shared" si="38"/>
        <v>EUR30F1Y_Quote</v>
      </c>
      <c r="E311" s="446" t="str">
        <f>_xll.qlSimpleQuote(D311,,RateTickValue,Permanent,Trigger,ObjectOverwrite)</f>
        <v>EUR30F1Y_Quote#0000</v>
      </c>
      <c r="F311" s="447" t="str">
        <f>_xll.ohRangeRetrieveError(E311)</f>
        <v/>
      </c>
      <c r="G311" s="113"/>
      <c r="H311" s="450" t="s">
        <v>9</v>
      </c>
      <c r="I311" s="445" t="str">
        <f>$A$311&amp;"F"</f>
        <v>30F</v>
      </c>
      <c r="J311" s="451" t="str">
        <f t="shared" si="39"/>
        <v>EUR30F1Y</v>
      </c>
      <c r="K311" s="451" t="str">
        <v>EUR30F1Y=ICAP</v>
      </c>
      <c r="L311" s="452">
        <v>2.0470000000000002</v>
      </c>
      <c r="M311" s="216"/>
      <c r="N311" s="452">
        <v>2.1709999999999998</v>
      </c>
      <c r="O311" s="216"/>
      <c r="P311" s="260">
        <v>2.0470000000000002</v>
      </c>
      <c r="Q311" s="221">
        <f>_xll.qlSimpleQuoteSetValue(E311,P311/100,Trigger)</f>
        <v>-9.9999999999995925E-6</v>
      </c>
      <c r="R311" s="216"/>
      <c r="T311" s="460"/>
    </row>
    <row r="312" spans="1:20" x14ac:dyDescent="0.2">
      <c r="A312" s="216"/>
      <c r="B312" s="444" t="s">
        <v>61</v>
      </c>
      <c r="C312" s="445" t="str">
        <f t="shared" ref="C312:C328" si="44">$A$311&amp;"F"</f>
        <v>30F</v>
      </c>
      <c r="D312" s="446" t="str">
        <f t="shared" si="38"/>
        <v>EUR30F2Y_Quote</v>
      </c>
      <c r="E312" s="446" t="str">
        <f>_xll.qlSimpleQuote(D312,,RateTickValue,Permanent,Trigger,ObjectOverwrite)</f>
        <v>EUR30F2Y_Quote#0000</v>
      </c>
      <c r="F312" s="447" t="str">
        <f>_xll.ohRangeRetrieveError(E312)</f>
        <v/>
      </c>
      <c r="G312" s="113"/>
      <c r="H312" s="450" t="s">
        <v>61</v>
      </c>
      <c r="I312" s="445" t="str">
        <f t="shared" ref="I312:I328" si="45">$A$311&amp;"F"</f>
        <v>30F</v>
      </c>
      <c r="J312" s="451" t="str">
        <f t="shared" si="39"/>
        <v>EUR30F2Y</v>
      </c>
      <c r="K312" s="451" t="str">
        <v>EUR30F2Y=ICAP</v>
      </c>
      <c r="L312" s="452">
        <v>2.0550000000000002</v>
      </c>
      <c r="M312" s="216"/>
      <c r="N312" s="452">
        <v>2.1739999999999999</v>
      </c>
      <c r="O312" s="216"/>
      <c r="P312" s="260">
        <v>2.0550000000000002</v>
      </c>
      <c r="Q312" s="221">
        <f>_xll.qlSimpleQuoteSetValue(E312,P312/100,Trigger)</f>
        <v>-9.9999999999995925E-6</v>
      </c>
      <c r="R312" s="216"/>
      <c r="T312" s="460"/>
    </row>
    <row r="313" spans="1:20" x14ac:dyDescent="0.2">
      <c r="A313" s="216"/>
      <c r="B313" s="444" t="s">
        <v>60</v>
      </c>
      <c r="C313" s="445" t="str">
        <f t="shared" si="44"/>
        <v>30F</v>
      </c>
      <c r="D313" s="446" t="str">
        <f t="shared" si="38"/>
        <v>EUR30F3Y_Quote</v>
      </c>
      <c r="E313" s="446" t="str">
        <f>_xll.qlSimpleQuote(D313,,RateTickValue,Permanent,Trigger,ObjectOverwrite)</f>
        <v>EUR30F3Y_Quote#0000</v>
      </c>
      <c r="F313" s="447" t="str">
        <f>_xll.ohRangeRetrieveError(E313)</f>
        <v/>
      </c>
      <c r="G313" s="113"/>
      <c r="H313" s="450" t="s">
        <v>60</v>
      </c>
      <c r="I313" s="445" t="str">
        <f t="shared" si="45"/>
        <v>30F</v>
      </c>
      <c r="J313" s="451" t="str">
        <f t="shared" si="39"/>
        <v>EUR30F3Y</v>
      </c>
      <c r="K313" s="451" t="str">
        <v>EUR30F3Y=ICAP</v>
      </c>
      <c r="L313" s="452">
        <v>2.0630000000000002</v>
      </c>
      <c r="M313" s="216"/>
      <c r="N313" s="452">
        <v>2.177</v>
      </c>
      <c r="O313" s="216"/>
      <c r="P313" s="260">
        <v>2.0630000000000002</v>
      </c>
      <c r="Q313" s="221">
        <f>_xll.qlSimpleQuoteSetValue(E313,P313/100,Trigger)</f>
        <v>-9.9999999999995925E-6</v>
      </c>
      <c r="R313" s="216"/>
      <c r="T313" s="460"/>
    </row>
    <row r="314" spans="1:20" x14ac:dyDescent="0.2">
      <c r="A314" s="216"/>
      <c r="B314" s="444" t="s">
        <v>59</v>
      </c>
      <c r="C314" s="445" t="str">
        <f t="shared" si="44"/>
        <v>30F</v>
      </c>
      <c r="D314" s="446" t="str">
        <f t="shared" si="38"/>
        <v>EUR30F4Y_Quote</v>
      </c>
      <c r="E314" s="446" t="str">
        <f>_xll.qlSimpleQuote(D314,,RateTickValue,Permanent,Trigger,ObjectOverwrite)</f>
        <v>EUR30F4Y_Quote#0000</v>
      </c>
      <c r="F314" s="447" t="str">
        <f>_xll.ohRangeRetrieveError(E314)</f>
        <v/>
      </c>
      <c r="G314" s="113"/>
      <c r="H314" s="450" t="s">
        <v>59</v>
      </c>
      <c r="I314" s="445" t="str">
        <f t="shared" si="45"/>
        <v>30F</v>
      </c>
      <c r="J314" s="451" t="str">
        <f t="shared" si="39"/>
        <v>EUR30F4Y</v>
      </c>
      <c r="K314" s="451" t="str">
        <v>EUR30F4Y=ICAP</v>
      </c>
      <c r="L314" s="452">
        <v>2.0720000000000001</v>
      </c>
      <c r="M314" s="216"/>
      <c r="N314" s="452">
        <v>2.1819999999999999</v>
      </c>
      <c r="O314" s="216"/>
      <c r="P314" s="260">
        <v>2.0720000000000001</v>
      </c>
      <c r="Q314" s="221">
        <f>_xll.qlSimpleQuoteSetValue(E314,P314/100,Trigger)</f>
        <v>-9.9999999999961231E-6</v>
      </c>
      <c r="R314" s="216"/>
      <c r="T314" s="460"/>
    </row>
    <row r="315" spans="1:20" x14ac:dyDescent="0.2">
      <c r="A315" s="216"/>
      <c r="B315" s="444" t="s">
        <v>58</v>
      </c>
      <c r="C315" s="445" t="str">
        <f t="shared" si="44"/>
        <v>30F</v>
      </c>
      <c r="D315" s="446" t="str">
        <f t="shared" si="38"/>
        <v>EUR30F5Y_Quote</v>
      </c>
      <c r="E315" s="446" t="str">
        <f>_xll.qlSimpleQuote(D315,,RateTickValue,Permanent,Trigger,ObjectOverwrite)</f>
        <v>EUR30F5Y_Quote#0000</v>
      </c>
      <c r="F315" s="447" t="str">
        <f>_xll.ohRangeRetrieveError(E315)</f>
        <v/>
      </c>
      <c r="G315" s="113"/>
      <c r="H315" s="450" t="s">
        <v>58</v>
      </c>
      <c r="I315" s="445" t="str">
        <f t="shared" si="45"/>
        <v>30F</v>
      </c>
      <c r="J315" s="451" t="str">
        <f t="shared" si="39"/>
        <v>EUR30F5Y</v>
      </c>
      <c r="K315" s="451" t="str">
        <v>EUR30F5Y=ICAP</v>
      </c>
      <c r="L315" s="452">
        <v>2.08</v>
      </c>
      <c r="M315" s="216"/>
      <c r="N315" s="452">
        <v>2.1850000000000001</v>
      </c>
      <c r="O315" s="216"/>
      <c r="P315" s="260">
        <v>2.08</v>
      </c>
      <c r="Q315" s="221">
        <f>_xll.qlSimpleQuoteSetValue(E315,P315/100,Trigger)</f>
        <v>-9.9999999999995925E-6</v>
      </c>
      <c r="R315" s="216"/>
      <c r="T315" s="460"/>
    </row>
    <row r="316" spans="1:20" x14ac:dyDescent="0.2">
      <c r="A316" s="216"/>
      <c r="B316" s="444" t="s">
        <v>57</v>
      </c>
      <c r="C316" s="445" t="str">
        <f t="shared" si="44"/>
        <v>30F</v>
      </c>
      <c r="D316" s="446" t="str">
        <f t="shared" si="38"/>
        <v>EUR30F6Y_Quote</v>
      </c>
      <c r="E316" s="446" t="str">
        <f>_xll.qlSimpleQuote(D316,,RateTickValue,Permanent,Trigger,ObjectOverwrite)</f>
        <v>EUR30F6Y_Quote#0000</v>
      </c>
      <c r="F316" s="447" t="str">
        <f>_xll.ohRangeRetrieveError(E316)</f>
        <v/>
      </c>
      <c r="G316" s="113"/>
      <c r="H316" s="450" t="s">
        <v>57</v>
      </c>
      <c r="I316" s="445" t="str">
        <f t="shared" si="45"/>
        <v>30F</v>
      </c>
      <c r="J316" s="451" t="str">
        <f t="shared" si="39"/>
        <v>EUR30F6Y</v>
      </c>
      <c r="K316" s="451" t="str">
        <v>EUR30F6Y=ICAP</v>
      </c>
      <c r="L316" s="452">
        <v>2.0880000000000001</v>
      </c>
      <c r="M316" s="216"/>
      <c r="N316" s="452">
        <v>2.1890000000000001</v>
      </c>
      <c r="O316" s="216"/>
      <c r="P316" s="260">
        <v>2.0880000000000001</v>
      </c>
      <c r="Q316" s="221">
        <f>_xll.qlSimpleQuoteSetValue(E316,P316/100,Trigger)</f>
        <v>-9.9999999999995925E-6</v>
      </c>
      <c r="R316" s="216"/>
      <c r="T316" s="460"/>
    </row>
    <row r="317" spans="1:20" x14ac:dyDescent="0.2">
      <c r="A317" s="216"/>
      <c r="B317" s="444" t="s">
        <v>56</v>
      </c>
      <c r="C317" s="445" t="str">
        <f t="shared" si="44"/>
        <v>30F</v>
      </c>
      <c r="D317" s="446" t="str">
        <f t="shared" si="38"/>
        <v>EUR30F7Y_Quote</v>
      </c>
      <c r="E317" s="446" t="str">
        <f>_xll.qlSimpleQuote(D317,,RateTickValue,Permanent,Trigger,ObjectOverwrite)</f>
        <v>EUR30F7Y_Quote#0000</v>
      </c>
      <c r="F317" s="447" t="str">
        <f>_xll.ohRangeRetrieveError(E317)</f>
        <v/>
      </c>
      <c r="G317" s="113"/>
      <c r="H317" s="450" t="s">
        <v>56</v>
      </c>
      <c r="I317" s="445" t="str">
        <f t="shared" si="45"/>
        <v>30F</v>
      </c>
      <c r="J317" s="451" t="str">
        <f t="shared" si="39"/>
        <v>EUR30F7Y</v>
      </c>
      <c r="K317" s="451" t="str">
        <v>EUR30F7Y=ICAP</v>
      </c>
      <c r="L317" s="452">
        <v>2.0939999999999999</v>
      </c>
      <c r="M317" s="216"/>
      <c r="N317" s="452">
        <v>2.1920000000000002</v>
      </c>
      <c r="O317" s="216"/>
      <c r="P317" s="260">
        <v>2.0939999999999999</v>
      </c>
      <c r="Q317" s="221">
        <f>_xll.qlSimpleQuoteSetValue(E317,P317/100,Trigger)</f>
        <v>-1.0000000000003062E-5</v>
      </c>
      <c r="R317" s="216"/>
      <c r="T317" s="460"/>
    </row>
    <row r="318" spans="1:20" x14ac:dyDescent="0.2">
      <c r="A318" s="216"/>
      <c r="B318" s="444" t="s">
        <v>55</v>
      </c>
      <c r="C318" s="445" t="str">
        <f t="shared" si="44"/>
        <v>30F</v>
      </c>
      <c r="D318" s="446" t="str">
        <f t="shared" si="38"/>
        <v>EUR30F8Y_Quote</v>
      </c>
      <c r="E318" s="446" t="str">
        <f>_xll.qlSimpleQuote(D318,,RateTickValue,Permanent,Trigger,ObjectOverwrite)</f>
        <v>EUR30F8Y_Quote#0000</v>
      </c>
      <c r="F318" s="447" t="str">
        <f>_xll.ohRangeRetrieveError(E318)</f>
        <v/>
      </c>
      <c r="G318" s="113"/>
      <c r="H318" s="450" t="s">
        <v>55</v>
      </c>
      <c r="I318" s="445" t="str">
        <f t="shared" si="45"/>
        <v>30F</v>
      </c>
      <c r="J318" s="451" t="str">
        <f t="shared" si="39"/>
        <v>EUR30F8Y</v>
      </c>
      <c r="K318" s="451" t="str">
        <v>EUR30F8Y=ICAP</v>
      </c>
      <c r="L318" s="452">
        <v>2.0990000000000002</v>
      </c>
      <c r="M318" s="216"/>
      <c r="N318" s="452">
        <v>2.194</v>
      </c>
      <c r="O318" s="216"/>
      <c r="P318" s="260">
        <v>2.0990000000000002</v>
      </c>
      <c r="Q318" s="221">
        <f>_xll.qlSimpleQuoteSetValue(E318,P318/100,Trigger)</f>
        <v>-9.9999999999995925E-6</v>
      </c>
      <c r="R318" s="216"/>
      <c r="T318" s="460"/>
    </row>
    <row r="319" spans="1:20" x14ac:dyDescent="0.2">
      <c r="A319" s="216"/>
      <c r="B319" s="444" t="s">
        <v>54</v>
      </c>
      <c r="C319" s="445" t="str">
        <f t="shared" si="44"/>
        <v>30F</v>
      </c>
      <c r="D319" s="446" t="str">
        <f t="shared" si="38"/>
        <v>EUR30F9Y_Quote</v>
      </c>
      <c r="E319" s="446" t="str">
        <f>_xll.qlSimpleQuote(D319,,RateTickValue,Permanent,Trigger,ObjectOverwrite)</f>
        <v>EUR30F9Y_Quote#0000</v>
      </c>
      <c r="F319" s="447" t="str">
        <f>_xll.ohRangeRetrieveError(E319)</f>
        <v/>
      </c>
      <c r="G319" s="113"/>
      <c r="H319" s="450" t="s">
        <v>54</v>
      </c>
      <c r="I319" s="445" t="str">
        <f t="shared" si="45"/>
        <v>30F</v>
      </c>
      <c r="J319" s="451" t="str">
        <f t="shared" si="39"/>
        <v>EUR30F9Y</v>
      </c>
      <c r="K319" s="451" t="str">
        <v>EUR30F9Y=ICAP</v>
      </c>
      <c r="L319" s="452">
        <v>2.0990000000000002</v>
      </c>
      <c r="M319" s="216"/>
      <c r="N319" s="452">
        <v>2.194</v>
      </c>
      <c r="O319" s="216"/>
      <c r="P319" s="260">
        <v>2.0990000000000002</v>
      </c>
      <c r="Q319" s="221">
        <f>_xll.qlSimpleQuoteSetValue(E319,P319/100,Trigger)</f>
        <v>-1.9999999999999185E-5</v>
      </c>
      <c r="R319" s="216"/>
      <c r="T319" s="460"/>
    </row>
    <row r="320" spans="1:20" x14ac:dyDescent="0.2">
      <c r="A320" s="216"/>
      <c r="B320" s="444" t="s">
        <v>53</v>
      </c>
      <c r="C320" s="445" t="str">
        <f t="shared" si="44"/>
        <v>30F</v>
      </c>
      <c r="D320" s="446" t="str">
        <f t="shared" si="38"/>
        <v>EUR30F10Y_Quote</v>
      </c>
      <c r="E320" s="446" t="str">
        <f>_xll.qlSimpleQuote(D320,,RateTickValue,Permanent,Trigger,ObjectOverwrite)</f>
        <v>EUR30F10Y_Quote#0000</v>
      </c>
      <c r="F320" s="447" t="str">
        <f>_xll.ohRangeRetrieveError(E320)</f>
        <v/>
      </c>
      <c r="G320" s="113"/>
      <c r="H320" s="450" t="s">
        <v>53</v>
      </c>
      <c r="I320" s="445" t="str">
        <f t="shared" si="45"/>
        <v>30F</v>
      </c>
      <c r="J320" s="451" t="str">
        <f t="shared" si="39"/>
        <v>EUR30F10Y</v>
      </c>
      <c r="K320" s="451" t="str">
        <v>EUR30F10Y=ICAP</v>
      </c>
      <c r="L320" s="452">
        <v>2.097</v>
      </c>
      <c r="M320" s="216"/>
      <c r="N320" s="452">
        <v>2.1909999999999998</v>
      </c>
      <c r="O320" s="216"/>
      <c r="P320" s="260">
        <v>2.097</v>
      </c>
      <c r="Q320" s="221">
        <f>_xll.qlSimpleQuoteSetValue(E320,P320/100,Trigger)</f>
        <v>-9.9999999999995925E-6</v>
      </c>
      <c r="R320" s="216"/>
      <c r="T320" s="460"/>
    </row>
    <row r="321" spans="1:20" x14ac:dyDescent="0.2">
      <c r="A321" s="216"/>
      <c r="B321" s="444" t="s">
        <v>52</v>
      </c>
      <c r="C321" s="445" t="str">
        <f t="shared" si="44"/>
        <v>30F</v>
      </c>
      <c r="D321" s="446" t="str">
        <f t="shared" si="38"/>
        <v>EUR30F11Y_Quote</v>
      </c>
      <c r="E321" s="446" t="str">
        <f>_xll.qlSimpleQuote(D321,,RateTickValue,Permanent,Trigger,ObjectOverwrite)</f>
        <v>EUR30F11Y_Quote#0000</v>
      </c>
      <c r="F321" s="447" t="str">
        <f>_xll.ohRangeRetrieveError(E321)</f>
        <v/>
      </c>
      <c r="G321" s="113"/>
      <c r="H321" s="450" t="s">
        <v>52</v>
      </c>
      <c r="I321" s="445" t="str">
        <f t="shared" si="45"/>
        <v>30F</v>
      </c>
      <c r="J321" s="451" t="str">
        <f t="shared" si="39"/>
        <v>EUR30F11Y</v>
      </c>
      <c r="K321" s="451" t="str">
        <v>EUR30F11Y=ICAP</v>
      </c>
      <c r="L321" s="452">
        <v>2.0910000000000002</v>
      </c>
      <c r="M321" s="216"/>
      <c r="N321" s="452">
        <v>2.1850000000000001</v>
      </c>
      <c r="O321" s="216"/>
      <c r="P321" s="260">
        <v>2.0910000000000002</v>
      </c>
      <c r="Q321" s="221">
        <f>_xll.qlSimpleQuoteSetValue(E321,P321/100,Trigger)</f>
        <v>-9.9999999999995925E-6</v>
      </c>
      <c r="R321" s="216"/>
      <c r="T321" s="460"/>
    </row>
    <row r="322" spans="1:20" x14ac:dyDescent="0.2">
      <c r="A322" s="216"/>
      <c r="B322" s="444" t="s">
        <v>51</v>
      </c>
      <c r="C322" s="445" t="str">
        <f t="shared" si="44"/>
        <v>30F</v>
      </c>
      <c r="D322" s="446" t="str">
        <f t="shared" si="38"/>
        <v>EUR30F12Y_Quote</v>
      </c>
      <c r="E322" s="446" t="str">
        <f>_xll.qlSimpleQuote(D322,,RateTickValue,Permanent,Trigger,ObjectOverwrite)</f>
        <v>EUR30F12Y_Quote#0000</v>
      </c>
      <c r="F322" s="447" t="str">
        <f>_xll.ohRangeRetrieveError(E322)</f>
        <v/>
      </c>
      <c r="G322" s="113"/>
      <c r="H322" s="450" t="s">
        <v>51</v>
      </c>
      <c r="I322" s="445" t="str">
        <f t="shared" si="45"/>
        <v>30F</v>
      </c>
      <c r="J322" s="451" t="str">
        <f t="shared" si="39"/>
        <v>EUR30F12Y</v>
      </c>
      <c r="K322" s="451" t="str">
        <v>EUR30F12Y=ICAP</v>
      </c>
      <c r="L322" s="452">
        <v>2.0819999999999999</v>
      </c>
      <c r="M322" s="216"/>
      <c r="N322" s="452">
        <v>2.1779999999999999</v>
      </c>
      <c r="O322" s="216"/>
      <c r="P322" s="260">
        <v>2.0819999999999999</v>
      </c>
      <c r="Q322" s="221">
        <f>_xll.qlSimpleQuoteSetValue(E322,P322/100,Trigger)</f>
        <v>-1.0000000000003062E-5</v>
      </c>
      <c r="R322" s="216"/>
      <c r="T322" s="460"/>
    </row>
    <row r="323" spans="1:20" x14ac:dyDescent="0.2">
      <c r="A323" s="216"/>
      <c r="B323" s="444" t="s">
        <v>50</v>
      </c>
      <c r="C323" s="445" t="str">
        <f t="shared" si="44"/>
        <v>30F</v>
      </c>
      <c r="D323" s="446" t="str">
        <f t="shared" si="38"/>
        <v>EUR30F13Y_Quote</v>
      </c>
      <c r="E323" s="446" t="str">
        <f>_xll.qlSimpleQuote(D323,,RateTickValue,Permanent,Trigger,ObjectOverwrite)</f>
        <v>EUR30F13Y_Quote#0000</v>
      </c>
      <c r="F323" s="447" t="str">
        <f>_xll.ohRangeRetrieveError(E323)</f>
        <v/>
      </c>
      <c r="G323" s="113"/>
      <c r="H323" s="450" t="s">
        <v>50</v>
      </c>
      <c r="I323" s="445" t="str">
        <f t="shared" si="45"/>
        <v>30F</v>
      </c>
      <c r="J323" s="451" t="str">
        <f t="shared" si="39"/>
        <v>EUR30F13Y</v>
      </c>
      <c r="K323" s="451" t="str">
        <v>EUR30F13Y=ICAP</v>
      </c>
      <c r="L323" s="452">
        <v>2.073</v>
      </c>
      <c r="M323" s="216"/>
      <c r="N323" s="452">
        <v>2.17</v>
      </c>
      <c r="O323" s="216"/>
      <c r="P323" s="260">
        <v>2.073</v>
      </c>
      <c r="Q323" s="221">
        <f>_xll.qlSimpleQuoteSetValue(E323,P323/100,Trigger)</f>
        <v>-9.9999999999995925E-6</v>
      </c>
      <c r="R323" s="216"/>
      <c r="T323" s="460"/>
    </row>
    <row r="324" spans="1:20" x14ac:dyDescent="0.2">
      <c r="A324" s="216"/>
      <c r="B324" s="444" t="s">
        <v>49</v>
      </c>
      <c r="C324" s="445" t="str">
        <f t="shared" si="44"/>
        <v>30F</v>
      </c>
      <c r="D324" s="446" t="str">
        <f t="shared" si="38"/>
        <v>EUR30F14Y_Quote</v>
      </c>
      <c r="E324" s="446" t="str">
        <f>_xll.qlSimpleQuote(D324,,RateTickValue,Permanent,Trigger,ObjectOverwrite)</f>
        <v>EUR30F14Y_Quote#0000</v>
      </c>
      <c r="F324" s="447" t="str">
        <f>_xll.ohRangeRetrieveError(E324)</f>
        <v/>
      </c>
      <c r="G324" s="113"/>
      <c r="H324" s="450" t="s">
        <v>49</v>
      </c>
      <c r="I324" s="445" t="str">
        <f t="shared" si="45"/>
        <v>30F</v>
      </c>
      <c r="J324" s="451" t="str">
        <f t="shared" si="39"/>
        <v>EUR30F14Y</v>
      </c>
      <c r="K324" s="451" t="str">
        <v>EUR30F14Y=ICAP</v>
      </c>
      <c r="L324" s="452">
        <v>2.0630000000000002</v>
      </c>
      <c r="M324" s="216"/>
      <c r="N324" s="452">
        <v>2.1619999999999999</v>
      </c>
      <c r="O324" s="216"/>
      <c r="P324" s="260">
        <v>2.0630000000000002</v>
      </c>
      <c r="Q324" s="221">
        <f>_xll.qlSimpleQuoteSetValue(E324,P324/100,Trigger)</f>
        <v>-9.9999999999995925E-6</v>
      </c>
      <c r="R324" s="216"/>
      <c r="T324" s="460"/>
    </row>
    <row r="325" spans="1:20" x14ac:dyDescent="0.2">
      <c r="A325" s="216"/>
      <c r="B325" s="444" t="s">
        <v>48</v>
      </c>
      <c r="C325" s="445" t="str">
        <f t="shared" si="44"/>
        <v>30F</v>
      </c>
      <c r="D325" s="446" t="str">
        <f t="shared" si="38"/>
        <v>EUR30F15Y_Quote</v>
      </c>
      <c r="E325" s="446" t="str">
        <f>_xll.qlSimpleQuote(D325,,RateTickValue,Permanent,Trigger,ObjectOverwrite)</f>
        <v>EUR30F15Y_Quote#0000</v>
      </c>
      <c r="F325" s="447" t="str">
        <f>_xll.ohRangeRetrieveError(E325)</f>
        <v/>
      </c>
      <c r="G325" s="113"/>
      <c r="H325" s="450" t="s">
        <v>48</v>
      </c>
      <c r="I325" s="445" t="str">
        <f t="shared" si="45"/>
        <v>30F</v>
      </c>
      <c r="J325" s="451" t="str">
        <f t="shared" si="39"/>
        <v>EUR30F15Y</v>
      </c>
      <c r="K325" s="451" t="str">
        <v>EUR30F15Y=ICAP</v>
      </c>
      <c r="L325" s="452">
        <v>2.0529999999999999</v>
      </c>
      <c r="M325" s="216"/>
      <c r="N325" s="452">
        <v>2.1539999999999999</v>
      </c>
      <c r="O325" s="216"/>
      <c r="P325" s="260">
        <v>2.0529999999999999</v>
      </c>
      <c r="Q325" s="221">
        <f>_xll.qlSimpleQuoteSetValue(E325,P325/100,Trigger)</f>
        <v>-9.9999999999995925E-6</v>
      </c>
      <c r="R325" s="216"/>
      <c r="T325" s="460"/>
    </row>
    <row r="326" spans="1:20" x14ac:dyDescent="0.2">
      <c r="A326" s="216"/>
      <c r="B326" s="444" t="s">
        <v>43</v>
      </c>
      <c r="C326" s="445" t="str">
        <f t="shared" si="44"/>
        <v>30F</v>
      </c>
      <c r="D326" s="446" t="str">
        <f t="shared" si="38"/>
        <v>EUR30F20Y_Quote</v>
      </c>
      <c r="E326" s="446" t="str">
        <f>_xll.qlSimpleQuote(D326,,RateTickValue,Permanent,Trigger,ObjectOverwrite)</f>
        <v>EUR30F20Y_Quote#0000</v>
      </c>
      <c r="F326" s="447" t="str">
        <f>_xll.ohRangeRetrieveError(E326)</f>
        <v/>
      </c>
      <c r="G326" s="113"/>
      <c r="H326" s="450" t="s">
        <v>43</v>
      </c>
      <c r="I326" s="445" t="str">
        <f t="shared" si="45"/>
        <v>30F</v>
      </c>
      <c r="J326" s="451" t="str">
        <f t="shared" si="39"/>
        <v>EUR30F20Y</v>
      </c>
      <c r="K326" s="451" t="str">
        <v>EUR30F20Y=ICAP</v>
      </c>
      <c r="L326" s="452">
        <v>2.0259999999999998</v>
      </c>
      <c r="M326" s="216"/>
      <c r="N326" s="452">
        <v>2.129</v>
      </c>
      <c r="O326" s="216"/>
      <c r="P326" s="260">
        <v>2.0259999999999998</v>
      </c>
      <c r="Q326" s="221">
        <f>_xll.qlSimpleQuoteSetValue(E326,P326/100,Trigger)</f>
        <v>-1.0000000000003062E-5</v>
      </c>
      <c r="R326" s="216"/>
      <c r="T326" s="460"/>
    </row>
    <row r="327" spans="1:20" x14ac:dyDescent="0.2">
      <c r="A327" s="216"/>
      <c r="B327" s="444" t="s">
        <v>38</v>
      </c>
      <c r="C327" s="445" t="str">
        <f t="shared" si="44"/>
        <v>30F</v>
      </c>
      <c r="D327" s="446" t="str">
        <f t="shared" si="38"/>
        <v>EUR30F25Y_Quote</v>
      </c>
      <c r="E327" s="446" t="str">
        <f>_xll.qlSimpleQuote(D327,,RateTickValue,Permanent,Trigger,ObjectOverwrite)</f>
        <v>EUR30F25Y_Quote#0000</v>
      </c>
      <c r="F327" s="447" t="str">
        <f>_xll.ohRangeRetrieveError(E327)</f>
        <v/>
      </c>
      <c r="G327" s="113"/>
      <c r="H327" s="450" t="s">
        <v>38</v>
      </c>
      <c r="I327" s="445" t="str">
        <f t="shared" si="45"/>
        <v>30F</v>
      </c>
      <c r="J327" s="451" t="str">
        <f t="shared" si="39"/>
        <v>EUR30F25Y</v>
      </c>
      <c r="K327" s="451" t="str">
        <v>EUR30F25Y=ICAP</v>
      </c>
      <c r="L327" s="452">
        <v>2.02</v>
      </c>
      <c r="M327" s="216"/>
      <c r="N327" s="452">
        <v>2.1280000000000001</v>
      </c>
      <c r="O327" s="216"/>
      <c r="P327" s="260">
        <v>2.02</v>
      </c>
      <c r="Q327" s="221">
        <f>_xll.qlSimpleQuoteSetValue(E327,P327/100,Trigger)</f>
        <v>-9.9999999999995925E-6</v>
      </c>
      <c r="R327" s="216"/>
      <c r="T327" s="460"/>
    </row>
    <row r="328" spans="1:20" x14ac:dyDescent="0.2">
      <c r="A328" s="216"/>
      <c r="B328" s="187" t="s">
        <v>33</v>
      </c>
      <c r="C328" s="53" t="str">
        <f t="shared" si="44"/>
        <v>30F</v>
      </c>
      <c r="D328" s="52" t="str">
        <f t="shared" si="38"/>
        <v>EUR30F30Y_Quote</v>
      </c>
      <c r="E328" s="52" t="str">
        <f>_xll.qlSimpleQuote(D328,,RateTickValue,Permanent,Trigger,ObjectOverwrite)</f>
        <v>EUR30F30Y_Quote#0000</v>
      </c>
      <c r="F328" s="448" t="str">
        <f>_xll.ohRangeRetrieveError(E328)</f>
        <v/>
      </c>
      <c r="G328" s="113"/>
      <c r="H328" s="453" t="s">
        <v>33</v>
      </c>
      <c r="I328" s="53" t="str">
        <f t="shared" si="45"/>
        <v>30F</v>
      </c>
      <c r="J328" s="454" t="str">
        <f t="shared" si="39"/>
        <v>EUR30F30Y</v>
      </c>
      <c r="K328" s="454" t="str">
        <v>EUR30F30Y=ICAP</v>
      </c>
      <c r="L328" s="455">
        <v>2.0219999999999998</v>
      </c>
      <c r="M328" s="216"/>
      <c r="N328" s="455">
        <v>2.1339999999999999</v>
      </c>
      <c r="O328" s="216"/>
      <c r="P328" s="265">
        <v>2.0219999999999998</v>
      </c>
      <c r="Q328" s="213">
        <f>_xll.qlSimpleQuoteSetValue(E328,P328/100,Trigger)</f>
        <v>-1.0000000000003062E-5</v>
      </c>
      <c r="R328" s="216"/>
      <c r="T328" s="460"/>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N33" sqref="N33"/>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sheetViews>
  <sheetFormatPr defaultRowHeight="11.25" x14ac:dyDescent="0.2"/>
  <cols>
    <col min="1" max="1" width="23.7109375" style="476" bestFit="1" customWidth="1"/>
    <col min="2" max="2" width="22.42578125" style="476" customWidth="1"/>
    <col min="3" max="3" width="9.140625" style="476"/>
    <col min="4" max="4" width="19.28515625" style="476" bestFit="1" customWidth="1"/>
    <col min="5" max="5" width="12" style="476" bestFit="1" customWidth="1"/>
    <col min="6" max="16384" width="9.140625" style="476"/>
  </cols>
  <sheetData>
    <row r="1" spans="1:6" x14ac:dyDescent="0.2">
      <c r="A1" s="474" t="s">
        <v>274</v>
      </c>
      <c r="B1" s="477" t="s">
        <v>273</v>
      </c>
    </row>
    <row r="2" spans="1:6" x14ac:dyDescent="0.2">
      <c r="D2" s="487" t="str">
        <f>_xll.RHistory("EURIBOR3MD=",B9:B10,B5,,"CH:In;Fd TSREPEAT:N SORT:"&amp;B7,D3)</f>
        <v>Updated at 15:05:50</v>
      </c>
      <c r="E2" s="487"/>
    </row>
    <row r="3" spans="1:6" x14ac:dyDescent="0.2">
      <c r="A3" s="474" t="s">
        <v>262</v>
      </c>
      <c r="B3" s="475">
        <f>_xll.qlCalendarAdvance("TARGET",B4,"-4M","f",FALSE,Trigger)</f>
        <v>41810</v>
      </c>
      <c r="D3" s="485" t="s">
        <v>269</v>
      </c>
      <c r="E3" s="485" t="s">
        <v>269</v>
      </c>
    </row>
    <row r="4" spans="1:6" ht="24" customHeight="1" x14ac:dyDescent="0.2">
      <c r="A4" s="474" t="s">
        <v>263</v>
      </c>
      <c r="B4" s="477">
        <f>_xll.qlSettingsEvaluationDate(Trigger)</f>
        <v>41932</v>
      </c>
      <c r="D4" s="486" t="s">
        <v>270</v>
      </c>
      <c r="E4" s="486" t="s">
        <v>271</v>
      </c>
      <c r="F4" s="488" t="s">
        <v>237</v>
      </c>
    </row>
    <row r="5" spans="1:6" ht="22.5" x14ac:dyDescent="0.2">
      <c r="A5" s="474" t="s">
        <v>264</v>
      </c>
      <c r="B5" s="483" t="str">
        <f>"START:"&amp;B3&amp; " END:"&amp;B4&amp;" INTERVAL:1D"</f>
        <v>START:41810 END:41932 INTERVAL:1D</v>
      </c>
      <c r="D5" s="478">
        <v>41932</v>
      </c>
      <c r="E5" s="480">
        <v>8.1000000000000003E-2</v>
      </c>
      <c r="F5" s="480" t="b">
        <f>_xll.qlIndexAddFixings($B$1,D5,E5/100,TRUE,E5)</f>
        <v>1</v>
      </c>
    </row>
    <row r="6" spans="1:6" x14ac:dyDescent="0.2">
      <c r="D6" s="479">
        <v>41929</v>
      </c>
      <c r="E6" s="481">
        <v>8.1000000000000003E-2</v>
      </c>
      <c r="F6" s="481" t="b">
        <f>_xll.qlIndexAddFixings($B$1,D6,E6/100,TRUE,E6)</f>
        <v>1</v>
      </c>
    </row>
    <row r="7" spans="1:6" x14ac:dyDescent="0.2">
      <c r="A7" s="474" t="s">
        <v>265</v>
      </c>
      <c r="B7" s="477" t="s">
        <v>266</v>
      </c>
      <c r="D7" s="479">
        <v>41928</v>
      </c>
      <c r="E7" s="481">
        <v>8.1000000000000003E-2</v>
      </c>
      <c r="F7" s="481" t="b">
        <f>_xll.qlIndexAddFixings($B$1,D7,E7/100,TRUE,E7)</f>
        <v>1</v>
      </c>
    </row>
    <row r="8" spans="1:6" x14ac:dyDescent="0.2">
      <c r="D8" s="479">
        <v>41927</v>
      </c>
      <c r="E8" s="481">
        <v>8.1000000000000003E-2</v>
      </c>
      <c r="F8" s="481" t="b">
        <f>_xll.qlIndexAddFixings($B$1,D8,E8/100,TRUE,E8)</f>
        <v>1</v>
      </c>
    </row>
    <row r="9" spans="1:6" x14ac:dyDescent="0.2">
      <c r="A9" s="474" t="s">
        <v>272</v>
      </c>
      <c r="B9" s="477" t="s">
        <v>267</v>
      </c>
      <c r="D9" s="479">
        <v>41926</v>
      </c>
      <c r="E9" s="481">
        <v>8.2000000000000003E-2</v>
      </c>
      <c r="F9" s="481" t="b">
        <f>_xll.qlIndexAddFixings($B$1,D9,E9/100,TRUE,E9)</f>
        <v>1</v>
      </c>
    </row>
    <row r="10" spans="1:6" x14ac:dyDescent="0.2">
      <c r="B10" s="484" t="s">
        <v>268</v>
      </c>
      <c r="D10" s="479">
        <v>41925</v>
      </c>
      <c r="E10" s="481">
        <v>8.2000000000000003E-2</v>
      </c>
      <c r="F10" s="481" t="b">
        <f>_xll.qlIndexAddFixings($B$1,D10,E10/100,TRUE,E10)</f>
        <v>1</v>
      </c>
    </row>
    <row r="11" spans="1:6" x14ac:dyDescent="0.2">
      <c r="D11" s="479">
        <v>41922</v>
      </c>
      <c r="E11" s="481">
        <v>7.9000000000000001E-2</v>
      </c>
      <c r="F11" s="481" t="b">
        <f>_xll.qlIndexAddFixings($B$1,D11,E11/100,TRUE,E11)</f>
        <v>1</v>
      </c>
    </row>
    <row r="12" spans="1:6" x14ac:dyDescent="0.2">
      <c r="D12" s="479">
        <v>41921</v>
      </c>
      <c r="E12" s="481">
        <v>7.9000000000000001E-2</v>
      </c>
      <c r="F12" s="481" t="b">
        <f>_xll.qlIndexAddFixings($B$1,D12,E12/100,TRUE,E12)</f>
        <v>1</v>
      </c>
    </row>
    <row r="13" spans="1:6" x14ac:dyDescent="0.2">
      <c r="D13" s="479">
        <v>41920</v>
      </c>
      <c r="E13" s="481">
        <v>0.08</v>
      </c>
      <c r="F13" s="481" t="b">
        <f>_xll.qlIndexAddFixings($B$1,D13,E13/100,TRUE,E13)</f>
        <v>1</v>
      </c>
    </row>
    <row r="14" spans="1:6" x14ac:dyDescent="0.2">
      <c r="D14" s="479">
        <v>41919</v>
      </c>
      <c r="E14" s="481">
        <v>7.9000000000000001E-2</v>
      </c>
      <c r="F14" s="481" t="b">
        <f>_xll.qlIndexAddFixings($B$1,D14,E14/100,TRUE,E14)</f>
        <v>1</v>
      </c>
    </row>
    <row r="15" spans="1:6" x14ac:dyDescent="0.2">
      <c r="D15" s="479">
        <v>41918</v>
      </c>
      <c r="E15" s="481">
        <v>7.9000000000000001E-2</v>
      </c>
      <c r="F15" s="481" t="b">
        <f>_xll.qlIndexAddFixings($B$1,D15,E15/100,TRUE,E15)</f>
        <v>1</v>
      </c>
    </row>
    <row r="16" spans="1:6" x14ac:dyDescent="0.2">
      <c r="D16" s="479">
        <v>41915</v>
      </c>
      <c r="E16" s="481">
        <v>8.1000000000000003E-2</v>
      </c>
      <c r="F16" s="481" t="b">
        <f>_xll.qlIndexAddFixings($B$1,D16,E16/100,TRUE,E16)</f>
        <v>1</v>
      </c>
    </row>
    <row r="17" spans="4:6" x14ac:dyDescent="0.2">
      <c r="D17" s="479">
        <v>41914</v>
      </c>
      <c r="E17" s="481">
        <v>8.1000000000000003E-2</v>
      </c>
      <c r="F17" s="481" t="b">
        <f>_xll.qlIndexAddFixings($B$1,D17,E17/100,TRUE,E17)</f>
        <v>1</v>
      </c>
    </row>
    <row r="18" spans="4:6" x14ac:dyDescent="0.2">
      <c r="D18" s="479">
        <v>41913</v>
      </c>
      <c r="E18" s="481">
        <v>8.2000000000000003E-2</v>
      </c>
      <c r="F18" s="481" t="b">
        <f>_xll.qlIndexAddFixings($B$1,D18,E18/100,TRUE,E18)</f>
        <v>1</v>
      </c>
    </row>
    <row r="19" spans="4:6" x14ac:dyDescent="0.2">
      <c r="D19" s="479">
        <v>41912</v>
      </c>
      <c r="E19" s="481">
        <v>8.3000000000000004E-2</v>
      </c>
      <c r="F19" s="481" t="b">
        <f>_xll.qlIndexAddFixings($B$1,D19,E19/100,TRUE,E19)</f>
        <v>1</v>
      </c>
    </row>
    <row r="20" spans="4:6" x14ac:dyDescent="0.2">
      <c r="D20" s="479">
        <v>41911</v>
      </c>
      <c r="E20" s="481">
        <v>8.3000000000000004E-2</v>
      </c>
      <c r="F20" s="481" t="b">
        <f>_xll.qlIndexAddFixings($B$1,D20,E20/100,TRUE,E20)</f>
        <v>1</v>
      </c>
    </row>
    <row r="21" spans="4:6" x14ac:dyDescent="0.2">
      <c r="D21" s="479">
        <v>41908</v>
      </c>
      <c r="E21" s="481">
        <v>8.2000000000000003E-2</v>
      </c>
      <c r="F21" s="481" t="b">
        <f>_xll.qlIndexAddFixings($B$1,D21,E21/100,TRUE,E21)</f>
        <v>1</v>
      </c>
    </row>
    <row r="22" spans="4:6" x14ac:dyDescent="0.2">
      <c r="D22" s="479">
        <v>41907</v>
      </c>
      <c r="E22" s="481">
        <v>8.2000000000000003E-2</v>
      </c>
      <c r="F22" s="481" t="b">
        <f>_xll.qlIndexAddFixings($B$1,D22,E22/100,TRUE,E22)</f>
        <v>1</v>
      </c>
    </row>
    <row r="23" spans="4:6" x14ac:dyDescent="0.2">
      <c r="D23" s="479">
        <v>41906</v>
      </c>
      <c r="E23" s="481">
        <v>8.3000000000000004E-2</v>
      </c>
      <c r="F23" s="481" t="b">
        <f>_xll.qlIndexAddFixings($B$1,D23,E23/100,TRUE,E23)</f>
        <v>1</v>
      </c>
    </row>
    <row r="24" spans="4:6" x14ac:dyDescent="0.2">
      <c r="D24" s="479">
        <v>41905</v>
      </c>
      <c r="E24" s="481">
        <v>8.2000000000000003E-2</v>
      </c>
      <c r="F24" s="481" t="b">
        <f>_xll.qlIndexAddFixings($B$1,D24,E24/100,TRUE,E24)</f>
        <v>1</v>
      </c>
    </row>
    <row r="25" spans="4:6" x14ac:dyDescent="0.2">
      <c r="D25" s="479">
        <v>41904</v>
      </c>
      <c r="E25" s="481">
        <v>8.2000000000000003E-2</v>
      </c>
      <c r="F25" s="481" t="b">
        <f>_xll.qlIndexAddFixings($B$1,D25,E25/100,TRUE,E25)</f>
        <v>1</v>
      </c>
    </row>
    <row r="26" spans="4:6" x14ac:dyDescent="0.2">
      <c r="D26" s="479">
        <v>41901</v>
      </c>
      <c r="E26" s="481">
        <v>8.3000000000000004E-2</v>
      </c>
      <c r="F26" s="481" t="b">
        <f>_xll.qlIndexAddFixings($B$1,D26,E26/100,TRUE,E26)</f>
        <v>1</v>
      </c>
    </row>
    <row r="27" spans="4:6" x14ac:dyDescent="0.2">
      <c r="D27" s="479">
        <v>41900</v>
      </c>
      <c r="E27" s="481">
        <v>8.2000000000000003E-2</v>
      </c>
      <c r="F27" s="481" t="b">
        <f>_xll.qlIndexAddFixings($B$1,D27,E27/100,TRUE,E27)</f>
        <v>1</v>
      </c>
    </row>
    <row r="28" spans="4:6" x14ac:dyDescent="0.2">
      <c r="D28" s="479">
        <v>41899</v>
      </c>
      <c r="E28" s="481">
        <v>8.2000000000000003E-2</v>
      </c>
      <c r="F28" s="481" t="b">
        <f>_xll.qlIndexAddFixings($B$1,D28,E28/100,TRUE,E28)</f>
        <v>1</v>
      </c>
    </row>
    <row r="29" spans="4:6" x14ac:dyDescent="0.2">
      <c r="D29" s="479">
        <v>41898</v>
      </c>
      <c r="E29" s="481">
        <v>8.1000000000000003E-2</v>
      </c>
      <c r="F29" s="481" t="b">
        <f>_xll.qlIndexAddFixings($B$1,D29,E29/100,TRUE,E29)</f>
        <v>1</v>
      </c>
    </row>
    <row r="30" spans="4:6" x14ac:dyDescent="0.2">
      <c r="D30" s="479">
        <v>41897</v>
      </c>
      <c r="E30" s="481">
        <v>8.1000000000000003E-2</v>
      </c>
      <c r="F30" s="481" t="b">
        <f>_xll.qlIndexAddFixings($B$1,D30,E30/100,TRUE,E30)</f>
        <v>1</v>
      </c>
    </row>
    <row r="31" spans="4:6" x14ac:dyDescent="0.2">
      <c r="D31" s="479">
        <v>41894</v>
      </c>
      <c r="E31" s="481">
        <v>8.2000000000000003E-2</v>
      </c>
      <c r="F31" s="481" t="b">
        <f>_xll.qlIndexAddFixings($B$1,D31,E31/100,TRUE,E31)</f>
        <v>1</v>
      </c>
    </row>
    <row r="32" spans="4:6" x14ac:dyDescent="0.2">
      <c r="D32" s="479">
        <v>41893</v>
      </c>
      <c r="E32" s="481">
        <v>8.4000000000000005E-2</v>
      </c>
      <c r="F32" s="481" t="b">
        <f>_xll.qlIndexAddFixings($B$1,D32,E32/100,TRUE,E32)</f>
        <v>1</v>
      </c>
    </row>
    <row r="33" spans="4:6" x14ac:dyDescent="0.2">
      <c r="D33" s="479">
        <v>41892</v>
      </c>
      <c r="E33" s="481">
        <v>8.6999999999999994E-2</v>
      </c>
      <c r="F33" s="481" t="b">
        <f>_xll.qlIndexAddFixings($B$1,D33,E33/100,TRUE,E33)</f>
        <v>1</v>
      </c>
    </row>
    <row r="34" spans="4:6" x14ac:dyDescent="0.2">
      <c r="D34" s="479">
        <v>41891</v>
      </c>
      <c r="E34" s="481">
        <v>8.8999999999999996E-2</v>
      </c>
      <c r="F34" s="481" t="b">
        <f>_xll.qlIndexAddFixings($B$1,D34,E34/100,TRUE,E34)</f>
        <v>1</v>
      </c>
    </row>
    <row r="35" spans="4:6" x14ac:dyDescent="0.2">
      <c r="D35" s="479">
        <v>41890</v>
      </c>
      <c r="E35" s="481">
        <v>9.4E-2</v>
      </c>
      <c r="F35" s="481" t="b">
        <f>_xll.qlIndexAddFixings($B$1,D35,E35/100,TRUE,E35)</f>
        <v>1</v>
      </c>
    </row>
    <row r="36" spans="4:6" x14ac:dyDescent="0.2">
      <c r="D36" s="479">
        <v>41887</v>
      </c>
      <c r="E36" s="481">
        <v>0.104</v>
      </c>
      <c r="F36" s="481" t="b">
        <f>_xll.qlIndexAddFixings($B$1,D36,E36/100,TRUE,E36)</f>
        <v>1</v>
      </c>
    </row>
    <row r="37" spans="4:6" x14ac:dyDescent="0.2">
      <c r="D37" s="479">
        <v>41886</v>
      </c>
      <c r="E37" s="481">
        <v>0.14899999999999999</v>
      </c>
      <c r="F37" s="481" t="b">
        <f>_xll.qlIndexAddFixings($B$1,D37,E37/100,TRUE,E37)</f>
        <v>1</v>
      </c>
    </row>
    <row r="38" spans="4:6" x14ac:dyDescent="0.2">
      <c r="D38" s="479">
        <v>41885</v>
      </c>
      <c r="E38" s="481">
        <v>0.15</v>
      </c>
      <c r="F38" s="481" t="b">
        <f>_xll.qlIndexAddFixings($B$1,D38,E38/100,TRUE,E38)</f>
        <v>1</v>
      </c>
    </row>
    <row r="39" spans="4:6" x14ac:dyDescent="0.2">
      <c r="D39" s="479">
        <v>41884</v>
      </c>
      <c r="E39" s="481">
        <v>0.152</v>
      </c>
      <c r="F39" s="481" t="b">
        <f>_xll.qlIndexAddFixings($B$1,D39,E39/100,TRUE,E39)</f>
        <v>1</v>
      </c>
    </row>
    <row r="40" spans="4:6" x14ac:dyDescent="0.2">
      <c r="D40" s="479">
        <v>41883</v>
      </c>
      <c r="E40" s="481">
        <v>0.159</v>
      </c>
      <c r="F40" s="481" t="b">
        <f>_xll.qlIndexAddFixings($B$1,D40,E40/100,TRUE,E40)</f>
        <v>1</v>
      </c>
    </row>
    <row r="41" spans="4:6" x14ac:dyDescent="0.2">
      <c r="D41" s="479">
        <v>41880</v>
      </c>
      <c r="E41" s="481">
        <v>0.16300000000000001</v>
      </c>
      <c r="F41" s="481" t="b">
        <f>_xll.qlIndexAddFixings($B$1,D41,E41/100,TRUE,E41)</f>
        <v>1</v>
      </c>
    </row>
    <row r="42" spans="4:6" x14ac:dyDescent="0.2">
      <c r="D42" s="479">
        <v>41879</v>
      </c>
      <c r="E42" s="481">
        <v>0.16700000000000001</v>
      </c>
      <c r="F42" s="481" t="b">
        <f>_xll.qlIndexAddFixings($B$1,D42,E42/100,TRUE,E42)</f>
        <v>1</v>
      </c>
    </row>
    <row r="43" spans="4:6" x14ac:dyDescent="0.2">
      <c r="D43" s="479">
        <v>41878</v>
      </c>
      <c r="E43" s="481">
        <v>0.17</v>
      </c>
      <c r="F43" s="481" t="b">
        <f>_xll.qlIndexAddFixings($B$1,D43,E43/100,TRUE,E43)</f>
        <v>1</v>
      </c>
    </row>
    <row r="44" spans="4:6" x14ac:dyDescent="0.2">
      <c r="D44" s="479">
        <v>41877</v>
      </c>
      <c r="E44" s="481">
        <v>0.17100000000000001</v>
      </c>
      <c r="F44" s="481" t="b">
        <f>_xll.qlIndexAddFixings($B$1,D44,E44/100,TRUE,E44)</f>
        <v>1</v>
      </c>
    </row>
    <row r="45" spans="4:6" x14ac:dyDescent="0.2">
      <c r="D45" s="479">
        <v>41876</v>
      </c>
      <c r="E45" s="481">
        <v>0.17499999999999999</v>
      </c>
      <c r="F45" s="481" t="b">
        <f>_xll.qlIndexAddFixings($B$1,D45,E45/100,TRUE,E45)</f>
        <v>1</v>
      </c>
    </row>
    <row r="46" spans="4:6" x14ac:dyDescent="0.2">
      <c r="D46" s="479">
        <v>41873</v>
      </c>
      <c r="E46" s="481">
        <v>0.183</v>
      </c>
      <c r="F46" s="481" t="b">
        <f>_xll.qlIndexAddFixings($B$1,D46,E46/100,TRUE,E46)</f>
        <v>1</v>
      </c>
    </row>
    <row r="47" spans="4:6" x14ac:dyDescent="0.2">
      <c r="D47" s="479">
        <v>41872</v>
      </c>
      <c r="E47" s="481">
        <v>0.186</v>
      </c>
      <c r="F47" s="481" t="b">
        <f>_xll.qlIndexAddFixings($B$1,D47,E47/100,TRUE,E47)</f>
        <v>1</v>
      </c>
    </row>
    <row r="48" spans="4:6" x14ac:dyDescent="0.2">
      <c r="D48" s="479">
        <v>41871</v>
      </c>
      <c r="E48" s="481">
        <v>0.187</v>
      </c>
      <c r="F48" s="481" t="b">
        <f>_xll.qlIndexAddFixings($B$1,D48,E48/100,TRUE,E48)</f>
        <v>1</v>
      </c>
    </row>
    <row r="49" spans="4:6" x14ac:dyDescent="0.2">
      <c r="D49" s="479">
        <v>41870</v>
      </c>
      <c r="E49" s="481">
        <v>0.191</v>
      </c>
      <c r="F49" s="481" t="b">
        <f>_xll.qlIndexAddFixings($B$1,D49,E49/100,TRUE,E49)</f>
        <v>1</v>
      </c>
    </row>
    <row r="50" spans="4:6" x14ac:dyDescent="0.2">
      <c r="D50" s="479">
        <v>41869</v>
      </c>
      <c r="E50" s="481">
        <v>0.19600000000000001</v>
      </c>
      <c r="F50" s="481" t="b">
        <f>_xll.qlIndexAddFixings($B$1,D50,E50/100,TRUE,E50)</f>
        <v>1</v>
      </c>
    </row>
    <row r="51" spans="4:6" x14ac:dyDescent="0.2">
      <c r="D51" s="479">
        <v>41866</v>
      </c>
      <c r="E51" s="481">
        <v>0.19700000000000001</v>
      </c>
      <c r="F51" s="481" t="b">
        <f>_xll.qlIndexAddFixings($B$1,D51,E51/100,TRUE,E51)</f>
        <v>1</v>
      </c>
    </row>
    <row r="52" spans="4:6" x14ac:dyDescent="0.2">
      <c r="D52" s="479">
        <v>41865</v>
      </c>
      <c r="E52" s="481">
        <v>0.19800000000000001</v>
      </c>
      <c r="F52" s="481" t="b">
        <f>_xll.qlIndexAddFixings($B$1,D52,E52/100,TRUE,E52)</f>
        <v>1</v>
      </c>
    </row>
    <row r="53" spans="4:6" x14ac:dyDescent="0.2">
      <c r="D53" s="479">
        <v>41864</v>
      </c>
      <c r="E53" s="481">
        <v>0.19900000000000001</v>
      </c>
      <c r="F53" s="481" t="b">
        <f>_xll.qlIndexAddFixings($B$1,D53,E53/100,TRUE,E53)</f>
        <v>1</v>
      </c>
    </row>
    <row r="54" spans="4:6" x14ac:dyDescent="0.2">
      <c r="D54" s="479">
        <v>41863</v>
      </c>
      <c r="E54" s="481">
        <v>0.20100000000000001</v>
      </c>
      <c r="F54" s="481" t="b">
        <f>_xll.qlIndexAddFixings($B$1,D54,E54/100,TRUE,E54)</f>
        <v>1</v>
      </c>
    </row>
    <row r="55" spans="4:6" x14ac:dyDescent="0.2">
      <c r="D55" s="479">
        <v>41862</v>
      </c>
      <c r="E55" s="481">
        <v>0.20200000000000001</v>
      </c>
      <c r="F55" s="481" t="b">
        <f>_xll.qlIndexAddFixings($B$1,D55,E55/100,TRUE,E55)</f>
        <v>1</v>
      </c>
    </row>
    <row r="56" spans="4:6" x14ac:dyDescent="0.2">
      <c r="D56" s="479">
        <v>41859</v>
      </c>
      <c r="E56" s="481">
        <v>0.20300000000000001</v>
      </c>
      <c r="F56" s="481" t="b">
        <f>_xll.qlIndexAddFixings($B$1,D56,E56/100,TRUE,E56)</f>
        <v>1</v>
      </c>
    </row>
    <row r="57" spans="4:6" x14ac:dyDescent="0.2">
      <c r="D57" s="479">
        <v>41858</v>
      </c>
      <c r="E57" s="481">
        <v>0.20499999999999999</v>
      </c>
      <c r="F57" s="481" t="b">
        <f>_xll.qlIndexAddFixings($B$1,D57,E57/100,TRUE,E57)</f>
        <v>1</v>
      </c>
    </row>
    <row r="58" spans="4:6" x14ac:dyDescent="0.2">
      <c r="D58" s="479">
        <v>41857</v>
      </c>
      <c r="E58" s="481">
        <v>0.20599999999999999</v>
      </c>
      <c r="F58" s="481" t="b">
        <f>_xll.qlIndexAddFixings($B$1,D58,E58/100,TRUE,E58)</f>
        <v>1</v>
      </c>
    </row>
    <row r="59" spans="4:6" x14ac:dyDescent="0.2">
      <c r="D59" s="479">
        <v>41856</v>
      </c>
      <c r="E59" s="481">
        <v>0.20699999999999999</v>
      </c>
      <c r="F59" s="481" t="b">
        <f>_xll.qlIndexAddFixings($B$1,D59,E59/100,TRUE,E59)</f>
        <v>1</v>
      </c>
    </row>
    <row r="60" spans="4:6" x14ac:dyDescent="0.2">
      <c r="D60" s="479">
        <v>41855</v>
      </c>
      <c r="E60" s="481">
        <v>0.20799999999999999</v>
      </c>
      <c r="F60" s="481" t="b">
        <f>_xll.qlIndexAddFixings($B$1,D60,E60/100,TRUE,E60)</f>
        <v>1</v>
      </c>
    </row>
    <row r="61" spans="4:6" x14ac:dyDescent="0.2">
      <c r="D61" s="479">
        <v>41852</v>
      </c>
      <c r="E61" s="481">
        <v>0.20799999999999999</v>
      </c>
      <c r="F61" s="481" t="b">
        <f>_xll.qlIndexAddFixings($B$1,D61,E61/100,TRUE,E61)</f>
        <v>1</v>
      </c>
    </row>
    <row r="62" spans="4:6" x14ac:dyDescent="0.2">
      <c r="D62" s="479">
        <v>41851</v>
      </c>
      <c r="E62" s="481">
        <v>0.20899999999999999</v>
      </c>
      <c r="F62" s="481" t="b">
        <f>_xll.qlIndexAddFixings($B$1,D62,E62/100,TRUE,E62)</f>
        <v>1</v>
      </c>
    </row>
    <row r="63" spans="4:6" x14ac:dyDescent="0.2">
      <c r="D63" s="479">
        <v>41850</v>
      </c>
      <c r="E63" s="481">
        <v>0.20899999999999999</v>
      </c>
      <c r="F63" s="481" t="b">
        <f>_xll.qlIndexAddFixings($B$1,D63,E63/100,TRUE,E63)</f>
        <v>1</v>
      </c>
    </row>
    <row r="64" spans="4:6" x14ac:dyDescent="0.2">
      <c r="D64" s="479">
        <v>41849</v>
      </c>
      <c r="E64" s="481">
        <v>0.20899999999999999</v>
      </c>
      <c r="F64" s="481" t="b">
        <f>_xll.qlIndexAddFixings($B$1,D64,E64/100,TRUE,E64)</f>
        <v>1</v>
      </c>
    </row>
    <row r="65" spans="4:6" x14ac:dyDescent="0.2">
      <c r="D65" s="479">
        <v>41848</v>
      </c>
      <c r="E65" s="481">
        <v>0.20899999999999999</v>
      </c>
      <c r="F65" s="481" t="b">
        <f>_xll.qlIndexAddFixings($B$1,D65,E65/100,TRUE,E65)</f>
        <v>1</v>
      </c>
    </row>
    <row r="66" spans="4:6" x14ac:dyDescent="0.2">
      <c r="D66" s="479">
        <v>41845</v>
      </c>
      <c r="E66" s="481">
        <v>0.20899999999999999</v>
      </c>
      <c r="F66" s="481" t="b">
        <f>_xll.qlIndexAddFixings($B$1,D66,E66/100,TRUE,E66)</f>
        <v>1</v>
      </c>
    </row>
    <row r="67" spans="4:6" x14ac:dyDescent="0.2">
      <c r="D67" s="479">
        <v>41844</v>
      </c>
      <c r="E67" s="481">
        <v>0.20899999999999999</v>
      </c>
      <c r="F67" s="481" t="b">
        <f>_xll.qlIndexAddFixings($B$1,D67,E67/100,TRUE,E67)</f>
        <v>1</v>
      </c>
    </row>
    <row r="68" spans="4:6" x14ac:dyDescent="0.2">
      <c r="D68" s="479">
        <v>41843</v>
      </c>
      <c r="E68" s="481">
        <v>0.20799999999999999</v>
      </c>
      <c r="F68" s="481" t="b">
        <f>_xll.qlIndexAddFixings($B$1,D68,E68/100,TRUE,E68)</f>
        <v>1</v>
      </c>
    </row>
    <row r="69" spans="4:6" x14ac:dyDescent="0.2">
      <c r="D69" s="479">
        <v>41842</v>
      </c>
      <c r="E69" s="481">
        <v>0.20599999999999999</v>
      </c>
      <c r="F69" s="481" t="b">
        <f>_xll.qlIndexAddFixings($B$1,D69,E69/100,TRUE,E69)</f>
        <v>1</v>
      </c>
    </row>
    <row r="70" spans="4:6" x14ac:dyDescent="0.2">
      <c r="D70" s="479">
        <v>41841</v>
      </c>
      <c r="E70" s="481">
        <v>0.20399999999999999</v>
      </c>
      <c r="F70" s="481" t="b">
        <f>_xll.qlIndexAddFixings($B$1,D70,E70/100,TRUE,E70)</f>
        <v>1</v>
      </c>
    </row>
    <row r="71" spans="4:6" x14ac:dyDescent="0.2">
      <c r="D71" s="479">
        <v>41838</v>
      </c>
      <c r="E71" s="481">
        <v>0.20200000000000001</v>
      </c>
      <c r="F71" s="481" t="b">
        <f>_xll.qlIndexAddFixings($B$1,D71,E71/100,TRUE,E71)</f>
        <v>1</v>
      </c>
    </row>
    <row r="72" spans="4:6" x14ac:dyDescent="0.2">
      <c r="D72" s="479">
        <v>41837</v>
      </c>
      <c r="E72" s="481">
        <v>0.20100000000000001</v>
      </c>
      <c r="F72" s="481" t="b">
        <f>_xll.qlIndexAddFixings($B$1,D72,E72/100,TRUE,E72)</f>
        <v>1</v>
      </c>
    </row>
    <row r="73" spans="4:6" x14ac:dyDescent="0.2">
      <c r="D73" s="479">
        <v>41836</v>
      </c>
      <c r="E73" s="481">
        <v>0.20100000000000001</v>
      </c>
      <c r="F73" s="481" t="b">
        <f>_xll.qlIndexAddFixings($B$1,D73,E73/100,TRUE,E73)</f>
        <v>1</v>
      </c>
    </row>
    <row r="74" spans="4:6" x14ac:dyDescent="0.2">
      <c r="D74" s="479">
        <v>41835</v>
      </c>
      <c r="E74" s="481">
        <v>0.20200000000000001</v>
      </c>
      <c r="F74" s="481" t="b">
        <f>_xll.qlIndexAddFixings($B$1,D74,E74/100,TRUE,E74)</f>
        <v>1</v>
      </c>
    </row>
    <row r="75" spans="4:6" x14ac:dyDescent="0.2">
      <c r="D75" s="479">
        <v>41834</v>
      </c>
      <c r="E75" s="481">
        <v>0.20300000000000001</v>
      </c>
      <c r="F75" s="481" t="b">
        <f>_xll.qlIndexAddFixings($B$1,D75,E75/100,TRUE,E75)</f>
        <v>1</v>
      </c>
    </row>
    <row r="76" spans="4:6" x14ac:dyDescent="0.2">
      <c r="D76" s="479">
        <v>41831</v>
      </c>
      <c r="E76" s="481">
        <v>0.20300000000000001</v>
      </c>
      <c r="F76" s="481" t="b">
        <f>_xll.qlIndexAddFixings($B$1,D76,E76/100,TRUE,E76)</f>
        <v>1</v>
      </c>
    </row>
    <row r="77" spans="4:6" x14ac:dyDescent="0.2">
      <c r="D77" s="479">
        <v>41830</v>
      </c>
      <c r="E77" s="481">
        <v>0.20200000000000001</v>
      </c>
      <c r="F77" s="481" t="b">
        <f>_xll.qlIndexAddFixings($B$1,D77,E77/100,TRUE,E77)</f>
        <v>1</v>
      </c>
    </row>
    <row r="78" spans="4:6" x14ac:dyDescent="0.2">
      <c r="D78" s="479">
        <v>41829</v>
      </c>
      <c r="E78" s="481">
        <v>0.20300000000000001</v>
      </c>
      <c r="F78" s="481" t="b">
        <f>_xll.qlIndexAddFixings($B$1,D78,E78/100,TRUE,E78)</f>
        <v>1</v>
      </c>
    </row>
    <row r="79" spans="4:6" x14ac:dyDescent="0.2">
      <c r="D79" s="479">
        <v>41828</v>
      </c>
      <c r="E79" s="481">
        <v>0.20300000000000001</v>
      </c>
      <c r="F79" s="481" t="b">
        <f>_xll.qlIndexAddFixings($B$1,D79,E79/100,TRUE,E79)</f>
        <v>1</v>
      </c>
    </row>
    <row r="80" spans="4:6" x14ac:dyDescent="0.2">
      <c r="D80" s="479">
        <v>41827</v>
      </c>
      <c r="E80" s="481">
        <v>0.20300000000000001</v>
      </c>
      <c r="F80" s="481" t="b">
        <f>_xll.qlIndexAddFixings($B$1,D80,E80/100,TRUE,E80)</f>
        <v>1</v>
      </c>
    </row>
    <row r="81" spans="4:6" x14ac:dyDescent="0.2">
      <c r="D81" s="479">
        <v>41824</v>
      </c>
      <c r="E81" s="481">
        <v>0.20399999999999999</v>
      </c>
      <c r="F81" s="481" t="b">
        <f>_xll.qlIndexAddFixings($B$1,D81,E81/100,TRUE,E81)</f>
        <v>1</v>
      </c>
    </row>
    <row r="82" spans="4:6" x14ac:dyDescent="0.2">
      <c r="D82" s="479">
        <v>41823</v>
      </c>
      <c r="E82" s="481">
        <v>0.20599999999999999</v>
      </c>
      <c r="F82" s="481" t="b">
        <f>_xll.qlIndexAddFixings($B$1,D82,E82/100,TRUE,E82)</f>
        <v>1</v>
      </c>
    </row>
    <row r="83" spans="4:6" x14ac:dyDescent="0.2">
      <c r="D83" s="479">
        <v>41822</v>
      </c>
      <c r="E83" s="481">
        <v>0.20499999999999999</v>
      </c>
      <c r="F83" s="481" t="b">
        <f>_xll.qlIndexAddFixings($B$1,D83,E83/100,TRUE,E83)</f>
        <v>1</v>
      </c>
    </row>
    <row r="84" spans="4:6" x14ac:dyDescent="0.2">
      <c r="D84" s="479">
        <v>41821</v>
      </c>
      <c r="E84" s="481">
        <v>0.20599999999999999</v>
      </c>
      <c r="F84" s="481" t="b">
        <f>_xll.qlIndexAddFixings($B$1,D84,E84/100,TRUE,E84)</f>
        <v>1</v>
      </c>
    </row>
    <row r="85" spans="4:6" x14ac:dyDescent="0.2">
      <c r="D85" s="479">
        <v>41820</v>
      </c>
      <c r="E85" s="481">
        <v>0.20699999999999999</v>
      </c>
      <c r="F85" s="481" t="b">
        <f>_xll.qlIndexAddFixings($B$1,D85,E85/100,TRUE,E85)</f>
        <v>1</v>
      </c>
    </row>
    <row r="86" spans="4:6" x14ac:dyDescent="0.2">
      <c r="D86" s="479">
        <v>41817</v>
      </c>
      <c r="E86" s="481">
        <v>0.20699999999999999</v>
      </c>
      <c r="F86" s="481" t="b">
        <f>_xll.qlIndexAddFixings($B$1,D86,E86/100,TRUE,E86)</f>
        <v>1</v>
      </c>
    </row>
    <row r="87" spans="4:6" x14ac:dyDescent="0.2">
      <c r="D87" s="479">
        <v>41816</v>
      </c>
      <c r="E87" s="481">
        <v>0.20899999999999999</v>
      </c>
      <c r="F87" s="481" t="b">
        <f>_xll.qlIndexAddFixings($B$1,D87,E87/100,TRUE,E87)</f>
        <v>1</v>
      </c>
    </row>
    <row r="88" spans="4:6" x14ac:dyDescent="0.2">
      <c r="D88" s="479">
        <v>41815</v>
      </c>
      <c r="E88" s="481">
        <v>0.20799999999999999</v>
      </c>
      <c r="F88" s="481" t="b">
        <f>_xll.qlIndexAddFixings($B$1,D88,E88/100,TRUE,E88)</f>
        <v>1</v>
      </c>
    </row>
    <row r="89" spans="4:6" x14ac:dyDescent="0.2">
      <c r="D89" s="479">
        <v>41814</v>
      </c>
      <c r="E89" s="481">
        <v>0.21099999999999999</v>
      </c>
      <c r="F89" s="481" t="b">
        <f>_xll.qlIndexAddFixings($B$1,D89,E89/100,TRUE,E89)</f>
        <v>1</v>
      </c>
    </row>
    <row r="90" spans="4:6" x14ac:dyDescent="0.2">
      <c r="D90" s="479">
        <v>41813</v>
      </c>
      <c r="E90" s="481">
        <v>0.21099999999999999</v>
      </c>
      <c r="F90" s="481" t="b">
        <f>_xll.qlIndexAddFixings($B$1,D90,E90/100,TRUE,E90)</f>
        <v>1</v>
      </c>
    </row>
    <row r="91" spans="4:6" x14ac:dyDescent="0.2">
      <c r="D91" s="479">
        <v>41810</v>
      </c>
      <c r="E91" s="481">
        <v>0.21199999999999999</v>
      </c>
      <c r="F91" s="481" t="b">
        <f>_xll.qlIndexAddFixings($B$1,D91,E91/100,TRUE,E91)</f>
        <v>1</v>
      </c>
    </row>
    <row r="92" spans="4:6" x14ac:dyDescent="0.2">
      <c r="D92" s="479"/>
      <c r="E92" s="481"/>
      <c r="F92" s="481" t="e">
        <f>_xll.qlIndexAddFixings($B$1,D92,E92/100,TRUE,E92)</f>
        <v>#NUM!</v>
      </c>
    </row>
    <row r="93" spans="4:6" x14ac:dyDescent="0.2">
      <c r="D93" s="479"/>
      <c r="E93" s="481"/>
      <c r="F93" s="481" t="e">
        <f>_xll.qlIndexAddFixings($B$1,D93,E93/100,TRUE,E93)</f>
        <v>#NUM!</v>
      </c>
    </row>
    <row r="94" spans="4:6" x14ac:dyDescent="0.2">
      <c r="D94" s="479"/>
      <c r="E94" s="481"/>
      <c r="F94" s="481" t="e">
        <f>_xll.qlIndexAddFixings($B$1,D94,E94/100,TRUE,E94)</f>
        <v>#NUM!</v>
      </c>
    </row>
    <row r="95" spans="4:6" x14ac:dyDescent="0.2">
      <c r="D95" s="479"/>
      <c r="E95" s="481"/>
      <c r="F95" s="481" t="e">
        <f>_xll.qlIndexAddFixings($B$1,D95,E95/100,TRUE,E95)</f>
        <v>#NUM!</v>
      </c>
    </row>
    <row r="96" spans="4:6" x14ac:dyDescent="0.2">
      <c r="D96" s="479"/>
      <c r="E96" s="481"/>
      <c r="F96" s="481" t="e">
        <f>_xll.qlIndexAddFixings($B$1,D96,E96/100,TRUE,E96)</f>
        <v>#NUM!</v>
      </c>
    </row>
    <row r="97" spans="4:6" x14ac:dyDescent="0.2">
      <c r="D97" s="479"/>
      <c r="E97" s="481"/>
      <c r="F97" s="481" t="e">
        <f>_xll.qlIndexAddFixings($B$1,D97,E97/100,TRUE,E97)</f>
        <v>#NUM!</v>
      </c>
    </row>
    <row r="98" spans="4:6" x14ac:dyDescent="0.2">
      <c r="D98" s="479"/>
      <c r="E98" s="481"/>
      <c r="F98" s="481" t="e">
        <f>_xll.qlIndexAddFixings($B$1,D98,E98/100,TRUE,E98)</f>
        <v>#NUM!</v>
      </c>
    </row>
    <row r="99" spans="4:6" x14ac:dyDescent="0.2">
      <c r="D99" s="479"/>
      <c r="E99" s="481"/>
      <c r="F99" s="481" t="e">
        <f>_xll.qlIndexAddFixings($B$1,D99,E99/100,TRUE,E99)</f>
        <v>#NUM!</v>
      </c>
    </row>
    <row r="100" spans="4:6" x14ac:dyDescent="0.2">
      <c r="D100" s="479"/>
      <c r="E100" s="481"/>
      <c r="F100" s="481" t="e">
        <f>_xll.qlIndexAddFixings($B$1,D100,E100/100,TRUE,E100)</f>
        <v>#NUM!</v>
      </c>
    </row>
    <row r="101" spans="4:6" x14ac:dyDescent="0.2">
      <c r="D101" s="479"/>
      <c r="E101" s="481"/>
      <c r="F101" s="481" t="e">
        <f>_xll.qlIndexAddFixings($B$1,D101,E101/100,TRUE,E101)</f>
        <v>#NUM!</v>
      </c>
    </row>
    <row r="102" spans="4:6" x14ac:dyDescent="0.2">
      <c r="D102" s="479"/>
      <c r="E102" s="481"/>
      <c r="F102" s="481" t="e">
        <f>_xll.qlIndexAddFixings($B$1,D102,E102/100,TRUE,E102)</f>
        <v>#NUM!</v>
      </c>
    </row>
    <row r="103" spans="4:6" x14ac:dyDescent="0.2">
      <c r="D103" s="479"/>
      <c r="E103" s="481"/>
      <c r="F103" s="481" t="e">
        <f>_xll.qlIndexAddFixings($B$1,D103,E103/100,TRUE,E103)</f>
        <v>#NUM!</v>
      </c>
    </row>
    <row r="104" spans="4:6" x14ac:dyDescent="0.2">
      <c r="D104" s="479"/>
      <c r="E104" s="481"/>
      <c r="F104" s="481" t="e">
        <f>_xll.qlIndexAddFixings($B$1,D104,E104/100,TRUE,E104)</f>
        <v>#NUM!</v>
      </c>
    </row>
    <row r="105" spans="4:6" x14ac:dyDescent="0.2">
      <c r="D105" s="479"/>
      <c r="E105" s="481"/>
      <c r="F105" s="481" t="e">
        <f>_xll.qlIndexAddFixings($B$1,D105,E105/100,TRUE,E105)</f>
        <v>#NUM!</v>
      </c>
    </row>
    <row r="106" spans="4:6" x14ac:dyDescent="0.2">
      <c r="D106" s="479"/>
      <c r="E106" s="481"/>
      <c r="F106" s="481" t="e">
        <f>_xll.qlIndexAddFixings($B$1,D106,E106/100,TRUE,E106)</f>
        <v>#NUM!</v>
      </c>
    </row>
    <row r="107" spans="4:6" x14ac:dyDescent="0.2">
      <c r="D107" s="479"/>
      <c r="E107" s="481"/>
      <c r="F107" s="481" t="e">
        <f>_xll.qlIndexAddFixings($B$1,D107,E107/100,TRUE,E107)</f>
        <v>#NUM!</v>
      </c>
    </row>
    <row r="108" spans="4:6" x14ac:dyDescent="0.2">
      <c r="D108" s="479"/>
      <c r="E108" s="481"/>
      <c r="F108" s="481" t="e">
        <f>_xll.qlIndexAddFixings($B$1,D108,E108/100,TRUE,E108)</f>
        <v>#NUM!</v>
      </c>
    </row>
    <row r="109" spans="4:6" x14ac:dyDescent="0.2">
      <c r="D109" s="479"/>
      <c r="E109" s="481"/>
      <c r="F109" s="481" t="e">
        <f>_xll.qlIndexAddFixings($B$1,D109,E109/100,TRUE,E109)</f>
        <v>#NUM!</v>
      </c>
    </row>
    <row r="110" spans="4:6" x14ac:dyDescent="0.2">
      <c r="D110" s="479"/>
      <c r="E110" s="481"/>
      <c r="F110" s="481" t="e">
        <f>_xll.qlIndexAddFixings($B$1,D110,E110/100,TRUE,E110)</f>
        <v>#NUM!</v>
      </c>
    </row>
    <row r="111" spans="4:6" x14ac:dyDescent="0.2">
      <c r="D111" s="479"/>
      <c r="E111" s="481"/>
      <c r="F111" s="481" t="e">
        <f>_xll.qlIndexAddFixings($B$1,D111,E111/100,TRUE,E111)</f>
        <v>#NUM!</v>
      </c>
    </row>
    <row r="112" spans="4:6" x14ac:dyDescent="0.2">
      <c r="D112" s="479"/>
      <c r="E112" s="481"/>
      <c r="F112" s="481" t="e">
        <f>_xll.qlIndexAddFixings($B$1,D112,E112/100,TRUE,E112)</f>
        <v>#NUM!</v>
      </c>
    </row>
    <row r="113" spans="4:6" x14ac:dyDescent="0.2">
      <c r="D113" s="479"/>
      <c r="E113" s="481"/>
      <c r="F113" s="481" t="e">
        <f>_xll.qlIndexAddFixings($B$1,D113,E113/100,TRUE,E113)</f>
        <v>#NUM!</v>
      </c>
    </row>
    <row r="114" spans="4:6" x14ac:dyDescent="0.2">
      <c r="D114" s="479"/>
      <c r="E114" s="481"/>
      <c r="F114" s="481" t="e">
        <f>_xll.qlIndexAddFixings($B$1,D114,E114/100,TRUE,E114)</f>
        <v>#NUM!</v>
      </c>
    </row>
    <row r="115" spans="4:6" x14ac:dyDescent="0.2">
      <c r="D115" s="479"/>
      <c r="E115" s="481"/>
      <c r="F115" s="481" t="e">
        <f>_xll.qlIndexAddFixings($B$1,D115,E115/100,TRUE,E115)</f>
        <v>#NUM!</v>
      </c>
    </row>
    <row r="116" spans="4:6" x14ac:dyDescent="0.2">
      <c r="D116" s="479"/>
      <c r="E116" s="481"/>
      <c r="F116" s="481" t="e">
        <f>_xll.qlIndexAddFixings($B$1,D116,E116/100,TRUE,E116)</f>
        <v>#NUM!</v>
      </c>
    </row>
    <row r="117" spans="4:6" x14ac:dyDescent="0.2">
      <c r="D117" s="479"/>
      <c r="E117" s="481"/>
      <c r="F117" s="481" t="e">
        <f>_xll.qlIndexAddFixings($B$1,D117,E117/100,TRUE,E117)</f>
        <v>#NUM!</v>
      </c>
    </row>
    <row r="118" spans="4:6" x14ac:dyDescent="0.2">
      <c r="D118" s="479"/>
      <c r="E118" s="481"/>
      <c r="F118" s="481" t="e">
        <f>_xll.qlIndexAddFixings($B$1,D118,E118/100,TRUE,E118)</f>
        <v>#NUM!</v>
      </c>
    </row>
    <row r="119" spans="4:6" x14ac:dyDescent="0.2">
      <c r="D119" s="479"/>
      <c r="E119" s="481"/>
      <c r="F119" s="481" t="e">
        <f>_xll.qlIndexAddFixings($B$1,D119,E119/100,TRUE,E119)</f>
        <v>#NUM!</v>
      </c>
    </row>
    <row r="120" spans="4:6" x14ac:dyDescent="0.2">
      <c r="D120" s="479"/>
      <c r="E120" s="481"/>
      <c r="F120" s="481" t="e">
        <f>_xll.qlIndexAddFixings($B$1,D120,E120/100,TRUE,E120)</f>
        <v>#NUM!</v>
      </c>
    </row>
    <row r="121" spans="4:6" x14ac:dyDescent="0.2">
      <c r="D121" s="479"/>
      <c r="E121" s="481"/>
      <c r="F121" s="481" t="e">
        <f>_xll.qlIndexAddFixings($B$1,D121,E121/100,TRUE,E121)</f>
        <v>#NUM!</v>
      </c>
    </row>
    <row r="122" spans="4:6" x14ac:dyDescent="0.2">
      <c r="D122" s="479"/>
      <c r="E122" s="481"/>
      <c r="F122" s="481" t="e">
        <f>_xll.qlIndexAddFixings($B$1,D122,E122/100,TRUE,E122)</f>
        <v>#NUM!</v>
      </c>
    </row>
    <row r="123" spans="4:6" x14ac:dyDescent="0.2">
      <c r="D123" s="479"/>
      <c r="E123" s="481"/>
      <c r="F123" s="481" t="e">
        <f>_xll.qlIndexAddFixings($B$1,D123,E123/100,TRUE,E123)</f>
        <v>#NUM!</v>
      </c>
    </row>
    <row r="124" spans="4:6" x14ac:dyDescent="0.2">
      <c r="D124" s="479"/>
      <c r="E124" s="481"/>
      <c r="F124" s="481" t="e">
        <f>_xll.qlIndexAddFixings($B$1,D124,E124/100,TRUE,E124)</f>
        <v>#NUM!</v>
      </c>
    </row>
    <row r="125" spans="4:6" x14ac:dyDescent="0.2">
      <c r="D125" s="479"/>
      <c r="E125" s="481"/>
      <c r="F125" s="481" t="e">
        <f>_xll.qlIndexAddFixings($B$1,D125,E125/100,TRUE,E125)</f>
        <v>#NUM!</v>
      </c>
    </row>
    <row r="126" spans="4:6" x14ac:dyDescent="0.2">
      <c r="D126" s="479"/>
      <c r="E126" s="481"/>
      <c r="F126" s="481" t="e">
        <f>_xll.qlIndexAddFixings($B$1,D126,E126/100,TRUE,E126)</f>
        <v>#NUM!</v>
      </c>
    </row>
    <row r="127" spans="4:6" x14ac:dyDescent="0.2">
      <c r="D127" s="479"/>
      <c r="E127" s="481"/>
      <c r="F127" s="481" t="e">
        <f>_xll.qlIndexAddFixings($B$1,D127,E127/100,TRUE,E127)</f>
        <v>#NUM!</v>
      </c>
    </row>
    <row r="128" spans="4:6" x14ac:dyDescent="0.2">
      <c r="D128" s="479"/>
      <c r="E128" s="481"/>
      <c r="F128" s="481" t="e">
        <f>_xll.qlIndexAddFixings($B$1,D128,E128/100,TRUE,E128)</f>
        <v>#NUM!</v>
      </c>
    </row>
    <row r="129" spans="4:6" x14ac:dyDescent="0.2">
      <c r="D129" s="479"/>
      <c r="E129" s="481"/>
      <c r="F129" s="481" t="e">
        <f>_xll.qlIndexAddFixings($B$1,D129,E129/100,TRUE,E129)</f>
        <v>#NUM!</v>
      </c>
    </row>
    <row r="130" spans="4:6" x14ac:dyDescent="0.2">
      <c r="D130" s="479"/>
      <c r="E130" s="481"/>
      <c r="F130" s="481" t="e">
        <f>_xll.qlIndexAddFixings($B$1,D130,E130/100,TRUE,E130)</f>
        <v>#NUM!</v>
      </c>
    </row>
    <row r="131" spans="4:6" x14ac:dyDescent="0.2">
      <c r="D131" s="479"/>
      <c r="E131" s="481"/>
      <c r="F131" s="481" t="e">
        <f>_xll.qlIndexAddFixings($B$1,D131,E131/100,TRUE,E131)</f>
        <v>#NUM!</v>
      </c>
    </row>
    <row r="132" spans="4:6" x14ac:dyDescent="0.2">
      <c r="D132" s="479"/>
      <c r="E132" s="481"/>
      <c r="F132" s="481" t="e">
        <f>_xll.qlIndexAddFixings($B$1,D132,E132/100,TRUE,E132)</f>
        <v>#NUM!</v>
      </c>
    </row>
    <row r="133" spans="4:6" x14ac:dyDescent="0.2">
      <c r="D133" s="479"/>
      <c r="E133" s="481"/>
      <c r="F133" s="481" t="e">
        <f>_xll.qlIndexAddFixings($B$1,D133,E133/100,TRUE,E133)</f>
        <v>#NUM!</v>
      </c>
    </row>
    <row r="134" spans="4:6" x14ac:dyDescent="0.2">
      <c r="D134" s="479"/>
      <c r="E134" s="481"/>
      <c r="F134" s="481" t="e">
        <f>_xll.qlIndexAddFixings($B$1,D134,E134/100,TRUE,E134)</f>
        <v>#NUM!</v>
      </c>
    </row>
    <row r="135" spans="4:6" x14ac:dyDescent="0.2">
      <c r="D135" s="479"/>
      <c r="E135" s="481"/>
      <c r="F135" s="481" t="e">
        <f>_xll.qlIndexAddFixings($B$1,D135,E135/100,TRUE,E135)</f>
        <v>#NUM!</v>
      </c>
    </row>
    <row r="136" spans="4:6" x14ac:dyDescent="0.2">
      <c r="D136" s="479"/>
      <c r="E136" s="481"/>
      <c r="F136" s="481" t="e">
        <f>_xll.qlIndexAddFixings($B$1,D136,E136/100,TRUE,E136)</f>
        <v>#NUM!</v>
      </c>
    </row>
    <row r="137" spans="4:6" x14ac:dyDescent="0.2">
      <c r="D137" s="479"/>
      <c r="E137" s="481"/>
      <c r="F137" s="481" t="e">
        <f>_xll.qlIndexAddFixings($B$1,D137,E137/100,TRUE,E137)</f>
        <v>#NUM!</v>
      </c>
    </row>
    <row r="138" spans="4:6" x14ac:dyDescent="0.2">
      <c r="D138" s="479"/>
      <c r="E138" s="481"/>
      <c r="F138" s="481" t="e">
        <f>_xll.qlIndexAddFixings($B$1,D138,E138/100,TRUE,E138)</f>
        <v>#NUM!</v>
      </c>
    </row>
    <row r="139" spans="4:6" x14ac:dyDescent="0.2">
      <c r="D139" s="479"/>
      <c r="E139" s="481"/>
      <c r="F139" s="481" t="e">
        <f>_xll.qlIndexAddFixings($B$1,D139,E139/100,TRUE,E139)</f>
        <v>#NUM!</v>
      </c>
    </row>
    <row r="140" spans="4:6" x14ac:dyDescent="0.2">
      <c r="D140" s="479"/>
      <c r="E140" s="481"/>
      <c r="F140" s="481" t="e">
        <f>_xll.qlIndexAddFixings($B$1,D140,E140/100,TRUE,E140)</f>
        <v>#NUM!</v>
      </c>
    </row>
    <row r="141" spans="4:6" x14ac:dyDescent="0.2">
      <c r="D141" s="479"/>
      <c r="E141" s="481"/>
      <c r="F141" s="481" t="e">
        <f>_xll.qlIndexAddFixings($B$1,D141,E141/100,TRUE,E141)</f>
        <v>#NUM!</v>
      </c>
    </row>
    <row r="142" spans="4:6" x14ac:dyDescent="0.2">
      <c r="D142" s="479"/>
      <c r="E142" s="481"/>
      <c r="F142" s="481" t="e">
        <f>_xll.qlIndexAddFixings($B$1,D142,E142/100,TRUE,E142)</f>
        <v>#NUM!</v>
      </c>
    </row>
    <row r="143" spans="4:6" x14ac:dyDescent="0.2">
      <c r="D143" s="479"/>
      <c r="E143" s="481"/>
      <c r="F143" s="481" t="e">
        <f>_xll.qlIndexAddFixings($B$1,D143,E143/100,TRUE,E143)</f>
        <v>#NUM!</v>
      </c>
    </row>
    <row r="144" spans="4:6" x14ac:dyDescent="0.2">
      <c r="D144" s="479"/>
      <c r="E144" s="481"/>
      <c r="F144" s="481" t="e">
        <f>_xll.qlIndexAddFixings($B$1,D144,E144/100,TRUE,E144)</f>
        <v>#NUM!</v>
      </c>
    </row>
    <row r="145" spans="4:6" x14ac:dyDescent="0.2">
      <c r="D145" s="479"/>
      <c r="E145" s="481"/>
      <c r="F145" s="481" t="e">
        <f>_xll.qlIndexAddFixings($B$1,D145,E145/100,TRUE,E145)</f>
        <v>#NUM!</v>
      </c>
    </row>
    <row r="146" spans="4:6" x14ac:dyDescent="0.2">
      <c r="D146" s="479"/>
      <c r="E146" s="481"/>
      <c r="F146" s="481" t="e">
        <f>_xll.qlIndexAddFixings($B$1,D146,E146/100,TRUE,E146)</f>
        <v>#NUM!</v>
      </c>
    </row>
    <row r="147" spans="4:6" x14ac:dyDescent="0.2">
      <c r="D147" s="479"/>
      <c r="E147" s="481"/>
      <c r="F147" s="481" t="e">
        <f>_xll.qlIndexAddFixings($B$1,D147,E147/100,TRUE,E147)</f>
        <v>#NUM!</v>
      </c>
    </row>
    <row r="148" spans="4:6" x14ac:dyDescent="0.2">
      <c r="D148" s="479"/>
      <c r="E148" s="481"/>
      <c r="F148" s="481" t="e">
        <f>_xll.qlIndexAddFixings($B$1,D148,E148/100,TRUE,E148)</f>
        <v>#NUM!</v>
      </c>
    </row>
    <row r="149" spans="4:6" x14ac:dyDescent="0.2">
      <c r="D149" s="479"/>
      <c r="E149" s="481"/>
      <c r="F149" s="481" t="e">
        <f>_xll.qlIndexAddFixings($B$1,D149,E149/100,TRUE,E149)</f>
        <v>#NUM!</v>
      </c>
    </row>
    <row r="150" spans="4:6" x14ac:dyDescent="0.2">
      <c r="D150" s="479"/>
      <c r="E150" s="481"/>
      <c r="F150" s="481" t="e">
        <f>_xll.qlIndexAddFixings($B$1,D150,E150/100,TRUE,E150)</f>
        <v>#NUM!</v>
      </c>
    </row>
    <row r="151" spans="4:6" x14ac:dyDescent="0.2">
      <c r="D151" s="479"/>
      <c r="E151" s="481"/>
      <c r="F151" s="481" t="e">
        <f>_xll.qlIndexAddFixings($B$1,D151,E151/100,TRUE,E151)</f>
        <v>#NUM!</v>
      </c>
    </row>
    <row r="152" spans="4:6" x14ac:dyDescent="0.2">
      <c r="D152" s="479"/>
      <c r="E152" s="481"/>
      <c r="F152" s="481" t="e">
        <f>_xll.qlIndexAddFixings($B$1,D152,E152/100,TRUE,E152)</f>
        <v>#NUM!</v>
      </c>
    </row>
    <row r="153" spans="4:6" x14ac:dyDescent="0.2">
      <c r="D153" s="479"/>
      <c r="E153" s="481"/>
      <c r="F153" s="481" t="e">
        <f>_xll.qlIndexAddFixings($B$1,D153,E153/100,TRUE,E153)</f>
        <v>#NUM!</v>
      </c>
    </row>
    <row r="154" spans="4:6" x14ac:dyDescent="0.2">
      <c r="D154" s="479"/>
      <c r="E154" s="481"/>
      <c r="F154" s="481" t="e">
        <f>_xll.qlIndexAddFixings($B$1,D154,E154/100,TRUE,E154)</f>
        <v>#NUM!</v>
      </c>
    </row>
    <row r="155" spans="4:6" x14ac:dyDescent="0.2">
      <c r="D155" s="479"/>
      <c r="E155" s="481"/>
      <c r="F155" s="481" t="e">
        <f>_xll.qlIndexAddFixings($B$1,D155,E155/100,TRUE,E155)</f>
        <v>#NUM!</v>
      </c>
    </row>
    <row r="156" spans="4:6" x14ac:dyDescent="0.2">
      <c r="D156" s="479"/>
      <c r="E156" s="481"/>
      <c r="F156" s="481" t="e">
        <f>_xll.qlIndexAddFixings($B$1,D156,E156/100,TRUE,E156)</f>
        <v>#NUM!</v>
      </c>
    </row>
    <row r="157" spans="4:6" x14ac:dyDescent="0.2">
      <c r="D157" s="479"/>
      <c r="E157" s="481"/>
      <c r="F157" s="481" t="e">
        <f>_xll.qlIndexAddFixings($B$1,D157,E157/100,TRUE,E157)</f>
        <v>#NUM!</v>
      </c>
    </row>
    <row r="158" spans="4:6" x14ac:dyDescent="0.2">
      <c r="D158" s="479"/>
      <c r="E158" s="481"/>
      <c r="F158" s="481" t="e">
        <f>_xll.qlIndexAddFixings($B$1,D158,E158/100,TRUE,E158)</f>
        <v>#NUM!</v>
      </c>
    </row>
    <row r="159" spans="4:6" x14ac:dyDescent="0.2">
      <c r="D159" s="479"/>
      <c r="E159" s="481"/>
      <c r="F159" s="481" t="e">
        <f>_xll.qlIndexAddFixings($B$1,D159,E159/100,TRUE,E159)</f>
        <v>#NUM!</v>
      </c>
    </row>
    <row r="160" spans="4:6" x14ac:dyDescent="0.2">
      <c r="D160" s="479"/>
      <c r="E160" s="481"/>
      <c r="F160" s="481" t="e">
        <f>_xll.qlIndexAddFixings($B$1,D160,E160/100,TRUE,E160)</f>
        <v>#NUM!</v>
      </c>
    </row>
    <row r="161" spans="4:6" x14ac:dyDescent="0.2">
      <c r="D161" s="479"/>
      <c r="E161" s="481"/>
      <c r="F161" s="481" t="e">
        <f>_xll.qlIndexAddFixings($B$1,D161,E161/100,TRUE,E161)</f>
        <v>#NUM!</v>
      </c>
    </row>
    <row r="162" spans="4:6" x14ac:dyDescent="0.2">
      <c r="D162" s="479"/>
      <c r="E162" s="481"/>
      <c r="F162" s="481" t="e">
        <f>_xll.qlIndexAddFixings($B$1,D162,E162/100,TRUE,E162)</f>
        <v>#NUM!</v>
      </c>
    </row>
    <row r="163" spans="4:6" x14ac:dyDescent="0.2">
      <c r="D163" s="479"/>
      <c r="E163" s="481"/>
      <c r="F163" s="481" t="e">
        <f>_xll.qlIndexAddFixings($B$1,D163,E163/100,TRUE,E163)</f>
        <v>#NUM!</v>
      </c>
    </row>
    <row r="164" spans="4:6" x14ac:dyDescent="0.2">
      <c r="D164" s="479"/>
      <c r="E164" s="481"/>
      <c r="F164" s="481" t="e">
        <f>_xll.qlIndexAddFixings($B$1,D164,E164/100,TRUE,E164)</f>
        <v>#NUM!</v>
      </c>
    </row>
    <row r="165" spans="4:6" x14ac:dyDescent="0.2">
      <c r="D165" s="479"/>
      <c r="E165" s="481"/>
      <c r="F165" s="481" t="e">
        <f>_xll.qlIndexAddFixings($B$1,D165,E165/100,TRUE,E165)</f>
        <v>#NUM!</v>
      </c>
    </row>
    <row r="166" spans="4:6" x14ac:dyDescent="0.2">
      <c r="D166" s="479"/>
      <c r="E166" s="481"/>
      <c r="F166" s="481" t="e">
        <f>_xll.qlIndexAddFixings($B$1,D166,E166/100,TRUE,E166)</f>
        <v>#NUM!</v>
      </c>
    </row>
    <row r="167" spans="4:6" x14ac:dyDescent="0.2">
      <c r="D167" s="479"/>
      <c r="E167" s="481"/>
      <c r="F167" s="481" t="e">
        <f>_xll.qlIndexAddFixings($B$1,D167,E167/100,TRUE,E167)</f>
        <v>#NUM!</v>
      </c>
    </row>
    <row r="168" spans="4:6" x14ac:dyDescent="0.2">
      <c r="D168" s="479"/>
      <c r="E168" s="481"/>
      <c r="F168" s="481" t="e">
        <f>_xll.qlIndexAddFixings($B$1,D168,E168/100,TRUE,E168)</f>
        <v>#NUM!</v>
      </c>
    </row>
    <row r="169" spans="4:6" x14ac:dyDescent="0.2">
      <c r="D169" s="479"/>
      <c r="E169" s="481"/>
      <c r="F169" s="481" t="e">
        <f>_xll.qlIndexAddFixings($B$1,D169,E169/100,TRUE,E169)</f>
        <v>#NUM!</v>
      </c>
    </row>
    <row r="170" spans="4:6" x14ac:dyDescent="0.2">
      <c r="D170" s="479"/>
      <c r="E170" s="481"/>
      <c r="F170" s="481" t="e">
        <f>_xll.qlIndexAddFixings($B$1,D170,E170/100,TRUE,E170)</f>
        <v>#NUM!</v>
      </c>
    </row>
    <row r="171" spans="4:6" x14ac:dyDescent="0.2">
      <c r="D171" s="479"/>
      <c r="E171" s="481"/>
      <c r="F171" s="481" t="e">
        <f>_xll.qlIndexAddFixings($B$1,D171,E171/100,TRUE,E171)</f>
        <v>#NUM!</v>
      </c>
    </row>
    <row r="172" spans="4:6" x14ac:dyDescent="0.2">
      <c r="D172" s="479"/>
      <c r="E172" s="481"/>
      <c r="F172" s="481" t="e">
        <f>_xll.qlIndexAddFixings($B$1,D172,E172/100,TRUE,E172)</f>
        <v>#NUM!</v>
      </c>
    </row>
    <row r="173" spans="4:6" x14ac:dyDescent="0.2">
      <c r="D173" s="479"/>
      <c r="E173" s="481"/>
      <c r="F173" s="481" t="e">
        <f>_xll.qlIndexAddFixings($B$1,D173,E173/100,TRUE,E173)</f>
        <v>#NUM!</v>
      </c>
    </row>
    <row r="174" spans="4:6" x14ac:dyDescent="0.2">
      <c r="D174" s="479"/>
      <c r="E174" s="481"/>
      <c r="F174" s="481" t="e">
        <f>_xll.qlIndexAddFixings($B$1,D174,E174/100,TRUE,E174)</f>
        <v>#NUM!</v>
      </c>
    </row>
    <row r="175" spans="4:6" x14ac:dyDescent="0.2">
      <c r="D175" s="479"/>
      <c r="E175" s="481"/>
      <c r="F175" s="481" t="e">
        <f>_xll.qlIndexAddFixings($B$1,D175,E175/100,TRUE,E175)</f>
        <v>#NUM!</v>
      </c>
    </row>
    <row r="176" spans="4:6" x14ac:dyDescent="0.2">
      <c r="D176" s="479"/>
      <c r="E176" s="481"/>
      <c r="F176" s="481" t="e">
        <f>_xll.qlIndexAddFixings($B$1,D176,E176/100,TRUE,E176)</f>
        <v>#NUM!</v>
      </c>
    </row>
    <row r="177" spans="4:6" x14ac:dyDescent="0.2">
      <c r="D177" s="479"/>
      <c r="E177" s="481"/>
      <c r="F177" s="481" t="e">
        <f>_xll.qlIndexAddFixings($B$1,D177,E177/100,TRUE,E177)</f>
        <v>#NUM!</v>
      </c>
    </row>
    <row r="178" spans="4:6" x14ac:dyDescent="0.2">
      <c r="D178" s="479"/>
      <c r="E178" s="481"/>
      <c r="F178" s="481" t="e">
        <f>_xll.qlIndexAddFixings($B$1,D178,E178/100,TRUE,E178)</f>
        <v>#NUM!</v>
      </c>
    </row>
    <row r="179" spans="4:6" x14ac:dyDescent="0.2">
      <c r="D179" s="479"/>
      <c r="E179" s="481"/>
      <c r="F179" s="481" t="e">
        <f>_xll.qlIndexAddFixings($B$1,D179,E179/100,TRUE,E179)</f>
        <v>#NUM!</v>
      </c>
    </row>
    <row r="180" spans="4:6" x14ac:dyDescent="0.2">
      <c r="D180" s="479"/>
      <c r="E180" s="481"/>
      <c r="F180" s="481" t="e">
        <f>_xll.qlIndexAddFixings($B$1,D180,E180/100,TRUE,E180)</f>
        <v>#NUM!</v>
      </c>
    </row>
    <row r="181" spans="4:6" x14ac:dyDescent="0.2">
      <c r="D181" s="479"/>
      <c r="E181" s="481"/>
      <c r="F181" s="481" t="e">
        <f>_xll.qlIndexAddFixings($B$1,D181,E181/100,TRUE,E181)</f>
        <v>#NUM!</v>
      </c>
    </row>
    <row r="182" spans="4:6" x14ac:dyDescent="0.2">
      <c r="D182" s="479"/>
      <c r="E182" s="481"/>
      <c r="F182" s="481" t="e">
        <f>_xll.qlIndexAddFixings($B$1,D182,E182/100,TRUE,E182)</f>
        <v>#NUM!</v>
      </c>
    </row>
    <row r="183" spans="4:6" x14ac:dyDescent="0.2">
      <c r="D183" s="479"/>
      <c r="E183" s="481"/>
      <c r="F183" s="481" t="e">
        <f>_xll.qlIndexAddFixings($B$1,D183,E183/100,TRUE,E183)</f>
        <v>#NUM!</v>
      </c>
    </row>
    <row r="184" spans="4:6" x14ac:dyDescent="0.2">
      <c r="D184" s="479"/>
      <c r="E184" s="481"/>
      <c r="F184" s="481" t="e">
        <f>_xll.qlIndexAddFixings($B$1,D184,E184/100,TRUE,E184)</f>
        <v>#NUM!</v>
      </c>
    </row>
    <row r="185" spans="4:6" x14ac:dyDescent="0.2">
      <c r="D185" s="479"/>
      <c r="E185" s="481"/>
      <c r="F185" s="481" t="e">
        <f>_xll.qlIndexAddFixings($B$1,D185,E185/100,TRUE,E185)</f>
        <v>#NUM!</v>
      </c>
    </row>
    <row r="186" spans="4:6" x14ac:dyDescent="0.2">
      <c r="D186" s="479"/>
      <c r="E186" s="481"/>
      <c r="F186" s="481" t="e">
        <f>_xll.qlIndexAddFixings($B$1,D186,E186/100,TRUE,E186)</f>
        <v>#NUM!</v>
      </c>
    </row>
    <row r="187" spans="4:6" x14ac:dyDescent="0.2">
      <c r="D187" s="479"/>
      <c r="E187" s="481"/>
      <c r="F187" s="481" t="e">
        <f>_xll.qlIndexAddFixings($B$1,D187,E187/100,TRUE,E187)</f>
        <v>#NUM!</v>
      </c>
    </row>
    <row r="188" spans="4:6" x14ac:dyDescent="0.2">
      <c r="D188" s="479"/>
      <c r="E188" s="481"/>
      <c r="F188" s="481" t="e">
        <f>_xll.qlIndexAddFixings($B$1,D188,E188/100,TRUE,E188)</f>
        <v>#NUM!</v>
      </c>
    </row>
    <row r="189" spans="4:6" x14ac:dyDescent="0.2">
      <c r="D189" s="479"/>
      <c r="E189" s="481"/>
      <c r="F189" s="481" t="e">
        <f>_xll.qlIndexAddFixings($B$1,D189,E189/100,TRUE,E189)</f>
        <v>#NUM!</v>
      </c>
    </row>
    <row r="190" spans="4:6" x14ac:dyDescent="0.2">
      <c r="D190" s="479"/>
      <c r="E190" s="481"/>
      <c r="F190" s="481" t="e">
        <f>_xll.qlIndexAddFixings($B$1,D190,E190/100,TRUE,E190)</f>
        <v>#NUM!</v>
      </c>
    </row>
    <row r="191" spans="4:6" x14ac:dyDescent="0.2">
      <c r="D191" s="479"/>
      <c r="E191" s="481"/>
      <c r="F191" s="481" t="e">
        <f>_xll.qlIndexAddFixings($B$1,D191,E191/100,TRUE,E191)</f>
        <v>#NUM!</v>
      </c>
    </row>
    <row r="192" spans="4:6" x14ac:dyDescent="0.2">
      <c r="D192" s="479"/>
      <c r="E192" s="481"/>
      <c r="F192" s="481" t="e">
        <f>_xll.qlIndexAddFixings($B$1,D192,E192/100,TRUE,E192)</f>
        <v>#NUM!</v>
      </c>
    </row>
    <row r="193" spans="4:6" x14ac:dyDescent="0.2">
      <c r="D193" s="479"/>
      <c r="E193" s="481"/>
      <c r="F193" s="481" t="e">
        <f>_xll.qlIndexAddFixings($B$1,D193,E193/100,TRUE,E193)</f>
        <v>#NUM!</v>
      </c>
    </row>
    <row r="194" spans="4:6" x14ac:dyDescent="0.2">
      <c r="D194" s="479"/>
      <c r="E194" s="481"/>
      <c r="F194" s="481" t="e">
        <f>_xll.qlIndexAddFixings($B$1,D194,E194/100,TRUE,E194)</f>
        <v>#NUM!</v>
      </c>
    </row>
    <row r="195" spans="4:6" x14ac:dyDescent="0.2">
      <c r="D195" s="479"/>
      <c r="E195" s="481"/>
      <c r="F195" s="481" t="e">
        <f>_xll.qlIndexAddFixings($B$1,D195,E195/100,TRUE,E195)</f>
        <v>#NUM!</v>
      </c>
    </row>
    <row r="196" spans="4:6" x14ac:dyDescent="0.2">
      <c r="D196" s="479"/>
      <c r="E196" s="481"/>
      <c r="F196" s="481" t="e">
        <f>_xll.qlIndexAddFixings($B$1,D196,E196/100,TRUE,E196)</f>
        <v>#NUM!</v>
      </c>
    </row>
    <row r="197" spans="4:6" x14ac:dyDescent="0.2">
      <c r="D197" s="479"/>
      <c r="E197" s="481"/>
      <c r="F197" s="481" t="e">
        <f>_xll.qlIndexAddFixings($B$1,D197,E197/100,TRUE,E197)</f>
        <v>#NUM!</v>
      </c>
    </row>
    <row r="198" spans="4:6" x14ac:dyDescent="0.2">
      <c r="D198" s="479"/>
      <c r="E198" s="481"/>
      <c r="F198" s="481" t="e">
        <f>_xll.qlIndexAddFixings($B$1,D198,E198/100,TRUE,E198)</f>
        <v>#NUM!</v>
      </c>
    </row>
    <row r="199" spans="4:6" x14ac:dyDescent="0.2">
      <c r="D199" s="479"/>
      <c r="E199" s="481"/>
      <c r="F199" s="481" t="e">
        <f>_xll.qlIndexAddFixings($B$1,D199,E199/100,TRUE,E199)</f>
        <v>#NUM!</v>
      </c>
    </row>
    <row r="200" spans="4:6" x14ac:dyDescent="0.2">
      <c r="D200" s="479"/>
      <c r="E200" s="481"/>
      <c r="F200" s="481" t="e">
        <f>_xll.qlIndexAddFixings($B$1,D200,E200/100,TRUE,E200)</f>
        <v>#NUM!</v>
      </c>
    </row>
    <row r="201" spans="4:6" x14ac:dyDescent="0.2">
      <c r="D201" s="479"/>
      <c r="E201" s="481"/>
      <c r="F201" s="481" t="e">
        <f>_xll.qlIndexAddFixings($B$1,D201,E201/100,TRUE,E201)</f>
        <v>#NUM!</v>
      </c>
    </row>
    <row r="202" spans="4:6" x14ac:dyDescent="0.2">
      <c r="D202" s="479"/>
      <c r="E202" s="481"/>
      <c r="F202" s="481" t="e">
        <f>_xll.qlIndexAddFixings($B$1,D202,E202/100,TRUE,E202)</f>
        <v>#NUM!</v>
      </c>
    </row>
    <row r="203" spans="4:6" x14ac:dyDescent="0.2">
      <c r="D203" s="479"/>
      <c r="E203" s="481"/>
      <c r="F203" s="481" t="e">
        <f>_xll.qlIndexAddFixings($B$1,D203,E203/100,TRUE,E203)</f>
        <v>#NUM!</v>
      </c>
    </row>
    <row r="204" spans="4:6" x14ac:dyDescent="0.2">
      <c r="D204" s="479"/>
      <c r="E204" s="481"/>
      <c r="F204" s="481" t="e">
        <f>_xll.qlIndexAddFixings($B$1,D204,E204/100,TRUE,E204)</f>
        <v>#NUM!</v>
      </c>
    </row>
    <row r="205" spans="4:6" x14ac:dyDescent="0.2">
      <c r="D205" s="479"/>
      <c r="E205" s="481"/>
      <c r="F205" s="481" t="e">
        <f>_xll.qlIndexAddFixings($B$1,D205,E205/100,TRUE,E205)</f>
        <v>#NUM!</v>
      </c>
    </row>
    <row r="206" spans="4:6" x14ac:dyDescent="0.2">
      <c r="D206" s="479"/>
      <c r="E206" s="481"/>
      <c r="F206" s="481" t="e">
        <f>_xll.qlIndexAddFixings($B$1,D206,E206/100,TRUE,E206)</f>
        <v>#NUM!</v>
      </c>
    </row>
    <row r="207" spans="4:6" x14ac:dyDescent="0.2">
      <c r="D207" s="479"/>
      <c r="E207" s="481"/>
      <c r="F207" s="481" t="e">
        <f>_xll.qlIndexAddFixings($B$1,D207,E207/100,TRUE,E207)</f>
        <v>#NUM!</v>
      </c>
    </row>
    <row r="208" spans="4:6" x14ac:dyDescent="0.2">
      <c r="D208" s="479"/>
      <c r="E208" s="481"/>
      <c r="F208" s="481" t="e">
        <f>_xll.qlIndexAddFixings($B$1,D208,E208/100,TRUE,E208)</f>
        <v>#NUM!</v>
      </c>
    </row>
    <row r="209" spans="4:6" x14ac:dyDescent="0.2">
      <c r="D209" s="479"/>
      <c r="E209" s="481"/>
      <c r="F209" s="481" t="e">
        <f>_xll.qlIndexAddFixings($B$1,D209,E209/100,TRUE,E209)</f>
        <v>#NUM!</v>
      </c>
    </row>
    <row r="210" spans="4:6" x14ac:dyDescent="0.2">
      <c r="D210" s="479"/>
      <c r="E210" s="481"/>
      <c r="F210" s="481" t="e">
        <f>_xll.qlIndexAddFixings($B$1,D210,E210/100,TRUE,E210)</f>
        <v>#NUM!</v>
      </c>
    </row>
    <row r="211" spans="4:6" x14ac:dyDescent="0.2">
      <c r="D211" s="479"/>
      <c r="E211" s="481"/>
      <c r="F211" s="481" t="e">
        <f>_xll.qlIndexAddFixings($B$1,D211,E211/100,TRUE,E211)</f>
        <v>#NUM!</v>
      </c>
    </row>
    <row r="212" spans="4:6" x14ac:dyDescent="0.2">
      <c r="D212" s="479"/>
      <c r="E212" s="481"/>
      <c r="F212" s="481" t="e">
        <f>_xll.qlIndexAddFixings($B$1,D212,E212/100,TRUE,E212)</f>
        <v>#NUM!</v>
      </c>
    </row>
    <row r="213" spans="4:6" x14ac:dyDescent="0.2">
      <c r="D213" s="479"/>
      <c r="E213" s="481"/>
      <c r="F213" s="481" t="e">
        <f>_xll.qlIndexAddFixings($B$1,D213,E213/100,TRUE,E213)</f>
        <v>#NUM!</v>
      </c>
    </row>
    <row r="214" spans="4:6" x14ac:dyDescent="0.2">
      <c r="D214" s="479"/>
      <c r="E214" s="481"/>
      <c r="F214" s="481" t="e">
        <f>_xll.qlIndexAddFixings($B$1,D214,E214/100,TRUE,E214)</f>
        <v>#NUM!</v>
      </c>
    </row>
    <row r="215" spans="4:6" x14ac:dyDescent="0.2">
      <c r="D215" s="479"/>
      <c r="E215" s="481"/>
      <c r="F215" s="481" t="e">
        <f>_xll.qlIndexAddFixings($B$1,D215,E215/100,TRUE,E215)</f>
        <v>#NUM!</v>
      </c>
    </row>
    <row r="216" spans="4:6" x14ac:dyDescent="0.2">
      <c r="D216" s="479"/>
      <c r="E216" s="481"/>
      <c r="F216" s="481" t="e">
        <f>_xll.qlIndexAddFixings($B$1,D216,E216/100,TRUE,E216)</f>
        <v>#NUM!</v>
      </c>
    </row>
    <row r="217" spans="4:6" x14ac:dyDescent="0.2">
      <c r="D217" s="479"/>
      <c r="E217" s="481"/>
      <c r="F217" s="481" t="e">
        <f>_xll.qlIndexAddFixings($B$1,D217,E217/100,TRUE,E217)</f>
        <v>#NUM!</v>
      </c>
    </row>
    <row r="218" spans="4:6" x14ac:dyDescent="0.2">
      <c r="D218" s="479"/>
      <c r="E218" s="481"/>
      <c r="F218" s="481" t="e">
        <f>_xll.qlIndexAddFixings($B$1,D218,E218/100,TRUE,E218)</f>
        <v>#NUM!</v>
      </c>
    </row>
    <row r="219" spans="4:6" x14ac:dyDescent="0.2">
      <c r="D219" s="479"/>
      <c r="E219" s="481"/>
      <c r="F219" s="481" t="e">
        <f>_xll.qlIndexAddFixings($B$1,D219,E219/100,TRUE,E219)</f>
        <v>#NUM!</v>
      </c>
    </row>
    <row r="220" spans="4:6" x14ac:dyDescent="0.2">
      <c r="D220" s="479"/>
      <c r="E220" s="481"/>
      <c r="F220" s="481" t="e">
        <f>_xll.qlIndexAddFixings($B$1,D220,E220/100,TRUE,E220)</f>
        <v>#NUM!</v>
      </c>
    </row>
    <row r="221" spans="4:6" x14ac:dyDescent="0.2">
      <c r="D221" s="479"/>
      <c r="E221" s="481"/>
      <c r="F221" s="481" t="e">
        <f>_xll.qlIndexAddFixings($B$1,D221,E221/100,TRUE,E221)</f>
        <v>#NUM!</v>
      </c>
    </row>
    <row r="222" spans="4:6" x14ac:dyDescent="0.2">
      <c r="D222" s="479"/>
      <c r="E222" s="481"/>
      <c r="F222" s="481" t="e">
        <f>_xll.qlIndexAddFixings($B$1,D222,E222/100,TRUE,E222)</f>
        <v>#NUM!</v>
      </c>
    </row>
    <row r="223" spans="4:6" x14ac:dyDescent="0.2">
      <c r="D223" s="479"/>
      <c r="E223" s="481"/>
      <c r="F223" s="481" t="e">
        <f>_xll.qlIndexAddFixings($B$1,D223,E223/100,TRUE,E223)</f>
        <v>#NUM!</v>
      </c>
    </row>
    <row r="224" spans="4:6" x14ac:dyDescent="0.2">
      <c r="D224" s="479"/>
      <c r="E224" s="481"/>
      <c r="F224" s="481" t="e">
        <f>_xll.qlIndexAddFixings($B$1,D224,E224/100,TRUE,E224)</f>
        <v>#NUM!</v>
      </c>
    </row>
    <row r="225" spans="4:6" x14ac:dyDescent="0.2">
      <c r="D225" s="479"/>
      <c r="E225" s="481"/>
      <c r="F225" s="481" t="e">
        <f>_xll.qlIndexAddFixings($B$1,D225,E225/100,TRUE,E225)</f>
        <v>#NUM!</v>
      </c>
    </row>
    <row r="226" spans="4:6" x14ac:dyDescent="0.2">
      <c r="D226" s="479"/>
      <c r="E226" s="481"/>
      <c r="F226" s="481" t="e">
        <f>_xll.qlIndexAddFixings($B$1,D226,E226/100,TRUE,E226)</f>
        <v>#NUM!</v>
      </c>
    </row>
    <row r="227" spans="4:6" x14ac:dyDescent="0.2">
      <c r="D227" s="479"/>
      <c r="E227" s="481"/>
      <c r="F227" s="481" t="e">
        <f>_xll.qlIndexAddFixings($B$1,D227,E227/100,TRUE,E227)</f>
        <v>#NUM!</v>
      </c>
    </row>
    <row r="228" spans="4:6" x14ac:dyDescent="0.2">
      <c r="D228" s="479"/>
      <c r="E228" s="481"/>
      <c r="F228" s="481" t="e">
        <f>_xll.qlIndexAddFixings($B$1,D228,E228/100,TRUE,E228)</f>
        <v>#NUM!</v>
      </c>
    </row>
    <row r="229" spans="4:6" x14ac:dyDescent="0.2">
      <c r="D229" s="479"/>
      <c r="E229" s="481"/>
      <c r="F229" s="481" t="e">
        <f>_xll.qlIndexAddFixings($B$1,D229,E229/100,TRUE,E229)</f>
        <v>#NUM!</v>
      </c>
    </row>
    <row r="230" spans="4:6" x14ac:dyDescent="0.2">
      <c r="D230" s="479"/>
      <c r="E230" s="481"/>
      <c r="F230" s="481" t="e">
        <f>_xll.qlIndexAddFixings($B$1,D230,E230/100,TRUE,E230)</f>
        <v>#NUM!</v>
      </c>
    </row>
    <row r="231" spans="4:6" x14ac:dyDescent="0.2">
      <c r="D231" s="479"/>
      <c r="E231" s="481"/>
      <c r="F231" s="481" t="e">
        <f>_xll.qlIndexAddFixings($B$1,D231,E231/100,TRUE,E231)</f>
        <v>#NUM!</v>
      </c>
    </row>
    <row r="232" spans="4:6" x14ac:dyDescent="0.2">
      <c r="D232" s="479"/>
      <c r="E232" s="481"/>
      <c r="F232" s="481" t="e">
        <f>_xll.qlIndexAddFixings($B$1,D232,E232/100,TRUE,E232)</f>
        <v>#NUM!</v>
      </c>
    </row>
    <row r="233" spans="4:6" x14ac:dyDescent="0.2">
      <c r="D233" s="479"/>
      <c r="E233" s="481"/>
      <c r="F233" s="481" t="e">
        <f>_xll.qlIndexAddFixings($B$1,D233,E233/100,TRUE,E233)</f>
        <v>#NUM!</v>
      </c>
    </row>
    <row r="234" spans="4:6" x14ac:dyDescent="0.2">
      <c r="D234" s="479"/>
      <c r="E234" s="481"/>
      <c r="F234" s="481" t="e">
        <f>_xll.qlIndexAddFixings($B$1,D234,E234/100,TRUE,E234)</f>
        <v>#NUM!</v>
      </c>
    </row>
    <row r="235" spans="4:6" x14ac:dyDescent="0.2">
      <c r="D235" s="479"/>
      <c r="E235" s="481"/>
      <c r="F235" s="481" t="e">
        <f>_xll.qlIndexAddFixings($B$1,D235,E235/100,TRUE,E235)</f>
        <v>#NUM!</v>
      </c>
    </row>
    <row r="236" spans="4:6" x14ac:dyDescent="0.2">
      <c r="D236" s="479"/>
      <c r="E236" s="481"/>
      <c r="F236" s="481" t="e">
        <f>_xll.qlIndexAddFixings($B$1,D236,E236/100,TRUE,E236)</f>
        <v>#NUM!</v>
      </c>
    </row>
    <row r="237" spans="4:6" x14ac:dyDescent="0.2">
      <c r="D237" s="479"/>
      <c r="E237" s="481"/>
      <c r="F237" s="481" t="e">
        <f>_xll.qlIndexAddFixings($B$1,D237,E237/100,TRUE,E237)</f>
        <v>#NUM!</v>
      </c>
    </row>
    <row r="238" spans="4:6" x14ac:dyDescent="0.2">
      <c r="D238" s="479"/>
      <c r="E238" s="481"/>
      <c r="F238" s="481" t="e">
        <f>_xll.qlIndexAddFixings($B$1,D238,E238/100,TRUE,E238)</f>
        <v>#NUM!</v>
      </c>
    </row>
    <row r="239" spans="4:6" x14ac:dyDescent="0.2">
      <c r="D239" s="479"/>
      <c r="E239" s="481"/>
      <c r="F239" s="481" t="e">
        <f>_xll.qlIndexAddFixings($B$1,D239,E239/100,TRUE,E239)</f>
        <v>#NUM!</v>
      </c>
    </row>
    <row r="240" spans="4:6" x14ac:dyDescent="0.2">
      <c r="D240" s="479"/>
      <c r="E240" s="481"/>
      <c r="F240" s="481" t="e">
        <f>_xll.qlIndexAddFixings($B$1,D240,E240/100,TRUE,E240)</f>
        <v>#NUM!</v>
      </c>
    </row>
    <row r="241" spans="4:6" x14ac:dyDescent="0.2">
      <c r="D241" s="479"/>
      <c r="E241" s="481"/>
      <c r="F241" s="481" t="e">
        <f>_xll.qlIndexAddFixings($B$1,D241,E241/100,TRUE,E241)</f>
        <v>#NUM!</v>
      </c>
    </row>
    <row r="242" spans="4:6" x14ac:dyDescent="0.2">
      <c r="D242" s="479"/>
      <c r="E242" s="481"/>
      <c r="F242" s="481" t="e">
        <f>_xll.qlIndexAddFixings($B$1,D242,E242/100,TRUE,E242)</f>
        <v>#NUM!</v>
      </c>
    </row>
    <row r="243" spans="4:6" x14ac:dyDescent="0.2">
      <c r="D243" s="479"/>
      <c r="E243" s="481"/>
      <c r="F243" s="481" t="e">
        <f>_xll.qlIndexAddFixings($B$1,D243,E243/100,TRUE,E243)</f>
        <v>#NUM!</v>
      </c>
    </row>
    <row r="244" spans="4:6" x14ac:dyDescent="0.2">
      <c r="D244" s="479"/>
      <c r="E244" s="481"/>
      <c r="F244" s="481" t="e">
        <f>_xll.qlIndexAddFixings($B$1,D244,E244/100,TRUE,E244)</f>
        <v>#NUM!</v>
      </c>
    </row>
    <row r="245" spans="4:6" x14ac:dyDescent="0.2">
      <c r="D245" s="479"/>
      <c r="E245" s="481"/>
      <c r="F245" s="481" t="e">
        <f>_xll.qlIndexAddFixings($B$1,D245,E245/100,TRUE,E245)</f>
        <v>#NUM!</v>
      </c>
    </row>
    <row r="246" spans="4:6" x14ac:dyDescent="0.2">
      <c r="D246" s="479"/>
      <c r="E246" s="481"/>
      <c r="F246" s="481" t="e">
        <f>_xll.qlIndexAddFixings($B$1,D246,E246/100,TRUE,E246)</f>
        <v>#NUM!</v>
      </c>
    </row>
    <row r="247" spans="4:6" x14ac:dyDescent="0.2">
      <c r="D247" s="479"/>
      <c r="E247" s="481"/>
      <c r="F247" s="481" t="e">
        <f>_xll.qlIndexAddFixings($B$1,D247,E247/100,TRUE,E247)</f>
        <v>#NUM!</v>
      </c>
    </row>
    <row r="248" spans="4:6" x14ac:dyDescent="0.2">
      <c r="D248" s="479"/>
      <c r="E248" s="481"/>
      <c r="F248" s="481" t="e">
        <f>_xll.qlIndexAddFixings($B$1,D248,E248/100,TRUE,E248)</f>
        <v>#NUM!</v>
      </c>
    </row>
    <row r="249" spans="4:6" x14ac:dyDescent="0.2">
      <c r="D249" s="479"/>
      <c r="E249" s="481"/>
      <c r="F249" s="481" t="e">
        <f>_xll.qlIndexAddFixings($B$1,D249,E249/100,TRUE,E249)</f>
        <v>#NUM!</v>
      </c>
    </row>
    <row r="250" spans="4:6" x14ac:dyDescent="0.2">
      <c r="D250" s="479"/>
      <c r="E250" s="481"/>
      <c r="F250" s="481" t="e">
        <f>_xll.qlIndexAddFixings($B$1,D250,E250/100,TRUE,E250)</f>
        <v>#NUM!</v>
      </c>
    </row>
    <row r="251" spans="4:6" x14ac:dyDescent="0.2">
      <c r="D251" s="479"/>
      <c r="E251" s="481"/>
      <c r="F251" s="481" t="e">
        <f>_xll.qlIndexAddFixings($B$1,D251,E251/100,TRUE,E251)</f>
        <v>#NUM!</v>
      </c>
    </row>
    <row r="252" spans="4:6" x14ac:dyDescent="0.2">
      <c r="D252" s="479"/>
      <c r="E252" s="481"/>
      <c r="F252" s="481" t="e">
        <f>_xll.qlIndexAddFixings($B$1,D252,E252/100,TRUE,E252)</f>
        <v>#NUM!</v>
      </c>
    </row>
    <row r="253" spans="4:6" x14ac:dyDescent="0.2">
      <c r="D253" s="479"/>
      <c r="E253" s="481"/>
      <c r="F253" s="481" t="e">
        <f>_xll.qlIndexAddFixings($B$1,D253,E253/100,TRUE,E253)</f>
        <v>#NUM!</v>
      </c>
    </row>
    <row r="254" spans="4:6" x14ac:dyDescent="0.2">
      <c r="D254" s="479"/>
      <c r="E254" s="481"/>
      <c r="F254" s="481" t="e">
        <f>_xll.qlIndexAddFixings($B$1,D254,E254/100,TRUE,E254)</f>
        <v>#NUM!</v>
      </c>
    </row>
    <row r="255" spans="4:6" x14ac:dyDescent="0.2">
      <c r="D255" s="479"/>
      <c r="E255" s="481"/>
      <c r="F255" s="481" t="e">
        <f>_xll.qlIndexAddFixings($B$1,D255,E255/100,TRUE,E255)</f>
        <v>#NUM!</v>
      </c>
    </row>
    <row r="256" spans="4:6" x14ac:dyDescent="0.2">
      <c r="D256" s="479"/>
      <c r="E256" s="481"/>
      <c r="F256" s="481" t="e">
        <f>_xll.qlIndexAddFixings($B$1,D256,E256/100,TRUE,E256)</f>
        <v>#NUM!</v>
      </c>
    </row>
    <row r="257" spans="4:6" x14ac:dyDescent="0.2">
      <c r="D257" s="479"/>
      <c r="E257" s="481"/>
      <c r="F257" s="481" t="e">
        <f>_xll.qlIndexAddFixings($B$1,D257,E257/100,TRUE,E257)</f>
        <v>#NUM!</v>
      </c>
    </row>
    <row r="258" spans="4:6" x14ac:dyDescent="0.2">
      <c r="D258" s="479"/>
      <c r="E258" s="481"/>
      <c r="F258" s="481" t="e">
        <f>_xll.qlIndexAddFixings($B$1,D258,E258/100,TRUE,E258)</f>
        <v>#NUM!</v>
      </c>
    </row>
    <row r="259" spans="4:6" x14ac:dyDescent="0.2">
      <c r="D259" s="479"/>
      <c r="E259" s="481"/>
      <c r="F259" s="481" t="e">
        <f>_xll.qlIndexAddFixings($B$1,D259,E259/100,TRUE,E259)</f>
        <v>#NUM!</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sheetViews>
  <sheetFormatPr defaultRowHeight="11.25" x14ac:dyDescent="0.2"/>
  <cols>
    <col min="1" max="1" width="23.7109375" style="476" bestFit="1" customWidth="1"/>
    <col min="2" max="2" width="22.42578125" style="476" customWidth="1"/>
    <col min="3" max="3" width="9.140625" style="476"/>
    <col min="4" max="4" width="19.28515625" style="476" bestFit="1" customWidth="1"/>
    <col min="5" max="5" width="12" style="476" bestFit="1" customWidth="1"/>
    <col min="6" max="16384" width="9.140625" style="476"/>
  </cols>
  <sheetData>
    <row r="1" spans="1:6" x14ac:dyDescent="0.2">
      <c r="A1" s="474" t="s">
        <v>274</v>
      </c>
      <c r="B1" s="477" t="s">
        <v>275</v>
      </c>
    </row>
    <row r="2" spans="1:6" x14ac:dyDescent="0.2">
      <c r="D2" s="487" t="str">
        <f>_xll.RHistory("EURIBOR6MD=",B9:B10,B5,,"CH:In;Fd TSREPEAT:N SORT:"&amp;B7,D3)</f>
        <v>Updated at 15:05:00</v>
      </c>
      <c r="E2" s="487"/>
    </row>
    <row r="3" spans="1:6" x14ac:dyDescent="0.2">
      <c r="A3" s="474" t="s">
        <v>262</v>
      </c>
      <c r="B3" s="475">
        <f>_xll.qlCalendarAdvance("TARGET",B4,"-7M","f",FALSE,Trigger)</f>
        <v>41718</v>
      </c>
      <c r="D3" s="485" t="s">
        <v>276</v>
      </c>
      <c r="E3" s="485" t="s">
        <v>276</v>
      </c>
    </row>
    <row r="4" spans="1:6" ht="24" customHeight="1" x14ac:dyDescent="0.2">
      <c r="A4" s="474" t="s">
        <v>263</v>
      </c>
      <c r="B4" s="477">
        <f>_xll.qlSettingsEvaluationDate(Trigger)</f>
        <v>41932</v>
      </c>
      <c r="D4" s="486" t="s">
        <v>270</v>
      </c>
      <c r="E4" s="486" t="s">
        <v>271</v>
      </c>
      <c r="F4" s="488" t="s">
        <v>237</v>
      </c>
    </row>
    <row r="5" spans="1:6" ht="22.5" x14ac:dyDescent="0.2">
      <c r="A5" s="474" t="s">
        <v>264</v>
      </c>
      <c r="B5" s="483" t="str">
        <f>"START:"&amp;B3&amp; " END:"&amp;B4&amp;" INTERVAL:1D"</f>
        <v>START:41718 END:41932 INTERVAL:1D</v>
      </c>
      <c r="D5" s="478">
        <v>41932</v>
      </c>
      <c r="E5" s="480">
        <v>0.184</v>
      </c>
      <c r="F5" s="480" t="b">
        <f>_xll.qlIndexAddFixings($B$1,D5,E5/100,TRUE,E5)</f>
        <v>1</v>
      </c>
    </row>
    <row r="6" spans="1:6" x14ac:dyDescent="0.2">
      <c r="D6" s="479">
        <v>41929</v>
      </c>
      <c r="E6" s="481">
        <v>0.185</v>
      </c>
      <c r="F6" s="481" t="b">
        <f>_xll.qlIndexAddFixings($B$1,D6,E6/100,TRUE,E6)</f>
        <v>1</v>
      </c>
    </row>
    <row r="7" spans="1:6" x14ac:dyDescent="0.2">
      <c r="A7" s="474" t="s">
        <v>265</v>
      </c>
      <c r="B7" s="477" t="s">
        <v>266</v>
      </c>
      <c r="D7" s="479">
        <v>41928</v>
      </c>
      <c r="E7" s="481">
        <v>0.182</v>
      </c>
      <c r="F7" s="481" t="b">
        <f>_xll.qlIndexAddFixings($B$1,D7,E7/100,TRUE,E7)</f>
        <v>1</v>
      </c>
    </row>
    <row r="8" spans="1:6" x14ac:dyDescent="0.2">
      <c r="D8" s="479">
        <v>41927</v>
      </c>
      <c r="E8" s="481">
        <v>0.18099999999999999</v>
      </c>
      <c r="F8" s="481" t="b">
        <f>_xll.qlIndexAddFixings($B$1,D8,E8/100,TRUE,E8)</f>
        <v>1</v>
      </c>
    </row>
    <row r="9" spans="1:6" x14ac:dyDescent="0.2">
      <c r="A9" s="474" t="s">
        <v>272</v>
      </c>
      <c r="B9" s="477" t="s">
        <v>267</v>
      </c>
      <c r="D9" s="479">
        <v>41926</v>
      </c>
      <c r="E9" s="481">
        <v>0.182</v>
      </c>
      <c r="F9" s="481" t="b">
        <f>_xll.qlIndexAddFixings($B$1,D9,E9/100,TRUE,E9)</f>
        <v>1</v>
      </c>
    </row>
    <row r="10" spans="1:6" x14ac:dyDescent="0.2">
      <c r="B10" s="484" t="s">
        <v>268</v>
      </c>
      <c r="D10" s="479">
        <v>41925</v>
      </c>
      <c r="E10" s="481">
        <v>0.182</v>
      </c>
      <c r="F10" s="481" t="b">
        <f>_xll.qlIndexAddFixings($B$1,D10,E10/100,TRUE,E10)</f>
        <v>1</v>
      </c>
    </row>
    <row r="11" spans="1:6" x14ac:dyDescent="0.2">
      <c r="D11" s="479">
        <v>41922</v>
      </c>
      <c r="E11" s="481">
        <v>0.17799999999999999</v>
      </c>
      <c r="F11" s="481" t="b">
        <f>_xll.qlIndexAddFixings($B$1,D11,E11/100,TRUE,E11)</f>
        <v>1</v>
      </c>
    </row>
    <row r="12" spans="1:6" x14ac:dyDescent="0.2">
      <c r="D12" s="479">
        <v>41921</v>
      </c>
      <c r="E12" s="481">
        <v>0.17899999999999999</v>
      </c>
      <c r="F12" s="481" t="b">
        <f>_xll.qlIndexAddFixings($B$1,D12,E12/100,TRUE,E12)</f>
        <v>1</v>
      </c>
    </row>
    <row r="13" spans="1:6" x14ac:dyDescent="0.2">
      <c r="D13" s="479">
        <v>41920</v>
      </c>
      <c r="E13" s="481">
        <v>0.18</v>
      </c>
      <c r="F13" s="481" t="b">
        <f>_xll.qlIndexAddFixings($B$1,D13,E13/100,TRUE,E13)</f>
        <v>1</v>
      </c>
    </row>
    <row r="14" spans="1:6" x14ac:dyDescent="0.2">
      <c r="D14" s="479">
        <v>41919</v>
      </c>
      <c r="E14" s="481">
        <v>0.17799999999999999</v>
      </c>
      <c r="F14" s="481" t="b">
        <f>_xll.qlIndexAddFixings($B$1,D14,E14/100,TRUE,E14)</f>
        <v>1</v>
      </c>
    </row>
    <row r="15" spans="1:6" x14ac:dyDescent="0.2">
      <c r="D15" s="479">
        <v>41918</v>
      </c>
      <c r="E15" s="481">
        <v>0.17899999999999999</v>
      </c>
      <c r="F15" s="481" t="b">
        <f>_xll.qlIndexAddFixings($B$1,D15,E15/100,TRUE,E15)</f>
        <v>1</v>
      </c>
    </row>
    <row r="16" spans="1:6" x14ac:dyDescent="0.2">
      <c r="D16" s="479">
        <v>41915</v>
      </c>
      <c r="E16" s="481">
        <v>0.18099999999999999</v>
      </c>
      <c r="F16" s="481" t="b">
        <f>_xll.qlIndexAddFixings($B$1,D16,E16/100,TRUE,E16)</f>
        <v>1</v>
      </c>
    </row>
    <row r="17" spans="4:6" x14ac:dyDescent="0.2">
      <c r="D17" s="479">
        <v>41914</v>
      </c>
      <c r="E17" s="481">
        <v>0.18</v>
      </c>
      <c r="F17" s="481" t="b">
        <f>_xll.qlIndexAddFixings($B$1,D17,E17/100,TRUE,E17)</f>
        <v>1</v>
      </c>
    </row>
    <row r="18" spans="4:6" x14ac:dyDescent="0.2">
      <c r="D18" s="479">
        <v>41913</v>
      </c>
      <c r="E18" s="481">
        <v>0.18099999999999999</v>
      </c>
      <c r="F18" s="481" t="b">
        <f>_xll.qlIndexAddFixings($B$1,D18,E18/100,TRUE,E18)</f>
        <v>1</v>
      </c>
    </row>
    <row r="19" spans="4:6" x14ac:dyDescent="0.2">
      <c r="D19" s="479">
        <v>41912</v>
      </c>
      <c r="E19" s="481">
        <v>0.183</v>
      </c>
      <c r="F19" s="481" t="b">
        <f>_xll.qlIndexAddFixings($B$1,D19,E19/100,TRUE,E19)</f>
        <v>1</v>
      </c>
    </row>
    <row r="20" spans="4:6" x14ac:dyDescent="0.2">
      <c r="D20" s="479">
        <v>41911</v>
      </c>
      <c r="E20" s="481">
        <v>0.184</v>
      </c>
      <c r="F20" s="481" t="b">
        <f>_xll.qlIndexAddFixings($B$1,D20,E20/100,TRUE,E20)</f>
        <v>1</v>
      </c>
    </row>
    <row r="21" spans="4:6" x14ac:dyDescent="0.2">
      <c r="D21" s="479">
        <v>41908</v>
      </c>
      <c r="E21" s="481">
        <v>0.183</v>
      </c>
      <c r="F21" s="481" t="b">
        <f>_xll.qlIndexAddFixings($B$1,D21,E21/100,TRUE,E21)</f>
        <v>1</v>
      </c>
    </row>
    <row r="22" spans="4:6" x14ac:dyDescent="0.2">
      <c r="D22" s="479">
        <v>41907</v>
      </c>
      <c r="E22" s="481">
        <v>0.183</v>
      </c>
      <c r="F22" s="481" t="b">
        <f>_xll.qlIndexAddFixings($B$1,D22,E22/100,TRUE,E22)</f>
        <v>1</v>
      </c>
    </row>
    <row r="23" spans="4:6" x14ac:dyDescent="0.2">
      <c r="D23" s="479">
        <v>41906</v>
      </c>
      <c r="E23" s="481">
        <v>0.186</v>
      </c>
      <c r="F23" s="481" t="b">
        <f>_xll.qlIndexAddFixings($B$1,D23,E23/100,TRUE,E23)</f>
        <v>1</v>
      </c>
    </row>
    <row r="24" spans="4:6" x14ac:dyDescent="0.2">
      <c r="D24" s="479">
        <v>41905</v>
      </c>
      <c r="E24" s="481">
        <v>0.185</v>
      </c>
      <c r="F24" s="481" t="b">
        <f>_xll.qlIndexAddFixings($B$1,D24,E24/100,TRUE,E24)</f>
        <v>1</v>
      </c>
    </row>
    <row r="25" spans="4:6" x14ac:dyDescent="0.2">
      <c r="D25" s="479">
        <v>41904</v>
      </c>
      <c r="E25" s="481">
        <v>0.186</v>
      </c>
      <c r="F25" s="481" t="b">
        <f>_xll.qlIndexAddFixings($B$1,D25,E25/100,TRUE,E25)</f>
        <v>1</v>
      </c>
    </row>
    <row r="26" spans="4:6" x14ac:dyDescent="0.2">
      <c r="D26" s="479">
        <v>41901</v>
      </c>
      <c r="E26" s="481">
        <v>0.187</v>
      </c>
      <c r="F26" s="481" t="b">
        <f>_xll.qlIndexAddFixings($B$1,D26,E26/100,TRUE,E26)</f>
        <v>1</v>
      </c>
    </row>
    <row r="27" spans="4:6" x14ac:dyDescent="0.2">
      <c r="D27" s="479">
        <v>41900</v>
      </c>
      <c r="E27" s="481">
        <v>0.187</v>
      </c>
      <c r="F27" s="481" t="b">
        <f>_xll.qlIndexAddFixings($B$1,D27,E27/100,TRUE,E27)</f>
        <v>1</v>
      </c>
    </row>
    <row r="28" spans="4:6" x14ac:dyDescent="0.2">
      <c r="D28" s="479">
        <v>41899</v>
      </c>
      <c r="E28" s="481">
        <v>0.188</v>
      </c>
      <c r="F28" s="481" t="b">
        <f>_xll.qlIndexAddFixings($B$1,D28,E28/100,TRUE,E28)</f>
        <v>1</v>
      </c>
    </row>
    <row r="29" spans="4:6" x14ac:dyDescent="0.2">
      <c r="D29" s="479">
        <v>41898</v>
      </c>
      <c r="E29" s="481">
        <v>0.187</v>
      </c>
      <c r="F29" s="481" t="b">
        <f>_xll.qlIndexAddFixings($B$1,D29,E29/100,TRUE,E29)</f>
        <v>1</v>
      </c>
    </row>
    <row r="30" spans="4:6" x14ac:dyDescent="0.2">
      <c r="D30" s="479">
        <v>41897</v>
      </c>
      <c r="E30" s="481">
        <v>0.188</v>
      </c>
      <c r="F30" s="481" t="b">
        <f>_xll.qlIndexAddFixings($B$1,D30,E30/100,TRUE,E30)</f>
        <v>1</v>
      </c>
    </row>
    <row r="31" spans="4:6" x14ac:dyDescent="0.2">
      <c r="D31" s="479">
        <v>41894</v>
      </c>
      <c r="E31" s="481">
        <v>0.187</v>
      </c>
      <c r="F31" s="481" t="b">
        <f>_xll.qlIndexAddFixings($B$1,D31,E31/100,TRUE,E31)</f>
        <v>1</v>
      </c>
    </row>
    <row r="32" spans="4:6" x14ac:dyDescent="0.2">
      <c r="D32" s="479">
        <v>41893</v>
      </c>
      <c r="E32" s="481">
        <v>0.188</v>
      </c>
      <c r="F32" s="481" t="b">
        <f>_xll.qlIndexAddFixings($B$1,D32,E32/100,TRUE,E32)</f>
        <v>1</v>
      </c>
    </row>
    <row r="33" spans="4:6" x14ac:dyDescent="0.2">
      <c r="D33" s="479">
        <v>41892</v>
      </c>
      <c r="E33" s="481">
        <v>0.191</v>
      </c>
      <c r="F33" s="481" t="b">
        <f>_xll.qlIndexAddFixings($B$1,D33,E33/100,TRUE,E33)</f>
        <v>1</v>
      </c>
    </row>
    <row r="34" spans="4:6" x14ac:dyDescent="0.2">
      <c r="D34" s="479">
        <v>41891</v>
      </c>
      <c r="E34" s="481">
        <v>0.191</v>
      </c>
      <c r="F34" s="481" t="b">
        <f>_xll.qlIndexAddFixings($B$1,D34,E34/100,TRUE,E34)</f>
        <v>1</v>
      </c>
    </row>
    <row r="35" spans="4:6" x14ac:dyDescent="0.2">
      <c r="D35" s="479">
        <v>41890</v>
      </c>
      <c r="E35" s="481">
        <v>0.19600000000000001</v>
      </c>
      <c r="F35" s="481" t="b">
        <f>_xll.qlIndexAddFixings($B$1,D35,E35/100,TRUE,E35)</f>
        <v>1</v>
      </c>
    </row>
    <row r="36" spans="4:6" x14ac:dyDescent="0.2">
      <c r="D36" s="479">
        <v>41887</v>
      </c>
      <c r="E36" s="481">
        <v>0.20300000000000001</v>
      </c>
      <c r="F36" s="481" t="b">
        <f>_xll.qlIndexAddFixings($B$1,D36,E36/100,TRUE,E36)</f>
        <v>1</v>
      </c>
    </row>
    <row r="37" spans="4:6" x14ac:dyDescent="0.2">
      <c r="D37" s="479">
        <v>41886</v>
      </c>
      <c r="E37" s="481">
        <v>0.249</v>
      </c>
      <c r="F37" s="481" t="b">
        <f>_xll.qlIndexAddFixings($B$1,D37,E37/100,TRUE,E37)</f>
        <v>1</v>
      </c>
    </row>
    <row r="38" spans="4:6" x14ac:dyDescent="0.2">
      <c r="D38" s="479">
        <v>41885</v>
      </c>
      <c r="E38" s="481">
        <v>0.25</v>
      </c>
      <c r="F38" s="481" t="b">
        <f>_xll.qlIndexAddFixings($B$1,D38,E38/100,TRUE,E38)</f>
        <v>1</v>
      </c>
    </row>
    <row r="39" spans="4:6" x14ac:dyDescent="0.2">
      <c r="D39" s="479">
        <v>41884</v>
      </c>
      <c r="E39" s="481">
        <v>0.252</v>
      </c>
      <c r="F39" s="481" t="b">
        <f>_xll.qlIndexAddFixings($B$1,D39,E39/100,TRUE,E39)</f>
        <v>1</v>
      </c>
    </row>
    <row r="40" spans="4:6" x14ac:dyDescent="0.2">
      <c r="D40" s="479">
        <v>41883</v>
      </c>
      <c r="E40" s="481">
        <v>0.25900000000000001</v>
      </c>
      <c r="F40" s="481" t="b">
        <f>_xll.qlIndexAddFixings($B$1,D40,E40/100,TRUE,E40)</f>
        <v>1</v>
      </c>
    </row>
    <row r="41" spans="4:6" x14ac:dyDescent="0.2">
      <c r="D41" s="479">
        <v>41880</v>
      </c>
      <c r="E41" s="481">
        <v>0.26400000000000001</v>
      </c>
      <c r="F41" s="481" t="b">
        <f>_xll.qlIndexAddFixings($B$1,D41,E41/100,TRUE,E41)</f>
        <v>1</v>
      </c>
    </row>
    <row r="42" spans="4:6" x14ac:dyDescent="0.2">
      <c r="D42" s="479">
        <v>41879</v>
      </c>
      <c r="E42" s="481">
        <v>0.26700000000000002</v>
      </c>
      <c r="F42" s="481" t="b">
        <f>_xll.qlIndexAddFixings($B$1,D42,E42/100,TRUE,E42)</f>
        <v>1</v>
      </c>
    </row>
    <row r="43" spans="4:6" x14ac:dyDescent="0.2">
      <c r="D43" s="479">
        <v>41878</v>
      </c>
      <c r="E43" s="481">
        <v>0.26900000000000002</v>
      </c>
      <c r="F43" s="481" t="b">
        <f>_xll.qlIndexAddFixings($B$1,D43,E43/100,TRUE,E43)</f>
        <v>1</v>
      </c>
    </row>
    <row r="44" spans="4:6" x14ac:dyDescent="0.2">
      <c r="D44" s="479">
        <v>41877</v>
      </c>
      <c r="E44" s="481">
        <v>0.27100000000000002</v>
      </c>
      <c r="F44" s="481" t="b">
        <f>_xll.qlIndexAddFixings($B$1,D44,E44/100,TRUE,E44)</f>
        <v>1</v>
      </c>
    </row>
    <row r="45" spans="4:6" x14ac:dyDescent="0.2">
      <c r="D45" s="479">
        <v>41876</v>
      </c>
      <c r="E45" s="481">
        <v>0.27400000000000002</v>
      </c>
      <c r="F45" s="481" t="b">
        <f>_xll.qlIndexAddFixings($B$1,D45,E45/100,TRUE,E45)</f>
        <v>1</v>
      </c>
    </row>
    <row r="46" spans="4:6" x14ac:dyDescent="0.2">
      <c r="D46" s="479">
        <v>41873</v>
      </c>
      <c r="E46" s="481">
        <v>0.28799999999999998</v>
      </c>
      <c r="F46" s="481" t="b">
        <f>_xll.qlIndexAddFixings($B$1,D46,E46/100,TRUE,E46)</f>
        <v>1</v>
      </c>
    </row>
    <row r="47" spans="4:6" x14ac:dyDescent="0.2">
      <c r="D47" s="479">
        <v>41872</v>
      </c>
      <c r="E47" s="481">
        <v>0.28699999999999998</v>
      </c>
      <c r="F47" s="481" t="b">
        <f>_xll.qlIndexAddFixings($B$1,D47,E47/100,TRUE,E47)</f>
        <v>1</v>
      </c>
    </row>
    <row r="48" spans="4:6" x14ac:dyDescent="0.2">
      <c r="D48" s="479">
        <v>41871</v>
      </c>
      <c r="E48" s="481">
        <v>0.28899999999999998</v>
      </c>
      <c r="F48" s="481" t="b">
        <f>_xll.qlIndexAddFixings($B$1,D48,E48/100,TRUE,E48)</f>
        <v>1</v>
      </c>
    </row>
    <row r="49" spans="4:6" x14ac:dyDescent="0.2">
      <c r="D49" s="479">
        <v>41870</v>
      </c>
      <c r="E49" s="481">
        <v>0.29199999999999998</v>
      </c>
      <c r="F49" s="481" t="b">
        <f>_xll.qlIndexAddFixings($B$1,D49,E49/100,TRUE,E49)</f>
        <v>1</v>
      </c>
    </row>
    <row r="50" spans="4:6" x14ac:dyDescent="0.2">
      <c r="D50" s="479">
        <v>41869</v>
      </c>
      <c r="E50" s="481">
        <v>0.29699999999999999</v>
      </c>
      <c r="F50" s="481" t="b">
        <f>_xll.qlIndexAddFixings($B$1,D50,E50/100,TRUE,E50)</f>
        <v>1</v>
      </c>
    </row>
    <row r="51" spans="4:6" x14ac:dyDescent="0.2">
      <c r="D51" s="479">
        <v>41866</v>
      </c>
      <c r="E51" s="481">
        <v>0.29699999999999999</v>
      </c>
      <c r="F51" s="481" t="b">
        <f>_xll.qlIndexAddFixings($B$1,D51,E51/100,TRUE,E51)</f>
        <v>1</v>
      </c>
    </row>
    <row r="52" spans="4:6" x14ac:dyDescent="0.2">
      <c r="D52" s="479">
        <v>41865</v>
      </c>
      <c r="E52" s="481">
        <v>0.29799999999999999</v>
      </c>
      <c r="F52" s="481" t="b">
        <f>_xll.qlIndexAddFixings($B$1,D52,E52/100,TRUE,E52)</f>
        <v>1</v>
      </c>
    </row>
    <row r="53" spans="4:6" x14ac:dyDescent="0.2">
      <c r="D53" s="479">
        <v>41864</v>
      </c>
      <c r="E53" s="481">
        <v>0.29899999999999999</v>
      </c>
      <c r="F53" s="481" t="b">
        <f>_xll.qlIndexAddFixings($B$1,D53,E53/100,TRUE,E53)</f>
        <v>1</v>
      </c>
    </row>
    <row r="54" spans="4:6" x14ac:dyDescent="0.2">
      <c r="D54" s="479">
        <v>41863</v>
      </c>
      <c r="E54" s="481">
        <v>0.3</v>
      </c>
      <c r="F54" s="481" t="b">
        <f>_xll.qlIndexAddFixings($B$1,D54,E54/100,TRUE,E54)</f>
        <v>1</v>
      </c>
    </row>
    <row r="55" spans="4:6" x14ac:dyDescent="0.2">
      <c r="D55" s="479">
        <v>41862</v>
      </c>
      <c r="E55" s="481">
        <v>0.30099999999999999</v>
      </c>
      <c r="F55" s="481" t="b">
        <f>_xll.qlIndexAddFixings($B$1,D55,E55/100,TRUE,E55)</f>
        <v>1</v>
      </c>
    </row>
    <row r="56" spans="4:6" x14ac:dyDescent="0.2">
      <c r="D56" s="479">
        <v>41859</v>
      </c>
      <c r="E56" s="481">
        <v>0.30199999999999999</v>
      </c>
      <c r="F56" s="481" t="b">
        <f>_xll.qlIndexAddFixings($B$1,D56,E56/100,TRUE,E56)</f>
        <v>1</v>
      </c>
    </row>
    <row r="57" spans="4:6" x14ac:dyDescent="0.2">
      <c r="D57" s="479">
        <v>41858</v>
      </c>
      <c r="E57" s="481">
        <v>0.30399999999999999</v>
      </c>
      <c r="F57" s="481" t="b">
        <f>_xll.qlIndexAddFixings($B$1,D57,E57/100,TRUE,E57)</f>
        <v>1</v>
      </c>
    </row>
    <row r="58" spans="4:6" x14ac:dyDescent="0.2">
      <c r="D58" s="479">
        <v>41857</v>
      </c>
      <c r="E58" s="481">
        <v>0.30599999999999999</v>
      </c>
      <c r="F58" s="481" t="b">
        <f>_xll.qlIndexAddFixings($B$1,D58,E58/100,TRUE,E58)</f>
        <v>1</v>
      </c>
    </row>
    <row r="59" spans="4:6" x14ac:dyDescent="0.2">
      <c r="D59" s="479">
        <v>41856</v>
      </c>
      <c r="E59" s="481">
        <v>0.307</v>
      </c>
      <c r="F59" s="481" t="b">
        <f>_xll.qlIndexAddFixings($B$1,D59,E59/100,TRUE,E59)</f>
        <v>1</v>
      </c>
    </row>
    <row r="60" spans="4:6" x14ac:dyDescent="0.2">
      <c r="D60" s="479">
        <v>41855</v>
      </c>
      <c r="E60" s="481">
        <v>0.307</v>
      </c>
      <c r="F60" s="481" t="b">
        <f>_xll.qlIndexAddFixings($B$1,D60,E60/100,TRUE,E60)</f>
        <v>1</v>
      </c>
    </row>
    <row r="61" spans="4:6" x14ac:dyDescent="0.2">
      <c r="D61" s="479">
        <v>41852</v>
      </c>
      <c r="E61" s="481">
        <v>0.308</v>
      </c>
      <c r="F61" s="481" t="b">
        <f>_xll.qlIndexAddFixings($B$1,D61,E61/100,TRUE,E61)</f>
        <v>1</v>
      </c>
    </row>
    <row r="62" spans="4:6" x14ac:dyDescent="0.2">
      <c r="D62" s="479">
        <v>41851</v>
      </c>
      <c r="E62" s="481">
        <v>0.30599999999999999</v>
      </c>
      <c r="F62" s="481" t="b">
        <f>_xll.qlIndexAddFixings($B$1,D62,E62/100,TRUE,E62)</f>
        <v>1</v>
      </c>
    </row>
    <row r="63" spans="4:6" x14ac:dyDescent="0.2">
      <c r="D63" s="479">
        <v>41850</v>
      </c>
      <c r="E63" s="481">
        <v>0.30499999999999999</v>
      </c>
      <c r="F63" s="481" t="b">
        <f>_xll.qlIndexAddFixings($B$1,D63,E63/100,TRUE,E63)</f>
        <v>1</v>
      </c>
    </row>
    <row r="64" spans="4:6" x14ac:dyDescent="0.2">
      <c r="D64" s="479">
        <v>41849</v>
      </c>
      <c r="E64" s="481">
        <v>0.30599999999999999</v>
      </c>
      <c r="F64" s="481" t="b">
        <f>_xll.qlIndexAddFixings($B$1,D64,E64/100,TRUE,E64)</f>
        <v>1</v>
      </c>
    </row>
    <row r="65" spans="4:6" x14ac:dyDescent="0.2">
      <c r="D65" s="479">
        <v>41848</v>
      </c>
      <c r="E65" s="481">
        <v>0.30599999999999999</v>
      </c>
      <c r="F65" s="481" t="b">
        <f>_xll.qlIndexAddFixings($B$1,D65,E65/100,TRUE,E65)</f>
        <v>1</v>
      </c>
    </row>
    <row r="66" spans="4:6" x14ac:dyDescent="0.2">
      <c r="D66" s="479">
        <v>41845</v>
      </c>
      <c r="E66" s="481">
        <v>0.307</v>
      </c>
      <c r="F66" s="481" t="b">
        <f>_xll.qlIndexAddFixings($B$1,D66,E66/100,TRUE,E66)</f>
        <v>1</v>
      </c>
    </row>
    <row r="67" spans="4:6" x14ac:dyDescent="0.2">
      <c r="D67" s="479">
        <v>41844</v>
      </c>
      <c r="E67" s="481">
        <v>0.308</v>
      </c>
      <c r="F67" s="481" t="b">
        <f>_xll.qlIndexAddFixings($B$1,D67,E67/100,TRUE,E67)</f>
        <v>1</v>
      </c>
    </row>
    <row r="68" spans="4:6" x14ac:dyDescent="0.2">
      <c r="D68" s="479">
        <v>41843</v>
      </c>
      <c r="E68" s="481">
        <v>0.308</v>
      </c>
      <c r="F68" s="481" t="b">
        <f>_xll.qlIndexAddFixings($B$1,D68,E68/100,TRUE,E68)</f>
        <v>1</v>
      </c>
    </row>
    <row r="69" spans="4:6" x14ac:dyDescent="0.2">
      <c r="D69" s="479">
        <v>41842</v>
      </c>
      <c r="E69" s="481">
        <v>0.30499999999999999</v>
      </c>
      <c r="F69" s="481" t="b">
        <f>_xll.qlIndexAddFixings($B$1,D69,E69/100,TRUE,E69)</f>
        <v>1</v>
      </c>
    </row>
    <row r="70" spans="4:6" x14ac:dyDescent="0.2">
      <c r="D70" s="479">
        <v>41841</v>
      </c>
      <c r="E70" s="481">
        <v>0.30299999999999999</v>
      </c>
      <c r="F70" s="481" t="b">
        <f>_xll.qlIndexAddFixings($B$1,D70,E70/100,TRUE,E70)</f>
        <v>1</v>
      </c>
    </row>
    <row r="71" spans="4:6" x14ac:dyDescent="0.2">
      <c r="D71" s="479">
        <v>41838</v>
      </c>
      <c r="E71" s="481">
        <v>0.30299999999999999</v>
      </c>
      <c r="F71" s="481" t="b">
        <f>_xll.qlIndexAddFixings($B$1,D71,E71/100,TRUE,E71)</f>
        <v>1</v>
      </c>
    </row>
    <row r="72" spans="4:6" x14ac:dyDescent="0.2">
      <c r="D72" s="479">
        <v>41837</v>
      </c>
      <c r="E72" s="481">
        <v>0.30299999999999999</v>
      </c>
      <c r="F72" s="481" t="b">
        <f>_xll.qlIndexAddFixings($B$1,D72,E72/100,TRUE,E72)</f>
        <v>1</v>
      </c>
    </row>
    <row r="73" spans="4:6" x14ac:dyDescent="0.2">
      <c r="D73" s="479">
        <v>41836</v>
      </c>
      <c r="E73" s="481">
        <v>0.30399999999999999</v>
      </c>
      <c r="F73" s="481" t="b">
        <f>_xll.qlIndexAddFixings($B$1,D73,E73/100,TRUE,E73)</f>
        <v>1</v>
      </c>
    </row>
    <row r="74" spans="4:6" x14ac:dyDescent="0.2">
      <c r="D74" s="479">
        <v>41835</v>
      </c>
      <c r="E74" s="481">
        <v>0.30599999999999999</v>
      </c>
      <c r="F74" s="481" t="b">
        <f>_xll.qlIndexAddFixings($B$1,D74,E74/100,TRUE,E74)</f>
        <v>1</v>
      </c>
    </row>
    <row r="75" spans="4:6" x14ac:dyDescent="0.2">
      <c r="D75" s="479">
        <v>41834</v>
      </c>
      <c r="E75" s="481">
        <v>0.30599999999999999</v>
      </c>
      <c r="F75" s="481" t="b">
        <f>_xll.qlIndexAddFixings($B$1,D75,E75/100,TRUE,E75)</f>
        <v>1</v>
      </c>
    </row>
    <row r="76" spans="4:6" x14ac:dyDescent="0.2">
      <c r="D76" s="479">
        <v>41831</v>
      </c>
      <c r="E76" s="481">
        <v>0.30499999999999999</v>
      </c>
      <c r="F76" s="481" t="b">
        <f>_xll.qlIndexAddFixings($B$1,D76,E76/100,TRUE,E76)</f>
        <v>1</v>
      </c>
    </row>
    <row r="77" spans="4:6" x14ac:dyDescent="0.2">
      <c r="D77" s="479">
        <v>41830</v>
      </c>
      <c r="E77" s="481">
        <v>0.30399999999999999</v>
      </c>
      <c r="F77" s="481" t="b">
        <f>_xll.qlIndexAddFixings($B$1,D77,E77/100,TRUE,E77)</f>
        <v>1</v>
      </c>
    </row>
    <row r="78" spans="4:6" x14ac:dyDescent="0.2">
      <c r="D78" s="479">
        <v>41829</v>
      </c>
      <c r="E78" s="481">
        <v>0.30399999999999999</v>
      </c>
      <c r="F78" s="481" t="b">
        <f>_xll.qlIndexAddFixings($B$1,D78,E78/100,TRUE,E78)</f>
        <v>1</v>
      </c>
    </row>
    <row r="79" spans="4:6" x14ac:dyDescent="0.2">
      <c r="D79" s="479">
        <v>41828</v>
      </c>
      <c r="E79" s="481">
        <v>0.30299999999999999</v>
      </c>
      <c r="F79" s="481" t="b">
        <f>_xll.qlIndexAddFixings($B$1,D79,E79/100,TRUE,E79)</f>
        <v>1</v>
      </c>
    </row>
    <row r="80" spans="4:6" x14ac:dyDescent="0.2">
      <c r="D80" s="479">
        <v>41827</v>
      </c>
      <c r="E80" s="481">
        <v>0.30299999999999999</v>
      </c>
      <c r="F80" s="481" t="b">
        <f>_xll.qlIndexAddFixings($B$1,D80,E80/100,TRUE,E80)</f>
        <v>1</v>
      </c>
    </row>
    <row r="81" spans="4:6" x14ac:dyDescent="0.2">
      <c r="D81" s="479">
        <v>41824</v>
      </c>
      <c r="E81" s="481">
        <v>0.30299999999999999</v>
      </c>
      <c r="F81" s="481" t="b">
        <f>_xll.qlIndexAddFixings($B$1,D81,E81/100,TRUE,E81)</f>
        <v>1</v>
      </c>
    </row>
    <row r="82" spans="4:6" x14ac:dyDescent="0.2">
      <c r="D82" s="479">
        <v>41823</v>
      </c>
      <c r="E82" s="481">
        <v>0.30299999999999999</v>
      </c>
      <c r="F82" s="481" t="b">
        <f>_xll.qlIndexAddFixings($B$1,D82,E82/100,TRUE,E82)</f>
        <v>1</v>
      </c>
    </row>
    <row r="83" spans="4:6" x14ac:dyDescent="0.2">
      <c r="D83" s="479">
        <v>41822</v>
      </c>
      <c r="E83" s="481">
        <v>0.30299999999999999</v>
      </c>
      <c r="F83" s="481" t="b">
        <f>_xll.qlIndexAddFixings($B$1,D83,E83/100,TRUE,E83)</f>
        <v>1</v>
      </c>
    </row>
    <row r="84" spans="4:6" x14ac:dyDescent="0.2">
      <c r="D84" s="479">
        <v>41821</v>
      </c>
      <c r="E84" s="481">
        <v>0.30199999999999999</v>
      </c>
      <c r="F84" s="481" t="b">
        <f>_xll.qlIndexAddFixings($B$1,D84,E84/100,TRUE,E84)</f>
        <v>1</v>
      </c>
    </row>
    <row r="85" spans="4:6" x14ac:dyDescent="0.2">
      <c r="D85" s="479">
        <v>41820</v>
      </c>
      <c r="E85" s="481">
        <v>0.30299999999999999</v>
      </c>
      <c r="F85" s="481" t="b">
        <f>_xll.qlIndexAddFixings($B$1,D85,E85/100,TRUE,E85)</f>
        <v>1</v>
      </c>
    </row>
    <row r="86" spans="4:6" x14ac:dyDescent="0.2">
      <c r="D86" s="479">
        <v>41817</v>
      </c>
      <c r="E86" s="481">
        <v>0.30299999999999999</v>
      </c>
      <c r="F86" s="481" t="b">
        <f>_xll.qlIndexAddFixings($B$1,D86,E86/100,TRUE,E86)</f>
        <v>1</v>
      </c>
    </row>
    <row r="87" spans="4:6" x14ac:dyDescent="0.2">
      <c r="D87" s="479">
        <v>41816</v>
      </c>
      <c r="E87" s="481">
        <v>0.30499999999999999</v>
      </c>
      <c r="F87" s="481" t="b">
        <f>_xll.qlIndexAddFixings($B$1,D87,E87/100,TRUE,E87)</f>
        <v>1</v>
      </c>
    </row>
    <row r="88" spans="4:6" x14ac:dyDescent="0.2">
      <c r="D88" s="479">
        <v>41815</v>
      </c>
      <c r="E88" s="481">
        <v>0.30599999999999999</v>
      </c>
      <c r="F88" s="481" t="b">
        <f>_xll.qlIndexAddFixings($B$1,D88,E88/100,TRUE,E88)</f>
        <v>1</v>
      </c>
    </row>
    <row r="89" spans="4:6" x14ac:dyDescent="0.2">
      <c r="D89" s="479">
        <v>41814</v>
      </c>
      <c r="E89" s="481">
        <v>0.30599999999999999</v>
      </c>
      <c r="F89" s="481" t="b">
        <f>_xll.qlIndexAddFixings($B$1,D89,E89/100,TRUE,E89)</f>
        <v>1</v>
      </c>
    </row>
    <row r="90" spans="4:6" x14ac:dyDescent="0.2">
      <c r="D90" s="479">
        <v>41813</v>
      </c>
      <c r="E90" s="481">
        <v>0.307</v>
      </c>
      <c r="F90" s="481" t="b">
        <f>_xll.qlIndexAddFixings($B$1,D90,E90/100,TRUE,E90)</f>
        <v>1</v>
      </c>
    </row>
    <row r="91" spans="4:6" x14ac:dyDescent="0.2">
      <c r="D91" s="479">
        <v>41810</v>
      </c>
      <c r="E91" s="481">
        <v>0.30599999999999999</v>
      </c>
      <c r="F91" s="481" t="b">
        <f>_xll.qlIndexAddFixings($B$1,D91,E91/100,TRUE,E91)</f>
        <v>1</v>
      </c>
    </row>
    <row r="92" spans="4:6" x14ac:dyDescent="0.2">
      <c r="D92" s="479">
        <v>41809</v>
      </c>
      <c r="E92" s="481">
        <v>0.30599999999999999</v>
      </c>
      <c r="F92" s="481" t="b">
        <f>_xll.qlIndexAddFixings($B$1,D92,E92/100,TRUE,E92)</f>
        <v>1</v>
      </c>
    </row>
    <row r="93" spans="4:6" x14ac:dyDescent="0.2">
      <c r="D93" s="479">
        <v>41808</v>
      </c>
      <c r="E93" s="481">
        <v>0.309</v>
      </c>
      <c r="F93" s="481" t="b">
        <f>_xll.qlIndexAddFixings($B$1,D93,E93/100,TRUE,E93)</f>
        <v>1</v>
      </c>
    </row>
    <row r="94" spans="4:6" x14ac:dyDescent="0.2">
      <c r="D94" s="479">
        <v>41807</v>
      </c>
      <c r="E94" s="481">
        <v>0.312</v>
      </c>
      <c r="F94" s="481" t="b">
        <f>_xll.qlIndexAddFixings($B$1,D94,E94/100,TRUE,E94)</f>
        <v>1</v>
      </c>
    </row>
    <row r="95" spans="4:6" x14ac:dyDescent="0.2">
      <c r="D95" s="479">
        <v>41806</v>
      </c>
      <c r="E95" s="481">
        <v>0.316</v>
      </c>
      <c r="F95" s="481" t="b">
        <f>_xll.qlIndexAddFixings($B$1,D95,E95/100,TRUE,E95)</f>
        <v>1</v>
      </c>
    </row>
    <row r="96" spans="4:6" x14ac:dyDescent="0.2">
      <c r="D96" s="479">
        <v>41803</v>
      </c>
      <c r="E96" s="481">
        <v>0.32600000000000001</v>
      </c>
      <c r="F96" s="481" t="b">
        <f>_xll.qlIndexAddFixings($B$1,D96,E96/100,TRUE,E96)</f>
        <v>1</v>
      </c>
    </row>
    <row r="97" spans="4:6" x14ac:dyDescent="0.2">
      <c r="D97" s="479">
        <v>41802</v>
      </c>
      <c r="E97" s="481">
        <v>0.33300000000000002</v>
      </c>
      <c r="F97" s="481" t="b">
        <f>_xll.qlIndexAddFixings($B$1,D97,E97/100,TRUE,E97)</f>
        <v>1</v>
      </c>
    </row>
    <row r="98" spans="4:6" x14ac:dyDescent="0.2">
      <c r="D98" s="479">
        <v>41801</v>
      </c>
      <c r="E98" s="481">
        <v>0.34799999999999998</v>
      </c>
      <c r="F98" s="481" t="b">
        <f>_xll.qlIndexAddFixings($B$1,D98,E98/100,TRUE,E98)</f>
        <v>1</v>
      </c>
    </row>
    <row r="99" spans="4:6" x14ac:dyDescent="0.2">
      <c r="D99" s="479">
        <v>41800</v>
      </c>
      <c r="E99" s="481">
        <v>0.35299999999999998</v>
      </c>
      <c r="F99" s="481" t="b">
        <f>_xll.qlIndexAddFixings($B$1,D99,E99/100,TRUE,E99)</f>
        <v>1</v>
      </c>
    </row>
    <row r="100" spans="4:6" x14ac:dyDescent="0.2">
      <c r="D100" s="479">
        <v>41799</v>
      </c>
      <c r="E100" s="481">
        <v>0.35399999999999998</v>
      </c>
      <c r="F100" s="481" t="b">
        <f>_xll.qlIndexAddFixings($B$1,D100,E100/100,TRUE,E100)</f>
        <v>1</v>
      </c>
    </row>
    <row r="101" spans="4:6" x14ac:dyDescent="0.2">
      <c r="D101" s="479">
        <v>41796</v>
      </c>
      <c r="E101" s="481">
        <v>0.35699999999999998</v>
      </c>
      <c r="F101" s="481" t="b">
        <f>_xll.qlIndexAddFixings($B$1,D101,E101/100,TRUE,E101)</f>
        <v>1</v>
      </c>
    </row>
    <row r="102" spans="4:6" x14ac:dyDescent="0.2">
      <c r="D102" s="479">
        <v>41795</v>
      </c>
      <c r="E102" s="481">
        <v>0.376</v>
      </c>
      <c r="F102" s="481" t="b">
        <f>_xll.qlIndexAddFixings($B$1,D102,E102/100,TRUE,E102)</f>
        <v>1</v>
      </c>
    </row>
    <row r="103" spans="4:6" x14ac:dyDescent="0.2">
      <c r="D103" s="479">
        <v>41794</v>
      </c>
      <c r="E103" s="481">
        <v>0.38600000000000001</v>
      </c>
      <c r="F103" s="481" t="b">
        <f>_xll.qlIndexAddFixings($B$1,D103,E103/100,TRUE,E103)</f>
        <v>1</v>
      </c>
    </row>
    <row r="104" spans="4:6" x14ac:dyDescent="0.2">
      <c r="D104" s="479">
        <v>41793</v>
      </c>
      <c r="E104" s="481">
        <v>0.39100000000000001</v>
      </c>
      <c r="F104" s="481" t="b">
        <f>_xll.qlIndexAddFixings($B$1,D104,E104/100,TRUE,E104)</f>
        <v>1</v>
      </c>
    </row>
    <row r="105" spans="4:6" x14ac:dyDescent="0.2">
      <c r="D105" s="479">
        <v>41792</v>
      </c>
      <c r="E105" s="481">
        <v>0.39400000000000002</v>
      </c>
      <c r="F105" s="481" t="b">
        <f>_xll.qlIndexAddFixings($B$1,D105,E105/100,TRUE,E105)</f>
        <v>1</v>
      </c>
    </row>
    <row r="106" spans="4:6" x14ac:dyDescent="0.2">
      <c r="D106" s="479">
        <v>41789</v>
      </c>
      <c r="E106" s="481">
        <v>0.39700000000000002</v>
      </c>
      <c r="F106" s="481" t="b">
        <f>_xll.qlIndexAddFixings($B$1,D106,E106/100,TRUE,E106)</f>
        <v>1</v>
      </c>
    </row>
    <row r="107" spans="4:6" x14ac:dyDescent="0.2">
      <c r="D107" s="479">
        <v>41788</v>
      </c>
      <c r="E107" s="481">
        <v>0.39700000000000002</v>
      </c>
      <c r="F107" s="481" t="b">
        <f>_xll.qlIndexAddFixings($B$1,D107,E107/100,TRUE,E107)</f>
        <v>1</v>
      </c>
    </row>
    <row r="108" spans="4:6" x14ac:dyDescent="0.2">
      <c r="D108" s="479">
        <v>41787</v>
      </c>
      <c r="E108" s="481">
        <v>0.39900000000000002</v>
      </c>
      <c r="F108" s="481" t="b">
        <f>_xll.qlIndexAddFixings($B$1,D108,E108/100,TRUE,E108)</f>
        <v>1</v>
      </c>
    </row>
    <row r="109" spans="4:6" x14ac:dyDescent="0.2">
      <c r="D109" s="479">
        <v>41786</v>
      </c>
      <c r="E109" s="481">
        <v>0.4</v>
      </c>
      <c r="F109" s="481" t="b">
        <f>_xll.qlIndexAddFixings($B$1,D109,E109/100,TRUE,E109)</f>
        <v>1</v>
      </c>
    </row>
    <row r="110" spans="4:6" x14ac:dyDescent="0.2">
      <c r="D110" s="479">
        <v>41785</v>
      </c>
      <c r="E110" s="481">
        <v>0.40400000000000003</v>
      </c>
      <c r="F110" s="481" t="b">
        <f>_xll.qlIndexAddFixings($B$1,D110,E110/100,TRUE,E110)</f>
        <v>1</v>
      </c>
    </row>
    <row r="111" spans="4:6" x14ac:dyDescent="0.2">
      <c r="D111" s="479">
        <v>41782</v>
      </c>
      <c r="E111" s="481">
        <v>0.40600000000000003</v>
      </c>
      <c r="F111" s="481" t="b">
        <f>_xll.qlIndexAddFixings($B$1,D111,E111/100,TRUE,E111)</f>
        <v>1</v>
      </c>
    </row>
    <row r="112" spans="4:6" x14ac:dyDescent="0.2">
      <c r="D112" s="479">
        <v>41781</v>
      </c>
      <c r="E112" s="481">
        <v>0.40699999999999997</v>
      </c>
      <c r="F112" s="481" t="b">
        <f>_xll.qlIndexAddFixings($B$1,D112,E112/100,TRUE,E112)</f>
        <v>1</v>
      </c>
    </row>
    <row r="113" spans="4:6" x14ac:dyDescent="0.2">
      <c r="D113" s="479">
        <v>41780</v>
      </c>
      <c r="E113" s="481">
        <v>0.40699999999999997</v>
      </c>
      <c r="F113" s="481" t="b">
        <f>_xll.qlIndexAddFixings($B$1,D113,E113/100,TRUE,E113)</f>
        <v>1</v>
      </c>
    </row>
    <row r="114" spans="4:6" x14ac:dyDescent="0.2">
      <c r="D114" s="479">
        <v>41779</v>
      </c>
      <c r="E114" s="481">
        <v>0.40699999999999997</v>
      </c>
      <c r="F114" s="481" t="b">
        <f>_xll.qlIndexAddFixings($B$1,D114,E114/100,TRUE,E114)</f>
        <v>1</v>
      </c>
    </row>
    <row r="115" spans="4:6" x14ac:dyDescent="0.2">
      <c r="D115" s="479">
        <v>41778</v>
      </c>
      <c r="E115" s="481">
        <v>0.40899999999999997</v>
      </c>
      <c r="F115" s="481" t="b">
        <f>_xll.qlIndexAddFixings($B$1,D115,E115/100,TRUE,E115)</f>
        <v>1</v>
      </c>
    </row>
    <row r="116" spans="4:6" x14ac:dyDescent="0.2">
      <c r="D116" s="479">
        <v>41775</v>
      </c>
      <c r="E116" s="481">
        <v>0.41</v>
      </c>
      <c r="F116" s="481" t="b">
        <f>_xll.qlIndexAddFixings($B$1,D116,E116/100,TRUE,E116)</f>
        <v>1</v>
      </c>
    </row>
    <row r="117" spans="4:6" x14ac:dyDescent="0.2">
      <c r="D117" s="479">
        <v>41774</v>
      </c>
      <c r="E117" s="481">
        <v>0.41299999999999998</v>
      </c>
      <c r="F117" s="481" t="b">
        <f>_xll.qlIndexAddFixings($B$1,D117,E117/100,TRUE,E117)</f>
        <v>1</v>
      </c>
    </row>
    <row r="118" spans="4:6" x14ac:dyDescent="0.2">
      <c r="D118" s="479">
        <v>41773</v>
      </c>
      <c r="E118" s="481">
        <v>0.42099999999999999</v>
      </c>
      <c r="F118" s="481" t="b">
        <f>_xll.qlIndexAddFixings($B$1,D118,E118/100,TRUE,E118)</f>
        <v>1</v>
      </c>
    </row>
    <row r="119" spans="4:6" x14ac:dyDescent="0.2">
      <c r="D119" s="479">
        <v>41772</v>
      </c>
      <c r="E119" s="481">
        <v>0.42899999999999999</v>
      </c>
      <c r="F119" s="481" t="b">
        <f>_xll.qlIndexAddFixings($B$1,D119,E119/100,TRUE,E119)</f>
        <v>1</v>
      </c>
    </row>
    <row r="120" spans="4:6" x14ac:dyDescent="0.2">
      <c r="D120" s="479">
        <v>41771</v>
      </c>
      <c r="E120" s="481">
        <v>0.43</v>
      </c>
      <c r="F120" s="481" t="b">
        <f>_xll.qlIndexAddFixings($B$1,D120,E120/100,TRUE,E120)</f>
        <v>1</v>
      </c>
    </row>
    <row r="121" spans="4:6" x14ac:dyDescent="0.2">
      <c r="D121" s="479">
        <v>41768</v>
      </c>
      <c r="E121" s="481">
        <v>0.43099999999999999</v>
      </c>
      <c r="F121" s="481" t="b">
        <f>_xll.qlIndexAddFixings($B$1,D121,E121/100,TRUE,E121)</f>
        <v>1</v>
      </c>
    </row>
    <row r="122" spans="4:6" x14ac:dyDescent="0.2">
      <c r="D122" s="479">
        <v>41767</v>
      </c>
      <c r="E122" s="481">
        <v>0.438</v>
      </c>
      <c r="F122" s="481" t="b">
        <f>_xll.qlIndexAddFixings($B$1,D122,E122/100,TRUE,E122)</f>
        <v>1</v>
      </c>
    </row>
    <row r="123" spans="4:6" x14ac:dyDescent="0.2">
      <c r="D123" s="479">
        <v>41766</v>
      </c>
      <c r="E123" s="481">
        <v>0.437</v>
      </c>
      <c r="F123" s="481" t="b">
        <f>_xll.qlIndexAddFixings($B$1,D123,E123/100,TRUE,E123)</f>
        <v>1</v>
      </c>
    </row>
    <row r="124" spans="4:6" x14ac:dyDescent="0.2">
      <c r="D124" s="479">
        <v>41765</v>
      </c>
      <c r="E124" s="481">
        <v>0.438</v>
      </c>
      <c r="F124" s="481" t="b">
        <f>_xll.qlIndexAddFixings($B$1,D124,E124/100,TRUE,E124)</f>
        <v>1</v>
      </c>
    </row>
    <row r="125" spans="4:6" x14ac:dyDescent="0.2">
      <c r="D125" s="479">
        <v>41764</v>
      </c>
      <c r="E125" s="481">
        <v>0.437</v>
      </c>
      <c r="F125" s="481" t="b">
        <f>_xll.qlIndexAddFixings($B$1,D125,E125/100,TRUE,E125)</f>
        <v>1</v>
      </c>
    </row>
    <row r="126" spans="4:6" x14ac:dyDescent="0.2">
      <c r="D126" s="479">
        <v>41761</v>
      </c>
      <c r="E126" s="481">
        <v>0.437</v>
      </c>
      <c r="F126" s="481" t="b">
        <f>_xll.qlIndexAddFixings($B$1,D126,E126/100,TRUE,E126)</f>
        <v>1</v>
      </c>
    </row>
    <row r="127" spans="4:6" x14ac:dyDescent="0.2">
      <c r="D127" s="479">
        <v>41759</v>
      </c>
      <c r="E127" s="481">
        <v>0.438</v>
      </c>
      <c r="F127" s="481" t="b">
        <f>_xll.qlIndexAddFixings($B$1,D127,E127/100,TRUE,E127)</f>
        <v>1</v>
      </c>
    </row>
    <row r="128" spans="4:6" x14ac:dyDescent="0.2">
      <c r="D128" s="479">
        <v>41758</v>
      </c>
      <c r="E128" s="481">
        <v>0.44400000000000001</v>
      </c>
      <c r="F128" s="481" t="b">
        <f>_xll.qlIndexAddFixings($B$1,D128,E128/100,TRUE,E128)</f>
        <v>1</v>
      </c>
    </row>
    <row r="129" spans="4:6" x14ac:dyDescent="0.2">
      <c r="D129" s="479">
        <v>41757</v>
      </c>
      <c r="E129" s="481">
        <v>0.44400000000000001</v>
      </c>
      <c r="F129" s="481" t="b">
        <f>_xll.qlIndexAddFixings($B$1,D129,E129/100,TRUE,E129)</f>
        <v>1</v>
      </c>
    </row>
    <row r="130" spans="4:6" x14ac:dyDescent="0.2">
      <c r="D130" s="479">
        <v>41754</v>
      </c>
      <c r="E130" s="481">
        <v>0.443</v>
      </c>
      <c r="F130" s="481" t="b">
        <f>_xll.qlIndexAddFixings($B$1,D130,E130/100,TRUE,E130)</f>
        <v>1</v>
      </c>
    </row>
    <row r="131" spans="4:6" x14ac:dyDescent="0.2">
      <c r="D131" s="479">
        <v>41753</v>
      </c>
      <c r="E131" s="481">
        <v>0.437</v>
      </c>
      <c r="F131" s="481" t="b">
        <f>_xll.qlIndexAddFixings($B$1,D131,E131/100,TRUE,E131)</f>
        <v>1</v>
      </c>
    </row>
    <row r="132" spans="4:6" x14ac:dyDescent="0.2">
      <c r="D132" s="479">
        <v>41752</v>
      </c>
      <c r="E132" s="481">
        <v>0.432</v>
      </c>
      <c r="F132" s="481" t="b">
        <f>_xll.qlIndexAddFixings($B$1,D132,E132/100,TRUE,E132)</f>
        <v>1</v>
      </c>
    </row>
    <row r="133" spans="4:6" x14ac:dyDescent="0.2">
      <c r="D133" s="479">
        <v>41751</v>
      </c>
      <c r="E133" s="481">
        <v>0.42899999999999999</v>
      </c>
      <c r="F133" s="481" t="b">
        <f>_xll.qlIndexAddFixings($B$1,D133,E133/100,TRUE,E133)</f>
        <v>1</v>
      </c>
    </row>
    <row r="134" spans="4:6" x14ac:dyDescent="0.2">
      <c r="D134" s="479">
        <v>41746</v>
      </c>
      <c r="E134" s="481">
        <v>0.42599999999999999</v>
      </c>
      <c r="F134" s="481" t="b">
        <f>_xll.qlIndexAddFixings($B$1,D134,E134/100,TRUE,E134)</f>
        <v>1</v>
      </c>
    </row>
    <row r="135" spans="4:6" x14ac:dyDescent="0.2">
      <c r="D135" s="479">
        <v>41745</v>
      </c>
      <c r="E135" s="481">
        <v>0.42699999999999999</v>
      </c>
      <c r="F135" s="481" t="b">
        <f>_xll.qlIndexAddFixings($B$1,D135,E135/100,TRUE,E135)</f>
        <v>1</v>
      </c>
    </row>
    <row r="136" spans="4:6" x14ac:dyDescent="0.2">
      <c r="D136" s="479">
        <v>41744</v>
      </c>
      <c r="E136" s="481">
        <v>0.42599999999999999</v>
      </c>
      <c r="F136" s="481" t="b">
        <f>_xll.qlIndexAddFixings($B$1,D136,E136/100,TRUE,E136)</f>
        <v>1</v>
      </c>
    </row>
    <row r="137" spans="4:6" x14ac:dyDescent="0.2">
      <c r="D137" s="479">
        <v>41743</v>
      </c>
      <c r="E137" s="481">
        <v>0.42699999999999999</v>
      </c>
      <c r="F137" s="481" t="b">
        <f>_xll.qlIndexAddFixings($B$1,D137,E137/100,TRUE,E137)</f>
        <v>1</v>
      </c>
    </row>
    <row r="138" spans="4:6" x14ac:dyDescent="0.2">
      <c r="D138" s="479">
        <v>41740</v>
      </c>
      <c r="E138" s="481">
        <v>0.42799999999999999</v>
      </c>
      <c r="F138" s="481" t="b">
        <f>_xll.qlIndexAddFixings($B$1,D138,E138/100,TRUE,E138)</f>
        <v>1</v>
      </c>
    </row>
    <row r="139" spans="4:6" x14ac:dyDescent="0.2">
      <c r="D139" s="479">
        <v>41739</v>
      </c>
      <c r="E139" s="481">
        <v>0.42599999999999999</v>
      </c>
      <c r="F139" s="481" t="b">
        <f>_xll.qlIndexAddFixings($B$1,D139,E139/100,TRUE,E139)</f>
        <v>1</v>
      </c>
    </row>
    <row r="140" spans="4:6" x14ac:dyDescent="0.2">
      <c r="D140" s="479">
        <v>41738</v>
      </c>
      <c r="E140" s="481">
        <v>0.42699999999999999</v>
      </c>
      <c r="F140" s="481" t="b">
        <f>_xll.qlIndexAddFixings($B$1,D140,E140/100,TRUE,E140)</f>
        <v>1</v>
      </c>
    </row>
    <row r="141" spans="4:6" x14ac:dyDescent="0.2">
      <c r="D141" s="479">
        <v>41737</v>
      </c>
      <c r="E141" s="481">
        <v>0.42599999999999999</v>
      </c>
      <c r="F141" s="481" t="b">
        <f>_xll.qlIndexAddFixings($B$1,D141,E141/100,TRUE,E141)</f>
        <v>1</v>
      </c>
    </row>
    <row r="142" spans="4:6" x14ac:dyDescent="0.2">
      <c r="D142" s="479">
        <v>41736</v>
      </c>
      <c r="E142" s="481">
        <v>0.42699999999999999</v>
      </c>
      <c r="F142" s="481" t="b">
        <f>_xll.qlIndexAddFixings($B$1,D142,E142/100,TRUE,E142)</f>
        <v>1</v>
      </c>
    </row>
    <row r="143" spans="4:6" x14ac:dyDescent="0.2">
      <c r="D143" s="479">
        <v>41733</v>
      </c>
      <c r="E143" s="481">
        <v>0.42699999999999999</v>
      </c>
      <c r="F143" s="481" t="b">
        <f>_xll.qlIndexAddFixings($B$1,D143,E143/100,TRUE,E143)</f>
        <v>1</v>
      </c>
    </row>
    <row r="144" spans="4:6" x14ac:dyDescent="0.2">
      <c r="D144" s="479">
        <v>41732</v>
      </c>
      <c r="E144" s="481">
        <v>0.42299999999999999</v>
      </c>
      <c r="F144" s="481" t="b">
        <f>_xll.qlIndexAddFixings($B$1,D144,E144/100,TRUE,E144)</f>
        <v>1</v>
      </c>
    </row>
    <row r="145" spans="4:6" x14ac:dyDescent="0.2">
      <c r="D145" s="479">
        <v>41731</v>
      </c>
      <c r="E145" s="481">
        <v>0.42299999999999999</v>
      </c>
      <c r="F145" s="481" t="b">
        <f>_xll.qlIndexAddFixings($B$1,D145,E145/100,TRUE,E145)</f>
        <v>1</v>
      </c>
    </row>
    <row r="146" spans="4:6" x14ac:dyDescent="0.2">
      <c r="D146" s="479">
        <v>41730</v>
      </c>
      <c r="E146" s="481">
        <v>0.41799999999999998</v>
      </c>
      <c r="F146" s="481" t="b">
        <f>_xll.qlIndexAddFixings($B$1,D146,E146/100,TRUE,E146)</f>
        <v>1</v>
      </c>
    </row>
    <row r="147" spans="4:6" x14ac:dyDescent="0.2">
      <c r="D147" s="479">
        <v>41729</v>
      </c>
      <c r="E147" s="481">
        <v>0.41799999999999998</v>
      </c>
      <c r="F147" s="481" t="b">
        <f>_xll.qlIndexAddFixings($B$1,D147,E147/100,TRUE,E147)</f>
        <v>1</v>
      </c>
    </row>
    <row r="148" spans="4:6" x14ac:dyDescent="0.2">
      <c r="D148" s="479">
        <v>41726</v>
      </c>
      <c r="E148" s="481">
        <v>0.41399999999999998</v>
      </c>
      <c r="F148" s="481" t="b">
        <f>_xll.qlIndexAddFixings($B$1,D148,E148/100,TRUE,E148)</f>
        <v>1</v>
      </c>
    </row>
    <row r="149" spans="4:6" x14ac:dyDescent="0.2">
      <c r="D149" s="479">
        <v>41725</v>
      </c>
      <c r="E149" s="481">
        <v>0.41599999999999998</v>
      </c>
      <c r="F149" s="481" t="b">
        <f>_xll.qlIndexAddFixings($B$1,D149,E149/100,TRUE,E149)</f>
        <v>1</v>
      </c>
    </row>
    <row r="150" spans="4:6" x14ac:dyDescent="0.2">
      <c r="D150" s="479">
        <v>41724</v>
      </c>
      <c r="E150" s="481">
        <v>0.41899999999999998</v>
      </c>
      <c r="F150" s="481" t="b">
        <f>_xll.qlIndexAddFixings($B$1,D150,E150/100,TRUE,E150)</f>
        <v>1</v>
      </c>
    </row>
    <row r="151" spans="4:6" x14ac:dyDescent="0.2">
      <c r="D151" s="479">
        <v>41723</v>
      </c>
      <c r="E151" s="481">
        <v>0.42199999999999999</v>
      </c>
      <c r="F151" s="481" t="b">
        <f>_xll.qlIndexAddFixings($B$1,D151,E151/100,TRUE,E151)</f>
        <v>1</v>
      </c>
    </row>
    <row r="152" spans="4:6" x14ac:dyDescent="0.2">
      <c r="D152" s="479">
        <v>41722</v>
      </c>
      <c r="E152" s="481">
        <v>0.42499999999999999</v>
      </c>
      <c r="F152" s="481" t="b">
        <f>_xll.qlIndexAddFixings($B$1,D152,E152/100,TRUE,E152)</f>
        <v>1</v>
      </c>
    </row>
    <row r="153" spans="4:6" x14ac:dyDescent="0.2">
      <c r="D153" s="479">
        <v>41719</v>
      </c>
      <c r="E153" s="481">
        <v>0.42</v>
      </c>
      <c r="F153" s="481" t="b">
        <f>_xll.qlIndexAddFixings($B$1,D153,E153/100,TRUE,E153)</f>
        <v>1</v>
      </c>
    </row>
    <row r="154" spans="4:6" x14ac:dyDescent="0.2">
      <c r="D154" s="479">
        <v>41718</v>
      </c>
      <c r="E154" s="481">
        <v>0.41599999999999998</v>
      </c>
      <c r="F154" s="481" t="b">
        <f>_xll.qlIndexAddFixings($B$1,D154,E154/100,TRUE,E154)</f>
        <v>1</v>
      </c>
    </row>
    <row r="155" spans="4:6" x14ac:dyDescent="0.2">
      <c r="D155" s="479"/>
      <c r="E155" s="481"/>
      <c r="F155" s="481" t="e">
        <f>_xll.qlIndexAddFixings($B$1,D155,E155/100,TRUE,E155)</f>
        <v>#NUM!</v>
      </c>
    </row>
    <row r="156" spans="4:6" x14ac:dyDescent="0.2">
      <c r="D156" s="479"/>
      <c r="E156" s="481"/>
      <c r="F156" s="481" t="e">
        <f>_xll.qlIndexAddFixings($B$1,D156,E156/100,TRUE,E156)</f>
        <v>#NUM!</v>
      </c>
    </row>
    <row r="157" spans="4:6" x14ac:dyDescent="0.2">
      <c r="D157" s="479"/>
      <c r="E157" s="481"/>
      <c r="F157" s="481" t="e">
        <f>_xll.qlIndexAddFixings($B$1,D157,E157/100,TRUE,E157)</f>
        <v>#NUM!</v>
      </c>
    </row>
    <row r="158" spans="4:6" x14ac:dyDescent="0.2">
      <c r="D158" s="479"/>
      <c r="E158" s="481"/>
      <c r="F158" s="481" t="e">
        <f>_xll.qlIndexAddFixings($B$1,D158,E158/100,TRUE,E158)</f>
        <v>#NUM!</v>
      </c>
    </row>
    <row r="159" spans="4:6" x14ac:dyDescent="0.2">
      <c r="D159" s="479"/>
      <c r="E159" s="481"/>
      <c r="F159" s="481" t="e">
        <f>_xll.qlIndexAddFixings($B$1,D159,E159/100,TRUE,E159)</f>
        <v>#NUM!</v>
      </c>
    </row>
    <row r="160" spans="4:6" x14ac:dyDescent="0.2">
      <c r="D160" s="479"/>
      <c r="E160" s="481"/>
      <c r="F160" s="481" t="e">
        <f>_xll.qlIndexAddFixings($B$1,D160,E160/100,TRUE,E160)</f>
        <v>#NUM!</v>
      </c>
    </row>
    <row r="161" spans="4:6" x14ac:dyDescent="0.2">
      <c r="D161" s="479"/>
      <c r="E161" s="481"/>
      <c r="F161" s="481" t="e">
        <f>_xll.qlIndexAddFixings($B$1,D161,E161/100,TRUE,E161)</f>
        <v>#NUM!</v>
      </c>
    </row>
    <row r="162" spans="4:6" x14ac:dyDescent="0.2">
      <c r="D162" s="479"/>
      <c r="E162" s="481"/>
      <c r="F162" s="481" t="e">
        <f>_xll.qlIndexAddFixings($B$1,D162,E162/100,TRUE,E162)</f>
        <v>#NUM!</v>
      </c>
    </row>
    <row r="163" spans="4:6" x14ac:dyDescent="0.2">
      <c r="D163" s="479"/>
      <c r="E163" s="481"/>
      <c r="F163" s="481" t="e">
        <f>_xll.qlIndexAddFixings($B$1,D163,E163/100,TRUE,E163)</f>
        <v>#NUM!</v>
      </c>
    </row>
    <row r="164" spans="4:6" x14ac:dyDescent="0.2">
      <c r="D164" s="479"/>
      <c r="E164" s="481"/>
      <c r="F164" s="481" t="e">
        <f>_xll.qlIndexAddFixings($B$1,D164,E164/100,TRUE,E164)</f>
        <v>#NUM!</v>
      </c>
    </row>
    <row r="165" spans="4:6" x14ac:dyDescent="0.2">
      <c r="D165" s="479"/>
      <c r="E165" s="481"/>
      <c r="F165" s="481" t="e">
        <f>_xll.qlIndexAddFixings($B$1,D165,E165/100,TRUE,E165)</f>
        <v>#NUM!</v>
      </c>
    </row>
    <row r="166" spans="4:6" x14ac:dyDescent="0.2">
      <c r="D166" s="479"/>
      <c r="E166" s="481"/>
      <c r="F166" s="481" t="e">
        <f>_xll.qlIndexAddFixings($B$1,D166,E166/100,TRUE,E166)</f>
        <v>#NUM!</v>
      </c>
    </row>
    <row r="167" spans="4:6" x14ac:dyDescent="0.2">
      <c r="D167" s="479"/>
      <c r="E167" s="481"/>
      <c r="F167" s="481" t="e">
        <f>_xll.qlIndexAddFixings($B$1,D167,E167/100,TRUE,E167)</f>
        <v>#NUM!</v>
      </c>
    </row>
    <row r="168" spans="4:6" x14ac:dyDescent="0.2">
      <c r="D168" s="479"/>
      <c r="E168" s="481"/>
      <c r="F168" s="481" t="e">
        <f>_xll.qlIndexAddFixings($B$1,D168,E168/100,TRUE,E168)</f>
        <v>#NUM!</v>
      </c>
    </row>
    <row r="169" spans="4:6" x14ac:dyDescent="0.2">
      <c r="D169" s="479"/>
      <c r="E169" s="481"/>
      <c r="F169" s="481" t="e">
        <f>_xll.qlIndexAddFixings($B$1,D169,E169/100,TRUE,E169)</f>
        <v>#NUM!</v>
      </c>
    </row>
    <row r="170" spans="4:6" x14ac:dyDescent="0.2">
      <c r="D170" s="479"/>
      <c r="E170" s="481"/>
      <c r="F170" s="481" t="e">
        <f>_xll.qlIndexAddFixings($B$1,D170,E170/100,TRUE,E170)</f>
        <v>#NUM!</v>
      </c>
    </row>
    <row r="171" spans="4:6" x14ac:dyDescent="0.2">
      <c r="D171" s="479"/>
      <c r="E171" s="481"/>
      <c r="F171" s="481" t="e">
        <f>_xll.qlIndexAddFixings($B$1,D171,E171/100,TRUE,E171)</f>
        <v>#NUM!</v>
      </c>
    </row>
    <row r="172" spans="4:6" x14ac:dyDescent="0.2">
      <c r="D172" s="479"/>
      <c r="E172" s="481"/>
      <c r="F172" s="481" t="e">
        <f>_xll.qlIndexAddFixings($B$1,D172,E172/100,TRUE,E172)</f>
        <v>#NUM!</v>
      </c>
    </row>
    <row r="173" spans="4:6" x14ac:dyDescent="0.2">
      <c r="D173" s="479"/>
      <c r="E173" s="481"/>
      <c r="F173" s="481" t="e">
        <f>_xll.qlIndexAddFixings($B$1,D173,E173/100,TRUE,E173)</f>
        <v>#NUM!</v>
      </c>
    </row>
    <row r="174" spans="4:6" x14ac:dyDescent="0.2">
      <c r="D174" s="479"/>
      <c r="E174" s="481"/>
      <c r="F174" s="481" t="e">
        <f>_xll.qlIndexAddFixings($B$1,D174,E174/100,TRUE,E174)</f>
        <v>#NUM!</v>
      </c>
    </row>
    <row r="175" spans="4:6" x14ac:dyDescent="0.2">
      <c r="D175" s="479"/>
      <c r="E175" s="481"/>
      <c r="F175" s="481" t="e">
        <f>_xll.qlIndexAddFixings($B$1,D175,E175/100,TRUE,E175)</f>
        <v>#NUM!</v>
      </c>
    </row>
    <row r="176" spans="4:6" x14ac:dyDescent="0.2">
      <c r="D176" s="479"/>
      <c r="E176" s="481"/>
      <c r="F176" s="481" t="e">
        <f>_xll.qlIndexAddFixings($B$1,D176,E176/100,TRUE,E176)</f>
        <v>#NUM!</v>
      </c>
    </row>
    <row r="177" spans="4:6" x14ac:dyDescent="0.2">
      <c r="D177" s="479"/>
      <c r="E177" s="481"/>
      <c r="F177" s="481" t="e">
        <f>_xll.qlIndexAddFixings($B$1,D177,E177/100,TRUE,E177)</f>
        <v>#NUM!</v>
      </c>
    </row>
    <row r="178" spans="4:6" x14ac:dyDescent="0.2">
      <c r="D178" s="479"/>
      <c r="E178" s="481"/>
      <c r="F178" s="481" t="e">
        <f>_xll.qlIndexAddFixings($B$1,D178,E178/100,TRUE,E178)</f>
        <v>#NUM!</v>
      </c>
    </row>
    <row r="179" spans="4:6" x14ac:dyDescent="0.2">
      <c r="D179" s="479"/>
      <c r="E179" s="481"/>
      <c r="F179" s="481" t="e">
        <f>_xll.qlIndexAddFixings($B$1,D179,E179/100,TRUE,E179)</f>
        <v>#NUM!</v>
      </c>
    </row>
    <row r="180" spans="4:6" x14ac:dyDescent="0.2">
      <c r="D180" s="479"/>
      <c r="E180" s="481"/>
      <c r="F180" s="481" t="e">
        <f>_xll.qlIndexAddFixings($B$1,D180,E180/100,TRUE,E180)</f>
        <v>#NUM!</v>
      </c>
    </row>
    <row r="181" spans="4:6" x14ac:dyDescent="0.2">
      <c r="D181" s="479"/>
      <c r="E181" s="481"/>
      <c r="F181" s="481" t="e">
        <f>_xll.qlIndexAddFixings($B$1,D181,E181/100,TRUE,E181)</f>
        <v>#NUM!</v>
      </c>
    </row>
    <row r="182" spans="4:6" x14ac:dyDescent="0.2">
      <c r="D182" s="479"/>
      <c r="E182" s="481"/>
      <c r="F182" s="481" t="e">
        <f>_xll.qlIndexAddFixings($B$1,D182,E182/100,TRUE,E182)</f>
        <v>#NUM!</v>
      </c>
    </row>
    <row r="183" spans="4:6" x14ac:dyDescent="0.2">
      <c r="D183" s="479"/>
      <c r="E183" s="481"/>
      <c r="F183" s="481" t="e">
        <f>_xll.qlIndexAddFixings($B$1,D183,E183/100,TRUE,E183)</f>
        <v>#NUM!</v>
      </c>
    </row>
    <row r="184" spans="4:6" x14ac:dyDescent="0.2">
      <c r="D184" s="479"/>
      <c r="E184" s="481"/>
      <c r="F184" s="481" t="e">
        <f>_xll.qlIndexAddFixings($B$1,D184,E184/100,TRUE,E184)</f>
        <v>#NUM!</v>
      </c>
    </row>
    <row r="185" spans="4:6" x14ac:dyDescent="0.2">
      <c r="D185" s="479"/>
      <c r="E185" s="481"/>
      <c r="F185" s="481" t="e">
        <f>_xll.qlIndexAddFixings($B$1,D185,E185/100,TRUE,E185)</f>
        <v>#NUM!</v>
      </c>
    </row>
    <row r="186" spans="4:6" x14ac:dyDescent="0.2">
      <c r="D186" s="479"/>
      <c r="E186" s="481"/>
      <c r="F186" s="481" t="e">
        <f>_xll.qlIndexAddFixings($B$1,D186,E186/100,TRUE,E186)</f>
        <v>#NUM!</v>
      </c>
    </row>
    <row r="187" spans="4:6" x14ac:dyDescent="0.2">
      <c r="D187" s="479"/>
      <c r="E187" s="481"/>
      <c r="F187" s="481" t="e">
        <f>_xll.qlIndexAddFixings($B$1,D187,E187/100,TRUE,E187)</f>
        <v>#NUM!</v>
      </c>
    </row>
    <row r="188" spans="4:6" x14ac:dyDescent="0.2">
      <c r="D188" s="479"/>
      <c r="E188" s="481"/>
      <c r="F188" s="481" t="e">
        <f>_xll.qlIndexAddFixings($B$1,D188,E188/100,TRUE,E188)</f>
        <v>#NUM!</v>
      </c>
    </row>
    <row r="189" spans="4:6" x14ac:dyDescent="0.2">
      <c r="D189" s="479"/>
      <c r="E189" s="481"/>
      <c r="F189" s="481" t="e">
        <f>_xll.qlIndexAddFixings($B$1,D189,E189/100,TRUE,E189)</f>
        <v>#NUM!</v>
      </c>
    </row>
    <row r="190" spans="4:6" x14ac:dyDescent="0.2">
      <c r="D190" s="479"/>
      <c r="E190" s="481"/>
      <c r="F190" s="481" t="e">
        <f>_xll.qlIndexAddFixings($B$1,D190,E190/100,TRUE,E190)</f>
        <v>#NUM!</v>
      </c>
    </row>
    <row r="191" spans="4:6" x14ac:dyDescent="0.2">
      <c r="D191" s="479"/>
      <c r="E191" s="481"/>
      <c r="F191" s="481" t="e">
        <f>_xll.qlIndexAddFixings($B$1,D191,E191/100,TRUE,E191)</f>
        <v>#NUM!</v>
      </c>
    </row>
    <row r="192" spans="4:6" x14ac:dyDescent="0.2">
      <c r="D192" s="479"/>
      <c r="E192" s="481"/>
      <c r="F192" s="481" t="e">
        <f>_xll.qlIndexAddFixings($B$1,D192,E192/100,TRUE,E192)</f>
        <v>#NUM!</v>
      </c>
    </row>
    <row r="193" spans="4:6" x14ac:dyDescent="0.2">
      <c r="D193" s="479"/>
      <c r="E193" s="481"/>
      <c r="F193" s="481" t="e">
        <f>_xll.qlIndexAddFixings($B$1,D193,E193/100,TRUE,E193)</f>
        <v>#NUM!</v>
      </c>
    </row>
    <row r="194" spans="4:6" x14ac:dyDescent="0.2">
      <c r="D194" s="479"/>
      <c r="E194" s="481"/>
      <c r="F194" s="481" t="e">
        <f>_xll.qlIndexAddFixings($B$1,D194,E194/100,TRUE,E194)</f>
        <v>#NUM!</v>
      </c>
    </row>
    <row r="195" spans="4:6" x14ac:dyDescent="0.2">
      <c r="D195" s="479"/>
      <c r="E195" s="481"/>
      <c r="F195" s="481" t="e">
        <f>_xll.qlIndexAddFixings($B$1,D195,E195/100,TRUE,E195)</f>
        <v>#NUM!</v>
      </c>
    </row>
    <row r="196" spans="4:6" x14ac:dyDescent="0.2">
      <c r="D196" s="479"/>
      <c r="E196" s="481"/>
      <c r="F196" s="481" t="e">
        <f>_xll.qlIndexAddFixings($B$1,D196,E196/100,TRUE,E196)</f>
        <v>#NUM!</v>
      </c>
    </row>
    <row r="197" spans="4:6" x14ac:dyDescent="0.2">
      <c r="D197" s="479"/>
      <c r="E197" s="481"/>
      <c r="F197" s="481" t="e">
        <f>_xll.qlIndexAddFixings($B$1,D197,E197/100,TRUE,E197)</f>
        <v>#NUM!</v>
      </c>
    </row>
    <row r="198" spans="4:6" x14ac:dyDescent="0.2">
      <c r="D198" s="479"/>
      <c r="E198" s="481"/>
      <c r="F198" s="481" t="e">
        <f>_xll.qlIndexAddFixings($B$1,D198,E198/100,TRUE,E198)</f>
        <v>#NUM!</v>
      </c>
    </row>
    <row r="199" spans="4:6" x14ac:dyDescent="0.2">
      <c r="D199" s="479"/>
      <c r="E199" s="481"/>
      <c r="F199" s="481" t="e">
        <f>_xll.qlIndexAddFixings($B$1,D199,E199/100,TRUE,E199)</f>
        <v>#NUM!</v>
      </c>
    </row>
    <row r="200" spans="4:6" x14ac:dyDescent="0.2">
      <c r="D200" s="479"/>
      <c r="E200" s="481"/>
      <c r="F200" s="481" t="e">
        <f>_xll.qlIndexAddFixings($B$1,D200,E200/100,TRUE,E200)</f>
        <v>#NUM!</v>
      </c>
    </row>
    <row r="201" spans="4:6" x14ac:dyDescent="0.2">
      <c r="D201" s="479"/>
      <c r="E201" s="481"/>
      <c r="F201" s="481" t="e">
        <f>_xll.qlIndexAddFixings($B$1,D201,E201/100,TRUE,E201)</f>
        <v>#NUM!</v>
      </c>
    </row>
    <row r="202" spans="4:6" x14ac:dyDescent="0.2">
      <c r="D202" s="479"/>
      <c r="E202" s="481"/>
      <c r="F202" s="481" t="e">
        <f>_xll.qlIndexAddFixings($B$1,D202,E202/100,TRUE,E202)</f>
        <v>#NUM!</v>
      </c>
    </row>
    <row r="203" spans="4:6" x14ac:dyDescent="0.2">
      <c r="D203" s="479"/>
      <c r="E203" s="481"/>
      <c r="F203" s="481" t="e">
        <f>_xll.qlIndexAddFixings($B$1,D203,E203/100,TRUE,E203)</f>
        <v>#NUM!</v>
      </c>
    </row>
    <row r="204" spans="4:6" x14ac:dyDescent="0.2">
      <c r="D204" s="479"/>
      <c r="E204" s="481"/>
      <c r="F204" s="481" t="e">
        <f>_xll.qlIndexAddFixings($B$1,D204,E204/100,TRUE,E204)</f>
        <v>#NUM!</v>
      </c>
    </row>
    <row r="205" spans="4:6" x14ac:dyDescent="0.2">
      <c r="D205" s="479"/>
      <c r="E205" s="481"/>
      <c r="F205" s="481" t="e">
        <f>_xll.qlIndexAddFixings($B$1,D205,E205/100,TRUE,E205)</f>
        <v>#NUM!</v>
      </c>
    </row>
    <row r="206" spans="4:6" x14ac:dyDescent="0.2">
      <c r="D206" s="479"/>
      <c r="E206" s="481"/>
      <c r="F206" s="481" t="e">
        <f>_xll.qlIndexAddFixings($B$1,D206,E206/100,TRUE,E206)</f>
        <v>#NUM!</v>
      </c>
    </row>
    <row r="207" spans="4:6" x14ac:dyDescent="0.2">
      <c r="D207" s="479"/>
      <c r="E207" s="481"/>
      <c r="F207" s="481" t="e">
        <f>_xll.qlIndexAddFixings($B$1,D207,E207/100,TRUE,E207)</f>
        <v>#NUM!</v>
      </c>
    </row>
    <row r="208" spans="4:6" x14ac:dyDescent="0.2">
      <c r="D208" s="479"/>
      <c r="E208" s="481"/>
      <c r="F208" s="481" t="e">
        <f>_xll.qlIndexAddFixings($B$1,D208,E208/100,TRUE,E208)</f>
        <v>#NUM!</v>
      </c>
    </row>
    <row r="209" spans="4:6" x14ac:dyDescent="0.2">
      <c r="D209" s="479"/>
      <c r="E209" s="481"/>
      <c r="F209" s="481" t="e">
        <f>_xll.qlIndexAddFixings($B$1,D209,E209/100,TRUE,E209)</f>
        <v>#NUM!</v>
      </c>
    </row>
    <row r="210" spans="4:6" x14ac:dyDescent="0.2">
      <c r="D210" s="479"/>
      <c r="E210" s="481"/>
      <c r="F210" s="481" t="e">
        <f>_xll.qlIndexAddFixings($B$1,D210,E210/100,TRUE,E210)</f>
        <v>#NUM!</v>
      </c>
    </row>
    <row r="211" spans="4:6" x14ac:dyDescent="0.2">
      <c r="D211" s="479"/>
      <c r="E211" s="481"/>
      <c r="F211" s="481" t="e">
        <f>_xll.qlIndexAddFixings($B$1,D211,E211/100,TRUE,E211)</f>
        <v>#NUM!</v>
      </c>
    </row>
    <row r="212" spans="4:6" x14ac:dyDescent="0.2">
      <c r="D212" s="479"/>
      <c r="E212" s="481"/>
      <c r="F212" s="481" t="e">
        <f>_xll.qlIndexAddFixings($B$1,D212,E212/100,TRUE,E212)</f>
        <v>#NUM!</v>
      </c>
    </row>
    <row r="213" spans="4:6" x14ac:dyDescent="0.2">
      <c r="D213" s="479"/>
      <c r="E213" s="481"/>
      <c r="F213" s="481" t="e">
        <f>_xll.qlIndexAddFixings($B$1,D213,E213/100,TRUE,E213)</f>
        <v>#NUM!</v>
      </c>
    </row>
    <row r="214" spans="4:6" x14ac:dyDescent="0.2">
      <c r="D214" s="479"/>
      <c r="E214" s="481"/>
      <c r="F214" s="481" t="e">
        <f>_xll.qlIndexAddFixings($B$1,D214,E214/100,TRUE,E214)</f>
        <v>#NUM!</v>
      </c>
    </row>
    <row r="215" spans="4:6" x14ac:dyDescent="0.2">
      <c r="D215" s="479"/>
      <c r="E215" s="481"/>
      <c r="F215" s="481" t="e">
        <f>_xll.qlIndexAddFixings($B$1,D215,E215/100,TRUE,E215)</f>
        <v>#NUM!</v>
      </c>
    </row>
    <row r="216" spans="4:6" x14ac:dyDescent="0.2">
      <c r="D216" s="479"/>
      <c r="E216" s="481"/>
      <c r="F216" s="481" t="e">
        <f>_xll.qlIndexAddFixings($B$1,D216,E216/100,TRUE,E216)</f>
        <v>#NUM!</v>
      </c>
    </row>
    <row r="217" spans="4:6" x14ac:dyDescent="0.2">
      <c r="D217" s="479"/>
      <c r="E217" s="481"/>
      <c r="F217" s="481" t="e">
        <f>_xll.qlIndexAddFixings($B$1,D217,E217/100,TRUE,E217)</f>
        <v>#NUM!</v>
      </c>
    </row>
    <row r="218" spans="4:6" x14ac:dyDescent="0.2">
      <c r="D218" s="479"/>
      <c r="E218" s="481"/>
      <c r="F218" s="481" t="e">
        <f>_xll.qlIndexAddFixings($B$1,D218,E218/100,TRUE,E218)</f>
        <v>#NUM!</v>
      </c>
    </row>
    <row r="219" spans="4:6" x14ac:dyDescent="0.2">
      <c r="D219" s="479"/>
      <c r="E219" s="481"/>
      <c r="F219" s="481" t="e">
        <f>_xll.qlIndexAddFixings($B$1,D219,E219/100,TRUE,E219)</f>
        <v>#NUM!</v>
      </c>
    </row>
    <row r="220" spans="4:6" x14ac:dyDescent="0.2">
      <c r="D220" s="479"/>
      <c r="E220" s="481"/>
      <c r="F220" s="481" t="e">
        <f>_xll.qlIndexAddFixings($B$1,D220,E220/100,TRUE,E220)</f>
        <v>#NUM!</v>
      </c>
    </row>
    <row r="221" spans="4:6" x14ac:dyDescent="0.2">
      <c r="D221" s="479"/>
      <c r="E221" s="481"/>
      <c r="F221" s="481" t="e">
        <f>_xll.qlIndexAddFixings($B$1,D221,E221/100,TRUE,E221)</f>
        <v>#NUM!</v>
      </c>
    </row>
    <row r="222" spans="4:6" x14ac:dyDescent="0.2">
      <c r="D222" s="479"/>
      <c r="E222" s="481"/>
      <c r="F222" s="481" t="e">
        <f>_xll.qlIndexAddFixings($B$1,D222,E222/100,TRUE,E222)</f>
        <v>#NUM!</v>
      </c>
    </row>
    <row r="223" spans="4:6" x14ac:dyDescent="0.2">
      <c r="D223" s="479"/>
      <c r="E223" s="481"/>
      <c r="F223" s="481" t="e">
        <f>_xll.qlIndexAddFixings($B$1,D223,E223/100,TRUE,E223)</f>
        <v>#NUM!</v>
      </c>
    </row>
    <row r="224" spans="4:6" x14ac:dyDescent="0.2">
      <c r="D224" s="479"/>
      <c r="E224" s="481"/>
      <c r="F224" s="481" t="e">
        <f>_xll.qlIndexAddFixings($B$1,D224,E224/100,TRUE,E224)</f>
        <v>#NUM!</v>
      </c>
    </row>
    <row r="225" spans="4:6" x14ac:dyDescent="0.2">
      <c r="D225" s="479"/>
      <c r="E225" s="481"/>
      <c r="F225" s="481" t="e">
        <f>_xll.qlIndexAddFixings($B$1,D225,E225/100,TRUE,E225)</f>
        <v>#NUM!</v>
      </c>
    </row>
    <row r="226" spans="4:6" x14ac:dyDescent="0.2">
      <c r="D226" s="479"/>
      <c r="E226" s="481"/>
      <c r="F226" s="481" t="e">
        <f>_xll.qlIndexAddFixings($B$1,D226,E226/100,TRUE,E226)</f>
        <v>#NUM!</v>
      </c>
    </row>
    <row r="227" spans="4:6" x14ac:dyDescent="0.2">
      <c r="D227" s="479"/>
      <c r="E227" s="481"/>
      <c r="F227" s="481" t="e">
        <f>_xll.qlIndexAddFixings($B$1,D227,E227/100,TRUE,E227)</f>
        <v>#NUM!</v>
      </c>
    </row>
    <row r="228" spans="4:6" x14ac:dyDescent="0.2">
      <c r="D228" s="479"/>
      <c r="E228" s="481"/>
      <c r="F228" s="481" t="e">
        <f>_xll.qlIndexAddFixings($B$1,D228,E228/100,TRUE,E228)</f>
        <v>#NUM!</v>
      </c>
    </row>
    <row r="229" spans="4:6" x14ac:dyDescent="0.2">
      <c r="D229" s="479"/>
      <c r="E229" s="481"/>
      <c r="F229" s="481" t="e">
        <f>_xll.qlIndexAddFixings($B$1,D229,E229/100,TRUE,E229)</f>
        <v>#NUM!</v>
      </c>
    </row>
    <row r="230" spans="4:6" x14ac:dyDescent="0.2">
      <c r="D230" s="479"/>
      <c r="E230" s="481"/>
      <c r="F230" s="481" t="e">
        <f>_xll.qlIndexAddFixings($B$1,D230,E230/100,TRUE,E230)</f>
        <v>#NUM!</v>
      </c>
    </row>
    <row r="231" spans="4:6" x14ac:dyDescent="0.2">
      <c r="D231" s="479"/>
      <c r="E231" s="481"/>
      <c r="F231" s="481" t="e">
        <f>_xll.qlIndexAddFixings($B$1,D231,E231/100,TRUE,E231)</f>
        <v>#NUM!</v>
      </c>
    </row>
    <row r="232" spans="4:6" x14ac:dyDescent="0.2">
      <c r="D232" s="479"/>
      <c r="E232" s="481"/>
      <c r="F232" s="481" t="e">
        <f>_xll.qlIndexAddFixings($B$1,D232,E232/100,TRUE,E232)</f>
        <v>#NUM!</v>
      </c>
    </row>
    <row r="233" spans="4:6" x14ac:dyDescent="0.2">
      <c r="D233" s="479"/>
      <c r="E233" s="481"/>
      <c r="F233" s="481" t="e">
        <f>_xll.qlIndexAddFixings($B$1,D233,E233/100,TRUE,E233)</f>
        <v>#NUM!</v>
      </c>
    </row>
    <row r="234" spans="4:6" x14ac:dyDescent="0.2">
      <c r="D234" s="479"/>
      <c r="E234" s="481"/>
      <c r="F234" s="481" t="e">
        <f>_xll.qlIndexAddFixings($B$1,D234,E234/100,TRUE,E234)</f>
        <v>#NUM!</v>
      </c>
    </row>
    <row r="235" spans="4:6" x14ac:dyDescent="0.2">
      <c r="D235" s="479"/>
      <c r="E235" s="481"/>
      <c r="F235" s="481" t="e">
        <f>_xll.qlIndexAddFixings($B$1,D235,E235/100,TRUE,E235)</f>
        <v>#NUM!</v>
      </c>
    </row>
    <row r="236" spans="4:6" x14ac:dyDescent="0.2">
      <c r="D236" s="479"/>
      <c r="E236" s="481"/>
      <c r="F236" s="481" t="e">
        <f>_xll.qlIndexAddFixings($B$1,D236,E236/100,TRUE,E236)</f>
        <v>#NUM!</v>
      </c>
    </row>
    <row r="237" spans="4:6" x14ac:dyDescent="0.2">
      <c r="D237" s="479"/>
      <c r="E237" s="481"/>
      <c r="F237" s="481" t="e">
        <f>_xll.qlIndexAddFixings($B$1,D237,E237/100,TRUE,E237)</f>
        <v>#NUM!</v>
      </c>
    </row>
    <row r="238" spans="4:6" x14ac:dyDescent="0.2">
      <c r="D238" s="479"/>
      <c r="E238" s="481"/>
      <c r="F238" s="481" t="e">
        <f>_xll.qlIndexAddFixings($B$1,D238,E238/100,TRUE,E238)</f>
        <v>#NUM!</v>
      </c>
    </row>
    <row r="239" spans="4:6" x14ac:dyDescent="0.2">
      <c r="D239" s="479"/>
      <c r="E239" s="481"/>
      <c r="F239" s="481" t="e">
        <f>_xll.qlIndexAddFixings($B$1,D239,E239/100,TRUE,E239)</f>
        <v>#NUM!</v>
      </c>
    </row>
    <row r="240" spans="4:6" x14ac:dyDescent="0.2">
      <c r="D240" s="479"/>
      <c r="E240" s="481"/>
      <c r="F240" s="481" t="e">
        <f>_xll.qlIndexAddFixings($B$1,D240,E240/100,TRUE,E240)</f>
        <v>#NUM!</v>
      </c>
    </row>
    <row r="241" spans="4:6" x14ac:dyDescent="0.2">
      <c r="D241" s="479"/>
      <c r="E241" s="481"/>
      <c r="F241" s="481" t="e">
        <f>_xll.qlIndexAddFixings($B$1,D241,E241/100,TRUE,E241)</f>
        <v>#NUM!</v>
      </c>
    </row>
    <row r="242" spans="4:6" x14ac:dyDescent="0.2">
      <c r="D242" s="479"/>
      <c r="E242" s="481"/>
      <c r="F242" s="481" t="e">
        <f>_xll.qlIndexAddFixings($B$1,D242,E242/100,TRUE,E242)</f>
        <v>#NUM!</v>
      </c>
    </row>
    <row r="243" spans="4:6" x14ac:dyDescent="0.2">
      <c r="D243" s="479"/>
      <c r="E243" s="481"/>
      <c r="F243" s="481" t="e">
        <f>_xll.qlIndexAddFixings($B$1,D243,E243/100,TRUE,E243)</f>
        <v>#NUM!</v>
      </c>
    </row>
    <row r="244" spans="4:6" x14ac:dyDescent="0.2">
      <c r="D244" s="479"/>
      <c r="E244" s="481"/>
      <c r="F244" s="481" t="e">
        <f>_xll.qlIndexAddFixings($B$1,D244,E244/100,TRUE,E244)</f>
        <v>#NUM!</v>
      </c>
    </row>
    <row r="245" spans="4:6" x14ac:dyDescent="0.2">
      <c r="D245" s="479"/>
      <c r="E245" s="481"/>
      <c r="F245" s="481" t="e">
        <f>_xll.qlIndexAddFixings($B$1,D245,E245/100,TRUE,E245)</f>
        <v>#NUM!</v>
      </c>
    </row>
    <row r="246" spans="4:6" x14ac:dyDescent="0.2">
      <c r="D246" s="479"/>
      <c r="E246" s="481"/>
      <c r="F246" s="481" t="e">
        <f>_xll.qlIndexAddFixings($B$1,D246,E246/100,TRUE,E246)</f>
        <v>#NUM!</v>
      </c>
    </row>
    <row r="247" spans="4:6" x14ac:dyDescent="0.2">
      <c r="D247" s="479"/>
      <c r="E247" s="481"/>
      <c r="F247" s="481" t="e">
        <f>_xll.qlIndexAddFixings($B$1,D247,E247/100,TRUE,E247)</f>
        <v>#NUM!</v>
      </c>
    </row>
    <row r="248" spans="4:6" x14ac:dyDescent="0.2">
      <c r="D248" s="479"/>
      <c r="E248" s="481"/>
      <c r="F248" s="481" t="e">
        <f>_xll.qlIndexAddFixings($B$1,D248,E248/100,TRUE,E248)</f>
        <v>#NUM!</v>
      </c>
    </row>
    <row r="249" spans="4:6" x14ac:dyDescent="0.2">
      <c r="D249" s="479"/>
      <c r="E249" s="481"/>
      <c r="F249" s="481" t="e">
        <f>_xll.qlIndexAddFixings($B$1,D249,E249/100,TRUE,E249)</f>
        <v>#NUM!</v>
      </c>
    </row>
    <row r="250" spans="4:6" x14ac:dyDescent="0.2">
      <c r="D250" s="479"/>
      <c r="E250" s="481"/>
      <c r="F250" s="481" t="e">
        <f>_xll.qlIndexAddFixings($B$1,D250,E250/100,TRUE,E250)</f>
        <v>#NUM!</v>
      </c>
    </row>
    <row r="251" spans="4:6" x14ac:dyDescent="0.2">
      <c r="D251" s="479"/>
      <c r="E251" s="481"/>
      <c r="F251" s="481" t="e">
        <f>_xll.qlIndexAddFixings($B$1,D251,E251/100,TRUE,E251)</f>
        <v>#NUM!</v>
      </c>
    </row>
    <row r="252" spans="4:6" x14ac:dyDescent="0.2">
      <c r="D252" s="479"/>
      <c r="E252" s="481"/>
      <c r="F252" s="481" t="e">
        <f>_xll.qlIndexAddFixings($B$1,D252,E252/100,TRUE,E252)</f>
        <v>#NUM!</v>
      </c>
    </row>
    <row r="253" spans="4:6" x14ac:dyDescent="0.2">
      <c r="D253" s="479"/>
      <c r="E253" s="481"/>
      <c r="F253" s="481" t="e">
        <f>_xll.qlIndexAddFixings($B$1,D253,E253/100,TRUE,E253)</f>
        <v>#NUM!</v>
      </c>
    </row>
    <row r="254" spans="4:6" x14ac:dyDescent="0.2">
      <c r="D254" s="479"/>
      <c r="E254" s="481"/>
      <c r="F254" s="481" t="e">
        <f>_xll.qlIndexAddFixings($B$1,D254,E254/100,TRUE,E254)</f>
        <v>#NUM!</v>
      </c>
    </row>
    <row r="255" spans="4:6" x14ac:dyDescent="0.2">
      <c r="D255" s="479"/>
      <c r="E255" s="481"/>
      <c r="F255" s="481" t="e">
        <f>_xll.qlIndexAddFixings($B$1,D255,E255/100,TRUE,E255)</f>
        <v>#NUM!</v>
      </c>
    </row>
    <row r="256" spans="4:6" x14ac:dyDescent="0.2">
      <c r="D256" s="479"/>
      <c r="E256" s="481"/>
      <c r="F256" s="481" t="e">
        <f>_xll.qlIndexAddFixings($B$1,D256,E256/100,TRUE,E256)</f>
        <v>#NUM!</v>
      </c>
    </row>
    <row r="257" spans="4:6" x14ac:dyDescent="0.2">
      <c r="D257" s="479"/>
      <c r="E257" s="481"/>
      <c r="F257" s="481" t="e">
        <f>_xll.qlIndexAddFixings($B$1,D257,E257/100,TRUE,E257)</f>
        <v>#NUM!</v>
      </c>
    </row>
    <row r="258" spans="4:6" x14ac:dyDescent="0.2">
      <c r="D258" s="479"/>
      <c r="E258" s="481"/>
      <c r="F258" s="481" t="e">
        <f>_xll.qlIndexAddFixings($B$1,D258,E258/100,TRUE,E258)</f>
        <v>#NUM!</v>
      </c>
    </row>
    <row r="259" spans="4:6" x14ac:dyDescent="0.2">
      <c r="D259" s="479"/>
      <c r="E259" s="482"/>
      <c r="F259" s="482" t="e">
        <f>_xll.qlIndexAddFixings($B$1,D259,E259/100,TRUE,E259)</f>
        <v>#NUM!</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127</vt:i4>
      </vt:variant>
    </vt:vector>
  </HeadingPairs>
  <TitlesOfParts>
    <vt:vector size="151"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ON</vt:lpstr>
      <vt:lpstr>Swap6M</vt:lpstr>
      <vt:lpstr>ForwardSwap6M</vt:lpstr>
      <vt:lpstr>1M (3)</vt:lpstr>
      <vt:lpstr>3M (4)</vt:lpstr>
      <vt:lpstr>6M (3)</vt:lpstr>
      <vt:lpstr>1Y (3)</vt:lpstr>
      <vt:lpstr>Euribor 3M Time Series</vt:lpstr>
      <vt:lpstr>Euribor 6M Time Series</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OIS!Instruments</vt:lpstr>
      <vt:lpstr>Swap3M!Instruments</vt:lpstr>
      <vt:lpstr>Swap6M!Instruments</vt:lpstr>
      <vt:lpstr>Swaps1M!Instruments</vt:lpstr>
      <vt:lpstr>SwapsIMMDated!Instruments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Deposits!QuoteLive2</vt:lpstr>
      <vt:lpstr>OIS!QuoteLive2</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Deposits!QuoteStatic2</vt:lpstr>
      <vt:lpstr>OIS!QuoteStatic2</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2014-10-20T13:06:18Z</dcterms:modified>
</cp:coreProperties>
</file>