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825" yWindow="105" windowWidth="3840" windowHeight="1189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MxQuotes!$K$3:$K$20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O17" i="65"/>
  <c r="O16" i="65"/>
  <c r="O8" i="65"/>
  <c r="O7" i="65"/>
  <c r="O3" i="65" a="1"/>
  <c r="O18" i="65" s="1"/>
  <c r="J2" i="65"/>
  <c r="D19" i="65"/>
  <c r="D11" i="65"/>
  <c r="D14" i="65"/>
  <c r="E14" i="65" s="1"/>
  <c r="D6" i="65"/>
  <c r="E6" i="65" s="1"/>
  <c r="D9" i="65"/>
  <c r="E9" i="65" s="1"/>
  <c r="D20" i="65"/>
  <c r="E20" i="65" s="1"/>
  <c r="D12" i="65"/>
  <c r="E12" i="65" s="1"/>
  <c r="D3" i="65"/>
  <c r="E3" i="65" s="1"/>
  <c r="D5" i="65"/>
  <c r="D17" i="65"/>
  <c r="E17" i="65" s="1"/>
  <c r="D4" i="65"/>
  <c r="E4" i="65" s="1"/>
  <c r="D15" i="65"/>
  <c r="E15" i="65" s="1"/>
  <c r="D18" i="65"/>
  <c r="E18" i="65" s="1"/>
  <c r="D10" i="65"/>
  <c r="E10" i="65" s="1"/>
  <c r="E5" i="65"/>
  <c r="D13" i="65"/>
  <c r="E13" i="65" s="1"/>
  <c r="P17" i="65"/>
  <c r="D7" i="65"/>
  <c r="E19" i="65"/>
  <c r="D16" i="65"/>
  <c r="E11" i="65"/>
  <c r="D8" i="65"/>
  <c r="P8" i="65" s="1"/>
  <c r="P18" i="65"/>
  <c r="E16" i="65"/>
  <c r="P16" i="65"/>
  <c r="E8" i="65"/>
  <c r="P7" i="65"/>
  <c r="E7" i="65"/>
  <c r="O11" i="65" l="1"/>
  <c r="O20" i="65"/>
  <c r="O3" i="65"/>
  <c r="O12" i="65"/>
  <c r="O14" i="65"/>
  <c r="O9" i="65"/>
  <c r="O19" i="65"/>
  <c r="O4" i="65"/>
  <c r="O13" i="65"/>
  <c r="O5" i="65"/>
  <c r="O6" i="65"/>
  <c r="O15" i="65"/>
  <c r="O10" i="65"/>
  <c r="P5" i="65"/>
  <c r="P3" i="65"/>
  <c r="P6" i="65"/>
  <c r="P10" i="65"/>
  <c r="P9" i="65"/>
  <c r="P4" i="65"/>
  <c r="P11" i="65"/>
  <c r="P13" i="65"/>
  <c r="P20" i="65"/>
  <c r="P12" i="65"/>
  <c r="P15" i="65"/>
  <c r="P14" i="65"/>
  <c r="P19" i="65"/>
  <c r="P5" i="61" l="1" a="1"/>
  <c r="P5" i="60" a="1"/>
  <c r="AB5" i="24" a="1"/>
  <c r="AB5" i="23" a="1"/>
  <c r="AB5" i="64" a="1"/>
  <c r="X5" i="22" a="1"/>
  <c r="X5" i="21" a="1"/>
  <c r="X5" i="20" a="1"/>
  <c r="Y8" i="17" a="1"/>
  <c r="Y7" i="16" a="1"/>
  <c r="Y4" i="15" a="1"/>
  <c r="V5" i="14" a="1"/>
  <c r="O5" i="13" a="1"/>
  <c r="O5" i="13"/>
  <c r="O6" i="13"/>
  <c r="O7" i="13"/>
  <c r="O8" i="13"/>
  <c r="O9" i="13"/>
  <c r="O10" i="13"/>
  <c r="O11" i="13"/>
  <c r="O12" i="13"/>
  <c r="O13" i="13"/>
  <c r="O14" i="13"/>
  <c r="O15" i="13"/>
  <c r="O16" i="13"/>
  <c r="O17" i="13"/>
  <c r="O18" i="13"/>
  <c r="O19" i="13"/>
  <c r="O20" i="13"/>
  <c r="O21" i="13"/>
  <c r="O22" i="13"/>
  <c r="AB5" i="11" a="1"/>
  <c r="AB5" i="10" a="1"/>
  <c r="AB5" i="9" a="1"/>
  <c r="F6" i="24" l="1"/>
  <c r="F25" i="24"/>
  <c r="F28" i="24"/>
  <c r="F5" i="24"/>
  <c r="F29" i="24"/>
  <c r="F7" i="24"/>
  <c r="F13" i="24"/>
  <c r="F30" i="24"/>
  <c r="F33" i="24"/>
  <c r="F19" i="24"/>
  <c r="F18" i="24"/>
  <c r="F8" i="24"/>
  <c r="F38" i="24"/>
  <c r="F36" i="24"/>
  <c r="F11" i="24"/>
  <c r="F9" i="24"/>
  <c r="F24" i="24"/>
  <c r="F14" i="24"/>
  <c r="F31" i="24"/>
  <c r="F41" i="24"/>
  <c r="F17" i="24"/>
  <c r="F32" i="24"/>
  <c r="F22" i="24"/>
  <c r="F26" i="24"/>
  <c r="F37" i="24"/>
  <c r="F34" i="24"/>
  <c r="F15" i="24"/>
  <c r="F10" i="24"/>
  <c r="F42" i="24"/>
  <c r="F23" i="24"/>
  <c r="F16" i="24"/>
  <c r="F39" i="24"/>
  <c r="F35" i="24"/>
  <c r="F20" i="24"/>
  <c r="F12" i="24"/>
  <c r="F43" i="24"/>
  <c r="F21" i="24"/>
  <c r="F40" i="24"/>
  <c r="F27" i="24"/>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43" i="64"/>
  <c r="X11" i="64"/>
  <c r="X34" i="64"/>
  <c r="X25" i="64"/>
  <c r="X17" i="64"/>
  <c r="X38" i="64"/>
  <c r="X10" i="64"/>
  <c r="X22" i="64"/>
  <c r="X42" i="64"/>
  <c r="X14" i="64"/>
  <c r="X19" i="64"/>
  <c r="X39" i="64"/>
  <c r="X7" i="64"/>
  <c r="X29" i="64"/>
  <c r="X36" i="64"/>
  <c r="X20" i="64"/>
  <c r="X12" i="64"/>
  <c r="X26" i="64"/>
  <c r="X33" i="64"/>
  <c r="X13" i="64"/>
  <c r="X6" i="64"/>
  <c r="X43" i="24"/>
  <c r="X40" i="64"/>
  <c r="X35" i="64"/>
  <c r="X23" i="64"/>
  <c r="X18" i="64"/>
  <c r="X31" i="64"/>
  <c r="X21" i="64"/>
  <c r="X5" i="64"/>
  <c r="X27" i="64"/>
  <c r="X16" i="64"/>
  <c r="X28" i="64"/>
  <c r="X8" i="64"/>
  <c r="X9" i="64"/>
  <c r="X6" i="24"/>
  <c r="X15" i="64"/>
  <c r="X24" i="64"/>
  <c r="X30" i="64"/>
  <c r="X32" i="64"/>
  <c r="X6" i="23"/>
  <c r="X37" i="64"/>
  <c r="X41" i="64"/>
  <c r="G4" i="64"/>
  <c r="F35" i="64"/>
  <c r="G35" i="64"/>
  <c r="F27" i="64"/>
  <c r="F26" i="64"/>
  <c r="F36" i="64"/>
  <c r="F12" i="64"/>
  <c r="F11" i="64"/>
  <c r="AB41" i="64" l="1"/>
  <c r="AB37" i="64"/>
  <c r="AB6" i="23"/>
  <c r="AB32" i="64"/>
  <c r="AB30" i="64"/>
  <c r="AB24" i="64"/>
  <c r="AB15" i="64"/>
  <c r="AB6" i="24"/>
  <c r="AB9" i="64"/>
  <c r="AB8" i="64"/>
  <c r="AB28" i="64"/>
  <c r="AB16" i="64"/>
  <c r="AB27" i="64"/>
  <c r="AB5" i="64"/>
  <c r="AB21" i="64"/>
  <c r="AB31" i="64"/>
  <c r="AB18" i="64"/>
  <c r="AB23" i="64"/>
  <c r="AB35" i="64"/>
  <c r="AB40" i="64"/>
  <c r="AB43" i="24"/>
  <c r="AB6" i="64"/>
  <c r="AB13" i="64"/>
  <c r="AB33" i="64"/>
  <c r="AB26" i="64"/>
  <c r="AB12" i="64"/>
  <c r="AB20" i="64"/>
  <c r="AB36" i="64"/>
  <c r="AB29" i="64"/>
  <c r="AB7" i="64"/>
  <c r="AB39" i="64"/>
  <c r="AB19" i="64"/>
  <c r="AB14" i="64"/>
  <c r="AB42" i="64"/>
  <c r="AB22" i="64"/>
  <c r="AB10" i="64"/>
  <c r="AB38" i="64"/>
  <c r="AB17" i="64"/>
  <c r="AB25" i="64"/>
  <c r="AB34" i="64"/>
  <c r="AB11" i="64"/>
  <c r="AB43" i="6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11" i="64"/>
  <c r="F42" i="64"/>
  <c r="F9" i="64"/>
  <c r="F40" i="64"/>
  <c r="G12" i="64"/>
  <c r="F43" i="64"/>
  <c r="F10" i="64"/>
  <c r="F18" i="64"/>
  <c r="G42" i="64"/>
  <c r="G9" i="64"/>
  <c r="G40" i="64"/>
  <c r="G36" i="64"/>
  <c r="F21" i="64"/>
  <c r="F34" i="64"/>
  <c r="F19" i="64"/>
  <c r="G43" i="64"/>
  <c r="G10" i="64"/>
  <c r="G18" i="64"/>
  <c r="G26" i="64"/>
  <c r="F28" i="64"/>
  <c r="F33" i="64"/>
  <c r="F41" i="64"/>
  <c r="G21" i="64"/>
  <c r="G34" i="64"/>
  <c r="G19" i="64"/>
  <c r="G27" i="64"/>
  <c r="F13" i="64"/>
  <c r="F32" i="64"/>
  <c r="F39" i="64"/>
  <c r="G28" i="64"/>
  <c r="G33" i="64"/>
  <c r="G41" i="64"/>
  <c r="G5" i="24"/>
  <c r="F17" i="64"/>
  <c r="F5" i="64"/>
  <c r="F20" i="64"/>
  <c r="G13" i="64"/>
  <c r="G32" i="64"/>
  <c r="G39" i="64"/>
  <c r="G6" i="24"/>
  <c r="F37" i="64"/>
  <c r="F8" i="64"/>
  <c r="G17" i="64"/>
  <c r="G5" i="64"/>
  <c r="G20" i="64"/>
  <c r="F6" i="64"/>
  <c r="G6" i="64" s="1"/>
  <c r="F25" i="64"/>
  <c r="G25" i="64" s="1"/>
  <c r="F29" i="64"/>
  <c r="G29" i="64" s="1"/>
  <c r="G37" i="64"/>
  <c r="G8" i="64"/>
  <c r="F6" i="23"/>
  <c r="F5" i="23"/>
  <c r="AC6" i="24"/>
  <c r="AC43" i="24"/>
  <c r="AC21" i="64"/>
  <c r="AC37" i="64"/>
  <c r="AC34" i="64"/>
  <c r="AC8" i="64"/>
  <c r="AC19" i="64"/>
  <c r="AC27" i="64"/>
  <c r="AC12" i="64"/>
  <c r="AC6" i="64"/>
  <c r="AC28" i="64"/>
  <c r="AC25" i="64"/>
  <c r="AC33" i="64"/>
  <c r="AC29" i="64"/>
  <c r="AC41" i="64"/>
  <c r="AC35" i="64"/>
  <c r="AC26" i="64"/>
  <c r="AC42" i="64"/>
  <c r="AC13" i="64"/>
  <c r="AC9" i="64"/>
  <c r="AC32" i="64"/>
  <c r="AC40" i="64"/>
  <c r="AC39" i="64"/>
  <c r="AC36" i="64"/>
  <c r="AC11" i="64"/>
  <c r="AC43" i="64"/>
  <c r="AC17" i="64"/>
  <c r="AC10" i="64"/>
  <c r="AC5" i="64"/>
  <c r="AC18" i="64"/>
  <c r="AC20" i="64"/>
  <c r="E4" i="64" l="1"/>
  <c r="E7" i="64"/>
  <c r="E24" i="64"/>
  <c r="E38" i="64"/>
  <c r="E15" i="64"/>
  <c r="E16" i="64"/>
  <c r="E30" i="64"/>
  <c r="E22" i="64"/>
  <c r="E20" i="64"/>
  <c r="E14" i="64"/>
  <c r="E41" i="64"/>
  <c r="E32" i="64"/>
  <c r="E31" i="64"/>
  <c r="E18" i="64"/>
  <c r="E23" i="64"/>
  <c r="E10" i="64"/>
  <c r="G5" i="23"/>
  <c r="F22" i="64"/>
  <c r="G6" i="23"/>
  <c r="F38" i="64"/>
  <c r="F15" i="64"/>
  <c r="G15" i="64" s="1"/>
  <c r="F31" i="64"/>
  <c r="F14" i="64"/>
  <c r="G14" i="64" s="1"/>
  <c r="F23" i="64"/>
  <c r="F7" i="64"/>
  <c r="G7" i="64" s="1"/>
  <c r="F16" i="64"/>
  <c r="G16" i="64" s="1"/>
  <c r="G22" i="64"/>
  <c r="G38" i="64"/>
  <c r="F24" i="64"/>
  <c r="G24" i="64" s="1"/>
  <c r="G31" i="64"/>
  <c r="F30" i="64"/>
  <c r="G30" i="64" s="1"/>
  <c r="G23" i="64"/>
  <c r="AC23" i="64"/>
  <c r="AC7" i="64"/>
  <c r="AC16" i="64"/>
  <c r="AC30" i="64"/>
  <c r="AC22" i="64"/>
  <c r="AC15" i="64"/>
  <c r="AC24" i="64"/>
  <c r="AC31" i="64"/>
  <c r="AC14" i="64"/>
  <c r="AC38" i="64"/>
  <c r="V42" i="11" l="1"/>
  <c r="V5" i="11"/>
  <c r="V42" i="10"/>
  <c r="V5" i="9"/>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8" i="20"/>
  <c r="F39" i="20"/>
  <c r="F40" i="20"/>
  <c r="N38" i="20" l="1"/>
  <c r="N39" i="20"/>
  <c r="N40" i="20"/>
  <c r="T39" i="20"/>
  <c r="T40" i="20"/>
  <c r="T38" i="20"/>
  <c r="X38" i="20" l="1"/>
  <c r="X40" i="20"/>
  <c r="X39"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AK7" i="16" a="1"/>
  <c r="D12" i="4"/>
  <c r="F10" i="4"/>
  <c r="D7" i="4"/>
  <c r="R8" i="4"/>
  <c r="D13" i="4"/>
  <c r="D14" i="4"/>
  <c r="Q10" i="4"/>
  <c r="Q8" i="4"/>
  <c r="D11" i="4"/>
  <c r="F8" i="4"/>
  <c r="D9" i="4"/>
  <c r="R10" i="4"/>
  <c r="AK7" i="15" a="1"/>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3" i="4"/>
  <c r="G12" i="4"/>
  <c r="T8" i="4"/>
  <c r="E9" i="4"/>
  <c r="G9" i="4"/>
  <c r="T10" i="4"/>
  <c r="E11" i="4"/>
  <c r="G14" i="4"/>
  <c r="O8" i="4"/>
  <c r="E7" i="4"/>
  <c r="E12" i="4"/>
  <c r="Q12" i="4" s="1"/>
  <c r="G7" i="4"/>
  <c r="G11" i="4"/>
  <c r="O10" i="4"/>
  <c r="Q9" i="4"/>
  <c r="F9" i="4"/>
  <c r="E13" i="4"/>
  <c r="F13" i="4" s="1"/>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11" i="15"/>
  <c r="AN23" i="15"/>
  <c r="AN24" i="15"/>
  <c r="AN35" i="15"/>
  <c r="F12" i="4"/>
  <c r="O12" i="4"/>
  <c r="AN36" i="15"/>
  <c r="AN40" i="15"/>
  <c r="AN13" i="15"/>
  <c r="R12" i="4"/>
  <c r="AN32" i="15"/>
  <c r="F7" i="4"/>
  <c r="AN8" i="15"/>
  <c r="AN22" i="15"/>
  <c r="AN41" i="15"/>
  <c r="F11" i="4"/>
  <c r="Q7" i="4"/>
  <c r="AN42" i="15"/>
  <c r="R7" i="4"/>
  <c r="AN44" i="15"/>
  <c r="AN17" i="15"/>
  <c r="AN26" i="15"/>
  <c r="AN20" i="15"/>
  <c r="AN46" i="15"/>
  <c r="R11" i="4"/>
  <c r="Q13" i="4"/>
  <c r="AN43" i="15"/>
  <c r="AN45" i="15"/>
  <c r="AN14" i="15"/>
  <c r="AN21" i="15"/>
  <c r="AN34" i="15"/>
  <c r="AN39" i="15"/>
  <c r="AN28" i="15"/>
  <c r="AN25" i="15"/>
  <c r="AN33" i="15"/>
  <c r="AN16" i="15"/>
  <c r="R9" i="4"/>
  <c r="AN38" i="15"/>
  <c r="AN12" i="15"/>
  <c r="AN10" i="15"/>
  <c r="AN29" i="15"/>
  <c r="AN30" i="15"/>
  <c r="AN31" i="15"/>
  <c r="R13" i="4"/>
  <c r="T13" i="4" s="1"/>
  <c r="AN9" i="15"/>
  <c r="AN18" i="15"/>
  <c r="AN37" i="15"/>
  <c r="Q11" i="4"/>
  <c r="AN15" i="15"/>
  <c r="AN27" i="15"/>
  <c r="AN7" i="15"/>
  <c r="O9" i="4"/>
  <c r="AN19"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T9" i="4"/>
  <c r="AN50" i="15"/>
  <c r="O13" i="4"/>
  <c r="AN73" i="15"/>
  <c r="AN52" i="15"/>
  <c r="AN55" i="15"/>
  <c r="AO34" i="15"/>
  <c r="AO21" i="15"/>
  <c r="AO26" i="15"/>
  <c r="AO29" i="15"/>
  <c r="AO10" i="15"/>
  <c r="AN48" i="15"/>
  <c r="AN74" i="15"/>
  <c r="AN47" i="15"/>
  <c r="AN66" i="15"/>
  <c r="AO17" i="15"/>
  <c r="AO25" i="15"/>
  <c r="AO32" i="15"/>
  <c r="AO46" i="15"/>
  <c r="AO43" i="15"/>
  <c r="AN62" i="15"/>
  <c r="AO41" i="15"/>
  <c r="AO44" i="15"/>
  <c r="AO33" i="15"/>
  <c r="AO18" i="15"/>
  <c r="AN51" i="15"/>
  <c r="AN67" i="15"/>
  <c r="AO7" i="15"/>
  <c r="AO8" i="15"/>
  <c r="AO42" i="15"/>
  <c r="AO15" i="15"/>
  <c r="O7" i="4"/>
  <c r="AN71" i="15"/>
  <c r="AN54" i="15"/>
  <c r="AO27" i="15"/>
  <c r="AN69" i="15"/>
  <c r="AN65" i="15"/>
  <c r="AO14" i="15"/>
  <c r="AN70" i="15"/>
  <c r="AO40" i="15"/>
  <c r="AO9" i="15"/>
  <c r="AN58" i="15"/>
  <c r="AN76" i="15"/>
  <c r="AO20" i="15"/>
  <c r="AN63" i="15"/>
  <c r="T12" i="4"/>
  <c r="O11" i="4"/>
  <c r="AN68" i="15"/>
  <c r="AO36" i="15"/>
  <c r="AN75" i="15"/>
  <c r="AN56" i="15"/>
  <c r="AO38" i="15"/>
  <c r="AN64" i="15"/>
  <c r="AO24" i="15"/>
  <c r="AO35" i="15"/>
  <c r="AO37" i="15"/>
  <c r="AO12" i="15"/>
  <c r="AN53" i="15"/>
  <c r="AO23" i="15"/>
  <c r="AO30" i="15"/>
  <c r="AO39" i="15"/>
  <c r="T11" i="4"/>
  <c r="AO22" i="15"/>
  <c r="AO19" i="15"/>
  <c r="AN61" i="15"/>
  <c r="AN59" i="15"/>
  <c r="AO16" i="15"/>
  <c r="AO28" i="15"/>
  <c r="AO31" i="15"/>
  <c r="AN72" i="15"/>
  <c r="AO11" i="15"/>
  <c r="T7" i="4"/>
  <c r="AN49" i="15"/>
  <c r="AN57" i="15"/>
  <c r="AO13" i="15"/>
  <c r="AN60" i="15"/>
  <c r="AO45"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77" i="15"/>
  <c r="AN108" i="15"/>
  <c r="AN110" i="15"/>
  <c r="AN89" i="15"/>
  <c r="AN100" i="15"/>
  <c r="AN97" i="15"/>
  <c r="AO56" i="15"/>
  <c r="AO67" i="15"/>
  <c r="AO54" i="15"/>
  <c r="AO48" i="15"/>
  <c r="AN118" i="15"/>
  <c r="AN84" i="15"/>
  <c r="D7" i="16" a="1"/>
  <c r="AN82" i="15"/>
  <c r="AN78" i="15"/>
  <c r="AN99" i="15"/>
  <c r="AO50" i="15"/>
  <c r="AO69" i="15"/>
  <c r="AO74" i="15"/>
  <c r="AO70" i="15"/>
  <c r="AN95" i="15"/>
  <c r="AN93" i="15"/>
  <c r="AN103" i="15"/>
  <c r="AO66" i="15"/>
  <c r="AO65" i="15"/>
  <c r="AO72" i="15"/>
  <c r="AN125" i="15"/>
  <c r="AN81" i="15"/>
  <c r="AN94" i="15"/>
  <c r="AN107" i="15"/>
  <c r="AO71" i="15"/>
  <c r="AN102" i="15"/>
  <c r="AN101" i="15"/>
  <c r="AN117" i="15"/>
  <c r="AN112" i="15"/>
  <c r="AN115" i="15"/>
  <c r="AN120" i="15"/>
  <c r="AN122" i="15"/>
  <c r="AO57" i="15"/>
  <c r="AO63" i="15"/>
  <c r="AO61" i="15"/>
  <c r="AO52" i="15"/>
  <c r="AN126" i="15"/>
  <c r="AN121" i="15"/>
  <c r="AN83" i="15"/>
  <c r="AN104" i="15"/>
  <c r="AN106" i="15"/>
  <c r="AN92" i="15"/>
  <c r="AN119" i="15"/>
  <c r="AO47" i="15"/>
  <c r="AO68" i="15"/>
  <c r="AO60" i="15"/>
  <c r="AN123" i="15"/>
  <c r="AN96" i="15"/>
  <c r="AN90" i="15"/>
  <c r="AN113" i="15"/>
  <c r="AN98" i="15"/>
  <c r="AN111" i="15"/>
  <c r="AN87" i="15"/>
  <c r="AO49" i="15"/>
  <c r="AO58" i="15"/>
  <c r="AO59" i="15"/>
  <c r="AN79" i="15"/>
  <c r="AN80" i="15"/>
  <c r="AN116" i="15"/>
  <c r="AN88" i="15"/>
  <c r="AN86" i="15"/>
  <c r="AN124" i="15"/>
  <c r="AO53" i="15"/>
  <c r="AO62" i="15"/>
  <c r="AO51" i="15"/>
  <c r="AO64" i="15"/>
  <c r="AN91" i="15"/>
  <c r="AN114" i="15"/>
  <c r="AN85" i="15"/>
  <c r="AO76" i="15"/>
  <c r="AN109" i="15"/>
  <c r="AN105" i="15"/>
  <c r="AO55" i="15"/>
  <c r="AO75" i="15"/>
  <c r="AO73"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17" i="15"/>
  <c r="AO88" i="15"/>
  <c r="AO92" i="15"/>
  <c r="AO124" i="15"/>
  <c r="AO111" i="15"/>
  <c r="AO95" i="15"/>
  <c r="AO79" i="15"/>
  <c r="AO109" i="15"/>
  <c r="AO112" i="15"/>
  <c r="AO114" i="15"/>
  <c r="AO90" i="15"/>
  <c r="AO83" i="15"/>
  <c r="AO104" i="15"/>
  <c r="AO103" i="15"/>
  <c r="AO113" i="15"/>
  <c r="AO100" i="15"/>
  <c r="AO120" i="15"/>
  <c r="AO80" i="15"/>
  <c r="AO78" i="15"/>
  <c r="AO86" i="15"/>
  <c r="AO101" i="15"/>
  <c r="AO126" i="15"/>
  <c r="AO98" i="15"/>
  <c r="AO82" i="15"/>
  <c r="AO118" i="15"/>
  <c r="AO87" i="15"/>
  <c r="AO107" i="15"/>
  <c r="AO125" i="15"/>
  <c r="AO110" i="15"/>
  <c r="AO94" i="15"/>
  <c r="AO99" i="15"/>
  <c r="AO85" i="15"/>
  <c r="AO122" i="15"/>
  <c r="AO77" i="15"/>
  <c r="AO84" i="15"/>
  <c r="AO119" i="15"/>
  <c r="AO81" i="15"/>
  <c r="AO96" i="15"/>
  <c r="AO123" i="15"/>
  <c r="AO106" i="15"/>
  <c r="AO91" i="15"/>
  <c r="AO121" i="15"/>
  <c r="AO115" i="15"/>
  <c r="AO89" i="15"/>
  <c r="AO108" i="15"/>
  <c r="AO105" i="15"/>
  <c r="AO116" i="15"/>
  <c r="AO97" i="15"/>
  <c r="AO102" i="15"/>
  <c r="AO93"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0" i="5"/>
  <c r="V11" i="5"/>
  <c r="V18" i="5"/>
  <c r="V20" i="5"/>
  <c r="V14" i="5"/>
  <c r="V21" i="5"/>
  <c r="V13" i="5"/>
  <c r="V16" i="5"/>
  <c r="V19" i="5"/>
  <c r="V12" i="5"/>
  <c r="V15" i="5"/>
  <c r="Y7" i="5"/>
  <c r="V17" i="5"/>
  <c r="W8" i="5"/>
  <c r="S9" i="5"/>
  <c r="O6" i="5"/>
  <c r="X8" i="5" l="1"/>
  <c r="Z8" i="5" s="1"/>
  <c r="S16" i="5"/>
  <c r="S15" i="5"/>
  <c r="S18" i="5"/>
  <c r="S19" i="5"/>
  <c r="S12" i="5"/>
  <c r="Y8" i="5"/>
  <c r="S20" i="5"/>
  <c r="S10" i="5"/>
  <c r="S17" i="5"/>
  <c r="S14" i="5"/>
  <c r="S11" i="5"/>
  <c r="S13" i="5"/>
  <c r="W9" i="5"/>
  <c r="S21" i="5"/>
  <c r="X9" i="5" l="1"/>
  <c r="Z9" i="5" s="1"/>
  <c r="W20" i="5"/>
  <c r="W14" i="5"/>
  <c r="W17" i="5"/>
  <c r="Y9" i="5"/>
  <c r="W11" i="5"/>
  <c r="W10" i="5"/>
  <c r="W12" i="5"/>
  <c r="W18" i="5"/>
  <c r="W19" i="5"/>
  <c r="W15" i="5"/>
  <c r="W21" i="5"/>
  <c r="W13" i="5"/>
  <c r="W16"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20" i="5"/>
  <c r="Y14" i="5"/>
  <c r="Y13" i="5"/>
  <c r="Y12" i="5"/>
  <c r="Y17" i="5"/>
  <c r="Y10" i="5"/>
  <c r="Y18" i="5"/>
  <c r="Y19" i="5"/>
  <c r="Y21" i="5"/>
  <c r="Y11" i="5"/>
  <c r="Y16" i="5"/>
  <c r="Y15"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14" i="15"/>
  <c r="U6" i="15"/>
  <c r="U10" i="15"/>
  <c r="U7" i="15"/>
  <c r="U9" i="15"/>
  <c r="U11" i="15"/>
  <c r="U15" i="15"/>
  <c r="U5" i="15"/>
  <c r="U8" i="15"/>
  <c r="R20" i="14"/>
  <c r="U12" i="15"/>
  <c r="U13" i="15"/>
  <c r="U4" i="15"/>
  <c r="N4" i="15" a="1"/>
  <c r="Y4" i="15" l="1"/>
  <c r="Y13" i="15"/>
  <c r="Y12" i="15"/>
  <c r="V20" i="14"/>
  <c r="Y8" i="15"/>
  <c r="Y5" i="15"/>
  <c r="Y15" i="15"/>
  <c r="Y11" i="15"/>
  <c r="Y9" i="15"/>
  <c r="Y7" i="15"/>
  <c r="Y10" i="15"/>
  <c r="Y6" i="15"/>
  <c r="Y14"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10" i="16"/>
  <c r="U12" i="16"/>
  <c r="U17" i="16"/>
  <c r="U39" i="16"/>
  <c r="U37" i="16"/>
  <c r="U34" i="16"/>
  <c r="U44" i="16"/>
  <c r="U30" i="16"/>
  <c r="U46" i="16"/>
  <c r="U43" i="16"/>
  <c r="U22" i="16"/>
  <c r="U48" i="16"/>
  <c r="U27" i="16"/>
  <c r="U13" i="16"/>
  <c r="U28" i="16"/>
  <c r="U11" i="16"/>
  <c r="U7" i="16"/>
  <c r="U21" i="16"/>
  <c r="U42" i="16"/>
  <c r="U20" i="16"/>
  <c r="U8" i="16"/>
  <c r="U31" i="16"/>
  <c r="U18" i="16"/>
  <c r="U9" i="16"/>
  <c r="U23" i="16"/>
  <c r="U40" i="16"/>
  <c r="U36" i="16"/>
  <c r="U16" i="16"/>
  <c r="U19" i="16"/>
  <c r="U41" i="16"/>
  <c r="U32" i="16"/>
  <c r="U29" i="16"/>
  <c r="U24" i="16"/>
  <c r="U47" i="16"/>
  <c r="U26" i="16"/>
  <c r="U45" i="16"/>
  <c r="U25" i="16"/>
  <c r="U33" i="16"/>
  <c r="U15" i="16"/>
  <c r="U14" i="16"/>
  <c r="U38" i="16"/>
  <c r="U35" i="16"/>
  <c r="N7" i="16" a="1"/>
  <c r="Y35" i="16" l="1"/>
  <c r="Y38" i="16"/>
  <c r="Y14" i="16"/>
  <c r="Y15" i="16"/>
  <c r="Y33" i="16"/>
  <c r="Y25" i="16"/>
  <c r="Y45" i="16"/>
  <c r="Y26" i="16"/>
  <c r="Y47" i="16"/>
  <c r="Y24" i="16"/>
  <c r="Y29" i="16"/>
  <c r="Y32" i="16"/>
  <c r="Y41" i="16"/>
  <c r="Y19" i="16"/>
  <c r="Y16" i="16"/>
  <c r="Y36" i="16"/>
  <c r="Y40" i="16"/>
  <c r="Y23" i="16"/>
  <c r="Y9" i="16"/>
  <c r="Y18" i="16"/>
  <c r="Y31" i="16"/>
  <c r="Y8" i="16"/>
  <c r="Y20" i="16"/>
  <c r="Y42" i="16"/>
  <c r="Y21" i="16"/>
  <c r="Y7" i="16"/>
  <c r="Y11" i="16"/>
  <c r="Y28" i="16"/>
  <c r="Y13" i="16"/>
  <c r="Y27" i="16"/>
  <c r="Y48" i="16"/>
  <c r="Y22" i="16"/>
  <c r="Y43" i="16"/>
  <c r="Y46" i="16"/>
  <c r="Y30" i="16"/>
  <c r="Y44" i="16"/>
  <c r="Y34" i="16"/>
  <c r="Y37" i="16"/>
  <c r="Y39" i="16"/>
  <c r="Y17" i="16"/>
  <c r="Y12" i="16"/>
  <c r="Y10"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9" i="17"/>
  <c r="U8" i="17"/>
  <c r="U11" i="17"/>
  <c r="N6" i="17"/>
  <c r="Y11" i="17" l="1"/>
  <c r="Y8" i="17"/>
  <c r="Y9"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4" i="23"/>
  <c r="X25" i="23"/>
  <c r="AB25" i="23" l="1"/>
  <c r="AB24"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6" i="23"/>
  <c r="X37" i="23"/>
  <c r="AB37" i="23" l="1"/>
  <c r="AB36" i="23"/>
  <c r="R37" i="23"/>
  <c r="X38" i="23"/>
  <c r="AB38" i="23" l="1"/>
  <c r="R38" i="23"/>
  <c r="R39" i="23"/>
  <c r="X39" i="23"/>
  <c r="X40" i="23"/>
  <c r="AB40" i="23" l="1"/>
  <c r="AB39"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C7" i="24"/>
  <c r="AB8" i="24" l="1"/>
  <c r="R8" i="24"/>
  <c r="X9" i="24"/>
  <c r="AC8" i="24"/>
  <c r="AB9" i="24" l="1"/>
  <c r="R9" i="24"/>
  <c r="X10" i="24"/>
  <c r="AC9" i="24"/>
  <c r="AB10" i="24" l="1"/>
  <c r="R10" i="24"/>
  <c r="X11" i="24"/>
  <c r="AC10" i="24"/>
  <c r="AB11" i="24" l="1"/>
  <c r="R11" i="24"/>
  <c r="X12" i="24"/>
  <c r="AC11" i="24"/>
  <c r="AB12" i="24" l="1"/>
  <c r="R12" i="24"/>
  <c r="X13" i="24"/>
  <c r="AC12" i="24"/>
  <c r="AB13" i="24" l="1"/>
  <c r="R13" i="24"/>
  <c r="X14" i="24"/>
  <c r="AC13" i="24"/>
  <c r="AB14" i="24" l="1"/>
  <c r="R14" i="24"/>
  <c r="X15" i="24"/>
  <c r="AC14" i="24"/>
  <c r="AB15" i="24" l="1"/>
  <c r="R15" i="24"/>
  <c r="X16" i="24"/>
  <c r="AC15" i="24"/>
  <c r="AB16" i="24" l="1"/>
  <c r="R16" i="24"/>
  <c r="X17" i="24"/>
  <c r="AC16" i="24"/>
  <c r="AB17" i="24" l="1"/>
  <c r="R17" i="24"/>
  <c r="X18" i="24"/>
  <c r="AC17" i="24"/>
  <c r="AB18" i="24" l="1"/>
  <c r="R18" i="24"/>
  <c r="X19" i="24"/>
  <c r="AC18" i="24"/>
  <c r="AB19" i="24" l="1"/>
  <c r="R19" i="24"/>
  <c r="X20" i="24"/>
  <c r="AC19" i="24"/>
  <c r="AB20" i="24" l="1"/>
  <c r="R20" i="24"/>
  <c r="R21" i="24"/>
  <c r="X21" i="24"/>
  <c r="AC20" i="24"/>
  <c r="AB21" i="24" l="1"/>
  <c r="R22" i="24"/>
  <c r="X23" i="24"/>
  <c r="X22" i="24"/>
  <c r="AC21" i="24"/>
  <c r="AB22" i="24" l="1"/>
  <c r="AB23" i="24"/>
  <c r="R23" i="24"/>
  <c r="X24" i="24"/>
  <c r="AC23" i="24"/>
  <c r="AC22" i="24"/>
  <c r="AB24" i="24" l="1"/>
  <c r="R24" i="24"/>
  <c r="X25" i="24"/>
  <c r="AC24" i="24"/>
  <c r="AB25" i="24" l="1"/>
  <c r="R25" i="24"/>
  <c r="X26" i="24"/>
  <c r="AC25" i="24"/>
  <c r="AB26" i="24" l="1"/>
  <c r="R26" i="24"/>
  <c r="X27" i="24"/>
  <c r="AC26" i="24"/>
  <c r="AB27" i="24" l="1"/>
  <c r="R27" i="24"/>
  <c r="R28" i="24"/>
  <c r="X28" i="24"/>
  <c r="X29" i="24"/>
  <c r="AC27" i="24"/>
  <c r="AB29" i="24" l="1"/>
  <c r="AB28" i="24"/>
  <c r="R29" i="24"/>
  <c r="X30" i="24"/>
  <c r="AC29" i="24"/>
  <c r="AC28" i="24"/>
  <c r="AB30" i="24" l="1"/>
  <c r="R30" i="24"/>
  <c r="X31" i="24"/>
  <c r="AC30" i="24"/>
  <c r="AB31" i="24" l="1"/>
  <c r="R31" i="24"/>
  <c r="X32" i="24"/>
  <c r="AC31" i="24"/>
  <c r="AB32" i="24" l="1"/>
  <c r="R32" i="24"/>
  <c r="X33" i="24"/>
  <c r="AC32" i="24"/>
  <c r="AB33" i="24" l="1"/>
  <c r="R33" i="24"/>
  <c r="X34" i="24"/>
  <c r="AC33" i="24"/>
  <c r="AB34" i="24" l="1"/>
  <c r="R34" i="24"/>
  <c r="X35" i="24"/>
  <c r="AC34" i="24"/>
  <c r="AB35" i="24" l="1"/>
  <c r="R35" i="24"/>
  <c r="X36" i="24"/>
  <c r="AC35" i="24"/>
  <c r="AB36" i="24" l="1"/>
  <c r="R36" i="24"/>
  <c r="X37" i="24"/>
  <c r="AC36" i="24"/>
  <c r="AB37" i="24" l="1"/>
  <c r="R37" i="24"/>
  <c r="X38" i="24"/>
  <c r="AC37" i="24"/>
  <c r="AB38" i="24" l="1"/>
  <c r="R38" i="24"/>
  <c r="X39" i="24"/>
  <c r="AC38" i="24"/>
  <c r="AB39" i="24" l="1"/>
  <c r="R39" i="24"/>
  <c r="X40" i="24"/>
  <c r="AC39" i="24"/>
  <c r="AB40" i="24" l="1"/>
  <c r="R40" i="24"/>
  <c r="X41" i="24"/>
  <c r="AC40" i="24"/>
  <c r="AB41" i="24" l="1"/>
  <c r="R41" i="24"/>
  <c r="X42" i="24"/>
  <c r="AC41" i="24"/>
  <c r="AB42" i="24" l="1"/>
  <c r="R42" i="24"/>
  <c r="AC42" i="24"/>
  <c r="R43" i="24" l="1"/>
  <c r="AC3" i="24"/>
  <c r="L5" i="18" l="1"/>
  <c r="P5" i="18" s="1" a="1"/>
  <c r="P5" i="9" a="1"/>
  <c r="P5" i="9" s="1"/>
  <c r="Q5" i="9" a="1"/>
  <c r="Q5" i="9" s="1"/>
  <c r="P5" i="18" l="1"/>
  <c r="P6" i="18"/>
  <c r="R5" i="9"/>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2" i="20"/>
  <c r="T13" i="20"/>
  <c r="X13" i="20" l="1"/>
  <c r="X12" i="20"/>
  <c r="N14" i="20"/>
  <c r="N15" i="20"/>
  <c r="T15" i="20"/>
  <c r="T14" i="20"/>
  <c r="X14" i="20" l="1"/>
  <c r="X15" i="20"/>
  <c r="N16" i="20"/>
  <c r="T16" i="20"/>
  <c r="X16" i="20" l="1"/>
  <c r="N17" i="20"/>
  <c r="N18" i="20"/>
  <c r="T17" i="20"/>
  <c r="T18" i="20"/>
  <c r="X18" i="20" l="1"/>
  <c r="X17" i="20"/>
  <c r="N19" i="20"/>
  <c r="N20" i="20"/>
  <c r="T19" i="20"/>
  <c r="T20" i="20"/>
  <c r="X20" i="20" l="1"/>
  <c r="X19" i="20"/>
  <c r="N21" i="20"/>
  <c r="N22" i="20"/>
  <c r="T21" i="20"/>
  <c r="T22" i="20"/>
  <c r="X22" i="20" l="1"/>
  <c r="X21" i="20"/>
  <c r="N23" i="20"/>
  <c r="N24" i="20"/>
  <c r="T23" i="20"/>
  <c r="T24" i="20"/>
  <c r="X24" i="20" l="1"/>
  <c r="X23" i="20"/>
  <c r="N25" i="20"/>
  <c r="T25" i="20"/>
  <c r="X25" i="20" l="1"/>
  <c r="N26" i="20"/>
  <c r="N27" i="20"/>
  <c r="T26" i="20"/>
  <c r="T27" i="20"/>
  <c r="X27" i="20" l="1"/>
  <c r="X26" i="20"/>
  <c r="N28" i="20"/>
  <c r="N29" i="20"/>
  <c r="T28" i="20"/>
  <c r="T29" i="20"/>
  <c r="X29" i="20" l="1"/>
  <c r="X28" i="20"/>
  <c r="N30" i="20"/>
  <c r="N31" i="20"/>
  <c r="T30" i="20"/>
  <c r="T31" i="20"/>
  <c r="X31" i="20" l="1"/>
  <c r="X30"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39" i="20"/>
  <c r="Y40" i="20"/>
  <c r="Y38" i="20"/>
  <c r="P6" i="61" l="1"/>
  <c r="P5"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8" i="60"/>
  <c r="Q10" i="60"/>
  <c r="Q5" i="60"/>
  <c r="Q7" i="60"/>
  <c r="Q9" i="60"/>
  <c r="Q6"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7" i="44"/>
  <c r="K5" i="43"/>
  <c r="N16" i="43"/>
  <c r="N9" i="43"/>
  <c r="K9" i="43"/>
  <c r="N15" i="43"/>
  <c r="K13" i="44"/>
  <c r="K8" i="44"/>
  <c r="N13" i="44"/>
  <c r="K16" i="43"/>
  <c r="K18" i="44"/>
  <c r="K10" i="43"/>
  <c r="K8" i="43"/>
  <c r="K14" i="43"/>
  <c r="N8" i="43"/>
  <c r="N7" i="43"/>
  <c r="N16" i="44"/>
  <c r="N17" i="44"/>
  <c r="K18" i="43"/>
  <c r="N5" i="43"/>
  <c r="K4" i="43"/>
  <c r="N13" i="43"/>
  <c r="K15" i="44"/>
  <c r="N4" i="43"/>
  <c r="N6" i="43"/>
  <c r="N10" i="44"/>
  <c r="K12" i="43"/>
  <c r="N7" i="44"/>
  <c r="N14" i="44"/>
  <c r="K6" i="43"/>
  <c r="N12" i="44"/>
  <c r="K5" i="44"/>
  <c r="N5" i="44"/>
  <c r="K13" i="43"/>
  <c r="N18" i="43"/>
  <c r="K7" i="44"/>
  <c r="K11" i="44"/>
  <c r="N4" i="44"/>
  <c r="N11" i="43"/>
  <c r="N8" i="44"/>
  <c r="K7" i="43"/>
  <c r="N14" i="43"/>
  <c r="N12" i="43"/>
  <c r="K4" i="44"/>
  <c r="N6" i="44"/>
  <c r="N18" i="44"/>
  <c r="K15" i="43"/>
  <c r="K16" i="44"/>
  <c r="K6" i="44"/>
  <c r="K10" i="44"/>
  <c r="N10" i="43"/>
  <c r="K11" i="43"/>
  <c r="K12" i="44"/>
  <c r="N17" i="43"/>
  <c r="K14" i="44"/>
  <c r="N15" i="44"/>
  <c r="K17" i="43"/>
  <c r="N11" i="44"/>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K12" i="40"/>
  <c r="K7" i="40"/>
  <c r="N10" i="40"/>
  <c r="N13" i="40"/>
  <c r="N20" i="40"/>
  <c r="K9" i="40"/>
  <c r="N19" i="40"/>
  <c r="N4" i="40"/>
  <c r="N15" i="40"/>
  <c r="K15" i="40"/>
  <c r="N5" i="40"/>
  <c r="K8" i="40"/>
  <c r="K4" i="40"/>
  <c r="K14" i="40"/>
  <c r="K11" i="40"/>
  <c r="N12" i="40"/>
  <c r="K19" i="40"/>
  <c r="K10" i="40"/>
  <c r="N21" i="40"/>
  <c r="N14" i="40"/>
  <c r="N16" i="40"/>
  <c r="K21" i="40"/>
  <c r="N11" i="40"/>
  <c r="K13" i="40"/>
  <c r="K6" i="40"/>
  <c r="K16" i="40"/>
  <c r="K5" i="40"/>
  <c r="N7" i="40"/>
  <c r="N6" i="40"/>
  <c r="N18" i="40"/>
  <c r="N17" i="40"/>
  <c r="K17" i="40"/>
  <c r="K20" i="40"/>
  <c r="N9" i="40"/>
  <c r="N8"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5" i="39"/>
  <c r="N10" i="39"/>
  <c r="K17" i="39"/>
  <c r="N4" i="39"/>
  <c r="N13" i="39"/>
  <c r="N6" i="39"/>
  <c r="K20" i="39"/>
  <c r="K21" i="39"/>
  <c r="N5" i="39"/>
  <c r="K10" i="39"/>
  <c r="K15" i="39"/>
  <c r="N18" i="39"/>
  <c r="K7" i="39"/>
  <c r="K9" i="39"/>
  <c r="N9" i="39"/>
  <c r="K6" i="39"/>
  <c r="K12" i="39"/>
  <c r="N8" i="39"/>
  <c r="N14" i="39"/>
  <c r="N11" i="39"/>
  <c r="K11" i="39"/>
  <c r="K14" i="39"/>
  <c r="K16" i="39"/>
  <c r="K8" i="39"/>
  <c r="N19" i="39"/>
  <c r="N17" i="39"/>
  <c r="K18" i="39"/>
  <c r="K19" i="39"/>
  <c r="N16" i="39"/>
  <c r="K4" i="39"/>
  <c r="K13"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8" i="31"/>
  <c r="K10" i="31"/>
  <c r="K5" i="31"/>
  <c r="K25" i="31"/>
  <c r="K34" i="31"/>
  <c r="K31" i="31"/>
  <c r="K23" i="31"/>
  <c r="K19" i="31"/>
  <c r="K22" i="31"/>
  <c r="K12" i="31"/>
  <c r="K29" i="31"/>
  <c r="K9" i="31"/>
  <c r="L9" i="31"/>
  <c r="L2" i="31"/>
  <c r="K7" i="31"/>
  <c r="K4" i="31"/>
  <c r="K18" i="31"/>
  <c r="K11" i="31"/>
  <c r="K30" i="31"/>
  <c r="K32" i="31"/>
  <c r="K16" i="31"/>
  <c r="K14" i="31"/>
  <c r="K21" i="31"/>
  <c r="K15" i="31"/>
  <c r="K35" i="31"/>
  <c r="K13" i="31"/>
  <c r="K36" i="31"/>
  <c r="K33" i="31"/>
  <c r="K6" i="31"/>
  <c r="L6" i="31" s="1"/>
  <c r="K24" i="31"/>
  <c r="L24" i="31" s="1"/>
  <c r="K27" i="31"/>
  <c r="L27" i="31" s="1"/>
  <c r="K26" i="31"/>
  <c r="K20" i="31"/>
  <c r="K17" i="31"/>
  <c r="K28"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69" i="20"/>
  <c r="F47" i="20"/>
  <c r="F60" i="20"/>
  <c r="F70" i="20"/>
  <c r="F59" i="20"/>
  <c r="F5" i="22"/>
  <c r="F50" i="20"/>
  <c r="F49" i="20"/>
  <c r="F58" i="20"/>
  <c r="F5" i="20"/>
  <c r="L12" i="31"/>
  <c r="L29" i="31"/>
  <c r="L19" i="31"/>
  <c r="L26" i="31"/>
  <c r="L33" i="31"/>
  <c r="F68" i="20"/>
  <c r="F24" i="20"/>
  <c r="L16" i="31"/>
  <c r="L28" i="31"/>
  <c r="F10" i="21"/>
  <c r="F5" i="21"/>
  <c r="F30" i="20"/>
  <c r="F73" i="20"/>
  <c r="L13" i="31"/>
  <c r="L18" i="31"/>
  <c r="L22" i="31"/>
  <c r="F15" i="20"/>
  <c r="F17" i="20"/>
  <c r="F75" i="20"/>
  <c r="F9" i="20"/>
  <c r="F44" i="20"/>
  <c r="F13" i="21"/>
  <c r="F7" i="21"/>
  <c r="F45" i="20"/>
  <c r="F65" i="20"/>
  <c r="F42" i="20"/>
  <c r="F67" i="20"/>
  <c r="L21" i="31"/>
  <c r="L14" i="31"/>
  <c r="F76" i="20"/>
  <c r="F57" i="20"/>
  <c r="F15" i="21"/>
  <c r="F21" i="20"/>
  <c r="F74" i="20"/>
  <c r="L30" i="31"/>
  <c r="F25" i="20"/>
  <c r="F14" i="21"/>
  <c r="F55" i="20"/>
  <c r="F12" i="21"/>
  <c r="F72" i="20"/>
  <c r="F22" i="20"/>
  <c r="F8" i="20"/>
  <c r="F9" i="21"/>
  <c r="F20" i="20"/>
  <c r="F18" i="20"/>
  <c r="F51" i="20"/>
  <c r="F14" i="20"/>
  <c r="F56" i="20"/>
  <c r="F53" i="20"/>
  <c r="L25" i="31"/>
  <c r="L7" i="31"/>
  <c r="L15" i="31"/>
  <c r="F7" i="22"/>
  <c r="L31" i="31"/>
  <c r="L8" i="31"/>
  <c r="F64" i="20"/>
  <c r="F10" i="20"/>
  <c r="F11" i="20"/>
  <c r="F19" i="20"/>
  <c r="F10" i="22"/>
  <c r="F71" i="20"/>
  <c r="F43" i="20"/>
  <c r="L36" i="31"/>
  <c r="F31" i="20"/>
  <c r="F54" i="20"/>
  <c r="F29" i="20"/>
  <c r="F37" i="20"/>
  <c r="F11" i="22"/>
  <c r="L32" i="31"/>
  <c r="L10" i="31"/>
  <c r="L35" i="31"/>
  <c r="L23" i="31"/>
  <c r="F27" i="20"/>
  <c r="F6" i="22"/>
  <c r="F16" i="20"/>
  <c r="F6" i="20"/>
  <c r="F77" i="20"/>
  <c r="F36" i="20"/>
  <c r="L17" i="31"/>
  <c r="F8" i="22"/>
  <c r="F6" i="21"/>
  <c r="F7" i="20"/>
  <c r="F32" i="20"/>
  <c r="F23" i="20"/>
  <c r="L20" i="31"/>
  <c r="F52" i="20"/>
  <c r="F28" i="20"/>
  <c r="F46" i="20"/>
  <c r="F34" i="20"/>
  <c r="F35" i="20"/>
  <c r="L11" i="31"/>
  <c r="L4" i="31"/>
  <c r="F62" i="20"/>
  <c r="F33" i="20"/>
  <c r="F8" i="21"/>
  <c r="F63" i="20"/>
  <c r="F11" i="21"/>
  <c r="F66" i="20"/>
  <c r="F48" i="20"/>
  <c r="F9" i="22"/>
  <c r="L5" i="31"/>
  <c r="F12" i="20"/>
  <c r="F13" i="20"/>
  <c r="F61" i="20"/>
  <c r="F26" i="20"/>
  <c r="L34" i="31"/>
  <c r="Y9" i="22"/>
  <c r="Y11" i="22"/>
  <c r="Y10" i="22"/>
  <c r="Y5" i="22"/>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5" i="22"/>
  <c r="G26" i="20"/>
  <c r="G9" i="20"/>
  <c r="F7" i="23"/>
  <c r="G20" i="20"/>
  <c r="G25" i="20"/>
  <c r="F29" i="23"/>
  <c r="G37" i="20"/>
  <c r="F15" i="23"/>
  <c r="G24" i="20"/>
  <c r="G17" i="20"/>
  <c r="G15" i="21"/>
  <c r="F21" i="23"/>
  <c r="G8" i="22"/>
  <c r="G14" i="21"/>
  <c r="G6" i="21"/>
  <c r="G22" i="20"/>
  <c r="F34" i="23"/>
  <c r="G35" i="20"/>
  <c r="G13" i="21"/>
  <c r="G18" i="20"/>
  <c r="G34" i="20"/>
  <c r="F26" i="23"/>
  <c r="G12" i="20"/>
  <c r="G4" i="21"/>
  <c r="F10" i="23"/>
  <c r="G8" i="21"/>
  <c r="G7" i="20"/>
  <c r="G10" i="22"/>
  <c r="G13" i="20"/>
  <c r="G4" i="20"/>
  <c r="F18" i="23"/>
  <c r="G12" i="21"/>
  <c r="G10" i="21"/>
  <c r="G8" i="20"/>
  <c r="G28" i="20"/>
  <c r="G21" i="20"/>
  <c r="G5" i="21"/>
  <c r="G4" i="22"/>
  <c r="G10" i="20"/>
  <c r="G7" i="22"/>
  <c r="G6" i="20"/>
  <c r="G7" i="21"/>
  <c r="G36" i="20"/>
  <c r="G31" i="20"/>
  <c r="G23" i="20"/>
  <c r="F39" i="23"/>
  <c r="G9" i="22"/>
  <c r="F31" i="23"/>
  <c r="G11" i="20"/>
  <c r="G29" i="20"/>
  <c r="G5" i="20"/>
  <c r="G32" i="20"/>
  <c r="G19" i="20"/>
  <c r="G16" i="20"/>
  <c r="F13" i="23"/>
  <c r="G30" i="20"/>
  <c r="G14" i="20"/>
  <c r="F37" i="23"/>
  <c r="G11" i="22"/>
  <c r="G15" i="20"/>
  <c r="G11" i="21"/>
  <c r="G27" i="20"/>
  <c r="G9" i="21"/>
  <c r="G6" i="22"/>
  <c r="F42" i="23"/>
  <c r="AC7" i="23"/>
  <c r="AC29" i="23"/>
  <c r="Y7" i="21"/>
  <c r="Y12" i="21"/>
  <c r="Y33" i="20"/>
  <c r="Y11" i="20"/>
  <c r="Y15" i="20"/>
  <c r="Y27" i="20"/>
  <c r="Y6" i="21"/>
  <c r="Y20" i="20"/>
  <c r="Y23" i="20"/>
  <c r="Y5" i="21"/>
  <c r="Y37" i="20"/>
  <c r="Y16" i="20"/>
  <c r="Y22" i="20"/>
  <c r="Y14" i="21"/>
  <c r="Y35" i="20"/>
  <c r="AC37" i="23"/>
  <c r="Y8" i="20"/>
  <c r="Y17" i="20"/>
  <c r="AC15" i="23"/>
  <c r="AC21" i="23"/>
  <c r="Y13" i="20"/>
  <c r="Y18" i="20"/>
  <c r="Y29" i="20"/>
  <c r="Y6" i="22"/>
  <c r="Y14" i="20"/>
  <c r="Y7" i="20"/>
  <c r="AC18" i="23"/>
  <c r="Y9" i="21"/>
  <c r="Y19" i="20"/>
  <c r="Y25" i="20"/>
  <c r="AC39" i="23"/>
  <c r="Y8" i="21"/>
  <c r="Y31" i="20"/>
  <c r="AC13" i="23"/>
  <c r="Y12" i="20"/>
  <c r="Y21" i="20"/>
  <c r="AC42" i="23"/>
  <c r="Y10" i="20"/>
  <c r="Y13" i="21"/>
  <c r="AC34" i="23"/>
  <c r="AC26" i="23"/>
  <c r="AC10" i="23"/>
  <c r="Y7" i="22"/>
  <c r="Y30" i="20"/>
  <c r="Y9" i="20"/>
  <c r="Y15" i="21"/>
  <c r="Y11" i="21"/>
  <c r="Y24" i="20"/>
  <c r="Y28" i="20"/>
  <c r="Y8" i="22"/>
  <c r="Y34" i="20"/>
  <c r="AC31" i="23"/>
  <c r="Y26" i="20"/>
  <c r="Y5" i="20"/>
  <c r="Y10" i="21"/>
  <c r="Y36" i="20"/>
  <c r="Y32" i="20"/>
  <c r="Y6"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33" i="23"/>
  <c r="F36" i="23"/>
  <c r="F14" i="23"/>
  <c r="F27" i="23"/>
  <c r="F20" i="23"/>
  <c r="F43" i="23"/>
  <c r="F32" i="23"/>
  <c r="G39" i="23"/>
  <c r="F17" i="23"/>
  <c r="G26" i="23"/>
  <c r="G29" i="24"/>
  <c r="G18" i="23"/>
  <c r="G31" i="23"/>
  <c r="G7" i="23"/>
  <c r="G37" i="23"/>
  <c r="F40" i="23"/>
  <c r="G21" i="23"/>
  <c r="F38" i="23"/>
  <c r="G10" i="23"/>
  <c r="F41" i="23"/>
  <c r="F23" i="23"/>
  <c r="F8" i="23"/>
  <c r="F16" i="23"/>
  <c r="G29" i="23"/>
  <c r="G13" i="23"/>
  <c r="F24" i="23"/>
  <c r="G13" i="24"/>
  <c r="F25" i="23"/>
  <c r="F28" i="23"/>
  <c r="G21" i="24"/>
  <c r="F12" i="23"/>
  <c r="G34" i="23"/>
  <c r="F30" i="23"/>
  <c r="G15" i="23"/>
  <c r="F19" i="23"/>
  <c r="F22" i="23"/>
  <c r="G42" i="23"/>
  <c r="F9" i="23"/>
  <c r="F11" i="23"/>
  <c r="F35" i="23"/>
  <c r="AC33" i="23"/>
  <c r="AC36" i="23"/>
  <c r="AC14" i="23"/>
  <c r="AC27" i="23"/>
  <c r="AC20" i="23"/>
  <c r="AC23" i="23"/>
  <c r="AC16" i="23"/>
  <c r="AC25" i="23"/>
  <c r="AC12" i="23"/>
  <c r="AC30" i="23"/>
  <c r="AC19" i="23"/>
  <c r="AC35" i="23"/>
  <c r="AC43" i="23"/>
  <c r="AC32" i="23"/>
  <c r="AC17" i="23"/>
  <c r="AC40" i="23"/>
  <c r="AC38" i="23"/>
  <c r="AC41" i="23"/>
  <c r="AC8" i="23"/>
  <c r="AC24" i="23"/>
  <c r="AC28" i="23"/>
  <c r="AC9" i="23"/>
  <c r="AC11" i="23"/>
  <c r="AC22"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E13" i="14"/>
  <c r="G23" i="23"/>
  <c r="E14" i="14"/>
  <c r="G39" i="24"/>
  <c r="C5" i="18"/>
  <c r="D14" i="13"/>
  <c r="G11" i="24"/>
  <c r="G34" i="24"/>
  <c r="G14" i="23"/>
  <c r="G12" i="24"/>
  <c r="D17" i="13"/>
  <c r="E16" i="14"/>
  <c r="G28" i="23"/>
  <c r="G15" i="24"/>
  <c r="G22" i="23"/>
  <c r="G43" i="23"/>
  <c r="G17" i="24"/>
  <c r="D19" i="13"/>
  <c r="G31" i="24"/>
  <c r="G32" i="24"/>
  <c r="G35" i="23"/>
  <c r="D16" i="13"/>
  <c r="G24" i="23"/>
  <c r="G41" i="23"/>
  <c r="G10" i="24"/>
  <c r="D22" i="13"/>
  <c r="D18" i="13"/>
  <c r="D12" i="13"/>
  <c r="D6" i="13"/>
  <c r="E20" i="14"/>
  <c r="E18" i="14"/>
  <c r="D8" i="13"/>
  <c r="E17" i="14"/>
  <c r="G8" i="23"/>
  <c r="G7" i="24"/>
  <c r="E7" i="14"/>
  <c r="E15" i="14"/>
  <c r="G42" i="24"/>
  <c r="G41" i="24"/>
  <c r="E9" i="14"/>
  <c r="G40" i="24"/>
  <c r="G26" i="24"/>
  <c r="G20" i="24"/>
  <c r="G12" i="23"/>
  <c r="G8" i="24"/>
  <c r="D20" i="13"/>
  <c r="G33" i="24"/>
  <c r="D15" i="13"/>
  <c r="G36" i="24"/>
  <c r="G25" i="24"/>
  <c r="E5" i="14"/>
  <c r="G24" i="24"/>
  <c r="D4" i="15" a="1"/>
  <c r="G20" i="23"/>
  <c r="G25" i="23"/>
  <c r="G22" i="24"/>
  <c r="G18" i="24"/>
  <c r="D5" i="17" a="1"/>
  <c r="G16" i="23"/>
  <c r="G35" i="24"/>
  <c r="G27" i="23"/>
  <c r="G40" i="23"/>
  <c r="G36" i="23"/>
  <c r="G16" i="24"/>
  <c r="G37" i="24"/>
  <c r="G32" i="23"/>
  <c r="E6" i="14"/>
  <c r="G19" i="24"/>
  <c r="E12" i="14"/>
  <c r="G33" i="23"/>
  <c r="E10" i="14"/>
  <c r="E8" i="14"/>
  <c r="G23" i="24"/>
  <c r="G4" i="23"/>
  <c r="G38" i="23"/>
  <c r="G38" i="24"/>
  <c r="G17" i="23"/>
  <c r="G43" i="24"/>
  <c r="G30" i="24"/>
  <c r="G4" i="24"/>
  <c r="D21" i="13"/>
  <c r="G28" i="24"/>
  <c r="G19" i="23"/>
  <c r="D9" i="13"/>
  <c r="D10" i="13"/>
  <c r="G27" i="24"/>
  <c r="G30" i="23"/>
  <c r="G14" i="24"/>
  <c r="D11" i="13"/>
  <c r="C6" i="18"/>
  <c r="D7" i="13"/>
  <c r="G9" i="23"/>
  <c r="D5" i="13"/>
  <c r="D13" i="13"/>
  <c r="E11" i="14"/>
  <c r="G9" i="24"/>
  <c r="E19" i="14"/>
  <c r="G11" i="23"/>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43" i="17"/>
  <c r="F25" i="15"/>
  <c r="F48" i="16"/>
  <c r="F46" i="17"/>
  <c r="F112" i="17"/>
  <c r="F11" i="16"/>
  <c r="F95" i="15"/>
  <c r="F14" i="16"/>
  <c r="F58" i="17"/>
  <c r="F32" i="17"/>
  <c r="F39" i="16"/>
  <c r="F27" i="17"/>
  <c r="F108" i="17"/>
  <c r="F21" i="17"/>
  <c r="F6" i="14"/>
  <c r="F106" i="17"/>
  <c r="F122" i="15"/>
  <c r="F99" i="15"/>
  <c r="F55" i="15"/>
  <c r="F17" i="14"/>
  <c r="F65" i="17"/>
  <c r="F15" i="15"/>
  <c r="F40" i="16"/>
  <c r="F39" i="17"/>
  <c r="F78" i="15"/>
  <c r="F73" i="17"/>
  <c r="F10" i="16"/>
  <c r="F93" i="15"/>
  <c r="F107" i="15"/>
  <c r="F35" i="15"/>
  <c r="F118" i="17"/>
  <c r="F105" i="15"/>
  <c r="F68" i="17"/>
  <c r="F33" i="17"/>
  <c r="F19" i="15"/>
  <c r="F31" i="15"/>
  <c r="F94" i="17"/>
  <c r="F74" i="15"/>
  <c r="F12" i="16"/>
  <c r="F72" i="17"/>
  <c r="F78" i="17"/>
  <c r="F17" i="15"/>
  <c r="F119" i="15"/>
  <c r="F97" i="15"/>
  <c r="F46" i="16"/>
  <c r="F31" i="17"/>
  <c r="F101" i="17"/>
  <c r="F36" i="16"/>
  <c r="F117" i="17"/>
  <c r="F7" i="16"/>
  <c r="F54" i="15"/>
  <c r="F83" i="15"/>
  <c r="D5" i="18"/>
  <c r="F55" i="17"/>
  <c r="F103" i="15"/>
  <c r="F48" i="15"/>
  <c r="F45" i="15"/>
  <c r="F4" i="15"/>
  <c r="F87" i="17"/>
  <c r="F34" i="17"/>
  <c r="F101" i="15"/>
  <c r="F10" i="14"/>
  <c r="F56" i="15"/>
  <c r="F59" i="15"/>
  <c r="F116" i="15"/>
  <c r="F21" i="16"/>
  <c r="F38" i="16"/>
  <c r="F111" i="15"/>
  <c r="F112" i="15"/>
  <c r="F119" i="17"/>
  <c r="F114" i="17"/>
  <c r="F8" i="14"/>
  <c r="F13" i="15"/>
  <c r="F88" i="17"/>
  <c r="F96" i="17"/>
  <c r="E19" i="13"/>
  <c r="F50" i="15"/>
  <c r="F17" i="17"/>
  <c r="F18" i="17"/>
  <c r="F41" i="16"/>
  <c r="F107" i="17"/>
  <c r="F22" i="17"/>
  <c r="F53" i="15"/>
  <c r="F88" i="15"/>
  <c r="F50" i="17"/>
  <c r="F46" i="15"/>
  <c r="F110" i="17"/>
  <c r="F32" i="16"/>
  <c r="F28" i="15"/>
  <c r="F23" i="17"/>
  <c r="F11" i="15"/>
  <c r="F23" i="16"/>
  <c r="F19" i="17"/>
  <c r="F77" i="15"/>
  <c r="F109" i="17"/>
  <c r="F47" i="17"/>
  <c r="E20" i="13"/>
  <c r="F75" i="17"/>
  <c r="F121" i="15"/>
  <c r="F104" i="17"/>
  <c r="F13" i="16"/>
  <c r="E7" i="13"/>
  <c r="E16" i="13"/>
  <c r="F37" i="15"/>
  <c r="F102" i="15"/>
  <c r="F91" i="15"/>
  <c r="F72" i="15"/>
  <c r="F49" i="17"/>
  <c r="F14" i="15"/>
  <c r="E8" i="13"/>
  <c r="F57" i="17"/>
  <c r="F64" i="17"/>
  <c r="F113" i="17"/>
  <c r="E10" i="13"/>
  <c r="F81" i="17"/>
  <c r="F19" i="14"/>
  <c r="F40" i="17"/>
  <c r="F87" i="15"/>
  <c r="F7" i="17"/>
  <c r="F40" i="15"/>
  <c r="F65" i="15"/>
  <c r="F67" i="15"/>
  <c r="F54" i="17"/>
  <c r="F34" i="15"/>
  <c r="F68" i="15"/>
  <c r="F17" i="16"/>
  <c r="F41" i="17"/>
  <c r="F23" i="15"/>
  <c r="F121" i="17"/>
  <c r="F26" i="16"/>
  <c r="F26" i="15"/>
  <c r="F16" i="15"/>
  <c r="F24" i="17"/>
  <c r="F52" i="17"/>
  <c r="F57" i="15"/>
  <c r="F64" i="15"/>
  <c r="F114" i="15"/>
  <c r="F18" i="15"/>
  <c r="F20" i="16"/>
  <c r="F115" i="15"/>
  <c r="F9" i="17"/>
  <c r="F6" i="15"/>
  <c r="F98" i="15"/>
  <c r="F123" i="17"/>
  <c r="F102" i="17"/>
  <c r="F9" i="15"/>
  <c r="F61" i="15"/>
  <c r="F15" i="14"/>
  <c r="F91" i="17"/>
  <c r="F71" i="15"/>
  <c r="F122" i="17"/>
  <c r="F12" i="17"/>
  <c r="F7" i="14"/>
  <c r="F120" i="15"/>
  <c r="F100" i="15"/>
  <c r="F90" i="17"/>
  <c r="F36" i="17"/>
  <c r="F69" i="17"/>
  <c r="F11" i="14"/>
  <c r="F89" i="15"/>
  <c r="F25" i="17"/>
  <c r="F73" i="15"/>
  <c r="F80" i="17"/>
  <c r="F26" i="17"/>
  <c r="F14" i="17"/>
  <c r="F116" i="17"/>
  <c r="F83" i="17"/>
  <c r="F104" i="15"/>
  <c r="E13" i="13"/>
  <c r="F76" i="15"/>
  <c r="F9" i="16"/>
  <c r="F85" i="17"/>
  <c r="F61" i="17"/>
  <c r="E9" i="13"/>
  <c r="F100" i="17"/>
  <c r="F75" i="15"/>
  <c r="F99" i="17"/>
  <c r="F84" i="15"/>
  <c r="F96" i="15"/>
  <c r="F42" i="15"/>
  <c r="F109" i="15"/>
  <c r="F37" i="16"/>
  <c r="F5" i="14"/>
  <c r="F27" i="16"/>
  <c r="F30" i="16"/>
  <c r="F8" i="17"/>
  <c r="F98" i="17"/>
  <c r="F47" i="16"/>
  <c r="F43" i="15"/>
  <c r="F27" i="15"/>
  <c r="F92" i="15"/>
  <c r="F59" i="17"/>
  <c r="F33" i="16"/>
  <c r="F44" i="15"/>
  <c r="F67" i="17"/>
  <c r="F43" i="16"/>
  <c r="E6" i="13"/>
  <c r="F52" i="15"/>
  <c r="F95" i="17"/>
  <c r="F48" i="17"/>
  <c r="F32" i="15"/>
  <c r="F60" i="17"/>
  <c r="D6" i="18"/>
  <c r="F16" i="16"/>
  <c r="F36" i="15"/>
  <c r="F93" i="17"/>
  <c r="F45" i="17"/>
  <c r="F79" i="15"/>
  <c r="F6" i="17"/>
  <c r="F56" i="17"/>
  <c r="F10" i="15"/>
  <c r="F117" i="15"/>
  <c r="F29" i="17"/>
  <c r="F8" i="15"/>
  <c r="F10" i="17"/>
  <c r="F97" i="17"/>
  <c r="F44" i="17"/>
  <c r="F80" i="15"/>
  <c r="F9" i="14"/>
  <c r="F18" i="14"/>
  <c r="F53" i="17"/>
  <c r="F31" i="16"/>
  <c r="F70" i="17"/>
  <c r="F62" i="15"/>
  <c r="F45" i="16"/>
  <c r="F62" i="17"/>
  <c r="F58" i="15"/>
  <c r="F81" i="15"/>
  <c r="E14" i="13"/>
  <c r="F113" i="15"/>
  <c r="F106" i="15"/>
  <c r="E17" i="13"/>
  <c r="F90" i="15"/>
  <c r="F29" i="15"/>
  <c r="F71" i="17"/>
  <c r="F12" i="15"/>
  <c r="E11" i="13"/>
  <c r="F123" i="15"/>
  <c r="F85" i="15"/>
  <c r="F7" i="15"/>
  <c r="F70" i="15"/>
  <c r="F28" i="16"/>
  <c r="F51" i="15"/>
  <c r="F18" i="16"/>
  <c r="F33" i="15"/>
  <c r="F21" i="15"/>
  <c r="F37" i="17"/>
  <c r="F29" i="16"/>
  <c r="F49" i="15"/>
  <c r="F66" i="15"/>
  <c r="F82" i="15"/>
  <c r="F8" i="16"/>
  <c r="F41" i="15"/>
  <c r="E21" i="13"/>
  <c r="F105" i="17"/>
  <c r="F44" i="16"/>
  <c r="F124" i="17"/>
  <c r="F5" i="17"/>
  <c r="F115" i="17"/>
  <c r="F39" i="15"/>
  <c r="F63" i="15"/>
  <c r="F35" i="16"/>
  <c r="F77" i="17"/>
  <c r="F22" i="15"/>
  <c r="F5" i="15"/>
  <c r="F24" i="16"/>
  <c r="F24" i="15"/>
  <c r="F63" i="17"/>
  <c r="E22" i="13"/>
  <c r="F20" i="14"/>
  <c r="F79" i="17"/>
  <c r="F16" i="14"/>
  <c r="F30" i="15"/>
  <c r="F15" i="17"/>
  <c r="E5" i="13"/>
  <c r="F74" i="17"/>
  <c r="F82" i="17"/>
  <c r="F66" i="17"/>
  <c r="F120" i="17"/>
  <c r="F110" i="15"/>
  <c r="F38" i="15"/>
  <c r="F51" i="17"/>
  <c r="F13" i="14"/>
  <c r="F28" i="17"/>
  <c r="F13" i="17"/>
  <c r="F89" i="17"/>
  <c r="E18" i="13"/>
  <c r="F86" i="15"/>
  <c r="E15" i="13"/>
  <c r="F30" i="17"/>
  <c r="F14" i="14"/>
  <c r="F118" i="15"/>
  <c r="F35" i="17"/>
  <c r="F25" i="16"/>
  <c r="F42" i="16"/>
  <c r="F86" i="17"/>
  <c r="F11" i="17"/>
  <c r="F103" i="17"/>
  <c r="F38" i="17"/>
  <c r="F111" i="17"/>
  <c r="F94" i="15"/>
  <c r="F47" i="15"/>
  <c r="F20" i="15"/>
  <c r="F20" i="17"/>
  <c r="F16" i="17"/>
  <c r="F22" i="16"/>
  <c r="F84" i="17"/>
  <c r="F42" i="17"/>
  <c r="F108" i="15"/>
  <c r="F76" i="17"/>
  <c r="F12" i="14"/>
  <c r="F60" i="15"/>
  <c r="F69" i="15"/>
  <c r="F92" i="17"/>
  <c r="E12" i="13"/>
  <c r="F34" i="16"/>
  <c r="F19" i="16"/>
  <c r="F15" i="16"/>
  <c r="P7" i="13"/>
  <c r="P15" i="13"/>
  <c r="P21" i="13"/>
  <c r="P16" i="13"/>
  <c r="Z9" i="15"/>
  <c r="P18" i="13"/>
  <c r="P9" i="13"/>
  <c r="P17" i="13"/>
  <c r="P6" i="13"/>
  <c r="W9" i="14"/>
  <c r="W10" i="14"/>
  <c r="P5" i="13"/>
  <c r="W13" i="14"/>
  <c r="Z4" i="15"/>
  <c r="Z9" i="17"/>
  <c r="Q5" i="18"/>
  <c r="W15" i="14"/>
  <c r="P11" i="13"/>
  <c r="Z15" i="15"/>
  <c r="W16" i="14"/>
  <c r="Z7" i="15"/>
  <c r="W19" i="14"/>
  <c r="W5" i="14"/>
  <c r="W18" i="14"/>
  <c r="Z6" i="15"/>
  <c r="P12" i="13"/>
  <c r="P20" i="13"/>
  <c r="Z11" i="15"/>
  <c r="P22" i="13"/>
  <c r="Z5" i="15"/>
  <c r="W12" i="14"/>
  <c r="W14" i="14"/>
  <c r="P13" i="13"/>
  <c r="W8" i="14"/>
  <c r="W11" i="14"/>
  <c r="Z8" i="15"/>
  <c r="W6" i="14"/>
  <c r="P8" i="13"/>
  <c r="Z13" i="15"/>
  <c r="Z12" i="15"/>
  <c r="W7" i="14"/>
  <c r="W17" i="14"/>
  <c r="Z14" i="15"/>
  <c r="Z10" i="17"/>
  <c r="Z11" i="17"/>
  <c r="Z10" i="15"/>
  <c r="Q6" i="18"/>
  <c r="Z8" i="17"/>
  <c r="P10" i="13"/>
  <c r="P14" i="13"/>
  <c r="P19"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87" i="15"/>
  <c r="G79" i="17"/>
  <c r="G70" i="17"/>
  <c r="G55" i="15"/>
  <c r="G73" i="17"/>
  <c r="G101" i="15"/>
  <c r="G15" i="15"/>
  <c r="G69" i="17"/>
  <c r="G86" i="15"/>
  <c r="G57" i="15"/>
  <c r="G8" i="17"/>
  <c r="G83" i="17"/>
  <c r="G98" i="17"/>
  <c r="G67" i="17"/>
  <c r="G60" i="15"/>
  <c r="G26" i="17"/>
  <c r="G6" i="17"/>
  <c r="G115" i="17"/>
  <c r="G105" i="17"/>
  <c r="G25" i="15"/>
  <c r="G41" i="17"/>
  <c r="G86" i="17"/>
  <c r="G9" i="15"/>
  <c r="G103" i="15"/>
  <c r="G45" i="15"/>
  <c r="G110" i="17"/>
  <c r="G110" i="15"/>
  <c r="G97" i="15"/>
  <c r="G93" i="15"/>
  <c r="G112" i="17"/>
  <c r="G90" i="17"/>
  <c r="G19" i="15"/>
  <c r="G56" i="15"/>
  <c r="G96" i="15"/>
  <c r="G21" i="15"/>
  <c r="G111" i="17"/>
  <c r="G61" i="15"/>
  <c r="G88" i="17"/>
  <c r="G109" i="15"/>
  <c r="G93" i="17"/>
  <c r="D4" i="18"/>
  <c r="G38" i="16"/>
  <c r="G107" i="15"/>
  <c r="G31" i="15"/>
  <c r="G34" i="17"/>
  <c r="G117" i="15"/>
  <c r="G44" i="16"/>
  <c r="G50" i="17"/>
  <c r="G82" i="15"/>
  <c r="G100" i="15"/>
  <c r="G33" i="17"/>
  <c r="G81" i="15"/>
  <c r="G106" i="17"/>
  <c r="G10" i="17"/>
  <c r="G60" i="17"/>
  <c r="G6" i="15"/>
  <c r="G61" i="17"/>
  <c r="G64" i="15"/>
  <c r="G28" i="16"/>
  <c r="G56" i="17"/>
  <c r="G18" i="17"/>
  <c r="G12" i="16"/>
  <c r="G11" i="15"/>
  <c r="G58" i="15"/>
  <c r="G108" i="15"/>
  <c r="G29" i="16"/>
  <c r="G32" i="16"/>
  <c r="G13" i="17"/>
  <c r="G72" i="17"/>
  <c r="G46" i="16"/>
  <c r="G63" i="17"/>
  <c r="G113" i="15"/>
  <c r="G39" i="17"/>
  <c r="G115" i="15"/>
  <c r="G89" i="17"/>
  <c r="G35" i="17"/>
  <c r="G7" i="15"/>
  <c r="G75" i="15"/>
  <c r="G119" i="15"/>
  <c r="G116" i="17"/>
  <c r="G26" i="16"/>
  <c r="G94" i="17"/>
  <c r="G20" i="15"/>
  <c r="G94" i="15"/>
  <c r="G43" i="16"/>
  <c r="G95" i="15"/>
  <c r="G16" i="15"/>
  <c r="G99" i="17"/>
  <c r="G107" i="17"/>
  <c r="G8" i="16"/>
  <c r="G77" i="17"/>
  <c r="G7" i="16"/>
  <c r="G71" i="15"/>
  <c r="G32" i="15"/>
  <c r="G84" i="15"/>
  <c r="G22" i="16"/>
  <c r="G59" i="17"/>
  <c r="G30" i="17"/>
  <c r="G104" i="17"/>
  <c r="G41" i="16"/>
  <c r="G108" i="17"/>
  <c r="G76" i="15"/>
  <c r="G73" i="15"/>
  <c r="G57" i="17"/>
  <c r="G5" i="15"/>
  <c r="G47" i="16"/>
  <c r="G42" i="17"/>
  <c r="G21" i="17"/>
  <c r="G47" i="17"/>
  <c r="G37" i="17"/>
  <c r="G30" i="16"/>
  <c r="G31" i="17"/>
  <c r="G98" i="15"/>
  <c r="G52" i="17"/>
  <c r="G20" i="17"/>
  <c r="G9" i="16"/>
  <c r="G121" i="15"/>
  <c r="G23" i="17"/>
  <c r="G67" i="15"/>
  <c r="G82" i="17"/>
  <c r="G63" i="15"/>
  <c r="G101" i="17"/>
  <c r="G97" i="17"/>
  <c r="G34" i="16"/>
  <c r="G24" i="17"/>
  <c r="G22" i="17"/>
  <c r="G75" i="17"/>
  <c r="G23" i="16"/>
  <c r="G13" i="15"/>
  <c r="G11" i="16"/>
  <c r="G37" i="16"/>
  <c r="G68" i="15"/>
  <c r="G83" i="15"/>
  <c r="G84" i="17"/>
  <c r="G43" i="15"/>
  <c r="G48" i="15"/>
  <c r="G124" i="17"/>
  <c r="G53" i="15"/>
  <c r="G58" i="17"/>
  <c r="G14" i="17"/>
  <c r="G20" i="16"/>
  <c r="G102" i="15"/>
  <c r="G49" i="15"/>
  <c r="G51" i="17"/>
  <c r="G37" i="15"/>
  <c r="G113" i="17"/>
  <c r="G71" i="17"/>
  <c r="G123" i="15"/>
  <c r="G24" i="16"/>
  <c r="G106" i="15"/>
  <c r="G16" i="16"/>
  <c r="G95" i="17"/>
  <c r="G64" i="17"/>
  <c r="G78" i="17"/>
  <c r="G7" i="17"/>
  <c r="G44" i="17"/>
  <c r="G47" i="15"/>
  <c r="G34" i="15"/>
  <c r="G33" i="15"/>
  <c r="F4" i="14"/>
  <c r="G8" i="15"/>
  <c r="G40" i="16"/>
  <c r="G22" i="15"/>
  <c r="G78" i="15"/>
  <c r="G30" i="15"/>
  <c r="G26" i="15"/>
  <c r="G111" i="15"/>
  <c r="G68" i="17"/>
  <c r="G42" i="15"/>
  <c r="G4" i="15"/>
  <c r="G117" i="17"/>
  <c r="G17" i="16"/>
  <c r="G41" i="15"/>
  <c r="G112" i="15"/>
  <c r="G46" i="15"/>
  <c r="G19" i="16"/>
  <c r="G27" i="17"/>
  <c r="G85" i="17"/>
  <c r="G40" i="15"/>
  <c r="G92" i="15"/>
  <c r="G77" i="15"/>
  <c r="G122" i="17"/>
  <c r="G65" i="15"/>
  <c r="G54" i="15"/>
  <c r="G48" i="16"/>
  <c r="G49" i="17"/>
  <c r="G36" i="15"/>
  <c r="G116" i="15"/>
  <c r="G59" i="15"/>
  <c r="G23" i="15"/>
  <c r="G96" i="17"/>
  <c r="G89" i="15"/>
  <c r="G69" i="15"/>
  <c r="G54" i="17"/>
  <c r="G44" i="15"/>
  <c r="G31" i="16"/>
  <c r="G25" i="16"/>
  <c r="G40" i="17"/>
  <c r="G114" i="15"/>
  <c r="G114" i="17"/>
  <c r="G74" i="15"/>
  <c r="G120" i="17"/>
  <c r="G42" i="16"/>
  <c r="G91" i="17"/>
  <c r="G28" i="17"/>
  <c r="G120" i="15"/>
  <c r="G28" i="15"/>
  <c r="G74" i="17"/>
  <c r="G10" i="15"/>
  <c r="G52" i="15"/>
  <c r="G9" i="17"/>
  <c r="G122" i="15"/>
  <c r="G62" i="15"/>
  <c r="G14" i="16"/>
  <c r="G92" i="17"/>
  <c r="G36" i="17"/>
  <c r="G46" i="17"/>
  <c r="G33" i="16"/>
  <c r="G29" i="15"/>
  <c r="G17" i="17"/>
  <c r="G76" i="17"/>
  <c r="G88" i="15"/>
  <c r="G104" i="15"/>
  <c r="G12" i="17"/>
  <c r="G45" i="17"/>
  <c r="G32" i="17"/>
  <c r="G39" i="15"/>
  <c r="G80" i="17"/>
  <c r="G27" i="16"/>
  <c r="G12" i="15"/>
  <c r="G87" i="17"/>
  <c r="G14" i="15"/>
  <c r="G121" i="17"/>
  <c r="G16" i="17"/>
  <c r="G66" i="15"/>
  <c r="G100" i="17"/>
  <c r="G99" i="15"/>
  <c r="G38" i="17"/>
  <c r="G123" i="17"/>
  <c r="G43" i="17"/>
  <c r="G27" i="15"/>
  <c r="G51" i="15"/>
  <c r="G81" i="17"/>
  <c r="E4" i="13"/>
  <c r="G72" i="15"/>
  <c r="G29" i="17"/>
  <c r="G70" i="15"/>
  <c r="G109" i="17"/>
  <c r="G66" i="17"/>
  <c r="G45" i="16"/>
  <c r="G85" i="15"/>
  <c r="G15" i="16"/>
  <c r="G19" i="17"/>
  <c r="G103" i="17"/>
  <c r="G91" i="15"/>
  <c r="G11" i="17"/>
  <c r="G79" i="15"/>
  <c r="G25" i="17"/>
  <c r="G55" i="17"/>
  <c r="G18" i="15"/>
  <c r="G39" i="16"/>
  <c r="G35" i="16"/>
  <c r="G10" i="16"/>
  <c r="G50" i="15"/>
  <c r="G38" i="15"/>
  <c r="G18" i="16"/>
  <c r="G53" i="17"/>
  <c r="G118" i="17"/>
  <c r="G17" i="15"/>
  <c r="G62" i="17"/>
  <c r="G90" i="15"/>
  <c r="G102" i="17"/>
  <c r="G65" i="17"/>
  <c r="G36" i="16"/>
  <c r="G21" i="16"/>
  <c r="G35" i="15"/>
  <c r="G105" i="15"/>
  <c r="G5" i="17"/>
  <c r="G80" i="15"/>
  <c r="G118" i="15"/>
  <c r="G48" i="17"/>
  <c r="G15" i="17"/>
  <c r="G119" i="17"/>
  <c r="G13" i="16"/>
  <c r="G24" i="15"/>
  <c r="Z22" i="16"/>
  <c r="Z40" i="16"/>
  <c r="Z39" i="16"/>
  <c r="Z38" i="16"/>
  <c r="Z41" i="16"/>
  <c r="Z37" i="16"/>
  <c r="Z33" i="16"/>
  <c r="Z45" i="16"/>
  <c r="Z8" i="16"/>
  <c r="Z31" i="16"/>
  <c r="Z43" i="16"/>
  <c r="Z32" i="16"/>
  <c r="Z30" i="16"/>
  <c r="Z26" i="16"/>
  <c r="Z14" i="16"/>
  <c r="Z13" i="16"/>
  <c r="Z28" i="16"/>
  <c r="Z27" i="16"/>
  <c r="Z46" i="16"/>
  <c r="Z23" i="16"/>
  <c r="Z9" i="16"/>
  <c r="Z19" i="16"/>
  <c r="Z21" i="16"/>
  <c r="Z34" i="16"/>
  <c r="Z25" i="16"/>
  <c r="Z29" i="16"/>
  <c r="Z20" i="16"/>
  <c r="Q3" i="18"/>
  <c r="Z16" i="16"/>
  <c r="Z44" i="16"/>
  <c r="Z18" i="16"/>
  <c r="Z10" i="16"/>
  <c r="Z17" i="16"/>
  <c r="Z7" i="16"/>
  <c r="Z12" i="16"/>
  <c r="Z35" i="16"/>
  <c r="Z11" i="16"/>
  <c r="Z24" i="16"/>
  <c r="Z47" i="16"/>
  <c r="Z15" i="16"/>
  <c r="Z48" i="16"/>
  <c r="Z36" i="16"/>
  <c r="Z42" i="16"/>
  <c r="E5" i="10" l="1"/>
  <c r="E6" i="11"/>
  <c r="C7" i="11"/>
  <c r="E5" i="11"/>
  <c r="E4" i="10"/>
  <c r="C7" i="10"/>
  <c r="E6" i="10"/>
  <c r="E4" i="9"/>
  <c r="E6" i="9"/>
  <c r="C7" i="9"/>
  <c r="E5" i="9"/>
  <c r="F5" i="10"/>
  <c r="F5" i="9"/>
  <c r="F5" i="11"/>
  <c r="F6" i="11"/>
  <c r="F6" i="9"/>
  <c r="F6" i="10"/>
  <c r="C8" i="11" l="1"/>
  <c r="E7" i="11"/>
  <c r="E7" i="10"/>
  <c r="C8" i="10"/>
  <c r="C8" i="9"/>
  <c r="E7" i="9"/>
  <c r="G6" i="9"/>
  <c r="F7" i="9"/>
  <c r="G5" i="10"/>
  <c r="F7" i="10"/>
  <c r="G6" i="10"/>
  <c r="G5" i="9"/>
  <c r="F7" i="11"/>
  <c r="G6" i="11"/>
  <c r="G5" i="11"/>
  <c r="C9" i="11" l="1"/>
  <c r="E8" i="11"/>
  <c r="C9" i="10"/>
  <c r="E8" i="10"/>
  <c r="E8" i="9"/>
  <c r="C9" i="9"/>
  <c r="F8" i="9"/>
  <c r="F8" i="10"/>
  <c r="G7" i="11"/>
  <c r="G7" i="9"/>
  <c r="G7" i="10"/>
  <c r="F8" i="11"/>
  <c r="E4" i="11" l="1"/>
  <c r="E9" i="11"/>
  <c r="C10" i="11"/>
  <c r="E9" i="10"/>
  <c r="C10" i="10"/>
  <c r="E9" i="9"/>
  <c r="C10" i="9"/>
  <c r="G8" i="10"/>
  <c r="F9" i="10"/>
  <c r="G8" i="11"/>
  <c r="F9" i="9"/>
  <c r="F9" i="11"/>
  <c r="G8" i="9"/>
  <c r="C11" i="11" l="1"/>
  <c r="E10" i="11"/>
  <c r="E10" i="10"/>
  <c r="C11" i="10"/>
  <c r="C11" i="9"/>
  <c r="E10" i="9"/>
  <c r="G9" i="11"/>
  <c r="F10" i="11"/>
  <c r="F10" i="9"/>
  <c r="G9" i="10"/>
  <c r="F10" i="10"/>
  <c r="G9" i="9"/>
  <c r="C12" i="11" l="1"/>
  <c r="E11" i="11"/>
  <c r="C12" i="10"/>
  <c r="E11" i="10"/>
  <c r="C12" i="9"/>
  <c r="E11" i="9"/>
  <c r="G10" i="10"/>
  <c r="F11" i="10"/>
  <c r="F11" i="9"/>
  <c r="G10" i="11"/>
  <c r="F11" i="11"/>
  <c r="G10" i="9"/>
  <c r="C13" i="11" l="1"/>
  <c r="E12" i="11"/>
  <c r="E12" i="10"/>
  <c r="C13" i="10"/>
  <c r="E12" i="9"/>
  <c r="C13" i="9"/>
  <c r="G11" i="9"/>
  <c r="F12" i="10"/>
  <c r="F12" i="11"/>
  <c r="G11" i="10"/>
  <c r="F12" i="9"/>
  <c r="G11" i="11"/>
  <c r="C14" i="11" l="1"/>
  <c r="E13" i="11"/>
  <c r="C14" i="10"/>
  <c r="E13" i="10"/>
  <c r="C14" i="9"/>
  <c r="E13" i="9"/>
  <c r="F13" i="11"/>
  <c r="G12" i="11"/>
  <c r="G12" i="9"/>
  <c r="G12" i="10"/>
  <c r="F13" i="9"/>
  <c r="F13" i="10"/>
  <c r="E14" i="11" l="1"/>
  <c r="C15" i="11"/>
  <c r="C15" i="10"/>
  <c r="E14" i="10"/>
  <c r="E14" i="9"/>
  <c r="C15" i="9"/>
  <c r="G13" i="10"/>
  <c r="F14" i="11"/>
  <c r="F14" i="9"/>
  <c r="F14" i="10"/>
  <c r="G13" i="9"/>
  <c r="G13" i="11"/>
  <c r="C16" i="11" l="1"/>
  <c r="E15" i="11"/>
  <c r="E15" i="10"/>
  <c r="C16" i="10"/>
  <c r="C16" i="9"/>
  <c r="E15" i="9"/>
  <c r="F15" i="11"/>
  <c r="F15" i="9"/>
  <c r="G14" i="10"/>
  <c r="F15" i="10"/>
  <c r="G14" i="9"/>
  <c r="G14" i="11"/>
  <c r="C17" i="11" l="1"/>
  <c r="E16" i="11"/>
  <c r="E16" i="10"/>
  <c r="C17" i="10"/>
  <c r="C17" i="9"/>
  <c r="E16" i="9"/>
  <c r="G15" i="10"/>
  <c r="G15" i="9"/>
  <c r="G15" i="11"/>
  <c r="F16" i="10"/>
  <c r="F16" i="9"/>
  <c r="F16" i="11"/>
  <c r="E17" i="11" l="1"/>
  <c r="C18" i="11"/>
  <c r="E17" i="10"/>
  <c r="C18" i="10"/>
  <c r="C18" i="9"/>
  <c r="E17" i="9"/>
  <c r="F17" i="9"/>
  <c r="G16" i="11"/>
  <c r="G16" i="9"/>
  <c r="F17" i="11"/>
  <c r="F17" i="10"/>
  <c r="G16" i="10"/>
  <c r="C19" i="11" l="1"/>
  <c r="E18" i="11"/>
  <c r="C19" i="10"/>
  <c r="E18" i="10"/>
  <c r="C19" i="9"/>
  <c r="E18" i="9"/>
  <c r="F18" i="9"/>
  <c r="G17" i="10"/>
  <c r="G17" i="11"/>
  <c r="G17" i="9"/>
  <c r="F18" i="10"/>
  <c r="F18" i="11"/>
  <c r="E19" i="11" l="1"/>
  <c r="C20" i="11"/>
  <c r="C20" i="10"/>
  <c r="E19" i="10"/>
  <c r="E19" i="9"/>
  <c r="C20" i="9"/>
  <c r="G18" i="9"/>
  <c r="G18" i="11"/>
  <c r="F19" i="11"/>
  <c r="F19" i="10"/>
  <c r="F19" i="9"/>
  <c r="G18" i="10"/>
  <c r="C21" i="11" l="1"/>
  <c r="E20" i="11"/>
  <c r="E20" i="10"/>
  <c r="C21" i="10"/>
  <c r="E20" i="9"/>
  <c r="C21" i="9"/>
  <c r="G19" i="11"/>
  <c r="G19" i="10"/>
  <c r="G19" i="9"/>
  <c r="F20" i="11"/>
  <c r="F20" i="9"/>
  <c r="F20" i="10"/>
  <c r="C22" i="11" l="1"/>
  <c r="E21" i="11"/>
  <c r="C22" i="10"/>
  <c r="E21" i="10"/>
  <c r="C22" i="9"/>
  <c r="E21" i="9"/>
  <c r="G20" i="11"/>
  <c r="F21" i="10"/>
  <c r="G20" i="9"/>
  <c r="G20" i="10"/>
  <c r="F21" i="11"/>
  <c r="F21" i="9"/>
  <c r="E22" i="11" l="1"/>
  <c r="C23" i="11"/>
  <c r="C23" i="10"/>
  <c r="E22" i="10"/>
  <c r="E22" i="9"/>
  <c r="C23" i="9"/>
  <c r="F22" i="9"/>
  <c r="F22" i="10"/>
  <c r="G21" i="9"/>
  <c r="G21" i="10"/>
  <c r="F22" i="11"/>
  <c r="G21" i="11"/>
  <c r="C24" i="11" l="1"/>
  <c r="E23" i="11"/>
  <c r="C24" i="10"/>
  <c r="E23" i="10"/>
  <c r="C24" i="9"/>
  <c r="E23" i="9"/>
  <c r="F23" i="11"/>
  <c r="F23" i="9"/>
  <c r="G22" i="10"/>
  <c r="F23" i="10"/>
  <c r="G22" i="11"/>
  <c r="G22" i="9"/>
  <c r="C25" i="11" l="1"/>
  <c r="E24" i="11"/>
  <c r="C25" i="10"/>
  <c r="E24" i="10"/>
  <c r="C25" i="9"/>
  <c r="E24" i="9"/>
  <c r="G23" i="11"/>
  <c r="G23" i="10"/>
  <c r="F24" i="10"/>
  <c r="G23" i="9"/>
  <c r="F24" i="9"/>
  <c r="F24" i="11"/>
  <c r="E25" i="11" l="1"/>
  <c r="C26" i="11"/>
  <c r="E25" i="10"/>
  <c r="C26" i="10"/>
  <c r="E25" i="9"/>
  <c r="C26" i="9"/>
  <c r="F25" i="11"/>
  <c r="G24" i="11"/>
  <c r="G24" i="9"/>
  <c r="G24" i="10"/>
  <c r="F25" i="9"/>
  <c r="F25" i="10"/>
  <c r="E26" i="11" l="1"/>
  <c r="C27" i="11"/>
  <c r="E26" i="10"/>
  <c r="C27" i="10"/>
  <c r="C27" i="9"/>
  <c r="E26" i="9"/>
  <c r="F26" i="10"/>
  <c r="G25" i="10"/>
  <c r="F26" i="11"/>
  <c r="G25" i="11"/>
  <c r="G25" i="9"/>
  <c r="F26" i="9"/>
  <c r="C28" i="11" l="1"/>
  <c r="E27" i="11"/>
  <c r="C28" i="10"/>
  <c r="E27" i="10"/>
  <c r="E27" i="9"/>
  <c r="C28" i="9"/>
  <c r="G26" i="10"/>
  <c r="F27" i="9"/>
  <c r="G26" i="11"/>
  <c r="F27" i="10"/>
  <c r="G26" i="9"/>
  <c r="F27" i="11"/>
  <c r="C29" i="11" l="1"/>
  <c r="E28" i="11"/>
  <c r="E28" i="10"/>
  <c r="C29" i="10"/>
  <c r="E28" i="9"/>
  <c r="C29" i="9"/>
  <c r="F28" i="10"/>
  <c r="G27" i="11"/>
  <c r="F28" i="11"/>
  <c r="F28" i="9"/>
  <c r="G27" i="9"/>
  <c r="G27" i="10"/>
  <c r="C30" i="11" l="1"/>
  <c r="E29" i="11"/>
  <c r="C30" i="10"/>
  <c r="E29" i="10"/>
  <c r="C30" i="9"/>
  <c r="E29" i="9"/>
  <c r="G28" i="9"/>
  <c r="F29" i="10"/>
  <c r="G28" i="10"/>
  <c r="F29" i="9"/>
  <c r="F29" i="11"/>
  <c r="G28" i="11"/>
  <c r="E30" i="11" l="1"/>
  <c r="C31" i="11"/>
  <c r="C31" i="10"/>
  <c r="E30" i="10"/>
  <c r="E30" i="9"/>
  <c r="C31" i="9"/>
  <c r="G29" i="11"/>
  <c r="F30" i="10"/>
  <c r="F30" i="9"/>
  <c r="G29" i="10"/>
  <c r="F30" i="11"/>
  <c r="G29" i="9"/>
  <c r="C32" i="11" l="1"/>
  <c r="E31" i="11"/>
  <c r="E31" i="10"/>
  <c r="C32" i="10"/>
  <c r="C32" i="9"/>
  <c r="E31" i="9"/>
  <c r="G30" i="11"/>
  <c r="G30" i="10"/>
  <c r="G30" i="9"/>
  <c r="F31" i="11"/>
  <c r="F31" i="10"/>
  <c r="F31" i="9"/>
  <c r="C33" i="11" l="1"/>
  <c r="E32" i="11"/>
  <c r="E32" i="10"/>
  <c r="C33" i="10"/>
  <c r="C33" i="9"/>
  <c r="E32" i="9"/>
  <c r="F32" i="11"/>
  <c r="G31" i="11"/>
  <c r="F32" i="9"/>
  <c r="F32" i="10"/>
  <c r="G31" i="10"/>
  <c r="G31" i="9"/>
  <c r="E33" i="11" l="1"/>
  <c r="C34" i="11"/>
  <c r="C34" i="10"/>
  <c r="E33" i="10"/>
  <c r="E33" i="9"/>
  <c r="C34" i="9"/>
  <c r="G32" i="9"/>
  <c r="F33" i="9"/>
  <c r="G32" i="11"/>
  <c r="F33" i="11"/>
  <c r="F33" i="10"/>
  <c r="G32" i="10"/>
  <c r="E34" i="11" l="1"/>
  <c r="C35" i="11"/>
  <c r="C35" i="10"/>
  <c r="E34" i="10"/>
  <c r="C35" i="9"/>
  <c r="E34" i="9"/>
  <c r="F34" i="10"/>
  <c r="G33" i="11"/>
  <c r="G33" i="10"/>
  <c r="F34" i="9"/>
  <c r="G33" i="9"/>
  <c r="F34" i="11"/>
  <c r="E35" i="11" l="1"/>
  <c r="C36" i="11"/>
  <c r="E35" i="10"/>
  <c r="C36" i="10"/>
  <c r="E35" i="9"/>
  <c r="C36" i="9"/>
  <c r="F35" i="9"/>
  <c r="G34" i="11"/>
  <c r="G34" i="9"/>
  <c r="G34" i="10"/>
  <c r="F35" i="10"/>
  <c r="F35" i="11"/>
  <c r="C37" i="11" l="1"/>
  <c r="E36" i="11"/>
  <c r="E36" i="10"/>
  <c r="C37" i="10"/>
  <c r="E36" i="9"/>
  <c r="C37" i="9"/>
  <c r="G35" i="10"/>
  <c r="F36" i="9"/>
  <c r="F36" i="11"/>
  <c r="G35" i="9"/>
  <c r="G35" i="11"/>
  <c r="F36" i="10"/>
  <c r="E37" i="11" l="1"/>
  <c r="C38" i="11"/>
  <c r="C38" i="10"/>
  <c r="E37" i="10"/>
  <c r="C38" i="9"/>
  <c r="E37" i="9"/>
  <c r="F37" i="11"/>
  <c r="F37" i="9"/>
  <c r="F37" i="10"/>
  <c r="G36" i="10"/>
  <c r="G36" i="9"/>
  <c r="G36" i="11"/>
  <c r="E38" i="11" l="1"/>
  <c r="C39" i="11"/>
  <c r="C39" i="10"/>
  <c r="E38" i="10"/>
  <c r="E38" i="9"/>
  <c r="C39" i="9"/>
  <c r="G37" i="11"/>
  <c r="F38" i="9"/>
  <c r="F38" i="11"/>
  <c r="G37" i="9"/>
  <c r="F38" i="10"/>
  <c r="G37" i="10"/>
  <c r="C40" i="11" l="1"/>
  <c r="E39" i="11"/>
  <c r="C40" i="10"/>
  <c r="E39" i="10"/>
  <c r="C40" i="9"/>
  <c r="E39" i="9"/>
  <c r="G38" i="10"/>
  <c r="F39" i="10"/>
  <c r="F39" i="9"/>
  <c r="G38" i="11"/>
  <c r="F39" i="11"/>
  <c r="G38" i="9"/>
  <c r="C41" i="11" l="1"/>
  <c r="E40" i="11"/>
  <c r="E40" i="10"/>
  <c r="C41" i="10"/>
  <c r="C41" i="9"/>
  <c r="E40" i="9"/>
  <c r="F40" i="10"/>
  <c r="G39" i="9"/>
  <c r="F40" i="9"/>
  <c r="F40" i="11"/>
  <c r="G39" i="11"/>
  <c r="G39" i="10"/>
  <c r="E41" i="11" l="1"/>
  <c r="C42" i="11"/>
  <c r="E42" i="11" s="1"/>
  <c r="E41" i="10"/>
  <c r="C42" i="10"/>
  <c r="E42" i="10" s="1"/>
  <c r="E41" i="9"/>
  <c r="C42" i="9"/>
  <c r="E42" i="9" s="1"/>
  <c r="F4" i="10"/>
  <c r="F4" i="11"/>
  <c r="G4" i="10"/>
  <c r="F41" i="11"/>
  <c r="F41" i="9"/>
  <c r="F42" i="11"/>
  <c r="G40" i="11"/>
  <c r="F42" i="9"/>
  <c r="F41" i="10"/>
  <c r="F42" i="10"/>
  <c r="G40" i="9"/>
  <c r="G40" i="10"/>
  <c r="G4"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12" i="5"/>
  <c r="F66" i="5"/>
  <c r="F24" i="5"/>
  <c r="F53" i="5"/>
  <c r="G42" i="11"/>
  <c r="F38" i="5"/>
  <c r="F31" i="5"/>
  <c r="F11" i="5"/>
  <c r="F39" i="5"/>
  <c r="F22" i="5"/>
  <c r="G41" i="11"/>
  <c r="F61" i="5"/>
  <c r="F58" i="5"/>
  <c r="F44" i="5"/>
  <c r="F27" i="5"/>
  <c r="F29" i="5"/>
  <c r="F17" i="5"/>
  <c r="F65" i="5"/>
  <c r="F34" i="5"/>
  <c r="F16" i="5"/>
  <c r="F10" i="5"/>
  <c r="F13" i="5"/>
  <c r="F50" i="5"/>
  <c r="F64" i="5"/>
  <c r="F26" i="5"/>
  <c r="F46" i="5"/>
  <c r="F43" i="5"/>
  <c r="F7" i="5"/>
  <c r="F49" i="5"/>
  <c r="F47" i="5"/>
  <c r="F20" i="5"/>
  <c r="F33" i="5"/>
  <c r="F28" i="5"/>
  <c r="F9" i="5"/>
  <c r="F55" i="5"/>
  <c r="F32" i="5"/>
  <c r="F14" i="5"/>
  <c r="F51" i="5"/>
  <c r="F62" i="5"/>
  <c r="F8" i="5"/>
  <c r="F25" i="5"/>
  <c r="F60" i="5"/>
  <c r="G41" i="9"/>
  <c r="G42" i="9"/>
  <c r="F48" i="5"/>
  <c r="F56" i="5"/>
  <c r="F57" i="5"/>
  <c r="F41" i="5"/>
  <c r="F21" i="5"/>
  <c r="F59" i="5"/>
  <c r="F40" i="5"/>
  <c r="F37" i="5"/>
  <c r="F30" i="5"/>
  <c r="F42" i="5"/>
  <c r="G41" i="10"/>
  <c r="F52" i="5"/>
  <c r="F36" i="5"/>
  <c r="F19" i="5"/>
  <c r="G42" i="10"/>
  <c r="F15" i="5"/>
  <c r="F63" i="5"/>
  <c r="F23" i="5"/>
  <c r="F54" i="5"/>
  <c r="F45" i="5"/>
  <c r="F18" i="5"/>
  <c r="F35" i="5"/>
  <c r="Q3" i="60"/>
  <c r="Y3" i="20"/>
  <c r="AM6" i="16" l="1"/>
  <c r="H14" i="4"/>
  <c r="I14" i="4"/>
  <c r="S3" i="9"/>
  <c r="X5" i="11" a="1"/>
  <c r="S3" i="10"/>
  <c r="G56" i="5"/>
  <c r="M8" i="17" a="1"/>
  <c r="H8" i="4"/>
  <c r="G25" i="5"/>
  <c r="I13" i="4"/>
  <c r="G11" i="5"/>
  <c r="I12" i="4"/>
  <c r="G23" i="5"/>
  <c r="G13" i="5"/>
  <c r="G26" i="5"/>
  <c r="G59" i="5"/>
  <c r="G32" i="5"/>
  <c r="G19" i="5"/>
  <c r="G6" i="16"/>
  <c r="G66" i="5"/>
  <c r="G7" i="5"/>
  <c r="G41" i="5"/>
  <c r="G57" i="5"/>
  <c r="G10" i="5"/>
  <c r="H9" i="4"/>
  <c r="G29" i="5"/>
  <c r="I10" i="4"/>
  <c r="G49" i="5"/>
  <c r="G63" i="5"/>
  <c r="G43" i="5"/>
  <c r="G21" i="5"/>
  <c r="G6" i="5"/>
  <c r="G4" i="9"/>
  <c r="G55" i="5"/>
  <c r="G14" i="5"/>
  <c r="G64" i="5"/>
  <c r="G17" i="5"/>
  <c r="G53" i="5"/>
  <c r="G47" i="5"/>
  <c r="G51" i="5"/>
  <c r="G42" i="5"/>
  <c r="H7" i="4"/>
  <c r="G18" i="5"/>
  <c r="G36" i="5"/>
  <c r="G9" i="5"/>
  <c r="G45" i="5"/>
  <c r="G65" i="5"/>
  <c r="G30" i="5"/>
  <c r="G61" i="5"/>
  <c r="G28" i="5"/>
  <c r="G35" i="5"/>
  <c r="I9" i="4"/>
  <c r="G16" i="5"/>
  <c r="G24" i="5"/>
  <c r="G46" i="5"/>
  <c r="G3" i="15"/>
  <c r="G38" i="5"/>
  <c r="G34" i="5"/>
  <c r="I11" i="4"/>
  <c r="G39" i="5"/>
  <c r="I8" i="4"/>
  <c r="G54" i="5"/>
  <c r="G20" i="5"/>
  <c r="D7" i="62"/>
  <c r="G37" i="5"/>
  <c r="H13" i="4"/>
  <c r="G40" i="5"/>
  <c r="G58" i="5"/>
  <c r="G44" i="5"/>
  <c r="H10" i="4"/>
  <c r="G27" i="5"/>
  <c r="G33" i="5"/>
  <c r="G52" i="5"/>
  <c r="G50" i="5"/>
  <c r="G62" i="5"/>
  <c r="H11" i="4"/>
  <c r="G60" i="5"/>
  <c r="I7" i="4"/>
  <c r="H12" i="4"/>
  <c r="G22" i="5"/>
  <c r="G48" i="5"/>
  <c r="G15" i="5"/>
  <c r="G31" i="5"/>
  <c r="M7" i="16" a="1"/>
  <c r="G4" i="17"/>
  <c r="G12" i="5"/>
  <c r="G8" i="5"/>
  <c r="M4" i="15" a="1"/>
  <c r="AM21" i="16"/>
  <c r="AM42" i="16"/>
  <c r="AM19" i="16"/>
  <c r="AM15" i="16"/>
  <c r="AM29" i="16"/>
  <c r="AM39" i="16"/>
  <c r="AM44" i="16"/>
  <c r="Z5" i="16"/>
  <c r="AM12" i="16"/>
  <c r="Z6" i="17"/>
  <c r="AM14" i="16"/>
  <c r="AM32" i="16"/>
  <c r="W3" i="14"/>
  <c r="AC3" i="23"/>
  <c r="AM36" i="16"/>
  <c r="AM10" i="16"/>
  <c r="AM26" i="16"/>
  <c r="Y3" i="21"/>
  <c r="AM43" i="16"/>
  <c r="AM41" i="16"/>
  <c r="AM24" i="16"/>
  <c r="AM9" i="16"/>
  <c r="AM47" i="16"/>
  <c r="AM25" i="16"/>
  <c r="AM28" i="16"/>
  <c r="AM30" i="16"/>
  <c r="AN6" i="16"/>
  <c r="AM23" i="16"/>
  <c r="AM27" i="16"/>
  <c r="AM13" i="16"/>
  <c r="AM17" i="16"/>
  <c r="AM16" i="16"/>
  <c r="AM34" i="16"/>
  <c r="AM22" i="16"/>
  <c r="AN22" i="16"/>
  <c r="AM11" i="16"/>
  <c r="Z2" i="15"/>
  <c r="P3" i="13"/>
  <c r="AM46" i="16"/>
  <c r="AM8" i="16"/>
  <c r="AM33" i="16"/>
  <c r="AM18" i="16"/>
  <c r="AM38" i="16"/>
  <c r="AM31" i="16"/>
  <c r="AM48" i="16"/>
  <c r="AM7" i="16"/>
  <c r="AM40" i="16"/>
  <c r="AM45" i="16"/>
  <c r="AM20" i="16"/>
  <c r="AM37" i="16"/>
  <c r="AM35" i="16"/>
  <c r="Y3" i="22"/>
  <c r="F4" i="60"/>
  <c r="D3" i="39"/>
  <c r="S4" i="24"/>
  <c r="S4" i="10"/>
  <c r="O4" i="21"/>
  <c r="O4" i="22"/>
  <c r="S4" i="9"/>
  <c r="S4" i="23"/>
  <c r="D3" i="40"/>
  <c r="D3" i="43"/>
  <c r="S4" i="11"/>
  <c r="F4" i="61"/>
  <c r="J4" i="13"/>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35" i="16"/>
  <c r="AN19" i="16"/>
  <c r="AN13" i="16"/>
  <c r="AN30" i="16"/>
  <c r="AN33" i="16"/>
  <c r="AN34" i="16"/>
  <c r="AN42" i="16"/>
  <c r="AN48" i="16"/>
  <c r="AN40" i="16"/>
  <c r="AN23" i="16"/>
  <c r="AN38" i="16"/>
  <c r="AN7" i="16"/>
  <c r="AN36" i="16"/>
  <c r="AN39" i="16"/>
  <c r="AN43" i="16"/>
  <c r="AN28" i="16"/>
  <c r="AN10" i="16"/>
  <c r="AN45" i="16"/>
  <c r="AN11" i="16"/>
  <c r="AN44" i="16"/>
  <c r="AN24" i="16"/>
  <c r="AN29" i="16"/>
  <c r="AN47" i="16"/>
  <c r="AN8" i="16"/>
  <c r="AN26" i="16"/>
  <c r="AN14" i="16"/>
  <c r="AN15" i="16"/>
  <c r="AN32" i="16"/>
  <c r="AN25" i="16"/>
  <c r="AN12" i="16"/>
  <c r="AN46" i="16"/>
  <c r="AN21" i="16"/>
  <c r="AN20" i="16"/>
  <c r="AN17" i="16"/>
  <c r="AN16" i="16"/>
  <c r="AN31" i="16"/>
  <c r="AN37" i="16"/>
  <c r="AN18" i="16"/>
  <c r="AN9" i="16"/>
  <c r="AN27" i="16"/>
  <c r="AN41"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11" i="11"/>
  <c r="AC12" i="11"/>
  <c r="AC25" i="11"/>
  <c r="AC6" i="11"/>
  <c r="AC34" i="11"/>
  <c r="AC38" i="11"/>
  <c r="AC30" i="11"/>
  <c r="AC19" i="11"/>
  <c r="AC10" i="11"/>
  <c r="AC33" i="11"/>
  <c r="AC28" i="11"/>
  <c r="AC13" i="11"/>
  <c r="AC31" i="11"/>
  <c r="AC14" i="11"/>
  <c r="AC18" i="11"/>
  <c r="AC26" i="11"/>
  <c r="AC8" i="11"/>
  <c r="AC36" i="11"/>
  <c r="AC39" i="11"/>
  <c r="AC29" i="11"/>
  <c r="AC12" i="9"/>
  <c r="AC34" i="9"/>
  <c r="AC32" i="11"/>
  <c r="AC16" i="11"/>
  <c r="AC7" i="11"/>
  <c r="AC23" i="11"/>
  <c r="AC21" i="11"/>
  <c r="AC27" i="11"/>
  <c r="AC22" i="11"/>
  <c r="AC15" i="11"/>
  <c r="AC5" i="11"/>
  <c r="AC37" i="11"/>
  <c r="AC17" i="11"/>
  <c r="AC9" i="11"/>
  <c r="AC24" i="11"/>
  <c r="AC20" i="11"/>
  <c r="AC35"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14" i="9"/>
  <c r="AC32" i="9"/>
  <c r="AC16" i="9"/>
  <c r="AC26" i="9"/>
  <c r="AC16" i="10"/>
  <c r="AC29" i="10"/>
  <c r="AC13" i="10"/>
  <c r="AC32" i="10"/>
  <c r="AC31" i="10"/>
  <c r="AC35" i="9"/>
  <c r="AC23" i="9"/>
  <c r="AC27" i="9"/>
  <c r="AC30" i="9"/>
  <c r="AC19" i="10"/>
  <c r="AC38" i="10"/>
  <c r="AC23" i="10"/>
  <c r="AC40" i="10"/>
  <c r="AC40" i="11"/>
  <c r="AC28" i="9"/>
  <c r="AC18" i="9"/>
  <c r="AC33" i="9"/>
  <c r="AC33" i="10"/>
  <c r="AC42" i="11"/>
  <c r="AC20" i="10"/>
  <c r="AC35" i="10"/>
  <c r="AC13" i="9"/>
  <c r="AC8" i="9"/>
  <c r="AC29" i="9"/>
  <c r="AC8" i="10"/>
  <c r="AC9" i="10"/>
  <c r="AC24" i="9"/>
  <c r="AC17" i="9"/>
  <c r="AC12" i="10"/>
  <c r="AC41" i="11"/>
  <c r="AC15" i="10"/>
  <c r="AC36" i="9"/>
  <c r="AC37" i="9"/>
  <c r="AC7" i="10"/>
  <c r="AC34" i="10"/>
  <c r="AC41" i="9"/>
  <c r="AC20" i="9"/>
  <c r="AC39" i="9"/>
  <c r="AC25" i="10"/>
  <c r="AC24" i="10"/>
  <c r="AC31" i="9"/>
  <c r="AC5" i="9"/>
  <c r="AC22" i="10"/>
  <c r="AC37" i="10"/>
  <c r="AC40" i="9"/>
  <c r="AC9" i="9"/>
  <c r="AC42" i="9"/>
  <c r="AC11" i="9"/>
  <c r="AC10" i="9"/>
  <c r="AC26" i="10"/>
  <c r="AC5" i="10"/>
  <c r="AC14" i="10"/>
  <c r="AC22" i="9"/>
  <c r="AC7" i="9"/>
  <c r="AC30" i="10"/>
  <c r="AC17" i="10"/>
  <c r="AC6" i="10"/>
  <c r="AC25" i="9"/>
  <c r="AC21" i="9"/>
  <c r="AC18" i="10"/>
  <c r="AC36" i="10"/>
  <c r="AC27" i="10"/>
  <c r="AC19" i="9"/>
  <c r="AC6" i="9"/>
  <c r="AC39" i="10"/>
  <c r="AC11" i="10"/>
  <c r="AC10" i="10"/>
  <c r="AC15" i="9"/>
  <c r="AC38" i="9"/>
  <c r="AC21" i="10"/>
  <c r="AC28" i="10"/>
  <c r="O6" i="16"/>
  <c r="O3" i="15"/>
  <c r="AJ40" i="10" l="1"/>
  <c r="AC41" i="10"/>
  <c r="AC3" i="9"/>
  <c r="AC3" i="11"/>
  <c r="AC42" i="10"/>
  <c r="AJ41" i="10" l="1"/>
  <c r="AJ42" i="10"/>
  <c r="AC3" i="10"/>
  <c r="AC3" i="64"/>
  <c r="D6" i="62"/>
  <c r="M4" i="14"/>
  <c r="S4" i="64"/>
  <c r="P1" i="65" l="1"/>
</calcChain>
</file>

<file path=xl/sharedStrings.xml><?xml version="1.0" encoding="utf-8"?>
<sst xmlns="http://schemas.openxmlformats.org/spreadsheetml/2006/main" count="3059" uniqueCount="322">
  <si>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</si>
  <si>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</si>
  <si>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</si>
  <si>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</si>
  <si>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</si>
  <si>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</si>
  <si>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</si>
  <si>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</si>
  <si>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</si>
  <si>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</si>
  <si>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</si>
  <si>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</si>
  <si>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</si>
  <si>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</si>
  <si>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</si>
  <si>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</si>
  <si>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</si>
  <si>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</si>
  <si>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</si>
  <si>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</si>
  <si>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</si>
  <si>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</si>
  <si>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</si>
  <si>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</si>
  <si>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</si>
  <si>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</si>
  <si>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</si>
  <si>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</si>
  <si>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</si>
  <si>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</si>
  <si>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</si>
  <si>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</si>
  <si>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</si>
  <si>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</si>
  <si>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</si>
  <si>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</si>
  <si>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</si>
  <si>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</si>
  <si>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</si>
  <si>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</si>
  <si>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</si>
  <si>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</si>
  <si>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</si>
  <si>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</si>
  <si>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</si>
  <si>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</si>
  <si>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</si>
  <si>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</si>
  <si>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</si>
  <si>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</si>
  <si>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</si>
  <si>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</si>
  <si>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</si>
  <si>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</si>
  <si>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</si>
  <si>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</si>
  <si>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</si>
  <si>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</si>
  <si>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</si>
  <si>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</si>
  <si>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</si>
  <si>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</si>
  <si>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</si>
  <si>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</si>
  <si>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</si>
  <si>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</si>
  <si>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</si>
  <si>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</si>
  <si>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</si>
  <si>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</si>
  <si>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</si>
  <si>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</si>
  <si>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</si>
  <si>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</si>
  <si>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</si>
  <si>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</si>
  <si>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</si>
  <si>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</si>
  <si>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</si>
  <si>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</si>
  <si>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</si>
  <si>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</si>
  <si>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</si>
  <si>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</si>
  <si>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</si>
  <si>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</si>
  <si>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</si>
  <si>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</si>
  <si>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</si>
  <si>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</si>
  <si>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</si>
  <si>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</si>
  <si>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</si>
  <si>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</si>
  <si>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</si>
  <si>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</si>
  <si>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</si>
  <si>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</si>
  <si>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</si>
  <si>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</si>
  <si>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</si>
  <si>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</si>
  <si>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</si>
  <si>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</si>
  <si>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</si>
  <si>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</si>
  <si>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</si>
  <si>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</si>
  <si>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</si>
  <si>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</si>
  <si>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</si>
  <si>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</si>
  <si>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</si>
  <si>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</si>
  <si>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</si>
  <si>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</si>
  <si>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</si>
  <si>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</si>
  <si>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</si>
  <si>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</si>
  <si>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</si>
  <si>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</si>
  <si>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</si>
  <si>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</si>
  <si>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</si>
  <si>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</si>
  <si>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</si>
  <si>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</si>
  <si>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</si>
  <si>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</si>
  <si>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</si>
  <si>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</si>
  <si>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</si>
  <si>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</si>
  <si>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</si>
  <si>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</si>
  <si>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</si>
  <si>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</si>
  <si>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</si>
  <si>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</si>
  <si>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</si>
  <si>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</si>
  <si>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</si>
  <si>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</si>
  <si>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</si>
  <si>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</si>
  <si>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</si>
  <si>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</si>
  <si>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</si>
  <si>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</si>
  <si>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</si>
  <si>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</si>
  <si>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</si>
  <si>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</si>
  <si>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</si>
  <si>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</si>
  <si>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</si>
  <si>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</si>
  <si>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</si>
  <si>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</si>
  <si>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</si>
  <si>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</si>
  <si>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</si>
  <si>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</si>
  <si>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</si>
  <si>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</si>
  <si>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</si>
  <si>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</si>
  <si>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</si>
  <si>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</si>
  <si>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</si>
  <si>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</si>
  <si>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</si>
  <si>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</si>
  <si>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</si>
  <si>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</si>
  <si>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</si>
  <si>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</si>
  <si>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</si>
  <si>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</si>
  <si>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</si>
  <si>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</si>
  <si>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</si>
  <si>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</si>
  <si>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</si>
  <si>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</si>
  <si>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</si>
  <si>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</si>
  <si>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</si>
  <si>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</si>
  <si>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</si>
  <si>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</si>
  <si>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</si>
  <si>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</si>
  <si>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</si>
  <si>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</si>
  <si>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</si>
  <si>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</si>
  <si>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</si>
  <si>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</si>
  <si>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</si>
  <si>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</si>
  <si>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</si>
  <si>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</si>
  <si>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</si>
  <si>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</si>
  <si>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</si>
  <si>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</si>
  <si>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</si>
  <si>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</si>
  <si>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</si>
  <si>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</si>
  <si>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</si>
  <si>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</si>
  <si>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</si>
  <si>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</si>
  <si>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</si>
  <si>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</si>
  <si>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</si>
  <si>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</si>
  <si>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</si>
  <si>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</si>
  <si>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</si>
  <si>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</si>
  <si>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</si>
  <si>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</si>
  <si>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</si>
  <si>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</si>
  <si>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</si>
  <si>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</si>
  <si>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</si>
  <si>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</si>
  <si>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</si>
  <si>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</si>
  <si>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</si>
  <si>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</si>
  <si>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</si>
  <si>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</si>
  <si>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</si>
  <si>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</si>
  <si>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</si>
  <si>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</si>
  <si>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</si>
  <si>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</si>
  <si>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</si>
  <si>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</si>
  <si>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</si>
  <si>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</si>
  <si>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</si>
  <si>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</si>
  <si>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</si>
  <si>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</si>
  <si>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</si>
  <si>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</si>
  <si>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</si>
  <si>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</si>
  <si>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</si>
  <si>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</si>
  <si>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</si>
  <si>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</si>
  <si>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</si>
  <si>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</si>
  <si>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</si>
  <si>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</si>
  <si>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</si>
  <si>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</si>
  <si>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</si>
  <si>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</si>
  <si>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</si>
  <si>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</si>
  <si>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</si>
  <si>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</si>
  <si>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</si>
  <si>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</si>
  <si>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</si>
  <si>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</si>
  <si>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</si>
  <si>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</si>
  <si>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</si>
  <si>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</si>
  <si>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</si>
  <si>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</si>
  <si>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</si>
  <si>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</si>
  <si>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</si>
  <si>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</si>
  <si>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</si>
  <si>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</si>
  <si>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</si>
  <si>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</si>
  <si>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</si>
  <si>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</si>
  <si>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</si>
  <si>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</si>
  <si>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</si>
  <si>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</si>
  <si>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</si>
  <si>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</si>
  <si>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</si>
  <si>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</si>
  <si>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</si>
  <si>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</si>
  <si>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</si>
  <si>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</si>
  <si>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</si>
  <si>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</si>
  <si>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</si>
  <si>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</si>
  <si>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</si>
  <si>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</si>
  <si>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</si>
  <si>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</si>
  <si>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</si>
  <si>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</si>
  <si>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</si>
  <si>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</si>
  <si>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           </t>
  </si>
  <si>
    <t xml:space="preserve">JAN15 </t>
  </si>
  <si>
    <t xml:space="preserve">FEB15 </t>
  </si>
  <si>
    <t xml:space="preserve">MAR15 </t>
  </si>
  <si>
    <t>SM</t>
  </si>
  <si>
    <t>RIC Not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</si>
</sst>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4">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Paused at 15:48:31</v>
        <stp/>
        <stp>{6D41FEDC-F00A-4F82-869D-A676A9B19AFB}</stp>
        <tr r="D3" s="39"/>
      </tp>
      <tp t="s">
        <v>Paused at 15:48:31</v>
        <stp/>
        <stp>{532EB58B-56E3-4285-B4CB-C48C43E36049}</stp>
        <tr r="D3" s="40"/>
      </tp>
      <tp t="s">
        <v>Paused at 15:48:31</v>
        <stp/>
        <stp>{71E0EBD3-2D12-4391-934F-A4E89E3D8EB7}</stp>
        <tr r="F4" s="61"/>
      </tp>
      <tp t="s">
        <v>Paused at 15:48:31</v>
        <stp/>
        <stp>{161BF903-D499-4E5B-87CF-3B1F78563FD1}</stp>
        <tr r="D3" s="44"/>
      </tp>
      <tp t="s">
        <v>Paused at 15:48:31</v>
        <stp/>
        <stp>{72A538FB-3337-4FA1-83C6-F2001979A153}</stp>
        <tr r="S4" s="10"/>
      </tp>
      <tp t="s">
        <v>Paused at 15:48:31</v>
        <stp/>
        <stp>{A16832AD-5E05-4A0C-81DE-76458AE58665}</stp>
        <tr r="S4" s="64"/>
      </tp>
      <tp t="s">
        <v>Paused at 15:48:31</v>
        <stp/>
        <stp>{1A110490-A79F-4070-8A30-0D8B1DCDBEE6}</stp>
        <tr r="J2" s="65"/>
      </tp>
      <tp t="s">
        <v>Paused at 15:48:31</v>
        <stp/>
        <stp>{3F821604-DAC2-4032-B8F2-1B19F433B6E2}</stp>
        <tr r="O6" s="5"/>
      </tp>
      <tp t="s">
        <v>Paused at 15:48:31</v>
        <stp/>
        <stp>{06946E9E-4B67-4D14-8A13-E51C898475EC}</stp>
        <tr r="O4" s="21"/>
      </tp>
      <tp t="s">
        <v>Paused at 15:48:31</v>
        <stp/>
        <stp>{65D87F9E-37AC-4DED-8C02-112C8D5411E8}</stp>
        <tr r="J4" s="13"/>
      </tp>
      <tp t="s">
        <v>Paused at 15:48:31</v>
        <stp/>
        <stp>{7CD6DF5E-3DC4-4E6C-8EEB-8A9B92F43421}</stp>
        <tr r="K6" s="4"/>
      </tp>
      <tp t="s">
        <v>Paused at 15:48:31</v>
        <stp/>
        <stp>{BF4E9D5D-C332-42C9-B03D-B5AB4C94FD42}</stp>
        <tr r="O4" s="22"/>
      </tp>
      <tp t="s">
        <v>Paused at 15:48:31</v>
        <stp/>
        <stp>{F6119BE1-FDA4-4827-A745-B0457FC4924D}</stp>
        <tr r="O6" s="16"/>
      </tp>
      <tp t="s">
        <v>Paused at 15:48:31</v>
        <stp/>
        <stp>{F4E29466-568B-454D-922A-AE9AEEB50587}</stp>
        <tr r="S4" s="24"/>
      </tp>
      <tp t="s">
        <v>Paused at 15:48:31</v>
        <stp/>
        <stp>{FBA9A9CB-CDF6-4A0D-BB62-3FAD603890BF}</stp>
        <tr r="O4" s="20"/>
      </tp>
      <tp t="s">
        <v>Paused at 15:48:31</v>
        <stp/>
        <stp>{27A9A2BA-2F0C-4F84-878B-00C8B1DC28D9}</stp>
        <tr r="S4" s="11"/>
      </tp>
      <tp t="s">
        <v>Paused at 15:48:31</v>
        <stp/>
        <stp>{6909028A-784C-465A-AEAF-63694BFADEC5}</stp>
        <tr r="S4" s="9"/>
      </tp>
      <tp t="s">
        <v>Paused at 15:48:31</v>
        <stp/>
        <stp>{225A0239-B5C2-47D7-A5AB-10DABBB6865D}</stp>
        <tr r="H4" s="18"/>
      </tp>
      <tp t="s">
        <v>Paused at 15:48:31</v>
        <stp/>
        <stp>{4B242023-4A3A-4A80-83D1-BBCC030B98B8}</stp>
        <tr r="O3" s="15"/>
      </tp>
      <tp t="s">
        <v>Paused at 15:48:31</v>
        <stp/>
        <stp>{8A9F3731-9E00-4AFF-9057-88ABF1779AB8}</stp>
        <tr r="F4" s="60"/>
      </tp>
      <tp t="s">
        <v>Paused at 15:48:31</v>
        <stp/>
        <stp>{DBDE1C68-FB27-4113-9C2A-3F3D6875FF8D}</stp>
        <tr r="O7" s="17"/>
      </tp>
      <tp t="s">
        <v>Paused at 15:48:31</v>
        <stp/>
        <stp>{A2853F0B-6C3A-4CB7-8D23-07974C8E7E3F}</stp>
        <tr r="M4" s="14"/>
      </tp>
      <tp t="s">
        <v>Paused at 15:48:31</v>
        <stp/>
        <stp>{38751F63-C171-4DAF-AEE5-E19DA52E2EEC}</stp>
        <tr r="D3" s="43"/>
      </tp>
      <tp t="s">
        <v>Paused at 15:48:31</v>
        <stp/>
        <stp>{CE8CC951-7502-4B01-82E6-6A7E001A8BA2}</stp>
        <tr r="S4" s="2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Aug  6 2014 11:45:43</v>
      </c>
    </row>
    <row r="2" spans="2:10" ht="16.5" thickBot="1" x14ac:dyDescent="0.3">
      <c r="B2" s="679" t="s">
        <v>110</v>
      </c>
      <c r="C2" s="680"/>
      <c r="D2" s="680"/>
      <c r="E2" s="681"/>
      <c r="G2" s="630" t="s">
        <v>313</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41907.63009259259</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73</v>
      </c>
      <c r="E6" s="437"/>
      <c r="G6" s="12"/>
      <c r="H6" s="5" t="s">
        <v>85</v>
      </c>
      <c r="I6" s="11" t="b">
        <v>0</v>
      </c>
      <c r="J6" s="10"/>
    </row>
    <row r="7" spans="2:10" x14ac:dyDescent="0.2">
      <c r="B7" s="436"/>
      <c r="C7" s="629" t="s">
        <v>312</v>
      </c>
      <c r="D7" s="447">
        <f>_xll.ohTrigger(Libor!O7:O13)</f>
        <v>2</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41907</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314</v>
      </c>
      <c r="H17" s="631"/>
      <c r="I17" s="631"/>
      <c r="J17" s="632"/>
    </row>
    <row r="18" spans="2:10" x14ac:dyDescent="0.2">
      <c r="B18" s="436"/>
      <c r="C18" s="643"/>
      <c r="D18" s="643"/>
      <c r="E18" s="437"/>
      <c r="G18" s="637"/>
      <c r="H18" s="638"/>
      <c r="I18" s="638"/>
      <c r="J18" s="639"/>
    </row>
    <row r="19" spans="2:10" x14ac:dyDescent="0.2">
      <c r="B19" s="12"/>
      <c r="C19" s="646" t="s">
        <v>293</v>
      </c>
      <c r="D19" s="645">
        <v>41901.628993055558</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6"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5" sqref="E5"/>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306</v>
      </c>
      <c r="E6" s="531" t="s">
        <v>304</v>
      </c>
      <c r="F6" s="531" t="s">
        <v>305</v>
      </c>
      <c r="G6" s="532" t="s">
        <v>307</v>
      </c>
      <c r="H6" s="532" t="s">
        <v>308</v>
      </c>
      <c r="I6" s="532" t="s">
        <v>309</v>
      </c>
      <c r="J6" s="514"/>
      <c r="K6" s="465" t="str">
        <f>_xll.RData(K7:K13,L6:M6,"RTFEED:IDN",,,L7)</f>
        <v>Paused at 15:48:31</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310</v>
      </c>
      <c r="K7" s="540" t="str">
        <f t="shared" ref="K7:K13" si="0">Currency&amp;$C7&amp;$K$5&amp;"="</f>
        <v>GBPONFSR=</v>
      </c>
      <c r="L7" s="541">
        <v>41907</v>
      </c>
      <c r="M7" s="542">
        <v>0.47688000000000003</v>
      </c>
      <c r="N7" s="550" t="b">
        <f>IF(AND(ISNUMBER($M7),$M7&lt;&gt;0%),TRUE,FALSE)</f>
        <v>1</v>
      </c>
      <c r="O7" s="553" t="b">
        <f>IF($N7,_xll.qlIndexAddFixings($E7,$L7,$M7/100,TRUE,ISERROR($Q7)))</f>
        <v>1</v>
      </c>
      <c r="P7" s="537"/>
      <c r="Q7" s="556">
        <f>_xll.qlIndexFixing($E7,$L7,TRUE,$N7)</f>
        <v>4.1593612328538754E-3</v>
      </c>
      <c r="R7" s="556">
        <f>IF($N7,_xll.qlIndexFixing($E7,$L7,FALSE,$N7),"-")</f>
        <v>4.7688000000000001E-3</v>
      </c>
      <c r="S7" s="556">
        <f>$Q7-$R7</f>
        <v>-6.0943876714612474E-4</v>
      </c>
      <c r="T7" s="556">
        <f>_xll.qlIndexFixing($E7,$L7,TRUE,$R7)</f>
        <v>4.1593612328538754E-3</v>
      </c>
      <c r="U7" s="559">
        <f>IF(ISERROR(S7),0,ABS(S7))</f>
        <v>6.0943876714612474E-4</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310</v>
      </c>
      <c r="K8" s="543" t="str">
        <f t="shared" si="0"/>
        <v>GBPSWFSR=</v>
      </c>
      <c r="L8" s="544">
        <v>41907</v>
      </c>
      <c r="M8" s="545">
        <v>0.48137999999999997</v>
      </c>
      <c r="N8" s="551" t="b">
        <f t="shared" ref="N8:N13" si="1">IF(AND(ISNUMBER($M8),$M8&lt;&gt;0%),TRUE,FALSE)</f>
        <v>1</v>
      </c>
      <c r="O8" s="554" t="b">
        <f>IF($N8,_xll.qlIndexAddFixings($E8,$L8,$M8/100,TRUE,ISERROR($Q8)))</f>
        <v>1</v>
      </c>
      <c r="P8" s="537"/>
      <c r="Q8" s="557" t="e">
        <f>_xll.qlIndexFixing($E8,$L8,TRUE,$N8)</f>
        <v>#NUM!</v>
      </c>
      <c r="R8" s="557">
        <f>IF($N8,_xll.qlIndexFixing($E8,$L8,FALSE,$N8),"-")</f>
        <v>4.8138E-3</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41907</v>
      </c>
      <c r="M9" s="545">
        <v>0.50693999999999995</v>
      </c>
      <c r="N9" s="551" t="b">
        <f t="shared" si="1"/>
        <v>1</v>
      </c>
      <c r="O9" s="554" t="b">
        <f>IF($N9,_xll.qlIndexAddFixings($E9,$L9,$M9/100,TRUE,ISERROR($Q9)))</f>
        <v>1</v>
      </c>
      <c r="P9" s="537"/>
      <c r="Q9" s="557">
        <f>_xll.qlIndexFixing($E9,$L9,TRUE,$N9)</f>
        <v>5.068999999942557E-3</v>
      </c>
      <c r="R9" s="557">
        <f>IF($N9,_xll.qlIndexFixing($E9,$L9,FALSE,$N9),"-")</f>
        <v>5.0693999999999991E-3</v>
      </c>
      <c r="S9" s="557">
        <f t="shared" si="2"/>
        <v>-4.0000005744212502E-7</v>
      </c>
      <c r="T9" s="557">
        <f>_xll.qlIndexFixing($E9,$L9,TRUE,$R9)</f>
        <v>5.068999999942557E-3</v>
      </c>
      <c r="U9" s="560">
        <f t="shared" si="3"/>
        <v>4.0000005744212502E-7</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41907</v>
      </c>
      <c r="M10" s="545">
        <v>0.53274999999999995</v>
      </c>
      <c r="N10" s="551" t="b">
        <f t="shared" si="1"/>
        <v>1</v>
      </c>
      <c r="O10" s="554" t="b">
        <f>IF($N10,_xll.qlIndexAddFixings($E10,$L10,$M10/100,TRUE,ISERROR($Q10)))</f>
        <v>1</v>
      </c>
      <c r="P10" s="537"/>
      <c r="Q10" s="557" t="e">
        <f>_xll.qlIndexFixing($E10,$L10,TRUE,$N10)</f>
        <v>#NUM!</v>
      </c>
      <c r="R10" s="557">
        <f>IF($N10,_xll.qlIndexFixing($E10,$L10,FALSE,$N10),"-")</f>
        <v>5.3274999999999998E-3</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41907</v>
      </c>
      <c r="M11" s="545">
        <v>0.56413000000000002</v>
      </c>
      <c r="N11" s="551" t="b">
        <f t="shared" si="1"/>
        <v>1</v>
      </c>
      <c r="O11" s="554" t="b">
        <f>IF($N11,_xll.qlIndexAddFixings($E11,$L11,$M11/100,TRUE,ISERROR($Q11)))</f>
        <v>1</v>
      </c>
      <c r="P11" s="537"/>
      <c r="Q11" s="557">
        <f>_xll.qlIndexFixing($E11,$L11,TRUE,$N11)</f>
        <v>5.6410000000020524E-3</v>
      </c>
      <c r="R11" s="557">
        <f>IF($N11,_xll.qlIndexFixing($E11,$L11,FALSE,$N11),"-")</f>
        <v>5.6413000000000001E-3</v>
      </c>
      <c r="S11" s="557">
        <f t="shared" si="2"/>
        <v>-2.9999999794777521E-7</v>
      </c>
      <c r="T11" s="557">
        <f>_xll.qlIndexFixing($E11,$L11,TRUE,$R11)</f>
        <v>5.6410000000020524E-3</v>
      </c>
      <c r="U11" s="560">
        <f t="shared" si="3"/>
        <v>2.9999999794777521E-7</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41907</v>
      </c>
      <c r="M12" s="545">
        <v>0.71375</v>
      </c>
      <c r="N12" s="551" t="b">
        <f t="shared" si="1"/>
        <v>1</v>
      </c>
      <c r="O12" s="554" t="b">
        <f>IF($N12,_xll.qlIndexAddFixings($E12,$L12,$M12/100,TRUE,ISERROR($Q12)))</f>
        <v>1</v>
      </c>
      <c r="P12" s="537"/>
      <c r="Q12" s="557">
        <f>_xll.qlIndexFixing($E12,$L12,TRUE,$N12)</f>
        <v>7.1379999999935549E-3</v>
      </c>
      <c r="R12" s="557">
        <f>IF($N12,_xll.qlIndexFixing($E12,$L12,FALSE,$N12),"-")</f>
        <v>7.1374999999999997E-3</v>
      </c>
      <c r="S12" s="557">
        <f t="shared" si="2"/>
        <v>4.9999999355513497E-7</v>
      </c>
      <c r="T12" s="557">
        <f>_xll.qlIndexFixing($E12,$L12,TRUE,$R12)</f>
        <v>7.1379999999935549E-3</v>
      </c>
      <c r="U12" s="560">
        <f t="shared" si="3"/>
        <v>4.9999999355513497E-7</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41907</v>
      </c>
      <c r="M13" s="548">
        <v>1.0665</v>
      </c>
      <c r="N13" s="552" t="b">
        <f t="shared" si="1"/>
        <v>1</v>
      </c>
      <c r="O13" s="555" t="b">
        <f>IF($N13,_xll.qlIndexAddFixings($E13,$L13,$M13/100,TRUE,ISERROR($Q13)))</f>
        <v>1</v>
      </c>
      <c r="P13" s="537"/>
      <c r="Q13" s="558">
        <f>_xll.qlIndexFixing($E13,$L13,TRUE,$N13)</f>
        <v>1.0664999999977498E-2</v>
      </c>
      <c r="R13" s="558">
        <f>IF($N13,_xll.qlIndexFixing($E13,$L13,FALSE,$N13),"-")</f>
        <v>1.0665000000000001E-2</v>
      </c>
      <c r="S13" s="558">
        <f t="shared" si="2"/>
        <v>-2.2502832930371142E-14</v>
      </c>
      <c r="T13" s="558">
        <f>_xll.qlIndexFixing($E13,$L13,TRUE,$R13)</f>
        <v>1.0664999999977498E-2</v>
      </c>
      <c r="U13" s="561">
        <f t="shared" si="3"/>
        <v>2.2502832930371142E-14</v>
      </c>
      <c r="V13" s="514"/>
      <c r="W13" s="515"/>
    </row>
    <row r="14" spans="2:23" s="496" customFormat="1" ht="11.25" customHeight="1" x14ac:dyDescent="0.25">
      <c r="B14" s="511"/>
      <c r="C14" s="523" t="s">
        <v>303</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45" priority="1" stopIfTrue="1" operator="greaterThan">
      <formula>0</formula>
    </cfRule>
    <cfRule type="cellIs" dxfId="44"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1.900000000022474E-4</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Paused at 15:48:31</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41907</v>
      </c>
      <c r="Q7" s="521">
        <v>0.79600000000000004</v>
      </c>
      <c r="R7" s="521" t="b">
        <f t="shared" ref="R7:R21" si="2">IF(AND(ISNUMBER($Q7),$Q7&lt;&gt;0%),TRUE,FALSE)</f>
        <v>1</v>
      </c>
      <c r="S7" s="522" t="b">
        <f>IF($R7,_xll.qlIndexAddFixings($U7,$P7,$Q7/100,TRUE,ISERROR($V7)),NA())</f>
        <v>1</v>
      </c>
      <c r="T7" s="582"/>
      <c r="U7" s="583" t="str">
        <f t="shared" ref="U7:U21" si="3">PROPER(Currency)&amp;$U$5&amp;$N7</f>
        <v>GbpLiborSwapIsda1Y</v>
      </c>
      <c r="V7" s="581">
        <f>_xll.qlIndexFixing($U7,$P7,TRUE,$R7)</f>
        <v>7.9155417988406376E-3</v>
      </c>
      <c r="W7" s="581">
        <f>IF($S7,_xll.qlIndexFixing($U7,$P7,FALSE,$R7),"-")</f>
        <v>7.9600000000000001E-3</v>
      </c>
      <c r="X7" s="581">
        <f t="shared" ref="X7:X21" si="4">V7-W7</f>
        <v>-4.4458201159362429E-5</v>
      </c>
      <c r="Y7" s="584">
        <f>_xll.qlIndexFixing($U7,$P7,TRUE,$W7)</f>
        <v>7.9155417988406376E-3</v>
      </c>
      <c r="Z7" s="585">
        <f t="shared" ref="Z7:Z21" si="5">IF(ISERROR(X7),0,ABS(X7))</f>
        <v>4.4458201159362429E-5</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41907</v>
      </c>
      <c r="Q8" s="524">
        <v>1.2769999999999999</v>
      </c>
      <c r="R8" s="524" t="b">
        <f t="shared" si="2"/>
        <v>1</v>
      </c>
      <c r="S8" s="525" t="b">
        <f>IF($R8,_xll.qlIndexAddFixings($U8,$P8,$Q8/100,TRUE,ISERROR($V8)),NA())</f>
        <v>1</v>
      </c>
      <c r="T8" s="582"/>
      <c r="U8" s="463" t="str">
        <f t="shared" si="3"/>
        <v>GbpLiborSwapIsda2Y</v>
      </c>
      <c r="V8" s="588">
        <f>_xll.qlIndexFixing($U8,$P8,TRUE,$R8)</f>
        <v>1.2740000000000098E-2</v>
      </c>
      <c r="W8" s="588">
        <f>IF($S8,_xll.qlIndexFixing($U8,$P8,FALSE,$R8),"-")</f>
        <v>1.2769999999999998E-2</v>
      </c>
      <c r="X8" s="588">
        <f t="shared" si="4"/>
        <v>-2.9999999999899898E-5</v>
      </c>
      <c r="Y8" s="462">
        <f>_xll.qlIndexFixing($U8,$P8,TRUE,$W8)</f>
        <v>1.2740000000000098E-2</v>
      </c>
      <c r="Z8" s="585">
        <f t="shared" si="5"/>
        <v>2.9999999999899898E-5</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41907</v>
      </c>
      <c r="Q9" s="524">
        <v>1.6180000000000001</v>
      </c>
      <c r="R9" s="524" t="b">
        <f t="shared" si="2"/>
        <v>1</v>
      </c>
      <c r="S9" s="525" t="b">
        <f>IF($R9,_xll.qlIndexAddFixings($U9,$P9,$Q9/100,TRUE,ISERROR($V9)),NA())</f>
        <v>1</v>
      </c>
      <c r="T9" s="582"/>
      <c r="U9" s="463" t="str">
        <f t="shared" si="3"/>
        <v>GbpLiborSwapIsda3Y</v>
      </c>
      <c r="V9" s="588">
        <f>_xll.qlIndexFixing($U9,$P9,TRUE,$R9)</f>
        <v>1.614999999999445E-2</v>
      </c>
      <c r="W9" s="588">
        <f>IF($S9,_xll.qlIndexFixing($U9,$P9,FALSE,$R9),"-")</f>
        <v>1.618E-2</v>
      </c>
      <c r="X9" s="588">
        <f t="shared" si="4"/>
        <v>-3.0000000005549893E-5</v>
      </c>
      <c r="Y9" s="462">
        <f>_xll.qlIndexFixing($U9,$P9,TRUE,$W9)</f>
        <v>1.614999999999445E-2</v>
      </c>
      <c r="Z9" s="585">
        <f t="shared" si="5"/>
        <v>3.0000000005549893E-5</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41907</v>
      </c>
      <c r="Q10" s="524">
        <v>1.867</v>
      </c>
      <c r="R10" s="524" t="b">
        <f t="shared" si="2"/>
        <v>1</v>
      </c>
      <c r="S10" s="525" t="b">
        <f>IF($R10,_xll.qlIndexAddFixings($U10,$P10,$Q10/100,TRUE,ISERROR($V10)),NA())</f>
        <v>1</v>
      </c>
      <c r="T10" s="582"/>
      <c r="U10" s="463" t="str">
        <f t="shared" si="3"/>
        <v>GbpLiborSwapIsda4Y</v>
      </c>
      <c r="V10" s="588">
        <f>_xll.qlIndexFixing($U10,$P10,TRUE,$R10)</f>
        <v>1.8599999999995894E-2</v>
      </c>
      <c r="W10" s="588">
        <f>IF($S10,_xll.qlIndexFixing($U10,$P10,FALSE,$R10),"-")</f>
        <v>1.8669999999999999E-2</v>
      </c>
      <c r="X10" s="588">
        <f t="shared" si="4"/>
        <v>-7.0000000004104973E-5</v>
      </c>
      <c r="Y10" s="462">
        <f>_xll.qlIndexFixing($U10,$P10,TRUE,$W10)</f>
        <v>1.8599999999995894E-2</v>
      </c>
      <c r="Z10" s="585">
        <f t="shared" si="5"/>
        <v>7.0000000004104973E-5</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41907</v>
      </c>
      <c r="Q11" s="524">
        <v>2.0470000000000002</v>
      </c>
      <c r="R11" s="524" t="b">
        <f t="shared" si="2"/>
        <v>1</v>
      </c>
      <c r="S11" s="525" t="b">
        <f>IF($R11,_xll.qlIndexAddFixings($U11,$P11,$Q11/100,TRUE,ISERROR($V11)),NA())</f>
        <v>1</v>
      </c>
      <c r="T11" s="582"/>
      <c r="U11" s="463" t="str">
        <f t="shared" si="3"/>
        <v>GbpLiborSwapIsda5Y</v>
      </c>
      <c r="V11" s="588">
        <f>_xll.qlIndexFixing($U11,$P11,TRUE,$R11)</f>
        <v>2.0389999999996286E-2</v>
      </c>
      <c r="W11" s="588">
        <f>IF($S11,_xll.qlIndexFixing($U11,$P11,FALSE,$R11),"-")</f>
        <v>2.0470000000000002E-2</v>
      </c>
      <c r="X11" s="588">
        <f t="shared" si="4"/>
        <v>-8.0000000003715988E-5</v>
      </c>
      <c r="Y11" s="462">
        <f>_xll.qlIndexFixing($U11,$P11,TRUE,$W11)</f>
        <v>2.0389999999996286E-2</v>
      </c>
      <c r="Z11" s="585">
        <f t="shared" si="5"/>
        <v>8.0000000003715988E-5</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41907</v>
      </c>
      <c r="Q12" s="524">
        <v>2.1869999999999998</v>
      </c>
      <c r="R12" s="524" t="b">
        <f t="shared" si="2"/>
        <v>1</v>
      </c>
      <c r="S12" s="525" t="b">
        <f>IF($R12,_xll.qlIndexAddFixings($U12,$P12,$Q12/100,TRUE,ISERROR($V12)),NA())</f>
        <v>1</v>
      </c>
      <c r="T12" s="582"/>
      <c r="U12" s="463" t="str">
        <f t="shared" si="3"/>
        <v>GbpLiborSwapIsda6Y</v>
      </c>
      <c r="V12" s="588">
        <f>_xll.qlIndexFixing($U12,$P12,TRUE,$R12)</f>
        <v>2.1759999999996758E-2</v>
      </c>
      <c r="W12" s="588">
        <f>IF($S12,_xll.qlIndexFixing($U12,$P12,FALSE,$R12),"-")</f>
        <v>2.1869999999999997E-2</v>
      </c>
      <c r="X12" s="588">
        <f t="shared" si="4"/>
        <v>-1.1000000000323945E-4</v>
      </c>
      <c r="Y12" s="462">
        <f>_xll.qlIndexFixing($U12,$P12,TRUE,$W12)</f>
        <v>2.1759999999996758E-2</v>
      </c>
      <c r="Z12" s="585">
        <f t="shared" si="5"/>
        <v>1.1000000000323945E-4</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41907</v>
      </c>
      <c r="Q13" s="524">
        <v>2.2999999999999998</v>
      </c>
      <c r="R13" s="524" t="b">
        <f t="shared" si="2"/>
        <v>1</v>
      </c>
      <c r="S13" s="525" t="b">
        <f>IF($R13,_xll.qlIndexAddFixings($U13,$P13,$Q13/100,TRUE,ISERROR($V13)),NA())</f>
        <v>1</v>
      </c>
      <c r="T13" s="582"/>
      <c r="U13" s="463" t="str">
        <f t="shared" si="3"/>
        <v>GbpLiborSwapIsda7Y</v>
      </c>
      <c r="V13" s="588">
        <f>_xll.qlIndexFixing($U13,$P13,TRUE,$R13)</f>
        <v>2.2869999999997337E-2</v>
      </c>
      <c r="W13" s="588">
        <f>IF($S13,_xll.qlIndexFixing($U13,$P13,FALSE,$R13),"-")</f>
        <v>2.3E-2</v>
      </c>
      <c r="X13" s="588">
        <f t="shared" si="4"/>
        <v>-1.3000000000266271E-4</v>
      </c>
      <c r="Y13" s="462">
        <f>_xll.qlIndexFixing($U13,$P13,TRUE,$W13)</f>
        <v>2.2869999999997337E-2</v>
      </c>
      <c r="Z13" s="585">
        <f t="shared" si="5"/>
        <v>1.3000000000266271E-4</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41907</v>
      </c>
      <c r="Q14" s="524">
        <v>2.395</v>
      </c>
      <c r="R14" s="524" t="b">
        <f t="shared" si="2"/>
        <v>1</v>
      </c>
      <c r="S14" s="525" t="b">
        <f>IF($R14,_xll.qlIndexAddFixings($U14,$P14,$Q14/100,TRUE,ISERROR($V14)),NA())</f>
        <v>1</v>
      </c>
      <c r="T14" s="582"/>
      <c r="U14" s="463" t="str">
        <f t="shared" si="3"/>
        <v>GbpLiborSwapIsda8Y</v>
      </c>
      <c r="V14" s="588">
        <f>_xll.qlIndexFixing($U14,$P14,TRUE,$R14)</f>
        <v>2.3809999999997538E-2</v>
      </c>
      <c r="W14" s="588">
        <f>IF($S14,_xll.qlIndexFixing($U14,$P14,FALSE,$R14),"-")</f>
        <v>2.3949999999999999E-2</v>
      </c>
      <c r="X14" s="588">
        <f t="shared" si="4"/>
        <v>-1.4000000000246107E-4</v>
      </c>
      <c r="Y14" s="462">
        <f>_xll.qlIndexFixing($U14,$P14,TRUE,$W14)</f>
        <v>2.3809999999997538E-2</v>
      </c>
      <c r="Z14" s="585">
        <f t="shared" si="5"/>
        <v>1.4000000000246107E-4</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41907</v>
      </c>
      <c r="Q15" s="524">
        <v>2.4769999999999999</v>
      </c>
      <c r="R15" s="524" t="b">
        <f t="shared" si="2"/>
        <v>1</v>
      </c>
      <c r="S15" s="525" t="b">
        <f>IF($R15,_xll.qlIndexAddFixings($U15,$P15,$Q15/100,TRUE,ISERROR($V15)),NA())</f>
        <v>1</v>
      </c>
      <c r="T15" s="582"/>
      <c r="U15" s="463" t="str">
        <f t="shared" si="3"/>
        <v>GbpLiborSwapIsda9Y</v>
      </c>
      <c r="V15" s="588">
        <f>_xll.qlIndexFixing($U15,$P15,TRUE,$R15)</f>
        <v>2.4599999999997686E-2</v>
      </c>
      <c r="W15" s="588">
        <f>IF($S15,_xll.qlIndexFixing($U15,$P15,FALSE,$R15),"-")</f>
        <v>2.477E-2</v>
      </c>
      <c r="X15" s="588">
        <f t="shared" si="4"/>
        <v>-1.7000000000231413E-4</v>
      </c>
      <c r="Y15" s="462">
        <f>_xll.qlIndexFixing($U15,$P15,TRUE,$W15)</f>
        <v>2.4599999999997686E-2</v>
      </c>
      <c r="Z15" s="585">
        <f t="shared" si="5"/>
        <v>1.7000000000231413E-4</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41907</v>
      </c>
      <c r="Q16" s="524">
        <v>2.5470000000000002</v>
      </c>
      <c r="R16" s="524" t="b">
        <f t="shared" si="2"/>
        <v>1</v>
      </c>
      <c r="S16" s="525" t="b">
        <f>IF($R16,_xll.qlIndexAddFixings($U16,$P16,$Q16/100,TRUE,ISERROR($V16)),NA())</f>
        <v>1</v>
      </c>
      <c r="T16" s="582"/>
      <c r="U16" s="463" t="str">
        <f t="shared" si="3"/>
        <v>GbpLiborSwapIsda10Y</v>
      </c>
      <c r="V16" s="588">
        <f>_xll.qlIndexFixing($U16,$P16,TRUE,$R16)</f>
        <v>2.5279999999997756E-2</v>
      </c>
      <c r="W16" s="588">
        <f>IF($S16,_xll.qlIndexFixing($U16,$P16,FALSE,$R16),"-")</f>
        <v>2.5470000000000003E-2</v>
      </c>
      <c r="X16" s="588">
        <f t="shared" si="4"/>
        <v>-1.900000000022474E-4</v>
      </c>
      <c r="Y16" s="462">
        <f>_xll.qlIndexFixing($U16,$P16,TRUE,$W16)</f>
        <v>2.5279999999997756E-2</v>
      </c>
      <c r="Z16" s="585">
        <f t="shared" si="5"/>
        <v>1.900000000022474E-4</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41907</v>
      </c>
      <c r="Q17" s="524">
        <v>2.661</v>
      </c>
      <c r="R17" s="524" t="b">
        <f t="shared" si="2"/>
        <v>1</v>
      </c>
      <c r="S17" s="525" t="b">
        <f>IF($R17,_xll.qlIndexAddFixings($U17,$P17,$Q17/100,TRUE,ISERROR($V17)),NA())</f>
        <v>1</v>
      </c>
      <c r="T17" s="582"/>
      <c r="U17" s="463" t="str">
        <f t="shared" si="3"/>
        <v>GbpLiborSwapIsda12Y</v>
      </c>
      <c r="V17" s="588">
        <f>_xll.qlIndexFixing($U17,$P17,TRUE,$R17)</f>
        <v>2.6430000000081035E-2</v>
      </c>
      <c r="W17" s="588">
        <f>IF($S17,_xll.qlIndexFixing($U17,$P17,FALSE,$R17),"-")</f>
        <v>2.6610000000000002E-2</v>
      </c>
      <c r="X17" s="588">
        <f t="shared" si="4"/>
        <v>-1.799999999189672E-4</v>
      </c>
      <c r="Y17" s="462">
        <f>_xll.qlIndexFixing($U17,$P17,TRUE,$W17)</f>
        <v>2.6430000000081035E-2</v>
      </c>
      <c r="Z17" s="585">
        <f t="shared" si="5"/>
        <v>1.799999999189672E-4</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41907</v>
      </c>
      <c r="Q18" s="524">
        <v>2.778</v>
      </c>
      <c r="R18" s="524" t="b">
        <f t="shared" si="2"/>
        <v>1</v>
      </c>
      <c r="S18" s="525" t="b">
        <f>IF($R18,_xll.qlIndexAddFixings($U18,$P18,$Q18/100,TRUE,ISERROR($V18)),NA())</f>
        <v>1</v>
      </c>
      <c r="T18" s="582"/>
      <c r="U18" s="463" t="str">
        <f t="shared" si="3"/>
        <v>GbpLiborSwapIsda15Y</v>
      </c>
      <c r="V18" s="588">
        <f>_xll.qlIndexFixing($U18,$P18,TRUE,$R18)</f>
        <v>2.7599999999974249E-2</v>
      </c>
      <c r="W18" s="588">
        <f>IF($S18,_xll.qlIndexFixing($U18,$P18,FALSE,$R18),"-")</f>
        <v>2.7779999999999999E-2</v>
      </c>
      <c r="X18" s="588">
        <f t="shared" si="4"/>
        <v>-1.8000000002574984E-4</v>
      </c>
      <c r="Y18" s="462">
        <f>_xll.qlIndexFixing($U18,$P18,TRUE,$W18)</f>
        <v>2.7599999999974249E-2</v>
      </c>
      <c r="Z18" s="585">
        <f t="shared" si="5"/>
        <v>1.8000000002574984E-4</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41907</v>
      </c>
      <c r="Q19" s="524">
        <v>2.8759999999999999</v>
      </c>
      <c r="R19" s="524" t="b">
        <f t="shared" si="2"/>
        <v>1</v>
      </c>
      <c r="S19" s="525" t="b">
        <f>IF($R19,_xll.qlIndexAddFixings($U19,$P19,$Q19/100,TRUE,ISERROR($V19)),NA())</f>
        <v>1</v>
      </c>
      <c r="T19" s="582"/>
      <c r="U19" s="463" t="str">
        <f t="shared" si="3"/>
        <v>GbpLiborSwapIsda20Y</v>
      </c>
      <c r="V19" s="588">
        <f>_xll.qlIndexFixing($U19,$P19,TRUE,$R19)</f>
        <v>2.8589999999956393E-2</v>
      </c>
      <c r="W19" s="588">
        <f>IF($S19,_xll.qlIndexFixing($U19,$P19,FALSE,$R19),"-")</f>
        <v>2.8759999999999997E-2</v>
      </c>
      <c r="X19" s="588">
        <f t="shared" si="4"/>
        <v>-1.7000000004360402E-4</v>
      </c>
      <c r="Y19" s="462">
        <f>_xll.qlIndexFixing($U19,$P19,TRUE,$W19)</f>
        <v>2.8589999999956393E-2</v>
      </c>
      <c r="Z19" s="585">
        <f t="shared" si="5"/>
        <v>1.7000000004360402E-4</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41907</v>
      </c>
      <c r="Q20" s="524">
        <v>2.8980000000000001</v>
      </c>
      <c r="R20" s="524" t="b">
        <f t="shared" si="2"/>
        <v>1</v>
      </c>
      <c r="S20" s="525" t="b">
        <f>IF($R20,_xll.qlIndexAddFixings($U20,$P20,$Q20/100,TRUE,ISERROR($V20)),NA())</f>
        <v>1</v>
      </c>
      <c r="T20" s="582"/>
      <c r="U20" s="463" t="str">
        <f t="shared" si="3"/>
        <v>GbpLiborSwapIsda25Y</v>
      </c>
      <c r="V20" s="588">
        <f>_xll.qlIndexFixing($U20,$P20,TRUE,$R20)</f>
        <v>2.8820000000007819E-2</v>
      </c>
      <c r="W20" s="588">
        <f>IF($S20,_xll.qlIndexFixing($U20,$P20,FALSE,$R20),"-")</f>
        <v>2.8980000000000002E-2</v>
      </c>
      <c r="X20" s="588">
        <f t="shared" si="4"/>
        <v>-1.5999999999218376E-4</v>
      </c>
      <c r="Y20" s="462">
        <f>_xll.qlIndexFixing($U20,$P20,TRUE,$W20)</f>
        <v>2.8820000000007819E-2</v>
      </c>
      <c r="Z20" s="585">
        <f t="shared" si="5"/>
        <v>1.5999999999218376E-4</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41907</v>
      </c>
      <c r="Q21" s="527">
        <v>2.9009999999999998</v>
      </c>
      <c r="R21" s="527" t="b">
        <f t="shared" si="2"/>
        <v>1</v>
      </c>
      <c r="S21" s="528" t="b">
        <f>IF($R21,_xll.qlIndexAddFixings($U21,$P21,$Q21/100,TRUE,ISERROR($V21)),NA())</f>
        <v>1</v>
      </c>
      <c r="T21" s="582"/>
      <c r="U21" s="461" t="str">
        <f t="shared" si="3"/>
        <v>GbpLiborSwapIsda30Y</v>
      </c>
      <c r="V21" s="590">
        <f>_xll.qlIndexFixing($U21,$P21,TRUE,$R21)</f>
        <v>2.8859999999983649E-2</v>
      </c>
      <c r="W21" s="590">
        <f>IF($S21,_xll.qlIndexFixing($U21,$P21,FALSE,$R21),"-")</f>
        <v>2.9009999999999998E-2</v>
      </c>
      <c r="X21" s="590">
        <f t="shared" si="4"/>
        <v>-1.5000000001634886E-4</v>
      </c>
      <c r="Y21" s="460">
        <f>_xll.qlIndexFixing($U21,$P21,TRUE,$W21)</f>
        <v>2.8859999999983649E-2</v>
      </c>
      <c r="Z21" s="591">
        <f t="shared" si="5"/>
        <v>1.5000000001634886E-4</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3" priority="1" stopIfTrue="1" operator="greaterThan">
      <formula>0</formula>
    </cfRule>
    <cfRule type="cellIs" dxfId="42"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obj_00615#0004</v>
      </c>
      <c r="T3" s="86"/>
      <c r="U3" s="86"/>
      <c r="V3" s="86"/>
      <c r="W3" s="86"/>
      <c r="X3" s="86"/>
      <c r="Y3" s="260"/>
      <c r="Z3" s="260"/>
      <c r="AA3" s="260"/>
      <c r="AB3" s="86"/>
      <c r="AC3" s="289">
        <f>_xll.ohTrigger(AC5:AC42)</f>
        <v>6</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15:48:31</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13.945214210846624</v>
      </c>
      <c r="Y5" s="260"/>
      <c r="Z5" s="395">
        <v>13.300052023292208</v>
      </c>
      <c r="AA5" s="260"/>
      <c r="AB5" s="467">
        <f t="array" ref="AB5:AB42">QuoteLive</f>
        <v>13.945214210846624</v>
      </c>
      <c r="AC5" s="265">
        <f>_xll.qlSimpleQuoteSetValue(F5,AB5/10000,Trigger)</f>
        <v>0</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12.5</v>
      </c>
      <c r="U6" s="396">
        <v>16.5</v>
      </c>
      <c r="V6" s="396">
        <f t="shared" ref="V6:V41" si="5">IF(ISERROR(AVERAGE(T6,U6)),#NUM!,AVERAGE(T6,U6))</f>
        <v>14.5</v>
      </c>
      <c r="W6" s="266" t="b">
        <f t="shared" si="2"/>
        <v>1</v>
      </c>
      <c r="X6" s="397">
        <v>14.5</v>
      </c>
      <c r="Y6" s="260"/>
      <c r="Z6" s="395">
        <v>14.25</v>
      </c>
      <c r="AA6" s="260"/>
      <c r="AB6" s="467">
        <v>14.5</v>
      </c>
      <c r="AC6" s="265">
        <f>_xll.qlSimpleQuoteSetValue(F6,AB6/10000,Trigger)</f>
        <v>0</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14.77642861822086</v>
      </c>
      <c r="Y7" s="260"/>
      <c r="Z7" s="395">
        <v>14.734342485442371</v>
      </c>
      <c r="AA7" s="260"/>
      <c r="AB7" s="467">
        <v>14.77642861822086</v>
      </c>
      <c r="AC7" s="265">
        <f>_xll.qlSimpleQuoteSetValue(F7,AB7/10000,Trigger)</f>
        <v>0</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15.054785789153376</v>
      </c>
      <c r="Y8" s="260"/>
      <c r="Z8" s="395">
        <v>15.199947976707792</v>
      </c>
      <c r="AA8" s="260"/>
      <c r="AB8" s="467">
        <v>15.054785789153376</v>
      </c>
      <c r="AC8" s="265">
        <f>_xll.qlSimpleQuoteSetValue(F8,AB8/10000,Trigger)</f>
        <v>0</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15.337000065509205</v>
      </c>
      <c r="Y9" s="260"/>
      <c r="Z9" s="395">
        <v>15.628079479619318</v>
      </c>
      <c r="AA9" s="260"/>
      <c r="AB9" s="467">
        <v>15.337000065509205</v>
      </c>
      <c r="AC9" s="265">
        <f>_xll.qlSimpleQuoteSetValue(F9,AB9/10000,Trigger)</f>
        <v>0</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13.625</v>
      </c>
      <c r="U10" s="396">
        <v>17.625</v>
      </c>
      <c r="V10" s="396">
        <f t="shared" si="5"/>
        <v>15.625</v>
      </c>
      <c r="W10" s="266" t="b">
        <f t="shared" si="2"/>
        <v>1</v>
      </c>
      <c r="X10" s="397">
        <v>15.625</v>
      </c>
      <c r="Y10" s="260"/>
      <c r="Z10" s="395">
        <v>16</v>
      </c>
      <c r="AA10" s="260"/>
      <c r="AB10" s="467">
        <v>15.625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14.75</v>
      </c>
      <c r="U11" s="396">
        <v>18.75</v>
      </c>
      <c r="V11" s="396">
        <f t="shared" si="5"/>
        <v>16.75</v>
      </c>
      <c r="W11" s="266" t="b">
        <f t="shared" si="2"/>
        <v>1</v>
      </c>
      <c r="X11" s="397">
        <v>16.75</v>
      </c>
      <c r="Y11" s="260"/>
      <c r="Z11" s="395">
        <v>17</v>
      </c>
      <c r="AA11" s="260"/>
      <c r="AB11" s="467">
        <v>16.75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15.625</v>
      </c>
      <c r="U12" s="396">
        <v>19.625</v>
      </c>
      <c r="V12" s="396">
        <f t="shared" si="5"/>
        <v>17.625</v>
      </c>
      <c r="W12" s="266" t="b">
        <f t="shared" si="2"/>
        <v>1</v>
      </c>
      <c r="X12" s="397">
        <v>17.625</v>
      </c>
      <c r="Y12" s="260"/>
      <c r="Z12" s="395">
        <v>18</v>
      </c>
      <c r="AA12" s="260"/>
      <c r="AB12" s="467">
        <v>17.625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16.625</v>
      </c>
      <c r="U13" s="396">
        <v>20.625</v>
      </c>
      <c r="V13" s="396">
        <f t="shared" si="5"/>
        <v>18.625</v>
      </c>
      <c r="W13" s="266" t="b">
        <f t="shared" si="2"/>
        <v>1</v>
      </c>
      <c r="X13" s="397">
        <v>18.625</v>
      </c>
      <c r="Y13" s="260"/>
      <c r="Z13" s="395">
        <v>19.125</v>
      </c>
      <c r="AA13" s="260"/>
      <c r="AB13" s="467">
        <v>18.625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17.5</v>
      </c>
      <c r="U14" s="396">
        <v>21.5</v>
      </c>
      <c r="V14" s="396">
        <f t="shared" si="5"/>
        <v>19.5</v>
      </c>
      <c r="W14" s="266" t="b">
        <f t="shared" si="2"/>
        <v>1</v>
      </c>
      <c r="X14" s="397">
        <v>19.5</v>
      </c>
      <c r="Y14" s="260"/>
      <c r="Z14" s="395">
        <v>20.25</v>
      </c>
      <c r="AA14" s="260"/>
      <c r="AB14" s="467">
        <v>19.5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18.125</v>
      </c>
      <c r="U15" s="396">
        <v>22.125</v>
      </c>
      <c r="V15" s="396">
        <f t="shared" si="5"/>
        <v>20.125</v>
      </c>
      <c r="W15" s="266" t="b">
        <f t="shared" si="2"/>
        <v>1</v>
      </c>
      <c r="X15" s="397">
        <v>20.125</v>
      </c>
      <c r="Y15" s="260"/>
      <c r="Z15" s="395">
        <v>20.625</v>
      </c>
      <c r="AA15" s="260"/>
      <c r="AB15" s="467">
        <v>20.125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18.875</v>
      </c>
      <c r="U16" s="396">
        <v>22.875</v>
      </c>
      <c r="V16" s="396">
        <f t="shared" si="5"/>
        <v>20.875</v>
      </c>
      <c r="W16" s="266" t="b">
        <f t="shared" si="2"/>
        <v>1</v>
      </c>
      <c r="X16" s="397">
        <v>20.875</v>
      </c>
      <c r="Y16" s="260"/>
      <c r="Z16" s="395">
        <v>21.625</v>
      </c>
      <c r="AA16" s="260"/>
      <c r="AB16" s="467">
        <v>20.875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19.25</v>
      </c>
      <c r="U17" s="396">
        <v>23.25</v>
      </c>
      <c r="V17" s="396">
        <f t="shared" si="5"/>
        <v>21.25</v>
      </c>
      <c r="W17" s="266" t="b">
        <f t="shared" si="2"/>
        <v>1</v>
      </c>
      <c r="X17" s="397">
        <v>21.25</v>
      </c>
      <c r="Y17" s="260"/>
      <c r="Z17" s="395">
        <v>22.125</v>
      </c>
      <c r="AA17" s="260"/>
      <c r="AB17" s="467">
        <v>21.25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19.5</v>
      </c>
      <c r="U18" s="396">
        <v>23.5</v>
      </c>
      <c r="V18" s="396">
        <f t="shared" si="5"/>
        <v>21.5</v>
      </c>
      <c r="W18" s="266" t="b">
        <f t="shared" si="2"/>
        <v>1</v>
      </c>
      <c r="X18" s="397">
        <v>21.5</v>
      </c>
      <c r="Y18" s="260"/>
      <c r="Z18" s="395">
        <v>22.125</v>
      </c>
      <c r="AA18" s="260"/>
      <c r="AB18" s="467">
        <v>21.5</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21.473306935418549</v>
      </c>
      <c r="Y19" s="260"/>
      <c r="Z19" s="395">
        <v>22.036446155132897</v>
      </c>
      <c r="AA19" s="260"/>
      <c r="AB19" s="467">
        <v>21.473306935418549</v>
      </c>
      <c r="AC19" s="265">
        <f>_xll.qlSimpleQuoteSetValue(F19,AB19/10000,Trigger)</f>
        <v>0</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19.25</v>
      </c>
      <c r="U20" s="396">
        <v>23.25</v>
      </c>
      <c r="V20" s="396">
        <f t="shared" si="5"/>
        <v>21.25</v>
      </c>
      <c r="W20" s="266" t="b">
        <f t="shared" si="2"/>
        <v>1</v>
      </c>
      <c r="X20" s="397">
        <v>21.25</v>
      </c>
      <c r="Y20" s="260"/>
      <c r="Z20" s="395">
        <v>21.875</v>
      </c>
      <c r="AA20" s="260"/>
      <c r="AB20" s="467">
        <v>21.25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20.986136269962032</v>
      </c>
      <c r="Y21" s="260"/>
      <c r="Z21" s="395">
        <v>21.611420414234004</v>
      </c>
      <c r="AA21" s="260"/>
      <c r="AB21" s="467">
        <v>20.986136269962032</v>
      </c>
      <c r="AC21" s="265">
        <f>_xll.qlSimpleQuoteSetValue(F21,AB21/10000,Trigger)</f>
        <v>0</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20.699898296605017</v>
      </c>
      <c r="Y22" s="260"/>
      <c r="Z22" s="395">
        <v>21.264475019933514</v>
      </c>
      <c r="AA22" s="260"/>
      <c r="AB22" s="467">
        <v>20.699898296605017</v>
      </c>
      <c r="AC22" s="265">
        <f>_xll.qlSimpleQuoteSetValue(F22,AB22/10000,Trigger)</f>
        <v>0</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18.375</v>
      </c>
      <c r="U23" s="396">
        <v>22.375</v>
      </c>
      <c r="V23" s="396">
        <f t="shared" si="5"/>
        <v>20.375</v>
      </c>
      <c r="W23" s="266" t="b">
        <f t="shared" si="2"/>
        <v>1</v>
      </c>
      <c r="X23" s="397">
        <v>20.375</v>
      </c>
      <c r="Y23" s="260"/>
      <c r="Z23" s="395">
        <v>20.875</v>
      </c>
      <c r="AA23" s="260"/>
      <c r="AB23" s="467">
        <v>20.375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20.00135057325209</v>
      </c>
      <c r="Y24" s="260"/>
      <c r="Z24" s="395">
        <v>20.478079961995824</v>
      </c>
      <c r="AA24" s="260"/>
      <c r="AB24" s="467">
        <v>20.00135057325209</v>
      </c>
      <c r="AC24" s="265">
        <f>_xll.qlSimpleQuoteSetValue(F24,AB24/10000,Trigger)</f>
        <v>0</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19.593640301602672</v>
      </c>
      <c r="Y25" s="260"/>
      <c r="Z25" s="395">
        <v>20.085793212126919</v>
      </c>
      <c r="AA25" s="260"/>
      <c r="AB25" s="467">
        <v>19.593640301602672</v>
      </c>
      <c r="AC25" s="265">
        <f>_xll.qlSimpleQuoteSetValue(F25,AB25/10000,Trigger)</f>
        <v>0</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19.172754743327214</v>
      </c>
      <c r="Y26" s="260"/>
      <c r="Z26" s="395">
        <v>19.704466481260102</v>
      </c>
      <c r="AA26" s="260"/>
      <c r="AB26" s="467">
        <v>19.172754743327214</v>
      </c>
      <c r="AC26" s="265">
        <f>_xll.qlSimpleQuoteSetValue(F26,AB26/10000,Trigger)</f>
        <v>0</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18.759579456701168</v>
      </c>
      <c r="Y27" s="260"/>
      <c r="Z27" s="395">
        <v>19.34042650026219</v>
      </c>
      <c r="AA27" s="260"/>
      <c r="AB27" s="467">
        <v>18.759579456701168</v>
      </c>
      <c r="AC27" s="265">
        <f>_xll.qlSimpleQuoteSetValue(F27,AB27/10000,Trigger)</f>
        <v>0</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16.375</v>
      </c>
      <c r="U28" s="396">
        <v>20.375</v>
      </c>
      <c r="V28" s="396">
        <f t="shared" si="5"/>
        <v>18.375</v>
      </c>
      <c r="W28" s="266" t="b">
        <f t="shared" si="2"/>
        <v>1</v>
      </c>
      <c r="X28" s="397">
        <v>18.375</v>
      </c>
      <c r="Y28" s="260"/>
      <c r="Z28" s="395">
        <v>19</v>
      </c>
      <c r="AA28" s="260"/>
      <c r="AB28" s="467">
        <v>18.375</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18.035005653859095</v>
      </c>
      <c r="Y29" s="260"/>
      <c r="Z29" s="395">
        <v>18.687525669019845</v>
      </c>
      <c r="AA29" s="260"/>
      <c r="AB29" s="467">
        <v>18.035005653859095</v>
      </c>
      <c r="AC29" s="265">
        <f>_xll.qlSimpleQuoteSetValue(F29,AB29/10000,Trigger)</f>
        <v>0</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17.736000588353583</v>
      </c>
      <c r="Y30" s="260"/>
      <c r="Z30" s="395">
        <v>18.399390026586001</v>
      </c>
      <c r="AA30" s="260"/>
      <c r="AB30" s="467">
        <v>17.736000588353583</v>
      </c>
      <c r="AC30" s="265">
        <f>_xll.qlSimpleQuoteSetValue(F30,AB30/10000,Trigger)</f>
        <v>0</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17.469492695918522</v>
      </c>
      <c r="Y31" s="260"/>
      <c r="Z31" s="395">
        <v>18.129991549642234</v>
      </c>
      <c r="AA31" s="260"/>
      <c r="AB31" s="467">
        <v>17.469492695918522</v>
      </c>
      <c r="AC31" s="265">
        <f>_xll.qlSimpleQuoteSetValue(F31,AB31/10000,Trigger)</f>
        <v>0</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17.226989868988976</v>
      </c>
      <c r="Y32" s="260"/>
      <c r="Z32" s="395">
        <v>17.873728715132312</v>
      </c>
      <c r="AA32" s="260"/>
      <c r="AB32" s="467">
        <v>17.226989868988976</v>
      </c>
      <c r="AC32" s="265">
        <f>_xll.qlSimpleQuoteSetValue(F32,AB32/10000,Trigger)</f>
        <v>0</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15</v>
      </c>
      <c r="U33" s="396">
        <v>19</v>
      </c>
      <c r="V33" s="396">
        <f t="shared" si="5"/>
        <v>17</v>
      </c>
      <c r="W33" s="266" t="b">
        <f t="shared" si="2"/>
        <v>1</v>
      </c>
      <c r="X33" s="397">
        <v>17</v>
      </c>
      <c r="Y33" s="260"/>
      <c r="Z33" s="395">
        <v>17.625</v>
      </c>
      <c r="AA33" s="260"/>
      <c r="AB33" s="467">
        <v>17</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16.781626811311529</v>
      </c>
      <c r="Y34" s="260"/>
      <c r="Z34" s="395">
        <v>17.37981736192479</v>
      </c>
      <c r="AA34" s="260"/>
      <c r="AB34" s="467">
        <v>16.781626811311529</v>
      </c>
      <c r="AC34" s="265">
        <f>_xll.qlSimpleQuoteSetValue(F34,AB34/10000,Trigger)</f>
        <v>0</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16.571357344982992</v>
      </c>
      <c r="Y35" s="260"/>
      <c r="Z35" s="395">
        <v>17.140646681529073</v>
      </c>
      <c r="AA35" s="260"/>
      <c r="AB35" s="467">
        <v>16.571357344982992</v>
      </c>
      <c r="AC35" s="265">
        <f>_xll.qlSimpleQuoteSetValue(F35,AB35/10000,Trigger)</f>
        <v>0</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16.370274472998691</v>
      </c>
      <c r="Y36" s="260"/>
      <c r="Z36" s="395">
        <v>16.91156732017096</v>
      </c>
      <c r="AA36" s="260"/>
      <c r="AB36" s="467">
        <v>16.370274472998691</v>
      </c>
      <c r="AC36" s="265">
        <f>_xll.qlSimpleQuoteSetValue(F36,AB36/10000,Trigger)</f>
        <v>0</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16.179461067342928</v>
      </c>
      <c r="Y37" s="260"/>
      <c r="Z37" s="395">
        <v>16.696658639208565</v>
      </c>
      <c r="AA37" s="260"/>
      <c r="AB37" s="467">
        <v>16.179461067342928</v>
      </c>
      <c r="AC37" s="265">
        <f>_xll.qlSimpleQuoteSetValue(F37,AB37/10000,Trigger)</f>
        <v>0</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14</v>
      </c>
      <c r="U38" s="396">
        <v>18</v>
      </c>
      <c r="V38" s="396">
        <f t="shared" si="5"/>
        <v>16</v>
      </c>
      <c r="W38" s="266" t="b">
        <f t="shared" si="2"/>
        <v>1</v>
      </c>
      <c r="X38" s="397">
        <v>16</v>
      </c>
      <c r="Y38" s="260"/>
      <c r="Z38" s="395">
        <v>16.5</v>
      </c>
      <c r="AA38" s="260"/>
      <c r="AB38" s="467">
        <v>16</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15.271130286138106</v>
      </c>
      <c r="Y39" s="260"/>
      <c r="Z39" s="395">
        <v>15.800781902403594</v>
      </c>
      <c r="AA39" s="260"/>
      <c r="AB39" s="467">
        <v>15.271130286138106</v>
      </c>
      <c r="AC39" s="265">
        <f>_xll.qlSimpleQuoteSetValue(F39,AB39/10000,Trigger)</f>
        <v>0</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12.75</v>
      </c>
      <c r="U40" s="396">
        <v>16.75</v>
      </c>
      <c r="V40" s="396">
        <f t="shared" si="5"/>
        <v>14.75</v>
      </c>
      <c r="W40" s="266" t="b">
        <f t="shared" si="2"/>
        <v>1</v>
      </c>
      <c r="X40" s="663">
        <v>14.75</v>
      </c>
      <c r="Y40" s="260"/>
      <c r="Z40" s="395">
        <v>15.375</v>
      </c>
      <c r="AA40" s="260"/>
      <c r="AB40" s="467">
        <v>14.75</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11.5</v>
      </c>
      <c r="U41" s="396">
        <v>16.5</v>
      </c>
      <c r="V41" s="396">
        <f t="shared" si="5"/>
        <v>14</v>
      </c>
      <c r="W41" s="266" t="b">
        <f t="shared" si="2"/>
        <v>1</v>
      </c>
      <c r="X41" s="663">
        <v>14</v>
      </c>
      <c r="Y41" s="260"/>
      <c r="Z41" s="395">
        <v>14.625</v>
      </c>
      <c r="AA41" s="260"/>
      <c r="AB41" s="467">
        <v>14</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10.375</v>
      </c>
      <c r="U42" s="394">
        <v>16.375</v>
      </c>
      <c r="V42" s="394">
        <f>IF(ISERROR(AVERAGE(T42,U42)),#NUM!,AVERAGE(T42,U42))</f>
        <v>13.375</v>
      </c>
      <c r="W42" s="259" t="b">
        <f t="shared" si="2"/>
        <v>1</v>
      </c>
      <c r="X42" s="664">
        <v>13.375</v>
      </c>
      <c r="Y42" s="260"/>
      <c r="Z42" s="393">
        <v>14</v>
      </c>
      <c r="AA42" s="260"/>
      <c r="AB42" s="468">
        <v>13.375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1" priority="1" stopIfTrue="1" operator="greaterThan">
      <formula>0</formula>
    </cfRule>
    <cfRule type="cellIs" dxfId="40"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obj_00616#0001</v>
      </c>
      <c r="T3" s="86"/>
      <c r="U3" s="86"/>
      <c r="V3" s="86"/>
      <c r="W3" s="86"/>
      <c r="X3" s="86"/>
      <c r="Y3" s="260"/>
      <c r="Z3" s="260"/>
      <c r="AA3" s="260"/>
      <c r="AB3" s="86"/>
      <c r="AC3" s="289">
        <f>_xll.ohTrigger(AC5:AC42)</f>
        <v>3</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15:48:31</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8.8640359480217494</v>
      </c>
      <c r="Y5" s="260"/>
      <c r="Z5" s="395">
        <v>8.6640961936234753</v>
      </c>
      <c r="AA5" s="260"/>
      <c r="AB5" s="467">
        <f t="array" ref="AB5:AB42">QuoteLive</f>
        <v>8.8640359480217494</v>
      </c>
      <c r="AC5" s="265">
        <f>_xll.qlSimpleQuoteSetValue(F5,AB5/10000,Trigger)</f>
        <v>0</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6.5</v>
      </c>
      <c r="U6" s="396">
        <v>11.5</v>
      </c>
      <c r="V6" s="396">
        <f t="shared" ref="V6:V41" si="6">IF(ISERROR(AVERAGE(T6,U6)),#NUM!,AVERAGE(T6,U6))</f>
        <v>9</v>
      </c>
      <c r="W6" s="266" t="b">
        <f t="shared" si="2"/>
        <v>1</v>
      </c>
      <c r="X6" s="397">
        <v>9</v>
      </c>
      <c r="Y6" s="260"/>
      <c r="Z6" s="395">
        <v>8.875</v>
      </c>
      <c r="AA6" s="260"/>
      <c r="AB6" s="467">
        <v>9</v>
      </c>
      <c r="AC6" s="265">
        <f>_xll.qlSimpleQuoteSetValue(F6,AB6/10000,Trigger)</f>
        <v>0</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9.0615400324864073</v>
      </c>
      <c r="Y7" s="260"/>
      <c r="Z7" s="395">
        <v>8.9755648789853275</v>
      </c>
      <c r="AA7" s="260"/>
      <c r="AB7" s="467">
        <v>9.0615400324864073</v>
      </c>
      <c r="AC7" s="265">
        <f>_xll.qlSimpleQuoteSetValue(F7,AB7/10000,Trigger)</f>
        <v>0</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9.1359640519782506</v>
      </c>
      <c r="Y8" s="260"/>
      <c r="Z8" s="395">
        <v>9.0859038063765247</v>
      </c>
      <c r="AA8" s="260"/>
      <c r="AB8" s="467">
        <v>9.1359640519782506</v>
      </c>
      <c r="AC8" s="265">
        <f>_xll.qlSimpleQuoteSetValue(F8,AB8/10000,Trigger)</f>
        <v>0</v>
      </c>
      <c r="AD8" s="160"/>
      <c r="AE8" s="17"/>
      <c r="AF8" s="36" t="s">
        <v>94</v>
      </c>
      <c r="AG8" s="35" t="s">
        <v>91</v>
      </c>
      <c r="AH8" s="34" t="s">
        <v>93</v>
      </c>
      <c r="AI8" s="17" t="str">
        <f t="shared" si="3"/>
        <v>18M</v>
      </c>
      <c r="AJ8" s="392">
        <f>((Swap6M!AB9-Swap3MAnnual!AB9)*100-AB8)/10000</f>
        <v>-1.3596405197825412E-5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9.2361560454809695</v>
      </c>
      <c r="Y9" s="260"/>
      <c r="Z9" s="395">
        <v>9.2157908305794578</v>
      </c>
      <c r="AA9" s="260"/>
      <c r="AB9" s="467">
        <v>9.2361560454809695</v>
      </c>
      <c r="AC9" s="265">
        <f>_xll.qlSimpleQuoteSetValue(F9,AB9/10000,Trigger)</f>
        <v>0</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7.375</v>
      </c>
      <c r="U10" s="396">
        <v>11.375</v>
      </c>
      <c r="V10" s="396">
        <f t="shared" si="6"/>
        <v>9.375</v>
      </c>
      <c r="W10" s="266" t="b">
        <f t="shared" si="2"/>
        <v>1</v>
      </c>
      <c r="X10" s="397">
        <v>9.375</v>
      </c>
      <c r="Y10" s="260"/>
      <c r="Z10" s="395">
        <v>9.375</v>
      </c>
      <c r="AA10" s="260"/>
      <c r="AB10" s="467">
        <v>9.375</v>
      </c>
      <c r="AC10" s="265">
        <f>_xll.qlSimpleQuoteSetValue(F10,AB10/10000,Trigger)</f>
        <v>0</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8.25</v>
      </c>
      <c r="U11" s="396">
        <v>12.25</v>
      </c>
      <c r="V11" s="396">
        <f t="shared" si="6"/>
        <v>10.25</v>
      </c>
      <c r="W11" s="266" t="b">
        <f t="shared" si="2"/>
        <v>1</v>
      </c>
      <c r="X11" s="397">
        <v>10.25</v>
      </c>
      <c r="Y11" s="260"/>
      <c r="Z11" s="395">
        <v>10.25</v>
      </c>
      <c r="AA11" s="260"/>
      <c r="AB11" s="467">
        <v>10.25</v>
      </c>
      <c r="AC11" s="265">
        <f>_xll.qlSimpleQuoteSetValue(F11,AB11/10000,Trigger)</f>
        <v>0</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9.125</v>
      </c>
      <c r="U12" s="396">
        <v>13.125</v>
      </c>
      <c r="V12" s="396">
        <f t="shared" si="6"/>
        <v>11.125</v>
      </c>
      <c r="W12" s="266" t="b">
        <f t="shared" si="2"/>
        <v>1</v>
      </c>
      <c r="X12" s="397">
        <v>11.125</v>
      </c>
      <c r="Y12" s="260"/>
      <c r="Z12" s="395">
        <v>11.125</v>
      </c>
      <c r="AA12" s="260"/>
      <c r="AB12" s="467">
        <v>11.125</v>
      </c>
      <c r="AC12" s="265">
        <f>_xll.qlSimpleQuoteSetValue(F12,AB12/10000,Trigger)</f>
        <v>0</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10.125</v>
      </c>
      <c r="U13" s="396">
        <v>14.125</v>
      </c>
      <c r="V13" s="396">
        <f t="shared" si="6"/>
        <v>12.125</v>
      </c>
      <c r="W13" s="266" t="b">
        <f t="shared" si="2"/>
        <v>1</v>
      </c>
      <c r="X13" s="397">
        <v>12.125</v>
      </c>
      <c r="Y13" s="260"/>
      <c r="Z13" s="395">
        <v>12.25</v>
      </c>
      <c r="AA13" s="260"/>
      <c r="AB13" s="467">
        <v>12.125</v>
      </c>
      <c r="AC13" s="265">
        <f>_xll.qlSimpleQuoteSetValue(F13,AB13/10000,Trigger)</f>
        <v>0</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11.375</v>
      </c>
      <c r="U14" s="396">
        <v>14.375</v>
      </c>
      <c r="V14" s="396">
        <f t="shared" si="6"/>
        <v>12.875</v>
      </c>
      <c r="W14" s="266" t="b">
        <f t="shared" si="2"/>
        <v>1</v>
      </c>
      <c r="X14" s="397">
        <v>12.875</v>
      </c>
      <c r="Y14" s="260"/>
      <c r="Z14" s="395">
        <v>13.375</v>
      </c>
      <c r="AA14" s="260"/>
      <c r="AB14" s="467">
        <v>12.875</v>
      </c>
      <c r="AC14" s="265">
        <f>_xll.qlSimpleQuoteSetValue(F14,AB14/10000,Trigger)</f>
        <v>0</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12</v>
      </c>
      <c r="U15" s="396">
        <v>15</v>
      </c>
      <c r="V15" s="396">
        <f t="shared" si="6"/>
        <v>13.5</v>
      </c>
      <c r="W15" s="266" t="b">
        <f t="shared" si="2"/>
        <v>1</v>
      </c>
      <c r="X15" s="397">
        <v>13.5</v>
      </c>
      <c r="Y15" s="260"/>
      <c r="Z15" s="395">
        <v>13.875</v>
      </c>
      <c r="AA15" s="260"/>
      <c r="AB15" s="467">
        <v>13.5</v>
      </c>
      <c r="AC15" s="265">
        <f>_xll.qlSimpleQuoteSetValue(F15,AB15/10000,Trigger)</f>
        <v>0</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12.75</v>
      </c>
      <c r="U16" s="396">
        <v>15.75</v>
      </c>
      <c r="V16" s="396">
        <f t="shared" si="6"/>
        <v>14.25</v>
      </c>
      <c r="W16" s="266" t="b">
        <f t="shared" si="2"/>
        <v>1</v>
      </c>
      <c r="X16" s="397">
        <v>14.25</v>
      </c>
      <c r="Y16" s="260"/>
      <c r="Z16" s="395">
        <v>14.75</v>
      </c>
      <c r="AA16" s="260"/>
      <c r="AB16" s="467">
        <v>14.25</v>
      </c>
      <c r="AC16" s="265">
        <f>_xll.qlSimpleQuoteSetValue(F16,AB16/10000,Trigger)</f>
        <v>0</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13.25</v>
      </c>
      <c r="U17" s="396">
        <v>16.25</v>
      </c>
      <c r="V17" s="396">
        <f t="shared" si="6"/>
        <v>14.75</v>
      </c>
      <c r="W17" s="266" t="b">
        <f t="shared" si="2"/>
        <v>1</v>
      </c>
      <c r="X17" s="397">
        <v>14.75</v>
      </c>
      <c r="Y17" s="260"/>
      <c r="Z17" s="395">
        <v>15.25</v>
      </c>
      <c r="AA17" s="260"/>
      <c r="AB17" s="467">
        <v>14.75</v>
      </c>
      <c r="AC17" s="265">
        <f>_xll.qlSimpleQuoteSetValue(F17,AB17/10000,Trigger)</f>
        <v>0</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13.5</v>
      </c>
      <c r="U18" s="396">
        <v>16.5</v>
      </c>
      <c r="V18" s="396">
        <f t="shared" si="6"/>
        <v>15</v>
      </c>
      <c r="W18" s="266" t="b">
        <f t="shared" si="2"/>
        <v>1</v>
      </c>
      <c r="X18" s="397">
        <v>15</v>
      </c>
      <c r="Y18" s="260"/>
      <c r="Z18" s="395">
        <v>15.5</v>
      </c>
      <c r="AA18" s="260"/>
      <c r="AB18" s="467">
        <v>15</v>
      </c>
      <c r="AC18" s="265">
        <f>_xll.qlSimpleQuoteSetValue(F18,AB18/10000,Trigger)</f>
        <v>0</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14.958271718092561</v>
      </c>
      <c r="Y19" s="260"/>
      <c r="Z19" s="395">
        <v>15.52489365983673</v>
      </c>
      <c r="AA19" s="260"/>
      <c r="AB19" s="467">
        <v>14.958271718092561</v>
      </c>
      <c r="AC19" s="265">
        <f>_xll.qlSimpleQuoteSetValue(F19,AB19/10000,Trigger)</f>
        <v>0</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13.25</v>
      </c>
      <c r="U20" s="396">
        <v>16.25</v>
      </c>
      <c r="V20" s="396">
        <f t="shared" si="6"/>
        <v>14.75</v>
      </c>
      <c r="W20" s="266" t="b">
        <f t="shared" si="2"/>
        <v>1</v>
      </c>
      <c r="X20" s="397">
        <v>14.75</v>
      </c>
      <c r="Y20" s="260"/>
      <c r="Z20" s="395">
        <v>15.375</v>
      </c>
      <c r="AA20" s="260"/>
      <c r="AB20" s="467">
        <v>14.75</v>
      </c>
      <c r="AC20" s="265">
        <f>_xll.qlSimpleQuoteSetValue(F20,AB20/10000,Trigger)</f>
        <v>0</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14.522941363411675</v>
      </c>
      <c r="Y21" s="260"/>
      <c r="Z21" s="395">
        <v>15.131639550059978</v>
      </c>
      <c r="AA21" s="260"/>
      <c r="AB21" s="467">
        <v>14.522941363411675</v>
      </c>
      <c r="AC21" s="265">
        <f>_xll.qlSimpleQuoteSetValue(F21,AB21/10000,Trigger)</f>
        <v>0</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14.28285481883926</v>
      </c>
      <c r="Y22" s="260"/>
      <c r="Z22" s="395">
        <v>14.831473922374894</v>
      </c>
      <c r="AA22" s="260"/>
      <c r="AB22" s="467">
        <v>14.28285481883926</v>
      </c>
      <c r="AC22" s="265">
        <f>_xll.qlSimpleQuoteSetValue(F22,AB22/10000,Trigger)</f>
        <v>0</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12.5</v>
      </c>
      <c r="U23" s="396">
        <v>15.5</v>
      </c>
      <c r="V23" s="396">
        <f t="shared" si="6"/>
        <v>14</v>
      </c>
      <c r="W23" s="266" t="b">
        <f t="shared" si="2"/>
        <v>1</v>
      </c>
      <c r="X23" s="397">
        <v>14</v>
      </c>
      <c r="Y23" s="260"/>
      <c r="Z23" s="395">
        <v>14.5</v>
      </c>
      <c r="AA23" s="260"/>
      <c r="AB23" s="467">
        <v>14</v>
      </c>
      <c r="AC23" s="265">
        <f>_xll.qlSimpleQuoteSetValue(F23,AB23/10000,Trigger)</f>
        <v>0</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13.654410228835909</v>
      </c>
      <c r="Y24" s="260"/>
      <c r="Z24" s="395">
        <v>14.159591490992847</v>
      </c>
      <c r="AA24" s="260"/>
      <c r="AB24" s="467">
        <v>13.654410228835909</v>
      </c>
      <c r="AC24" s="265">
        <f>_xll.qlSimpleQuoteSetValue(F24,AB24/10000,Trigger)</f>
        <v>0</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13.265213580188043</v>
      </c>
      <c r="Y25" s="260"/>
      <c r="Z25" s="395">
        <v>13.8201294034202</v>
      </c>
      <c r="AA25" s="260"/>
      <c r="AB25" s="467">
        <v>13.265213580188043</v>
      </c>
      <c r="AC25" s="265">
        <f>_xll.qlSimpleQuoteSetValue(F25,AB25/10000,Trigger)</f>
        <v>0</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12.861311817122221</v>
      </c>
      <c r="Y26" s="260"/>
      <c r="Z26" s="395">
        <v>13.488371570351131</v>
      </c>
      <c r="AA26" s="260"/>
      <c r="AB26" s="467">
        <v>12.861311817122221</v>
      </c>
      <c r="AC26" s="265">
        <f>_xll.qlSimpleQuoteSetValue(F26,AB26/10000,Trigger)</f>
        <v>0</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12.471606702704268</v>
      </c>
      <c r="Y27" s="260"/>
      <c r="Z27" s="395">
        <v>13.171075824854707</v>
      </c>
      <c r="AA27" s="260"/>
      <c r="AB27" s="467">
        <v>12.471606702704268</v>
      </c>
      <c r="AC27" s="265">
        <f>_xll.qlSimpleQuoteSetValue(F27,AB27/10000,Trigger)</f>
        <v>0</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10.625</v>
      </c>
      <c r="U28" s="396">
        <v>13.625</v>
      </c>
      <c r="V28" s="396">
        <f t="shared" si="6"/>
        <v>12.125</v>
      </c>
      <c r="W28" s="266" t="b">
        <f t="shared" si="2"/>
        <v>1</v>
      </c>
      <c r="X28" s="397">
        <v>12.125</v>
      </c>
      <c r="Y28" s="260"/>
      <c r="Z28" s="395">
        <v>12.875</v>
      </c>
      <c r="AA28" s="260"/>
      <c r="AB28" s="467">
        <v>12.125</v>
      </c>
      <c r="AC28" s="265">
        <f>_xll.qlSimpleQuoteSetValue(F28,AB28/10000,Trigger)</f>
        <v>0</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11.842993437119338</v>
      </c>
      <c r="Y29" s="260"/>
      <c r="Z29" s="395">
        <v>12.605306378113919</v>
      </c>
      <c r="AA29" s="260"/>
      <c r="AB29" s="467">
        <v>11.842993437119338</v>
      </c>
      <c r="AC29" s="265">
        <f>_xll.qlSimpleQuoteSetValue(F29,AB29/10000,Trigger)</f>
        <v>0</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11.617488602348596</v>
      </c>
      <c r="Y30" s="260"/>
      <c r="Z30" s="395">
        <v>12.360775038554751</v>
      </c>
      <c r="AA30" s="260"/>
      <c r="AB30" s="467">
        <v>11.617488602348596</v>
      </c>
      <c r="AC30" s="265">
        <f>_xll.qlSimpleQuoteSetValue(F30,AB30/10000,Trigger)</f>
        <v>0</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11.432987049018184</v>
      </c>
      <c r="Y31" s="260"/>
      <c r="Z31" s="395">
        <v>12.138590509938624</v>
      </c>
      <c r="AA31" s="260"/>
      <c r="AB31" s="467">
        <v>11.432987049018184</v>
      </c>
      <c r="AC31" s="265">
        <f>_xll.qlSimpleQuoteSetValue(F31,AB31/10000,Trigger)</f>
        <v>0</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11.273990330458513</v>
      </c>
      <c r="Y32" s="260"/>
      <c r="Z32" s="395">
        <v>11.935937320881663</v>
      </c>
      <c r="AA32" s="260"/>
      <c r="AB32" s="467">
        <v>11.273990330458513</v>
      </c>
      <c r="AC32" s="265">
        <f>_xll.qlSimpleQuoteSetValue(F32,AB32/10000,Trigger)</f>
        <v>0</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9.625</v>
      </c>
      <c r="U33" s="396">
        <v>12.625</v>
      </c>
      <c r="V33" s="396">
        <f t="shared" si="6"/>
        <v>11.125</v>
      </c>
      <c r="W33" s="266" t="b">
        <f t="shared" si="2"/>
        <v>1</v>
      </c>
      <c r="X33" s="397">
        <v>11.125</v>
      </c>
      <c r="Y33" s="260"/>
      <c r="Z33" s="395">
        <v>11.75</v>
      </c>
      <c r="AA33" s="260"/>
      <c r="AB33" s="467">
        <v>11.125</v>
      </c>
      <c r="AC33" s="265">
        <f>_xll.qlSimpleQuoteSetValue(F33,AB33/10000,Trigger)</f>
        <v>0</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10.973616022686739</v>
      </c>
      <c r="Y34" s="260"/>
      <c r="Z34" s="395">
        <v>11.578182996551476</v>
      </c>
      <c r="AA34" s="260"/>
      <c r="AB34" s="467">
        <v>10.973616022686739</v>
      </c>
      <c r="AC34" s="265">
        <f>_xll.qlSimpleQuoteSetValue(F34,AB34/10000,Trigger)</f>
        <v>0</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10.819832010417578</v>
      </c>
      <c r="Y35" s="260"/>
      <c r="Z35" s="395">
        <v>11.418770442360794</v>
      </c>
      <c r="AA35" s="260"/>
      <c r="AB35" s="467">
        <v>10.819832010417578</v>
      </c>
      <c r="AC35" s="265">
        <f>_xll.qlSimpleQuoteSetValue(F35,AB35/10000,Trigger)</f>
        <v>0</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10.666739986805046</v>
      </c>
      <c r="Y36" s="260"/>
      <c r="Z36" s="395">
        <v>11.270266389894374</v>
      </c>
      <c r="AA36" s="260"/>
      <c r="AB36" s="467">
        <v>10.666739986805046</v>
      </c>
      <c r="AC36" s="265">
        <f>_xll.qlSimpleQuoteSetValue(F36,AB36/10000,Trigger)</f>
        <v>0</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10.517431975461676</v>
      </c>
      <c r="Y37" s="260"/>
      <c r="Z37" s="395">
        <v>11.131174891618636</v>
      </c>
      <c r="AA37" s="260"/>
      <c r="AB37" s="467">
        <v>10.517431975461676</v>
      </c>
      <c r="AC37" s="265">
        <f>_xll.qlSimpleQuoteSetValue(F37,AB37/10000,Trigger)</f>
        <v>0</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8.875</v>
      </c>
      <c r="U38" s="396">
        <v>11.875</v>
      </c>
      <c r="V38" s="396">
        <f t="shared" si="6"/>
        <v>10.375</v>
      </c>
      <c r="W38" s="266" t="b">
        <f t="shared" si="2"/>
        <v>1</v>
      </c>
      <c r="X38" s="663">
        <v>10.375</v>
      </c>
      <c r="Y38" s="260"/>
      <c r="Z38" s="395">
        <v>11</v>
      </c>
      <c r="AA38" s="260"/>
      <c r="AB38" s="467">
        <v>10.375</v>
      </c>
      <c r="AC38" s="265">
        <f>_xll.qlSimpleQuoteSetValue(F38,AB38/10000,Trigger)</f>
        <v>0</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9.7949380606514662</v>
      </c>
      <c r="Y39" s="260"/>
      <c r="Z39" s="395">
        <v>10.4361969790172</v>
      </c>
      <c r="AA39" s="260"/>
      <c r="AB39" s="467">
        <v>9.7949380606514662</v>
      </c>
      <c r="AC39" s="265">
        <f>_xll.qlSimpleQuoteSetValue(F39,AB39/10000,Trigger)</f>
        <v>0</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7.875</v>
      </c>
      <c r="U40" s="396">
        <v>10.875</v>
      </c>
      <c r="V40" s="396">
        <f t="shared" si="6"/>
        <v>9.375</v>
      </c>
      <c r="W40" s="266" t="b">
        <f t="shared" si="2"/>
        <v>1</v>
      </c>
      <c r="X40" s="663">
        <v>9.375</v>
      </c>
      <c r="Y40" s="260"/>
      <c r="Z40" s="395">
        <v>10</v>
      </c>
      <c r="AA40" s="260"/>
      <c r="AB40" s="467">
        <v>9.375</v>
      </c>
      <c r="AC40" s="265">
        <f>_xll.qlSimpleQuoteSetValue(F40,AB40/10000,Trigger)</f>
        <v>0</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6.75</v>
      </c>
      <c r="U41" s="396">
        <v>10.75</v>
      </c>
      <c r="V41" s="396">
        <f t="shared" si="6"/>
        <v>8.75</v>
      </c>
      <c r="W41" s="266" t="b">
        <f t="shared" si="2"/>
        <v>1</v>
      </c>
      <c r="X41" s="663">
        <v>8.75</v>
      </c>
      <c r="Y41" s="260"/>
      <c r="Z41" s="395">
        <v>9.375</v>
      </c>
      <c r="AA41" s="260"/>
      <c r="AB41" s="467">
        <v>8.75</v>
      </c>
      <c r="AC41" s="265">
        <f>_xll.qlSimpleQuoteSetValue(F41,AB41/10000,Trigger)</f>
        <v>0</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5.75</v>
      </c>
      <c r="U42" s="394">
        <v>10.75</v>
      </c>
      <c r="V42" s="394">
        <f>IF(ISERROR(AVERAGE(T42,U42)),#NUM!,AVERAGE(T42,U42))</f>
        <v>8.25</v>
      </c>
      <c r="W42" s="259" t="b">
        <f t="shared" si="2"/>
        <v>1</v>
      </c>
      <c r="X42" s="664">
        <v>8.25</v>
      </c>
      <c r="Y42" s="260"/>
      <c r="Z42" s="393">
        <v>8.875</v>
      </c>
      <c r="AA42" s="260"/>
      <c r="AB42" s="468">
        <v>8.25</v>
      </c>
      <c r="AC42" s="258">
        <f>_xll.qlSimpleQuoteSetValue(F42,AB42/10000,Trigger)</f>
        <v>0</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obj_00614#0002</v>
      </c>
      <c r="T3" s="86"/>
      <c r="U3" s="86"/>
      <c r="V3" s="86"/>
      <c r="W3" s="86"/>
      <c r="X3" s="86"/>
      <c r="Y3" s="260"/>
      <c r="Z3" s="260"/>
      <c r="AA3" s="260"/>
      <c r="AB3" s="86"/>
      <c r="AC3" s="289">
        <f>_xll.ohTrigger(AC5:AC42)</f>
        <v>4</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15:48:31</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18</v>
      </c>
      <c r="Y5" s="260"/>
      <c r="Z5" s="395">
        <v>16.4340814279463</v>
      </c>
      <c r="AA5" s="260"/>
      <c r="AB5" s="467">
        <f t="array" ref="AB5:AB42">QuoteLive</f>
        <v>18</v>
      </c>
      <c r="AC5" s="265">
        <f>_xll.qlSimpleQuoteSetValue(F5,AB5/10000,Trigger)</f>
        <v>0</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12</v>
      </c>
      <c r="U6" s="396">
        <v>24</v>
      </c>
      <c r="V6" s="396">
        <f t="shared" ref="V6:V41" si="5">IF(ISERROR(AVERAGE(T6,U6)),#NUM!,AVERAGE(T6,U6))</f>
        <v>18</v>
      </c>
      <c r="W6" s="266" t="b">
        <f t="shared" si="2"/>
        <v>1</v>
      </c>
      <c r="X6" s="663">
        <v>18</v>
      </c>
      <c r="Y6" s="260"/>
      <c r="Z6" s="395">
        <v>17</v>
      </c>
      <c r="AA6" s="260"/>
      <c r="AB6" s="467">
        <v>18</v>
      </c>
      <c r="AC6" s="265">
        <f>_xll.qlSimpleQuoteSetValue(F6,AB6/10000,Trigger)</f>
        <v>0</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18</v>
      </c>
      <c r="Y7" s="260"/>
      <c r="Z7" s="395">
        <v>17.291199107533561</v>
      </c>
      <c r="AA7" s="260"/>
      <c r="AB7" s="467">
        <v>18</v>
      </c>
      <c r="AC7" s="265">
        <f>_xll.qlSimpleQuoteSetValue(F7,AB7/10000,Trigger)</f>
        <v>0</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18</v>
      </c>
      <c r="Y8" s="260"/>
      <c r="Z8" s="395">
        <v>17.5659185720537</v>
      </c>
      <c r="AA8" s="260"/>
      <c r="AB8" s="467">
        <v>18</v>
      </c>
      <c r="AC8" s="265">
        <f>_xll.qlSimpleQuoteSetValue(F8,AB8/10000,Trigger)</f>
        <v>0</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18</v>
      </c>
      <c r="Y9" s="260"/>
      <c r="Z9" s="395">
        <v>17.807678750546987</v>
      </c>
      <c r="AA9" s="260"/>
      <c r="AB9" s="467">
        <v>18</v>
      </c>
      <c r="AC9" s="265">
        <f>_xll.qlSimpleQuoteSetValue(F9,AB9/10000,Trigger)</f>
        <v>0</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v>
      </c>
      <c r="U10" s="396">
        <v>24</v>
      </c>
      <c r="V10" s="396">
        <f t="shared" si="5"/>
        <v>18</v>
      </c>
      <c r="W10" s="266" t="b">
        <f t="shared" si="2"/>
        <v>1</v>
      </c>
      <c r="X10" s="663">
        <v>18</v>
      </c>
      <c r="Y10" s="260"/>
      <c r="Z10" s="395">
        <v>18</v>
      </c>
      <c r="AA10" s="260"/>
      <c r="AB10" s="467">
        <v>18</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3">
        <v>18.25</v>
      </c>
      <c r="Y11" s="260"/>
      <c r="Z11" s="395">
        <v>18.25</v>
      </c>
      <c r="AA11" s="260"/>
      <c r="AB11" s="467">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10.875</v>
      </c>
      <c r="U16" s="396">
        <v>22.875</v>
      </c>
      <c r="V16" s="396">
        <f t="shared" si="5"/>
        <v>16.875</v>
      </c>
      <c r="W16" s="266" t="b">
        <f t="shared" si="2"/>
        <v>1</v>
      </c>
      <c r="X16" s="663">
        <v>16.875</v>
      </c>
      <c r="Y16" s="260"/>
      <c r="Z16" s="395">
        <v>16.75</v>
      </c>
      <c r="AA16" s="260"/>
      <c r="AB16" s="467">
        <v>16.875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10.75</v>
      </c>
      <c r="U17" s="396">
        <v>22.75</v>
      </c>
      <c r="V17" s="396">
        <f t="shared" si="5"/>
        <v>16.75</v>
      </c>
      <c r="W17" s="266" t="b">
        <f t="shared" si="2"/>
        <v>1</v>
      </c>
      <c r="X17" s="663">
        <v>16.75</v>
      </c>
      <c r="Y17" s="260"/>
      <c r="Z17" s="395">
        <v>16.5</v>
      </c>
      <c r="AA17" s="260"/>
      <c r="AB17" s="467">
        <v>16.75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10.5</v>
      </c>
      <c r="U18" s="396">
        <v>22.5</v>
      </c>
      <c r="V18" s="396">
        <f t="shared" si="5"/>
        <v>16.5</v>
      </c>
      <c r="W18" s="266" t="b">
        <f t="shared" si="2"/>
        <v>1</v>
      </c>
      <c r="X18" s="663">
        <v>16.5</v>
      </c>
      <c r="Y18" s="260"/>
      <c r="Z18" s="395">
        <v>16.125</v>
      </c>
      <c r="AA18" s="260"/>
      <c r="AB18" s="467">
        <v>16.5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16.145957649859177</v>
      </c>
      <c r="Y19" s="260"/>
      <c r="Z19" s="395">
        <v>15.743202244626401</v>
      </c>
      <c r="AA19" s="260"/>
      <c r="AB19" s="467">
        <v>16.145957649859177</v>
      </c>
      <c r="AC19" s="265">
        <f>_xll.qlSimpleQuoteSetValue(F19,AB19/10000,Trigger)</f>
        <v>0</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7.75</v>
      </c>
      <c r="U20" s="396">
        <v>23.75</v>
      </c>
      <c r="V20" s="396">
        <f t="shared" si="5"/>
        <v>15.75</v>
      </c>
      <c r="W20" s="266" t="b">
        <f t="shared" si="2"/>
        <v>1</v>
      </c>
      <c r="X20" s="663">
        <v>15.75</v>
      </c>
      <c r="Y20" s="260"/>
      <c r="Z20" s="395">
        <v>15.375</v>
      </c>
      <c r="AA20" s="260"/>
      <c r="AB20" s="467">
        <v>15.75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15.354898695971391</v>
      </c>
      <c r="Y21" s="260"/>
      <c r="Z21" s="395">
        <v>14.991216334634469</v>
      </c>
      <c r="AA21" s="260"/>
      <c r="AB21" s="467">
        <v>15.354898695971391</v>
      </c>
      <c r="AC21" s="265">
        <f>_xll.qlSimpleQuoteSetValue(F21,AB21/10000,Trigger)</f>
        <v>0</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14.976754393298375</v>
      </c>
      <c r="Y22" s="260"/>
      <c r="Z22" s="395">
        <v>14.607333842751547</v>
      </c>
      <c r="AA22" s="260"/>
      <c r="AB22" s="467">
        <v>14.976754393298375</v>
      </c>
      <c r="AC22" s="265">
        <f>_xll.qlSimpleQuoteSetValue(F22,AB22/10000,Trigger)</f>
        <v>0</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6.625</v>
      </c>
      <c r="U23" s="396">
        <v>22.625</v>
      </c>
      <c r="V23" s="396">
        <f t="shared" si="5"/>
        <v>14.625</v>
      </c>
      <c r="W23" s="266" t="b">
        <f t="shared" si="2"/>
        <v>1</v>
      </c>
      <c r="X23" s="663">
        <v>14.625</v>
      </c>
      <c r="Y23" s="260"/>
      <c r="Z23" s="395">
        <v>14.25</v>
      </c>
      <c r="AA23" s="260"/>
      <c r="AB23" s="467">
        <v>14.625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14.306330596456958</v>
      </c>
      <c r="Y24" s="260"/>
      <c r="Z24" s="395">
        <v>13.93950850466123</v>
      </c>
      <c r="AA24" s="260"/>
      <c r="AB24" s="467">
        <v>14.306330596456958</v>
      </c>
      <c r="AC24" s="265">
        <f>_xll.qlSimpleQuoteSetValue(F24,AB24/10000,Trigger)</f>
        <v>0</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14.016489952496521</v>
      </c>
      <c r="Y25" s="260"/>
      <c r="Z25" s="395">
        <v>13.670737945547218</v>
      </c>
      <c r="AA25" s="260"/>
      <c r="AB25" s="467">
        <v>14.016489952496521</v>
      </c>
      <c r="AC25" s="265">
        <f>_xll.qlSimpleQuoteSetValue(F25,AB25/10000,Trigger)</f>
        <v>0</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13.748484010307605</v>
      </c>
      <c r="Y26" s="260"/>
      <c r="Z26" s="395">
        <v>13.432213134102591</v>
      </c>
      <c r="AA26" s="260"/>
      <c r="AB26" s="467">
        <v>13.748484010307605</v>
      </c>
      <c r="AC26" s="265">
        <f>_xll.qlSimpleQuoteSetValue(F26,AB26/10000,Trigger)</f>
        <v>0</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13.495318712079126</v>
      </c>
      <c r="Y27" s="260"/>
      <c r="Z27" s="395">
        <v>13.212458881771978</v>
      </c>
      <c r="AA27" s="260"/>
      <c r="AB27" s="467">
        <v>13.495318712079126</v>
      </c>
      <c r="AC27" s="265">
        <f>_xll.qlSimpleQuoteSetValue(F27,AB27/10000,Trigger)</f>
        <v>0</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5.25</v>
      </c>
      <c r="U28" s="396">
        <v>21.25</v>
      </c>
      <c r="V28" s="396">
        <f t="shared" si="5"/>
        <v>13.25</v>
      </c>
      <c r="W28" s="266" t="b">
        <f t="shared" si="2"/>
        <v>1</v>
      </c>
      <c r="X28" s="663">
        <v>13.25</v>
      </c>
      <c r="Y28" s="260"/>
      <c r="Z28" s="395">
        <v>13</v>
      </c>
      <c r="AA28" s="260"/>
      <c r="AB28" s="467">
        <v>13.25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13.00736331059149</v>
      </c>
      <c r="Y29" s="260"/>
      <c r="Z29" s="395">
        <v>12.786197263830633</v>
      </c>
      <c r="AA29" s="260"/>
      <c r="AB29" s="467">
        <v>13.00736331059149</v>
      </c>
      <c r="AC29" s="265">
        <f>_xll.qlSimpleQuoteSetValue(F29,AB29/10000,Trigger)</f>
        <v>0</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12.769562057704242</v>
      </c>
      <c r="Y30" s="260"/>
      <c r="Z30" s="395">
        <v>12.573755302705241</v>
      </c>
      <c r="AA30" s="260"/>
      <c r="AB30" s="467">
        <v>12.769562057704242</v>
      </c>
      <c r="AC30" s="265">
        <f>_xll.qlSimpleQuoteSetValue(F30,AB30/10000,Trigger)</f>
        <v>0</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12.54057914952125</v>
      </c>
      <c r="Y31" s="260"/>
      <c r="Z31" s="395">
        <v>12.36821470966453</v>
      </c>
      <c r="AA31" s="260"/>
      <c r="AB31" s="467">
        <v>12.54057914952125</v>
      </c>
      <c r="AC31" s="265">
        <f>_xll.qlSimpleQuoteSetValue(F31,AB31/10000,Trigger)</f>
        <v>0</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12.324397494225504</v>
      </c>
      <c r="Y32" s="260"/>
      <c r="Z32" s="395">
        <v>12.175116077749214</v>
      </c>
      <c r="AA32" s="260"/>
      <c r="AB32" s="467">
        <v>12.324397494225504</v>
      </c>
      <c r="AC32" s="265">
        <f>_xll.qlSimpleQuoteSetValue(F32,AB32/10000,Trigger)</f>
        <v>0</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4.125</v>
      </c>
      <c r="U33" s="396">
        <v>20.125</v>
      </c>
      <c r="V33" s="396">
        <f t="shared" si="5"/>
        <v>12.125</v>
      </c>
      <c r="W33" s="266" t="b">
        <f t="shared" si="2"/>
        <v>1</v>
      </c>
      <c r="X33" s="663">
        <v>12.125</v>
      </c>
      <c r="Y33" s="260"/>
      <c r="Z33" s="395">
        <v>12</v>
      </c>
      <c r="AA33" s="260"/>
      <c r="AB33" s="467">
        <v>12.125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11.945216161177081</v>
      </c>
      <c r="Y34" s="260"/>
      <c r="Z34" s="395">
        <v>11.846702440016236</v>
      </c>
      <c r="AA34" s="260"/>
      <c r="AB34" s="467">
        <v>11.945216161177081</v>
      </c>
      <c r="AC34" s="265">
        <f>_xll.qlSimpleQuoteSetValue(F34,AB34/10000,Trigger)</f>
        <v>0</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11.783261816686508</v>
      </c>
      <c r="Y35" s="260"/>
      <c r="Z35" s="395">
        <v>11.71224084363182</v>
      </c>
      <c r="AA35" s="260"/>
      <c r="AB35" s="467">
        <v>11.783261816686508</v>
      </c>
      <c r="AC35" s="265">
        <f>_xll.qlSimpleQuoteSetValue(F35,AB35/10000,Trigger)</f>
        <v>0</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11.636199391607395</v>
      </c>
      <c r="Y36" s="260"/>
      <c r="Z36" s="395">
        <v>11.591928027239286</v>
      </c>
      <c r="AA36" s="260"/>
      <c r="AB36" s="467">
        <v>11.636199391607395</v>
      </c>
      <c r="AC36" s="265">
        <f>_xll.qlSimpleQuoteSetValue(F36,AB36/10000,Trigger)</f>
        <v>0</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11.501091311018856</v>
      </c>
      <c r="Y37" s="260"/>
      <c r="Z37" s="395">
        <v>11.481076807231167</v>
      </c>
      <c r="AA37" s="260"/>
      <c r="AB37" s="467">
        <v>11.501091311018856</v>
      </c>
      <c r="AC37" s="265">
        <f>_xll.qlSimpleQuoteSetValue(F37,AB37/10000,Trigger)</f>
        <v>0</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10.828387024526338</v>
      </c>
      <c r="Y39" s="260"/>
      <c r="Z39" s="395">
        <v>10.855850199639859</v>
      </c>
      <c r="AA39" s="260"/>
      <c r="AB39" s="467">
        <v>10.828387024526338</v>
      </c>
      <c r="AC39" s="265">
        <f>_xll.qlSimpleQuoteSetValue(F39,AB39/10000,Trigger)</f>
        <v>0</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3</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15:48:31</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0.47688000000000003</v>
      </c>
      <c r="L5" s="260"/>
      <c r="M5" s="278">
        <v>0.47625000000000001</v>
      </c>
      <c r="N5" s="260"/>
      <c r="O5" s="457">
        <f t="array" ref="O5:O22">QuoteLive</f>
        <v>0.47688000000000003</v>
      </c>
      <c r="P5" s="276">
        <f>_xll.qlSimpleQuoteSetValue(D5,O5/100,Trigger)</f>
        <v>0</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0.48137999999999997</v>
      </c>
      <c r="L8" s="260"/>
      <c r="M8" s="267">
        <v>0.48063</v>
      </c>
      <c r="N8" s="260"/>
      <c r="O8" s="458">
        <v>0.48137999999999997</v>
      </c>
      <c r="P8" s="265">
        <f>_xll.qlSimpleQuoteSetValue(D8,O8/100,Trigger)</f>
        <v>0</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0.50693999999999995</v>
      </c>
      <c r="L11" s="260"/>
      <c r="M11" s="267">
        <v>0.50505999999999995</v>
      </c>
      <c r="N11" s="260"/>
      <c r="O11" s="458">
        <v>0.50693999999999995</v>
      </c>
      <c r="P11" s="265">
        <f>_xll.qlSimpleQuoteSetValue(D11,O11/100,Trigger)</f>
        <v>0</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0.53274999999999995</v>
      </c>
      <c r="L12" s="260"/>
      <c r="M12" s="267">
        <v>0.53025</v>
      </c>
      <c r="N12" s="260"/>
      <c r="O12" s="458">
        <v>0.53274999999999995</v>
      </c>
      <c r="P12" s="265">
        <f>_xll.qlSimpleQuoteSetValue(D12,O12/100,Trigger)</f>
        <v>0</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0.56413000000000002</v>
      </c>
      <c r="L13" s="260"/>
      <c r="M13" s="267">
        <v>0.56525000000000003</v>
      </c>
      <c r="N13" s="260"/>
      <c r="O13" s="458">
        <v>0.56413000000000002</v>
      </c>
      <c r="P13" s="265">
        <f>_xll.qlSimpleQuoteSetValue(D13,O13/100,Trigger)</f>
        <v>0</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0.71375</v>
      </c>
      <c r="L16" s="260"/>
      <c r="M16" s="267">
        <v>0.72062999999999999</v>
      </c>
      <c r="N16" s="260"/>
      <c r="O16" s="458">
        <v>0.71375</v>
      </c>
      <c r="P16" s="265">
        <f>_xll.qlSimpleQuoteSetValue(D16,O16/100,Trigger)</f>
        <v>0</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1.0665</v>
      </c>
      <c r="L22" s="260"/>
      <c r="M22" s="261">
        <v>1.0740000000000001</v>
      </c>
      <c r="N22" s="260"/>
      <c r="O22" s="459">
        <v>1.0665</v>
      </c>
      <c r="P22" s="258">
        <f>_xll.qlSimpleQuoteSetValue(D22,O22/100,Trigger)</f>
        <v>0</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5" priority="1" stopIfTrue="1" operator="greaterThan">
      <formula>0</formula>
    </cfRule>
    <cfRule type="cellIs" dxfId="34"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8</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15:48:31</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0.56499999999999995</v>
      </c>
      <c r="O5" s="311">
        <v>0.61499999999999999</v>
      </c>
      <c r="P5" s="310">
        <v>0</v>
      </c>
      <c r="Q5" s="310">
        <v>0</v>
      </c>
      <c r="R5" s="279">
        <f>_xll.qlMidSafe($N5,$O5)</f>
        <v>0.59</v>
      </c>
      <c r="S5" s="260"/>
      <c r="T5" s="302">
        <v>0.60499999999999998</v>
      </c>
      <c r="U5" s="260"/>
      <c r="V5" s="457">
        <f t="array" ref="V5:V20">QuoteLive</f>
        <v>0.59</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0.6</v>
      </c>
      <c r="O6" s="308">
        <v>0.65</v>
      </c>
      <c r="P6" s="307">
        <v>0</v>
      </c>
      <c r="Q6" s="307">
        <v>0</v>
      </c>
      <c r="R6" s="268">
        <f>_xll.qlMidSafe($N6,$O6)</f>
        <v>0.625</v>
      </c>
      <c r="S6" s="260"/>
      <c r="T6" s="302">
        <v>0.65</v>
      </c>
      <c r="U6" s="260"/>
      <c r="V6" s="458">
        <v>0.625</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0.66</v>
      </c>
      <c r="O7" s="308">
        <v>0.71</v>
      </c>
      <c r="P7" s="307">
        <v>0</v>
      </c>
      <c r="Q7" s="307">
        <v>0</v>
      </c>
      <c r="R7" s="268">
        <f>_xll.qlMidSafe($N7,$O7)</f>
        <v>0.68500000000000005</v>
      </c>
      <c r="S7" s="260"/>
      <c r="T7" s="302">
        <v>0.69500000000000006</v>
      </c>
      <c r="U7" s="260"/>
      <c r="V7" s="458">
        <v>0.68500000000000005</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0.72</v>
      </c>
      <c r="O8" s="308">
        <v>0.77</v>
      </c>
      <c r="P8" s="307">
        <v>0</v>
      </c>
      <c r="Q8" s="307">
        <v>0</v>
      </c>
      <c r="R8" s="268">
        <f>_xll.qlMidSafe($N8,$O8)</f>
        <v>0.745</v>
      </c>
      <c r="S8" s="260"/>
      <c r="T8" s="302">
        <v>0.76</v>
      </c>
      <c r="U8" s="260"/>
      <c r="V8" s="458">
        <v>0.745</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0.77500000000000002</v>
      </c>
      <c r="O9" s="308">
        <v>0.82499999999999996</v>
      </c>
      <c r="P9" s="307">
        <v>0</v>
      </c>
      <c r="Q9" s="307">
        <v>0</v>
      </c>
      <c r="R9" s="268">
        <f>_xll.qlMidSafe($N9,$O9)</f>
        <v>0.8</v>
      </c>
      <c r="S9" s="260"/>
      <c r="T9" s="302">
        <v>0.82499999999999996</v>
      </c>
      <c r="U9" s="260"/>
      <c r="V9" s="458">
        <v>0.8</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0.83499999999999996</v>
      </c>
      <c r="O10" s="304">
        <v>0.88500000000000001</v>
      </c>
      <c r="P10" s="303">
        <v>0</v>
      </c>
      <c r="Q10" s="303">
        <v>0</v>
      </c>
      <c r="R10" s="262">
        <f>_xll.qlMidSafe($N10,$O10)</f>
        <v>0.86</v>
      </c>
      <c r="S10" s="260"/>
      <c r="T10" s="315">
        <v>0.88500000000000001</v>
      </c>
      <c r="U10" s="260"/>
      <c r="V10" s="458">
        <v>0.86</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0.73</v>
      </c>
      <c r="O11" s="311">
        <v>0.78</v>
      </c>
      <c r="P11" s="310">
        <v>0</v>
      </c>
      <c r="Q11" s="310">
        <v>0</v>
      </c>
      <c r="R11" s="279">
        <f>_xll.qlMidSafe($N11,$O11)</f>
        <v>0.755</v>
      </c>
      <c r="S11" s="260"/>
      <c r="T11" s="302">
        <v>0.77</v>
      </c>
      <c r="U11" s="260"/>
      <c r="V11" s="458">
        <v>0.755</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0.77500000000000002</v>
      </c>
      <c r="O12" s="308">
        <v>0.82499999999999996</v>
      </c>
      <c r="P12" s="307">
        <v>0</v>
      </c>
      <c r="Q12" s="307">
        <v>0</v>
      </c>
      <c r="R12" s="268">
        <f>_xll.qlMidSafe($N12,$O12)</f>
        <v>0.8</v>
      </c>
      <c r="S12" s="260"/>
      <c r="T12" s="302">
        <v>0.82499999999999996</v>
      </c>
      <c r="U12" s="260"/>
      <c r="V12" s="458">
        <v>0.8</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0.84499999999999997</v>
      </c>
      <c r="O13" s="308">
        <v>0.89500000000000002</v>
      </c>
      <c r="P13" s="307">
        <v>0</v>
      </c>
      <c r="Q13" s="307">
        <v>0</v>
      </c>
      <c r="R13" s="268">
        <f>_xll.qlMidSafe($N13,$O13)</f>
        <v>0.87</v>
      </c>
      <c r="S13" s="260"/>
      <c r="T13" s="302">
        <v>0.88500000000000001</v>
      </c>
      <c r="U13" s="260"/>
      <c r="V13" s="458">
        <v>0.87</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0.91</v>
      </c>
      <c r="O14" s="308">
        <v>0.96</v>
      </c>
      <c r="P14" s="307">
        <v>0</v>
      </c>
      <c r="Q14" s="307">
        <v>0</v>
      </c>
      <c r="R14" s="268">
        <f>_xll.qlMidSafe($N14,$O14)</f>
        <v>0.93500000000000005</v>
      </c>
      <c r="S14" s="260"/>
      <c r="T14" s="302">
        <v>0.95</v>
      </c>
      <c r="U14" s="260"/>
      <c r="V14" s="458">
        <v>0.93500000000000005</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0.97</v>
      </c>
      <c r="O15" s="308">
        <v>1.02</v>
      </c>
      <c r="P15" s="307">
        <v>0</v>
      </c>
      <c r="Q15" s="307">
        <v>0</v>
      </c>
      <c r="R15" s="268">
        <f>_xll.qlMidSafe($N15,$O15)</f>
        <v>0.995</v>
      </c>
      <c r="S15" s="260"/>
      <c r="T15" s="302">
        <v>1.0150000000000001</v>
      </c>
      <c r="U15" s="260"/>
      <c r="V15" s="458">
        <v>0.995</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1.0249999999999999</v>
      </c>
      <c r="O16" s="308">
        <v>1.075</v>
      </c>
      <c r="P16" s="307">
        <v>0</v>
      </c>
      <c r="Q16" s="307">
        <v>0</v>
      </c>
      <c r="R16" s="268">
        <f>_xll.qlMidSafe($N16,$O16)</f>
        <v>1.0499999999999998</v>
      </c>
      <c r="S16" s="260"/>
      <c r="T16" s="302">
        <v>1.08</v>
      </c>
      <c r="U16" s="260"/>
      <c r="V16" s="458">
        <v>1.0499999999999998</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1.2350000000000001</v>
      </c>
      <c r="O17" s="308">
        <v>1.2849999999999999</v>
      </c>
      <c r="P17" s="307">
        <v>0</v>
      </c>
      <c r="Q17" s="307">
        <v>0</v>
      </c>
      <c r="R17" s="268">
        <f>_xll.qlMidSafe($N17,$O17)</f>
        <v>1.26</v>
      </c>
      <c r="S17" s="260"/>
      <c r="T17" s="302">
        <v>1.2949999999999999</v>
      </c>
      <c r="U17" s="260"/>
      <c r="V17" s="458">
        <v>1.26</v>
      </c>
      <c r="W17" s="265">
        <f>_xll.qlSimpleQuoteSetValue(E17,V17/100,Trigger)</f>
        <v>0</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1.45</v>
      </c>
      <c r="O18" s="308">
        <v>1.5</v>
      </c>
      <c r="P18" s="307">
        <v>0</v>
      </c>
      <c r="Q18" s="307">
        <v>0</v>
      </c>
      <c r="R18" s="268">
        <f>_xll.qlMidSafe($N18,$O18)</f>
        <v>1.4750000000000001</v>
      </c>
      <c r="S18" s="260"/>
      <c r="T18" s="302">
        <v>1.5</v>
      </c>
      <c r="U18" s="260"/>
      <c r="V18" s="458">
        <v>1.4750000000000001</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1.845</v>
      </c>
      <c r="O20" s="298">
        <v>1.9450000000000001</v>
      </c>
      <c r="P20" s="297">
        <v>0</v>
      </c>
      <c r="Q20" s="297">
        <v>0</v>
      </c>
      <c r="R20" s="296">
        <f>_xll.qlMidSafe($N20,$O20)</f>
        <v>1.895</v>
      </c>
      <c r="S20" s="260"/>
      <c r="T20" s="295">
        <v>1.915</v>
      </c>
      <c r="U20" s="260"/>
      <c r="V20" s="494">
        <v>1.895</v>
      </c>
      <c r="W20" s="648">
        <f>_xll.qlSimpleQuoteSetValue(E20,V20/100,Trigger)</f>
        <v>0</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3" priority="1" stopIfTrue="1" operator="greaterThan">
      <formula>0</formula>
    </cfRule>
    <cfRule type="cellIs" dxfId="32"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3</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15:48:31</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GBPFUT1MV4_Quote#0000</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GBPFUT1MX4_Quote#0000</v>
      </c>
      <c r="G5" s="54" t="str">
        <f>_xll.ohRangeRetrieveError(F5)</f>
        <v/>
      </c>
      <c r="H5" s="90"/>
      <c r="J5" s="96"/>
      <c r="K5" s="338">
        <v>2</v>
      </c>
      <c r="L5" s="337" t="b">
        <v>0</v>
      </c>
      <c r="M5" s="332" t="str">
        <v>X4</v>
      </c>
      <c r="N5" s="336">
        <v>41962</v>
      </c>
      <c r="O5" s="332" t="str">
        <v>X4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GBPFUT1MZ4_Quote#0000</v>
      </c>
      <c r="G6" s="54" t="str">
        <f>_xll.ohRangeRetrieveError(F6)</f>
        <v/>
      </c>
      <c r="H6" s="90"/>
      <c r="J6" s="96"/>
      <c r="K6" s="338">
        <v>3</v>
      </c>
      <c r="L6" s="337" t="b">
        <v>0</v>
      </c>
      <c r="M6" s="332" t="str">
        <v>Z4</v>
      </c>
      <c r="N6" s="336">
        <v>41990</v>
      </c>
      <c r="O6" s="332" t="str">
        <v>Z4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GBPFUT1MF5_Quote#0000</v>
      </c>
      <c r="G7" s="54" t="str">
        <f>_xll.ohRangeRetrieveError(F7)</f>
        <v/>
      </c>
      <c r="H7" s="90"/>
      <c r="J7" s="96"/>
      <c r="K7" s="338">
        <v>4</v>
      </c>
      <c r="L7" s="337" t="b">
        <v>0</v>
      </c>
      <c r="M7" s="332" t="str">
        <v>F5</v>
      </c>
      <c r="N7" s="336">
        <v>42025</v>
      </c>
      <c r="O7" s="332" t="str">
        <v>F5</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'GBPFUT1MV4_Quote'</v>
      </c>
    </row>
    <row r="8" spans="1:41" x14ac:dyDescent="0.2">
      <c r="A8" s="96"/>
      <c r="B8" s="95">
        <v>5</v>
      </c>
      <c r="C8" s="94" t="b">
        <v>0</v>
      </c>
      <c r="D8" s="93" t="str">
        <v>G5</v>
      </c>
      <c r="E8" s="92" t="str">
        <f t="shared" si="0"/>
        <v>GBPFUT1MG5_Quote</v>
      </c>
      <c r="F8" s="91" t="str">
        <f>_xll.qlSimpleQuote(E8,,PriceTickValue,Permanent,Trigger,ObjectOverwrite)</f>
        <v>GBPFUT1MG5_Quote#0000</v>
      </c>
      <c r="G8" s="54" t="str">
        <f>_xll.ohRangeRetrieveError(F8)</f>
        <v/>
      </c>
      <c r="H8" s="90"/>
      <c r="J8" s="96"/>
      <c r="K8" s="338">
        <v>5</v>
      </c>
      <c r="L8" s="337" t="b">
        <v>0</v>
      </c>
      <c r="M8" s="332" t="str">
        <v>G5</v>
      </c>
      <c r="N8" s="336">
        <v>42053</v>
      </c>
      <c r="O8" s="332" t="str">
        <v>G5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'GBPFUT1MX4_Quote'</v>
      </c>
    </row>
    <row r="9" spans="1:41" x14ac:dyDescent="0.2">
      <c r="A9" s="96"/>
      <c r="B9" s="95">
        <v>6</v>
      </c>
      <c r="C9" s="94" t="b">
        <v>0</v>
      </c>
      <c r="D9" s="93" t="str">
        <v>H5</v>
      </c>
      <c r="E9" s="92" t="str">
        <f t="shared" si="0"/>
        <v>GBPFUT1MH5_Quote</v>
      </c>
      <c r="F9" s="91" t="str">
        <f>_xll.qlSimpleQuote(E9,,PriceTickValue,Permanent,Trigger,ObjectOverwrite)</f>
        <v>GBPFUT1MH5_Quote#0000</v>
      </c>
      <c r="G9" s="54" t="str">
        <f>_xll.ohRangeRetrieveError(F9)</f>
        <v/>
      </c>
      <c r="H9" s="90"/>
      <c r="J9" s="96"/>
      <c r="K9" s="338">
        <v>6</v>
      </c>
      <c r="L9" s="337" t="b">
        <v>0</v>
      </c>
      <c r="M9" s="332" t="str">
        <v>H5</v>
      </c>
      <c r="N9" s="336">
        <v>42081</v>
      </c>
      <c r="O9" s="332" t="str">
        <v>H5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'GBPFUT1MZ4_Quote'</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GBPFUT1MJ5_Quote#0000</v>
      </c>
      <c r="G10" s="54" t="str">
        <f>_xll.ohRangeRetrieveError(F10)</f>
        <v/>
      </c>
      <c r="H10" s="90"/>
      <c r="J10" s="96"/>
      <c r="K10" s="338">
        <v>7</v>
      </c>
      <c r="L10" s="337" t="b">
        <v>0</v>
      </c>
      <c r="M10" s="332" t="str">
        <v>J5</v>
      </c>
      <c r="N10" s="336">
        <v>42109</v>
      </c>
      <c r="O10" s="332" t="str">
        <v>J5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'GBPFUT1MF5_Quote'</v>
      </c>
    </row>
    <row r="11" spans="1:41" x14ac:dyDescent="0.2">
      <c r="A11" s="96"/>
      <c r="B11" s="95">
        <v>8</v>
      </c>
      <c r="C11" s="94" t="b">
        <v>0</v>
      </c>
      <c r="D11" s="93" t="str">
        <v>K5</v>
      </c>
      <c r="E11" s="92" t="str">
        <f t="shared" si="0"/>
        <v>GBPFUT1MK5_Quote</v>
      </c>
      <c r="F11" s="91" t="str">
        <f>_xll.qlSimpleQuote(E11,,PriceTickValue,Permanent,Trigger,ObjectOverwrite)</f>
        <v>GBPFUT1MK5_Quote#0000</v>
      </c>
      <c r="G11" s="54" t="str">
        <f>_xll.ohRangeRetrieveError(F11)</f>
        <v/>
      </c>
      <c r="H11" s="90"/>
      <c r="J11" s="96"/>
      <c r="K11" s="338">
        <v>8</v>
      </c>
      <c r="L11" s="337" t="b">
        <v>0</v>
      </c>
      <c r="M11" s="332" t="str">
        <v>K5</v>
      </c>
      <c r="N11" s="336">
        <v>42144</v>
      </c>
      <c r="O11" s="332" t="str">
        <v>K5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'GBPFUT1MG5_Quote'</v>
      </c>
    </row>
    <row r="12" spans="1:41" x14ac:dyDescent="0.2">
      <c r="A12" s="96"/>
      <c r="B12" s="95">
        <v>9</v>
      </c>
      <c r="C12" s="94" t="b">
        <v>0</v>
      </c>
      <c r="D12" s="93" t="str">
        <v>M5</v>
      </c>
      <c r="E12" s="92" t="str">
        <f t="shared" si="0"/>
        <v>GBPFUT1MM5_Quote</v>
      </c>
      <c r="F12" s="91" t="str">
        <f>_xll.qlSimpleQuote(E12,,PriceTickValue,Permanent,Trigger,ObjectOverwrite)</f>
        <v>GBPFUT1MM5_Quote#0000</v>
      </c>
      <c r="G12" s="54" t="str">
        <f>_xll.ohRangeRetrieveError(F12)</f>
        <v/>
      </c>
      <c r="H12" s="90"/>
      <c r="J12" s="96"/>
      <c r="K12" s="338">
        <v>9</v>
      </c>
      <c r="L12" s="337" t="b">
        <v>0</v>
      </c>
      <c r="M12" s="332" t="str">
        <v>M5</v>
      </c>
      <c r="N12" s="336">
        <v>42172</v>
      </c>
      <c r="O12" s="332" t="str">
        <v>M5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'GBPFUT1MH5_Quote'</v>
      </c>
    </row>
    <row r="13" spans="1:41" x14ac:dyDescent="0.2">
      <c r="A13" s="96"/>
      <c r="B13" s="95">
        <v>10</v>
      </c>
      <c r="C13" s="94" t="b">
        <v>0</v>
      </c>
      <c r="D13" s="93" t="str">
        <v>N5</v>
      </c>
      <c r="E13" s="92" t="str">
        <f t="shared" si="0"/>
        <v>GBPFUT1MN5_Quote</v>
      </c>
      <c r="F13" s="91" t="str">
        <f>_xll.qlSimpleQuote(E13,,PriceTickValue,Permanent,Trigger,ObjectOverwrite)</f>
        <v>GBPFUT1MN5_Quote#0000</v>
      </c>
      <c r="G13" s="54" t="str">
        <f>_xll.ohRangeRetrieveError(F13)</f>
        <v/>
      </c>
      <c r="H13" s="90"/>
      <c r="J13" s="96"/>
      <c r="K13" s="338">
        <v>10</v>
      </c>
      <c r="L13" s="337" t="b">
        <v>0</v>
      </c>
      <c r="M13" s="332" t="str">
        <v>N5</v>
      </c>
      <c r="N13" s="336">
        <v>42200</v>
      </c>
      <c r="O13" s="332" t="str">
        <v>N5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'GBPFUT1MJ5_Quote'</v>
      </c>
    </row>
    <row r="14" spans="1:41" x14ac:dyDescent="0.2">
      <c r="A14" s="96"/>
      <c r="B14" s="95">
        <v>11</v>
      </c>
      <c r="C14" s="94" t="b">
        <v>0</v>
      </c>
      <c r="D14" s="93" t="str">
        <v>Q5</v>
      </c>
      <c r="E14" s="92" t="str">
        <f t="shared" si="0"/>
        <v>GBPFUT1MQ5_Quote</v>
      </c>
      <c r="F14" s="91" t="str">
        <f>_xll.qlSimpleQuote(E14,,PriceTickValue,Permanent,Trigger,ObjectOverwrite)</f>
        <v>GBPFUT1MQ5_Quote#0000</v>
      </c>
      <c r="G14" s="54" t="str">
        <f>_xll.ohRangeRetrieveError(F14)</f>
        <v/>
      </c>
      <c r="H14" s="90"/>
      <c r="J14" s="96"/>
      <c r="K14" s="338">
        <v>11</v>
      </c>
      <c r="L14" s="337" t="b">
        <v>0</v>
      </c>
      <c r="M14" s="332" t="str">
        <v>Q5</v>
      </c>
      <c r="N14" s="336">
        <v>42235</v>
      </c>
      <c r="O14" s="332" t="str">
        <v>Q5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'GBPFUT1MK5_Quote'</v>
      </c>
    </row>
    <row r="15" spans="1:41" x14ac:dyDescent="0.2">
      <c r="A15" s="96"/>
      <c r="B15" s="95">
        <v>12</v>
      </c>
      <c r="C15" s="94" t="b">
        <v>0</v>
      </c>
      <c r="D15" s="93" t="str">
        <v>U5</v>
      </c>
      <c r="E15" s="92" t="str">
        <f t="shared" si="0"/>
        <v>GBPFUT1MU5_Quote</v>
      </c>
      <c r="F15" s="91" t="str">
        <f>_xll.qlSimpleQuote(E15,,PriceTickValue,Permanent,Trigger,ObjectOverwrite)</f>
        <v>GBPFUT1MU5_Quote#0000</v>
      </c>
      <c r="G15" s="54" t="str">
        <f>_xll.ohRangeRetrieveError(F15)</f>
        <v/>
      </c>
      <c r="H15" s="90"/>
      <c r="J15" s="96"/>
      <c r="K15" s="330">
        <v>12</v>
      </c>
      <c r="L15" s="329" t="b">
        <v>0</v>
      </c>
      <c r="M15" s="323" t="str">
        <v>U5</v>
      </c>
      <c r="N15" s="328">
        <v>42263</v>
      </c>
      <c r="O15" s="323" t="str">
        <v>U5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'GBPFUT1MM5_Quote'</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'GBPFUT1MN5_Quote'</v>
      </c>
    </row>
    <row r="17" spans="1:41" x14ac:dyDescent="0.2">
      <c r="A17" s="96"/>
      <c r="B17" s="95">
        <v>14</v>
      </c>
      <c r="C17" s="94" t="b">
        <v>0</v>
      </c>
      <c r="D17" s="93" t="str">
        <v>X5</v>
      </c>
      <c r="E17" s="92" t="str">
        <f t="shared" si="0"/>
        <v>GBPFUT1MX5_Quote</v>
      </c>
      <c r="F17" s="91" t="str">
        <f>_xll.qlSimpleQuote(E17,,PriceTickValue,Permanent,Trigger,ObjectOverwrite)</f>
        <v>GBPFUT1MX5_Quote#0000</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'GBPFUT1MQ5_Quote'</v>
      </c>
    </row>
    <row r="18" spans="1:41" x14ac:dyDescent="0.2">
      <c r="A18" s="96"/>
      <c r="B18" s="95">
        <v>15</v>
      </c>
      <c r="C18" s="94" t="b">
        <v>0</v>
      </c>
      <c r="D18" s="93" t="str">
        <v>Z5</v>
      </c>
      <c r="E18" s="92" t="str">
        <f t="shared" si="0"/>
        <v>GBPFUT1MZ5_Quote</v>
      </c>
      <c r="F18" s="91" t="str">
        <f>_xll.qlSimpleQuote(E18,,PriceTickValue,Permanent,Trigger,ObjectOverwrite)</f>
        <v>GBPFUT1MZ5_Quote#0000</v>
      </c>
      <c r="G18" s="54" t="str">
        <f>_xll.ohRangeRetrieveError(F18)</f>
        <v/>
      </c>
      <c r="H18" s="90"/>
      <c r="AH18" s="96"/>
      <c r="AI18" s="95">
        <v>12</v>
      </c>
      <c r="AJ18" s="93" t="b">
        <v>0</v>
      </c>
      <c r="AK18" s="93" t="str">
        <v>U5</v>
      </c>
      <c r="AL18" s="177" t="str">
        <f t="shared" si="1"/>
        <v>GBPFUT1MU5_Quote</v>
      </c>
      <c r="AM18" s="178" t="str">
        <f t="shared" si="2"/>
        <v>GBPFUT1MU5ConvAdj_Quote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'GBPFUT1MU5_Quote'</v>
      </c>
    </row>
    <row r="19" spans="1:41" x14ac:dyDescent="0.2">
      <c r="A19" s="96"/>
      <c r="B19" s="95">
        <v>16</v>
      </c>
      <c r="C19" s="94" t="b">
        <v>0</v>
      </c>
      <c r="D19" s="93" t="str">
        <v>F6</v>
      </c>
      <c r="E19" s="92" t="str">
        <f t="shared" si="0"/>
        <v>GBPFUT1MF6_Quote</v>
      </c>
      <c r="F19" s="91" t="str">
        <f>_xll.qlSimpleQuote(E19,,PriceTickValue,Permanent,Trigger,ObjectOverwrite)</f>
        <v>GBPFUT1MF6_Quote#0000</v>
      </c>
      <c r="G19" s="54" t="str">
        <f>_xll.ohRangeRetrieveError(F19)</f>
        <v/>
      </c>
      <c r="H19" s="90"/>
      <c r="AH19" s="96"/>
      <c r="AI19" s="95">
        <v>13</v>
      </c>
      <c r="AJ19" s="93" t="b">
        <v>0</v>
      </c>
      <c r="AK19" s="93" t="str">
        <v>V5</v>
      </c>
      <c r="AL19" s="177" t="str">
        <f t="shared" si="1"/>
        <v>GBPFUT1MV5_Quote</v>
      </c>
      <c r="AM19" s="178" t="str">
        <f t="shared" si="2"/>
        <v>GBPFUT1MV5ConvAdj_Quote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'GBPFUT1MV5_Quote'</v>
      </c>
    </row>
    <row r="20" spans="1:41" x14ac:dyDescent="0.2">
      <c r="A20" s="96"/>
      <c r="B20" s="95">
        <v>17</v>
      </c>
      <c r="C20" s="94" t="b">
        <v>0</v>
      </c>
      <c r="D20" s="93" t="str">
        <v>G6</v>
      </c>
      <c r="E20" s="92" t="str">
        <f t="shared" si="0"/>
        <v>GBPFUT1MG6_Quote</v>
      </c>
      <c r="F20" s="91" t="str">
        <f>_xll.qlSimpleQuote(E20,,PriceTickValue,Permanent,Trigger,ObjectOverwrite)</f>
        <v>GBPFUT1MG6_Quote#0000</v>
      </c>
      <c r="G20" s="54" t="str">
        <f>_xll.ohRangeRetrieveError(F20)</f>
        <v/>
      </c>
      <c r="H20" s="90"/>
      <c r="AH20" s="96"/>
      <c r="AI20" s="95">
        <v>14</v>
      </c>
      <c r="AJ20" s="93" t="b">
        <v>0</v>
      </c>
      <c r="AK20" s="93" t="str">
        <v>X5</v>
      </c>
      <c r="AL20" s="177" t="str">
        <f t="shared" si="1"/>
        <v>GBPFUT1MX5_Quote</v>
      </c>
      <c r="AM20" s="178" t="str">
        <f t="shared" si="2"/>
        <v>GBPFUT1MX5ConvAdj_Quote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'GBPFUT1MX5_Quote'</v>
      </c>
    </row>
    <row r="21" spans="1:41" x14ac:dyDescent="0.2">
      <c r="A21" s="96"/>
      <c r="B21" s="95">
        <v>18</v>
      </c>
      <c r="C21" s="94" t="b">
        <v>0</v>
      </c>
      <c r="D21" s="93" t="str">
        <v>H6</v>
      </c>
      <c r="E21" s="92" t="str">
        <f t="shared" si="0"/>
        <v>GBPFUT1MH6_Quote</v>
      </c>
      <c r="F21" s="91" t="str">
        <f>_xll.qlSimpleQuote(E21,,PriceTickValue,Permanent,Trigger,ObjectOverwrite)</f>
        <v>GBPFUT1MH6_Quote#0000</v>
      </c>
      <c r="G21" s="54" t="str">
        <f>_xll.ohRangeRetrieveError(F21)</f>
        <v/>
      </c>
      <c r="H21" s="90"/>
      <c r="AH21" s="96"/>
      <c r="AI21" s="95">
        <v>15</v>
      </c>
      <c r="AJ21" s="93" t="b">
        <v>0</v>
      </c>
      <c r="AK21" s="93" t="str">
        <v>Z5</v>
      </c>
      <c r="AL21" s="177" t="str">
        <f t="shared" si="1"/>
        <v>GBPFUT1MZ5_Quote</v>
      </c>
      <c r="AM21" s="178" t="str">
        <f t="shared" si="2"/>
        <v>GBPFUT1MZ5ConvAdj_Quote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'GBPFUT1MZ5_Quote'</v>
      </c>
    </row>
    <row r="22" spans="1:41" x14ac:dyDescent="0.2">
      <c r="A22" s="96"/>
      <c r="B22" s="95">
        <v>19</v>
      </c>
      <c r="C22" s="94" t="b">
        <v>0</v>
      </c>
      <c r="D22" s="93" t="str">
        <v>J6</v>
      </c>
      <c r="E22" s="92" t="str">
        <f t="shared" si="0"/>
        <v>GBPFUT1MJ6_Quote</v>
      </c>
      <c r="F22" s="91" t="str">
        <f>_xll.qlSimpleQuote(E22,,PriceTickValue,Permanent,Trigger,ObjectOverwrite)</f>
        <v>GBPFUT1MJ6_Quote#0000</v>
      </c>
      <c r="G22" s="54" t="str">
        <f>_xll.ohRangeRetrieveError(F22)</f>
        <v/>
      </c>
      <c r="H22" s="90"/>
      <c r="AH22" s="96"/>
      <c r="AI22" s="95">
        <v>16</v>
      </c>
      <c r="AJ22" s="93" t="b">
        <v>0</v>
      </c>
      <c r="AK22" s="93" t="str">
        <v>F6</v>
      </c>
      <c r="AL22" s="177" t="str">
        <f t="shared" si="1"/>
        <v>GBPFUT1MF6_Quote</v>
      </c>
      <c r="AM22" s="178" t="str">
        <f t="shared" si="2"/>
        <v>GBPFUT1MF6ConvAdj_Quote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'GBPFUT1MF6_Quote'</v>
      </c>
    </row>
    <row r="23" spans="1:41" x14ac:dyDescent="0.2">
      <c r="A23" s="96"/>
      <c r="B23" s="95">
        <v>20</v>
      </c>
      <c r="C23" s="94" t="b">
        <v>0</v>
      </c>
      <c r="D23" s="93" t="str">
        <v>K6</v>
      </c>
      <c r="E23" s="92" t="str">
        <f t="shared" si="0"/>
        <v>GBPFUT1MK6_Quote</v>
      </c>
      <c r="F23" s="91" t="str">
        <f>_xll.qlSimpleQuote(E23,,PriceTickValue,Permanent,Trigger,ObjectOverwrite)</f>
        <v>GBPFUT1MK6_Quote#0000</v>
      </c>
      <c r="G23" s="54" t="str">
        <f>_xll.ohRangeRetrieveError(F23)</f>
        <v/>
      </c>
      <c r="H23" s="90"/>
      <c r="AH23" s="96"/>
      <c r="AI23" s="95">
        <v>17</v>
      </c>
      <c r="AJ23" s="93" t="b">
        <v>0</v>
      </c>
      <c r="AK23" s="93" t="str">
        <v>G6</v>
      </c>
      <c r="AL23" s="177" t="str">
        <f t="shared" si="1"/>
        <v>GBPFUT1MG6_Quote</v>
      </c>
      <c r="AM23" s="178" t="str">
        <f t="shared" si="2"/>
        <v>GBPFUT1MG6ConvAdj_Quote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'GBPFUT1MG6_Quote'</v>
      </c>
    </row>
    <row r="24" spans="1:41" x14ac:dyDescent="0.2">
      <c r="A24" s="96"/>
      <c r="B24" s="95">
        <v>21</v>
      </c>
      <c r="C24" s="94" t="b">
        <v>0</v>
      </c>
      <c r="D24" s="93" t="str">
        <v>M6</v>
      </c>
      <c r="E24" s="92" t="str">
        <f t="shared" si="0"/>
        <v>GBPFUT1MM6_Quote</v>
      </c>
      <c r="F24" s="91" t="str">
        <f>_xll.qlSimpleQuote(E24,,PriceTickValue,Permanent,Trigger,ObjectOverwrite)</f>
        <v>GBPFUT1MM6_Quote#0000</v>
      </c>
      <c r="G24" s="54" t="str">
        <f>_xll.ohRangeRetrieveError(F24)</f>
        <v/>
      </c>
      <c r="H24" s="90"/>
      <c r="AH24" s="96"/>
      <c r="AI24" s="95">
        <v>18</v>
      </c>
      <c r="AJ24" s="93" t="b">
        <v>0</v>
      </c>
      <c r="AK24" s="93" t="str">
        <v>H6</v>
      </c>
      <c r="AL24" s="177" t="str">
        <f t="shared" si="1"/>
        <v>GBPFUT1MH6_Quote</v>
      </c>
      <c r="AM24" s="178" t="str">
        <f t="shared" si="2"/>
        <v>GBPFUT1MH6ConvAdj_Quote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'GBPFUT1MH6_Quote'</v>
      </c>
    </row>
    <row r="25" spans="1:41" x14ac:dyDescent="0.2">
      <c r="A25" s="96"/>
      <c r="B25" s="95">
        <v>22</v>
      </c>
      <c r="C25" s="94" t="b">
        <v>0</v>
      </c>
      <c r="D25" s="93" t="str">
        <v>N6</v>
      </c>
      <c r="E25" s="92" t="str">
        <f t="shared" si="0"/>
        <v>GBPFUT1MN6_Quote</v>
      </c>
      <c r="F25" s="91" t="str">
        <f>_xll.qlSimpleQuote(E25,,PriceTickValue,Permanent,Trigger,ObjectOverwrite)</f>
        <v>GBPFUT1MN6_Quote#0000</v>
      </c>
      <c r="G25" s="54" t="str">
        <f>_xll.ohRangeRetrieveError(F25)</f>
        <v/>
      </c>
      <c r="H25" s="90"/>
      <c r="AH25" s="96"/>
      <c r="AI25" s="95">
        <v>19</v>
      </c>
      <c r="AJ25" s="93" t="b">
        <v>0</v>
      </c>
      <c r="AK25" s="93" t="str">
        <v>J6</v>
      </c>
      <c r="AL25" s="177" t="str">
        <f t="shared" si="1"/>
        <v>GBPFUT1MJ6_Quote</v>
      </c>
      <c r="AM25" s="178" t="str">
        <f t="shared" si="2"/>
        <v>GBPFUT1MJ6ConvAdj_Quote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'GBPFUT1MJ6_Quote'</v>
      </c>
    </row>
    <row r="26" spans="1:41" x14ac:dyDescent="0.2">
      <c r="A26" s="96"/>
      <c r="B26" s="95">
        <v>23</v>
      </c>
      <c r="C26" s="94" t="b">
        <v>0</v>
      </c>
      <c r="D26" s="93" t="str">
        <v>Q6</v>
      </c>
      <c r="E26" s="92" t="str">
        <f t="shared" si="0"/>
        <v>GBPFUT1MQ6_Quote</v>
      </c>
      <c r="F26" s="91" t="str">
        <f>_xll.qlSimpleQuote(E26,,PriceTickValue,Permanent,Trigger,ObjectOverwrite)</f>
        <v>GBPFUT1MQ6_Quote#0000</v>
      </c>
      <c r="G26" s="54" t="str">
        <f>_xll.ohRangeRetrieveError(F26)</f>
        <v/>
      </c>
      <c r="H26" s="90"/>
      <c r="AH26" s="96"/>
      <c r="AI26" s="95">
        <v>20</v>
      </c>
      <c r="AJ26" s="93" t="b">
        <v>0</v>
      </c>
      <c r="AK26" s="93" t="str">
        <v>K6</v>
      </c>
      <c r="AL26" s="177" t="str">
        <f t="shared" si="1"/>
        <v>GBPFUT1MK6_Quote</v>
      </c>
      <c r="AM26" s="178" t="str">
        <f t="shared" si="2"/>
        <v>GBPFUT1MK6ConvAdj_Quote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'GBPFUT1MK6_Quote'</v>
      </c>
    </row>
    <row r="27" spans="1:41" x14ac:dyDescent="0.2">
      <c r="A27" s="96"/>
      <c r="B27" s="95">
        <v>24</v>
      </c>
      <c r="C27" s="94" t="b">
        <v>0</v>
      </c>
      <c r="D27" s="93" t="str">
        <v>U6</v>
      </c>
      <c r="E27" s="92" t="str">
        <f t="shared" si="0"/>
        <v>GBPFUT1MU6_Quote</v>
      </c>
      <c r="F27" s="91" t="str">
        <f>_xll.qlSimpleQuote(E27,,PriceTickValue,Permanent,Trigger,ObjectOverwrite)</f>
        <v>GBPFUT1MU6_Quote#0000</v>
      </c>
      <c r="G27" s="54" t="str">
        <f>_xll.ohRangeRetrieveError(F27)</f>
        <v/>
      </c>
      <c r="H27" s="90"/>
      <c r="AH27" s="96"/>
      <c r="AI27" s="95">
        <v>21</v>
      </c>
      <c r="AJ27" s="93" t="b">
        <v>0</v>
      </c>
      <c r="AK27" s="93" t="str">
        <v>M6</v>
      </c>
      <c r="AL27" s="177" t="str">
        <f t="shared" si="1"/>
        <v>GBPFUT1MM6_Quote</v>
      </c>
      <c r="AM27" s="178" t="str">
        <f t="shared" si="2"/>
        <v>GBPFUT1MM6ConvAdj_Quote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'GBPFUT1MM6_Quote'</v>
      </c>
    </row>
    <row r="28" spans="1:41" x14ac:dyDescent="0.2">
      <c r="A28" s="96"/>
      <c r="B28" s="95">
        <v>25</v>
      </c>
      <c r="C28" s="94" t="b">
        <v>0</v>
      </c>
      <c r="D28" s="93" t="str">
        <v>V6</v>
      </c>
      <c r="E28" s="92" t="str">
        <f t="shared" si="0"/>
        <v>GBPFUT1MV6_Quote</v>
      </c>
      <c r="F28" s="91" t="str">
        <f>_xll.qlSimpleQuote(E28,,PriceTickValue,Permanent,Trigger,ObjectOverwrite)</f>
        <v>GBPFUT1MV6_Quote#0000</v>
      </c>
      <c r="G28" s="54" t="str">
        <f>_xll.ohRangeRetrieveError(F28)</f>
        <v/>
      </c>
      <c r="H28" s="90"/>
      <c r="AH28" s="96"/>
      <c r="AI28" s="95">
        <v>22</v>
      </c>
      <c r="AJ28" s="93" t="b">
        <v>0</v>
      </c>
      <c r="AK28" s="93" t="str">
        <v>N6</v>
      </c>
      <c r="AL28" s="177" t="str">
        <f t="shared" si="1"/>
        <v>GBPFUT1MN6_Quote</v>
      </c>
      <c r="AM28" s="178" t="str">
        <f t="shared" si="2"/>
        <v>GBPFUT1MN6ConvAdj_Quote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'GBPFUT1MN6_Quote'</v>
      </c>
    </row>
    <row r="29" spans="1:41" x14ac:dyDescent="0.2">
      <c r="A29" s="96"/>
      <c r="B29" s="95">
        <v>26</v>
      </c>
      <c r="C29" s="94" t="b">
        <v>0</v>
      </c>
      <c r="D29" s="93" t="str">
        <v>X6</v>
      </c>
      <c r="E29" s="92" t="str">
        <f t="shared" si="0"/>
        <v>GBPFUT1MX6_Quote</v>
      </c>
      <c r="F29" s="91" t="str">
        <f>_xll.qlSimpleQuote(E29,,PriceTickValue,Permanent,Trigger,ObjectOverwrite)</f>
        <v>GBPFUT1MX6_Quote#0000</v>
      </c>
      <c r="G29" s="54" t="str">
        <f>_xll.ohRangeRetrieveError(F29)</f>
        <v/>
      </c>
      <c r="H29" s="90"/>
      <c r="AH29" s="96"/>
      <c r="AI29" s="95">
        <v>23</v>
      </c>
      <c r="AJ29" s="93" t="b">
        <v>0</v>
      </c>
      <c r="AK29" s="93" t="str">
        <v>Q6</v>
      </c>
      <c r="AL29" s="177" t="str">
        <f t="shared" si="1"/>
        <v>GBPFUT1MQ6_Quote</v>
      </c>
      <c r="AM29" s="178" t="str">
        <f t="shared" si="2"/>
        <v>GBPFUT1MQ6ConvAdj_Quote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'GBPFUT1MQ6_Quote'</v>
      </c>
    </row>
    <row r="30" spans="1:41" x14ac:dyDescent="0.2">
      <c r="A30" s="96"/>
      <c r="B30" s="95">
        <v>27</v>
      </c>
      <c r="C30" s="94" t="b">
        <v>0</v>
      </c>
      <c r="D30" s="93" t="str">
        <v>Z6</v>
      </c>
      <c r="E30" s="92" t="str">
        <f t="shared" si="0"/>
        <v>GBPFUT1MZ6_Quote</v>
      </c>
      <c r="F30" s="91" t="str">
        <f>_xll.qlSimpleQuote(E30,,PriceTickValue,Permanent,Trigger,ObjectOverwrite)</f>
        <v>GBPFUT1MZ6_Quote#0000</v>
      </c>
      <c r="G30" s="54" t="str">
        <f>_xll.ohRangeRetrieveError(F30)</f>
        <v/>
      </c>
      <c r="H30" s="90"/>
      <c r="AH30" s="96"/>
      <c r="AI30" s="95">
        <v>24</v>
      </c>
      <c r="AJ30" s="93" t="b">
        <v>0</v>
      </c>
      <c r="AK30" s="93" t="str">
        <v>U6</v>
      </c>
      <c r="AL30" s="177" t="str">
        <f t="shared" si="1"/>
        <v>GBPFUT1MU6_Quote</v>
      </c>
      <c r="AM30" s="178" t="str">
        <f t="shared" si="2"/>
        <v>GBPFUT1MU6ConvAdj_Quote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'GBPFUT1MU6_Quote'</v>
      </c>
    </row>
    <row r="31" spans="1:41" x14ac:dyDescent="0.2">
      <c r="A31" s="96"/>
      <c r="B31" s="95">
        <v>28</v>
      </c>
      <c r="C31" s="94" t="b">
        <v>0</v>
      </c>
      <c r="D31" s="93" t="str">
        <v>F7</v>
      </c>
      <c r="E31" s="92" t="str">
        <f t="shared" si="0"/>
        <v>GBPFUT1MF7_Quote</v>
      </c>
      <c r="F31" s="91" t="str">
        <f>_xll.qlSimpleQuote(E31,,PriceTickValue,Permanent,Trigger,ObjectOverwrite)</f>
        <v>GBPFUT1MF7_Quote#0000</v>
      </c>
      <c r="G31" s="54" t="str">
        <f>_xll.ohRangeRetrieveError(F31)</f>
        <v/>
      </c>
      <c r="H31" s="90"/>
      <c r="AH31" s="96"/>
      <c r="AI31" s="95">
        <v>25</v>
      </c>
      <c r="AJ31" s="93" t="b">
        <v>0</v>
      </c>
      <c r="AK31" s="93" t="str">
        <v>V6</v>
      </c>
      <c r="AL31" s="177" t="str">
        <f t="shared" si="1"/>
        <v>GBPFUT1MV6_Quote</v>
      </c>
      <c r="AM31" s="178" t="str">
        <f t="shared" si="2"/>
        <v>GBPFUT1MV6ConvAdj_Quote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'GBPFUT1MV6_Quote'</v>
      </c>
    </row>
    <row r="32" spans="1:41" x14ac:dyDescent="0.2">
      <c r="A32" s="96"/>
      <c r="B32" s="95">
        <v>29</v>
      </c>
      <c r="C32" s="94" t="b">
        <v>0</v>
      </c>
      <c r="D32" s="93" t="str">
        <v>G7</v>
      </c>
      <c r="E32" s="92" t="str">
        <f t="shared" si="0"/>
        <v>GBPFUT1MG7_Quote</v>
      </c>
      <c r="F32" s="91" t="str">
        <f>_xll.qlSimpleQuote(E32,,PriceTickValue,Permanent,Trigger,ObjectOverwrite)</f>
        <v>GBPFUT1MG7_Quote#0000</v>
      </c>
      <c r="G32" s="54" t="str">
        <f>_xll.ohRangeRetrieveError(F32)</f>
        <v/>
      </c>
      <c r="H32" s="90"/>
      <c r="AH32" s="96"/>
      <c r="AI32" s="95">
        <v>26</v>
      </c>
      <c r="AJ32" s="93" t="b">
        <v>0</v>
      </c>
      <c r="AK32" s="93" t="str">
        <v>X6</v>
      </c>
      <c r="AL32" s="177" t="str">
        <f t="shared" si="1"/>
        <v>GBPFUT1MX6_Quote</v>
      </c>
      <c r="AM32" s="178" t="str">
        <f t="shared" si="2"/>
        <v>GBPFUT1MX6ConvAdj_Quote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'GBPFUT1MX6_Quote'</v>
      </c>
    </row>
    <row r="33" spans="1:41" x14ac:dyDescent="0.2">
      <c r="A33" s="96"/>
      <c r="B33" s="95">
        <v>30</v>
      </c>
      <c r="C33" s="94" t="b">
        <v>0</v>
      </c>
      <c r="D33" s="93" t="str">
        <v>H7</v>
      </c>
      <c r="E33" s="92" t="str">
        <f t="shared" si="0"/>
        <v>GBPFUT1MH7_Quote</v>
      </c>
      <c r="F33" s="91" t="str">
        <f>_xll.qlSimpleQuote(E33,,PriceTickValue,Permanent,Trigger,ObjectOverwrite)</f>
        <v>GBPFUT1MH7_Quote#0000</v>
      </c>
      <c r="G33" s="54" t="str">
        <f>_xll.ohRangeRetrieveError(F33)</f>
        <v/>
      </c>
      <c r="H33" s="90"/>
      <c r="AH33" s="96"/>
      <c r="AI33" s="95">
        <v>27</v>
      </c>
      <c r="AJ33" s="93" t="b">
        <v>0</v>
      </c>
      <c r="AK33" s="93" t="str">
        <v>Z6</v>
      </c>
      <c r="AL33" s="177" t="str">
        <f t="shared" si="1"/>
        <v>GBPFUT1MZ6_Quote</v>
      </c>
      <c r="AM33" s="178" t="str">
        <f t="shared" si="2"/>
        <v>GBPFUT1MZ6ConvAdj_Quote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'GBPFUT1MZ6_Quote'</v>
      </c>
    </row>
    <row r="34" spans="1:41" x14ac:dyDescent="0.2">
      <c r="A34" s="96"/>
      <c r="B34" s="95">
        <v>31</v>
      </c>
      <c r="C34" s="94" t="b">
        <v>0</v>
      </c>
      <c r="D34" s="93" t="str">
        <v>J7</v>
      </c>
      <c r="E34" s="92" t="str">
        <f t="shared" si="0"/>
        <v>GBPFUT1MJ7_Quote</v>
      </c>
      <c r="F34" s="91" t="str">
        <f>_xll.qlSimpleQuote(E34,,PriceTickValue,Permanent,Trigger,ObjectOverwrite)</f>
        <v>GBPFUT1MJ7_Quote#0000</v>
      </c>
      <c r="G34" s="54" t="str">
        <f>_xll.ohRangeRetrieveError(F34)</f>
        <v/>
      </c>
      <c r="H34" s="90"/>
      <c r="AH34" s="96"/>
      <c r="AI34" s="95">
        <v>28</v>
      </c>
      <c r="AJ34" s="93" t="b">
        <v>0</v>
      </c>
      <c r="AK34" s="93" t="str">
        <v>F7</v>
      </c>
      <c r="AL34" s="177" t="str">
        <f t="shared" si="1"/>
        <v>GBPFUT1MF7_Quote</v>
      </c>
      <c r="AM34" s="178" t="str">
        <f t="shared" si="2"/>
        <v>GBPFUT1MF7ConvAdj_Quote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'GBPFUT1MF7_Quote'</v>
      </c>
    </row>
    <row r="35" spans="1:41" x14ac:dyDescent="0.2">
      <c r="A35" s="96"/>
      <c r="B35" s="95">
        <v>32</v>
      </c>
      <c r="C35" s="94" t="b">
        <v>0</v>
      </c>
      <c r="D35" s="93" t="str">
        <v>K7</v>
      </c>
      <c r="E35" s="92" t="str">
        <f t="shared" si="0"/>
        <v>GBPFUT1MK7_Quote</v>
      </c>
      <c r="F35" s="91" t="str">
        <f>_xll.qlSimpleQuote(E35,,PriceTickValue,Permanent,Trigger,ObjectOverwrite)</f>
        <v>GBPFUT1MK7_Quote#0000</v>
      </c>
      <c r="G35" s="54" t="str">
        <f>_xll.ohRangeRetrieveError(F35)</f>
        <v/>
      </c>
      <c r="H35" s="90"/>
      <c r="AH35" s="96"/>
      <c r="AI35" s="95">
        <v>29</v>
      </c>
      <c r="AJ35" s="93" t="b">
        <v>0</v>
      </c>
      <c r="AK35" s="93" t="str">
        <v>G7</v>
      </c>
      <c r="AL35" s="177" t="str">
        <f t="shared" si="1"/>
        <v>GBPFUT1MG7_Quote</v>
      </c>
      <c r="AM35" s="178" t="str">
        <f t="shared" si="2"/>
        <v>GBPFUT1MG7ConvAdj_Quote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'GBPFUT1MG7_Quote'</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GBPFUT1MM7_Quote#0000</v>
      </c>
      <c r="G36" s="54" t="str">
        <f>_xll.ohRangeRetrieveError(F36)</f>
        <v/>
      </c>
      <c r="H36" s="90"/>
      <c r="AH36" s="96"/>
      <c r="AI36" s="95">
        <v>30</v>
      </c>
      <c r="AJ36" s="93" t="b">
        <v>0</v>
      </c>
      <c r="AK36" s="93" t="str">
        <v>H7</v>
      </c>
      <c r="AL36" s="177" t="str">
        <f t="shared" si="1"/>
        <v>GBPFUT1MH7_Quote</v>
      </c>
      <c r="AM36" s="178" t="str">
        <f t="shared" si="2"/>
        <v>GBPFUT1MH7ConvAdj_Quote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'GBPFUT1MH7_Quote'</v>
      </c>
    </row>
    <row r="37" spans="1:41" x14ac:dyDescent="0.2">
      <c r="A37" s="96"/>
      <c r="B37" s="95">
        <v>34</v>
      </c>
      <c r="C37" s="94" t="b">
        <v>0</v>
      </c>
      <c r="D37" s="93" t="str">
        <v>N7</v>
      </c>
      <c r="E37" s="92" t="str">
        <f t="shared" si="3"/>
        <v>GBPFUT1MN7_Quote</v>
      </c>
      <c r="F37" s="91" t="str">
        <f>_xll.qlSimpleQuote(E37,,PriceTickValue,Permanent,Trigger,ObjectOverwrite)</f>
        <v>GBPFUT1MN7_Quote#0000</v>
      </c>
      <c r="G37" s="54" t="str">
        <f>_xll.ohRangeRetrieveError(F37)</f>
        <v/>
      </c>
      <c r="H37" s="90"/>
      <c r="AH37" s="96"/>
      <c r="AI37" s="95">
        <v>31</v>
      </c>
      <c r="AJ37" s="93" t="b">
        <v>0</v>
      </c>
      <c r="AK37" s="93" t="str">
        <v>J7</v>
      </c>
      <c r="AL37" s="177" t="str">
        <f t="shared" si="1"/>
        <v>GBPFUT1MJ7_Quote</v>
      </c>
      <c r="AM37" s="178" t="str">
        <f t="shared" si="2"/>
        <v>GBPFUT1MJ7ConvAdj_Quote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'GBPFUT1MJ7_Quote'</v>
      </c>
    </row>
    <row r="38" spans="1:41" x14ac:dyDescent="0.2">
      <c r="A38" s="96"/>
      <c r="B38" s="95">
        <v>35</v>
      </c>
      <c r="C38" s="94" t="b">
        <v>0</v>
      </c>
      <c r="D38" s="93" t="str">
        <v>Q7</v>
      </c>
      <c r="E38" s="92" t="str">
        <f t="shared" si="3"/>
        <v>GBPFUT1MQ7_Quote</v>
      </c>
      <c r="F38" s="91" t="str">
        <f>_xll.qlSimpleQuote(E38,,PriceTickValue,Permanent,Trigger,ObjectOverwrite)</f>
        <v>GBPFUT1MQ7_Quote#0000</v>
      </c>
      <c r="G38" s="54" t="str">
        <f>_xll.ohRangeRetrieveError(F38)</f>
        <v/>
      </c>
      <c r="H38" s="90"/>
      <c r="AH38" s="96"/>
      <c r="AI38" s="95">
        <v>32</v>
      </c>
      <c r="AJ38" s="93" t="b">
        <v>0</v>
      </c>
      <c r="AK38" s="93" t="str">
        <v>K7</v>
      </c>
      <c r="AL38" s="177" t="str">
        <f t="shared" si="1"/>
        <v>GBPFUT1MK7_Quote</v>
      </c>
      <c r="AM38" s="178" t="str">
        <f t="shared" si="2"/>
        <v>GBPFUT1MK7ConvAdj_Quote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'GBPFUT1MK7_Quote'</v>
      </c>
    </row>
    <row r="39" spans="1:41" x14ac:dyDescent="0.2">
      <c r="A39" s="96"/>
      <c r="B39" s="95">
        <v>36</v>
      </c>
      <c r="C39" s="94" t="b">
        <v>0</v>
      </c>
      <c r="D39" s="93" t="str">
        <v>U7</v>
      </c>
      <c r="E39" s="92" t="str">
        <f t="shared" si="3"/>
        <v>GBPFUT1MU7_Quote</v>
      </c>
      <c r="F39" s="91" t="str">
        <f>_xll.qlSimpleQuote(E39,,PriceTickValue,Permanent,Trigger,ObjectOverwrite)</f>
        <v>GBPFUT1MU7_Quote#0000</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'GBPFUT1MM7_Quote'</v>
      </c>
    </row>
    <row r="40" spans="1:41" x14ac:dyDescent="0.2">
      <c r="A40" s="96"/>
      <c r="B40" s="95">
        <v>37</v>
      </c>
      <c r="C40" s="94" t="b">
        <v>0</v>
      </c>
      <c r="D40" s="93" t="str">
        <v>V7</v>
      </c>
      <c r="E40" s="92" t="str">
        <f t="shared" si="3"/>
        <v>GBPFUT1MV7_Quote</v>
      </c>
      <c r="F40" s="91" t="str">
        <f>_xll.qlSimpleQuote(E40,,PriceTickValue,Permanent,Trigger,ObjectOverwrite)</f>
        <v>GBPFUT1MV7_Quote#0000</v>
      </c>
      <c r="G40" s="54" t="str">
        <f>_xll.ohRangeRetrieveError(F40)</f>
        <v/>
      </c>
      <c r="H40" s="90"/>
      <c r="AH40" s="96"/>
      <c r="AI40" s="95">
        <v>34</v>
      </c>
      <c r="AJ40" s="93" t="b">
        <v>0</v>
      </c>
      <c r="AK40" s="93" t="str">
        <v>N7</v>
      </c>
      <c r="AL40" s="177" t="str">
        <f t="shared" si="4"/>
        <v>GBPFUT1MN7_Quote</v>
      </c>
      <c r="AM40" s="178" t="str">
        <f t="shared" si="5"/>
        <v>GBPFUT1MN7ConvAdj_Quote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'GBPFUT1MN7_Quote'</v>
      </c>
    </row>
    <row r="41" spans="1:41" x14ac:dyDescent="0.2">
      <c r="A41" s="96"/>
      <c r="B41" s="95">
        <v>38</v>
      </c>
      <c r="C41" s="94" t="b">
        <v>0</v>
      </c>
      <c r="D41" s="93" t="str">
        <v>X7</v>
      </c>
      <c r="E41" s="92" t="str">
        <f t="shared" si="3"/>
        <v>GBPFUT1MX7_Quote</v>
      </c>
      <c r="F41" s="91" t="str">
        <f>_xll.qlSimpleQuote(E41,,PriceTickValue,Permanent,Trigger,ObjectOverwrite)</f>
        <v>GBPFUT1MX7_Quote#0000</v>
      </c>
      <c r="G41" s="54" t="str">
        <f>_xll.ohRangeRetrieveError(F41)</f>
        <v/>
      </c>
      <c r="H41" s="90"/>
      <c r="AH41" s="96"/>
      <c r="AI41" s="95">
        <v>35</v>
      </c>
      <c r="AJ41" s="93" t="b">
        <v>0</v>
      </c>
      <c r="AK41" s="93" t="str">
        <v>Q7</v>
      </c>
      <c r="AL41" s="177" t="str">
        <f t="shared" si="4"/>
        <v>GBPFUT1MQ7_Quote</v>
      </c>
      <c r="AM41" s="178" t="str">
        <f t="shared" si="5"/>
        <v>GBPFUT1MQ7ConvAdj_Quote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'GBPFUT1MQ7_Quote'</v>
      </c>
    </row>
    <row r="42" spans="1:41" x14ac:dyDescent="0.2">
      <c r="A42" s="96"/>
      <c r="B42" s="95">
        <v>39</v>
      </c>
      <c r="C42" s="94" t="b">
        <v>0</v>
      </c>
      <c r="D42" s="93" t="str">
        <v>Z7</v>
      </c>
      <c r="E42" s="92" t="str">
        <f t="shared" si="3"/>
        <v>GBPFUT1MZ7_Quote</v>
      </c>
      <c r="F42" s="91" t="str">
        <f>_xll.qlSimpleQuote(E42,,PriceTickValue,Permanent,Trigger,ObjectOverwrite)</f>
        <v>GBPFUT1MZ7_Quote#0000</v>
      </c>
      <c r="G42" s="54" t="str">
        <f>_xll.ohRangeRetrieveError(F42)</f>
        <v/>
      </c>
      <c r="H42" s="90"/>
      <c r="AH42" s="96"/>
      <c r="AI42" s="95">
        <v>36</v>
      </c>
      <c r="AJ42" s="93" t="b">
        <v>0</v>
      </c>
      <c r="AK42" s="93" t="str">
        <v>U7</v>
      </c>
      <c r="AL42" s="177" t="str">
        <f t="shared" si="4"/>
        <v>GBPFUT1MU7_Quote</v>
      </c>
      <c r="AM42" s="178" t="str">
        <f t="shared" si="5"/>
        <v>GBPFUT1MU7ConvAdj_Quote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'GBPFUT1MU7_Quote'</v>
      </c>
    </row>
    <row r="43" spans="1:41" x14ac:dyDescent="0.2">
      <c r="A43" s="96"/>
      <c r="B43" s="95">
        <v>40</v>
      </c>
      <c r="C43" s="94" t="b">
        <v>0</v>
      </c>
      <c r="D43" s="93" t="str">
        <v>F8</v>
      </c>
      <c r="E43" s="92" t="str">
        <f t="shared" si="3"/>
        <v>GBPFUT1MF8_Quote</v>
      </c>
      <c r="F43" s="91" t="str">
        <f>_xll.qlSimpleQuote(E43,,PriceTickValue,Permanent,Trigger,ObjectOverwrite)</f>
        <v>GBPFUT1MF8_Quote#0000</v>
      </c>
      <c r="G43" s="54" t="str">
        <f>_xll.ohRangeRetrieveError(F43)</f>
        <v/>
      </c>
      <c r="H43" s="90"/>
      <c r="AH43" s="96"/>
      <c r="AI43" s="95">
        <v>37</v>
      </c>
      <c r="AJ43" s="93" t="b">
        <v>0</v>
      </c>
      <c r="AK43" s="93" t="str">
        <v>V7</v>
      </c>
      <c r="AL43" s="177" t="str">
        <f t="shared" si="4"/>
        <v>GBPFUT1MV7_Quote</v>
      </c>
      <c r="AM43" s="178" t="str">
        <f t="shared" si="5"/>
        <v>GBPFUT1MV7ConvAdj_Quote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'GBPFUT1MV7_Quote'</v>
      </c>
    </row>
    <row r="44" spans="1:41" x14ac:dyDescent="0.2">
      <c r="A44" s="96"/>
      <c r="B44" s="95">
        <v>41</v>
      </c>
      <c r="C44" s="94" t="b">
        <v>0</v>
      </c>
      <c r="D44" s="93" t="str">
        <v>G8</v>
      </c>
      <c r="E44" s="92" t="str">
        <f t="shared" si="3"/>
        <v>GBPFUT1MG8_Quote</v>
      </c>
      <c r="F44" s="91" t="str">
        <f>_xll.qlSimpleQuote(E44,,PriceTickValue,Permanent,Trigger,ObjectOverwrite)</f>
        <v>GBPFUT1MG8_Quote#0000</v>
      </c>
      <c r="G44" s="54" t="str">
        <f>_xll.ohRangeRetrieveError(F44)</f>
        <v/>
      </c>
      <c r="H44" s="90"/>
      <c r="AH44" s="96"/>
      <c r="AI44" s="95">
        <v>38</v>
      </c>
      <c r="AJ44" s="93" t="b">
        <v>0</v>
      </c>
      <c r="AK44" s="93" t="str">
        <v>X7</v>
      </c>
      <c r="AL44" s="177" t="str">
        <f t="shared" si="4"/>
        <v>GBPFUT1MX7_Quote</v>
      </c>
      <c r="AM44" s="178" t="str">
        <f t="shared" si="5"/>
        <v>GBPFUT1MX7ConvAdj_Quote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'GBPFUT1MX7_Quote'</v>
      </c>
    </row>
    <row r="45" spans="1:41" x14ac:dyDescent="0.2">
      <c r="A45" s="96"/>
      <c r="B45" s="95">
        <v>42</v>
      </c>
      <c r="C45" s="94" t="b">
        <v>0</v>
      </c>
      <c r="D45" s="93" t="str">
        <v>H8</v>
      </c>
      <c r="E45" s="92" t="str">
        <f t="shared" si="3"/>
        <v>GBPFUT1MH8_Quote</v>
      </c>
      <c r="F45" s="91" t="str">
        <f>_xll.qlSimpleQuote(E45,,PriceTickValue,Permanent,Trigger,ObjectOverwrite)</f>
        <v>GBPFUT1MH8_Quote#0000</v>
      </c>
      <c r="G45" s="54" t="str">
        <f>_xll.ohRangeRetrieveError(F45)</f>
        <v/>
      </c>
      <c r="H45" s="90"/>
      <c r="AH45" s="96"/>
      <c r="AI45" s="95">
        <v>39</v>
      </c>
      <c r="AJ45" s="93" t="b">
        <v>0</v>
      </c>
      <c r="AK45" s="93" t="str">
        <v>Z7</v>
      </c>
      <c r="AL45" s="177" t="str">
        <f t="shared" si="4"/>
        <v>GBPFUT1MZ7_Quote</v>
      </c>
      <c r="AM45" s="178" t="str">
        <f t="shared" si="5"/>
        <v>GBPFUT1MZ7ConvAdj_Quote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'GBPFUT1MZ7_Quote'</v>
      </c>
    </row>
    <row r="46" spans="1:41" x14ac:dyDescent="0.2">
      <c r="A46" s="96"/>
      <c r="B46" s="95">
        <v>43</v>
      </c>
      <c r="C46" s="94" t="b">
        <v>0</v>
      </c>
      <c r="D46" s="93" t="str">
        <v>J8</v>
      </c>
      <c r="E46" s="92" t="str">
        <f t="shared" si="3"/>
        <v>GBPFUT1MJ8_Quote</v>
      </c>
      <c r="F46" s="91" t="str">
        <f>_xll.qlSimpleQuote(E46,,PriceTickValue,Permanent,Trigger,ObjectOverwrite)</f>
        <v>GBPFUT1MJ8_Quote#0000</v>
      </c>
      <c r="G46" s="54" t="str">
        <f>_xll.ohRangeRetrieveError(F46)</f>
        <v/>
      </c>
      <c r="H46" s="90"/>
      <c r="AH46" s="96"/>
      <c r="AI46" s="95">
        <v>40</v>
      </c>
      <c r="AJ46" s="93" t="b">
        <v>0</v>
      </c>
      <c r="AK46" s="93" t="str">
        <v>F8</v>
      </c>
      <c r="AL46" s="177" t="str">
        <f t="shared" si="4"/>
        <v>GBPFUT1MF8_Quote</v>
      </c>
      <c r="AM46" s="178" t="str">
        <f t="shared" si="5"/>
        <v>GBPFUT1MF8ConvAdj_Quote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'GBPFUT1MF8_Quote'</v>
      </c>
    </row>
    <row r="47" spans="1:41" x14ac:dyDescent="0.2">
      <c r="A47" s="96"/>
      <c r="B47" s="95">
        <v>44</v>
      </c>
      <c r="C47" s="94" t="b">
        <v>0</v>
      </c>
      <c r="D47" s="93" t="str">
        <v>K8</v>
      </c>
      <c r="E47" s="92" t="str">
        <f t="shared" si="3"/>
        <v>GBPFUT1MK8_Quote</v>
      </c>
      <c r="F47" s="91" t="str">
        <f>_xll.qlSimpleQuote(E47,,PriceTickValue,Permanent,Trigger,ObjectOverwrite)</f>
        <v>GBPFUT1MK8_Quote#0000</v>
      </c>
      <c r="G47" s="54" t="str">
        <f>_xll.ohRangeRetrieveError(F47)</f>
        <v/>
      </c>
      <c r="H47" s="90"/>
      <c r="AH47" s="96"/>
      <c r="AI47" s="95">
        <v>41</v>
      </c>
      <c r="AJ47" s="93" t="b">
        <v>0</v>
      </c>
      <c r="AK47" s="93" t="str">
        <v>G8</v>
      </c>
      <c r="AL47" s="177" t="str">
        <f t="shared" si="4"/>
        <v>GBPFUT1MG8_Quote</v>
      </c>
      <c r="AM47" s="178" t="str">
        <f t="shared" si="5"/>
        <v>GBPFUT1MG8ConvAdj_Quote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'GBPFUT1MG8_Quote'</v>
      </c>
    </row>
    <row r="48" spans="1:41" x14ac:dyDescent="0.2">
      <c r="A48" s="96"/>
      <c r="B48" s="95">
        <v>45</v>
      </c>
      <c r="C48" s="94" t="b">
        <v>0</v>
      </c>
      <c r="D48" s="93" t="str">
        <v>M8</v>
      </c>
      <c r="E48" s="92" t="str">
        <f t="shared" si="3"/>
        <v>GBPFUT1MM8_Quote</v>
      </c>
      <c r="F48" s="91" t="str">
        <f>_xll.qlSimpleQuote(E48,,PriceTickValue,Permanent,Trigger,ObjectOverwrite)</f>
        <v>GBPFUT1MM8_Quote#0000</v>
      </c>
      <c r="G48" s="54" t="str">
        <f>_xll.ohRangeRetrieveError(F48)</f>
        <v/>
      </c>
      <c r="H48" s="90"/>
      <c r="AH48" s="96"/>
      <c r="AI48" s="95">
        <v>42</v>
      </c>
      <c r="AJ48" s="93" t="b">
        <v>0</v>
      </c>
      <c r="AK48" s="93" t="str">
        <v>H8</v>
      </c>
      <c r="AL48" s="177" t="str">
        <f t="shared" si="4"/>
        <v>GBPFUT1MH8_Quote</v>
      </c>
      <c r="AM48" s="178" t="str">
        <f t="shared" si="5"/>
        <v>GBPFUT1MH8ConvAdj_Quote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'GBPFUT1MH8_Quote'</v>
      </c>
    </row>
    <row r="49" spans="1:41" x14ac:dyDescent="0.2">
      <c r="A49" s="96"/>
      <c r="B49" s="95">
        <v>46</v>
      </c>
      <c r="C49" s="94" t="b">
        <v>0</v>
      </c>
      <c r="D49" s="93" t="str">
        <v>N8</v>
      </c>
      <c r="E49" s="92" t="str">
        <f t="shared" si="3"/>
        <v>GBPFUT1MN8_Quote</v>
      </c>
      <c r="F49" s="91" t="str">
        <f>_xll.qlSimpleQuote(E49,,PriceTickValue,Permanent,Trigger,ObjectOverwrite)</f>
        <v>GBPFUT1MN8_Quote#0000</v>
      </c>
      <c r="G49" s="54" t="str">
        <f>_xll.ohRangeRetrieveError(F49)</f>
        <v/>
      </c>
      <c r="H49" s="90"/>
      <c r="AH49" s="96"/>
      <c r="AI49" s="95">
        <v>43</v>
      </c>
      <c r="AJ49" s="93" t="b">
        <v>0</v>
      </c>
      <c r="AK49" s="93" t="str">
        <v>J8</v>
      </c>
      <c r="AL49" s="177" t="str">
        <f t="shared" si="4"/>
        <v>GBPFUT1MJ8_Quote</v>
      </c>
      <c r="AM49" s="178" t="str">
        <f t="shared" si="5"/>
        <v>GBPFUT1MJ8ConvAdj_Quote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'GBPFUT1MJ8_Quote'</v>
      </c>
    </row>
    <row r="50" spans="1:41" x14ac:dyDescent="0.2">
      <c r="A50" s="96"/>
      <c r="B50" s="95">
        <v>47</v>
      </c>
      <c r="C50" s="94" t="b">
        <v>0</v>
      </c>
      <c r="D50" s="93" t="str">
        <v>Q8</v>
      </c>
      <c r="E50" s="92" t="str">
        <f t="shared" si="3"/>
        <v>GBPFUT1MQ8_Quote</v>
      </c>
      <c r="F50" s="91" t="str">
        <f>_xll.qlSimpleQuote(E50,,PriceTickValue,Permanent,Trigger,ObjectOverwrite)</f>
        <v>GBPFUT1MQ8_Quote#0000</v>
      </c>
      <c r="G50" s="54" t="str">
        <f>_xll.ohRangeRetrieveError(F50)</f>
        <v/>
      </c>
      <c r="H50" s="90"/>
      <c r="AH50" s="96"/>
      <c r="AI50" s="95">
        <v>44</v>
      </c>
      <c r="AJ50" s="93" t="b">
        <v>0</v>
      </c>
      <c r="AK50" s="93" t="str">
        <v>K8</v>
      </c>
      <c r="AL50" s="177" t="str">
        <f t="shared" si="4"/>
        <v>GBPFUT1MK8_Quote</v>
      </c>
      <c r="AM50" s="178" t="str">
        <f t="shared" si="5"/>
        <v>GBPFUT1MK8ConvAdj_Quote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'GBPFUT1MK8_Quote'</v>
      </c>
    </row>
    <row r="51" spans="1:41" x14ac:dyDescent="0.2">
      <c r="A51" s="96"/>
      <c r="B51" s="95">
        <v>48</v>
      </c>
      <c r="C51" s="94" t="b">
        <v>0</v>
      </c>
      <c r="D51" s="93" t="str">
        <v>U8</v>
      </c>
      <c r="E51" s="92" t="str">
        <f t="shared" si="3"/>
        <v>GBPFUT1MU8_Quote</v>
      </c>
      <c r="F51" s="91" t="str">
        <f>_xll.qlSimpleQuote(E51,,PriceTickValue,Permanent,Trigger,ObjectOverwrite)</f>
        <v>GBPFUT1MU8_Quote#0000</v>
      </c>
      <c r="G51" s="54" t="str">
        <f>_xll.ohRangeRetrieveError(F51)</f>
        <v/>
      </c>
      <c r="H51" s="90"/>
      <c r="AH51" s="96"/>
      <c r="AI51" s="95">
        <v>45</v>
      </c>
      <c r="AJ51" s="93" t="b">
        <v>0</v>
      </c>
      <c r="AK51" s="93" t="str">
        <v>M8</v>
      </c>
      <c r="AL51" s="177" t="str">
        <f t="shared" si="4"/>
        <v>GBPFUT1MM8_Quote</v>
      </c>
      <c r="AM51" s="178" t="str">
        <f t="shared" si="5"/>
        <v>GBPFUT1MM8ConvAdj_Quote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'GBPFUT1MM8_Quote'</v>
      </c>
    </row>
    <row r="52" spans="1:41" x14ac:dyDescent="0.2">
      <c r="A52" s="96"/>
      <c r="B52" s="95">
        <v>49</v>
      </c>
      <c r="C52" s="94" t="b">
        <v>0</v>
      </c>
      <c r="D52" s="93" t="str">
        <v>V8</v>
      </c>
      <c r="E52" s="92" t="str">
        <f t="shared" si="3"/>
        <v>GBPFUT1MV8_Quote</v>
      </c>
      <c r="F52" s="91" t="str">
        <f>_xll.qlSimpleQuote(E52,,PriceTickValue,Permanent,Trigger,ObjectOverwrite)</f>
        <v>GBPFUT1MV8_Quote#0000</v>
      </c>
      <c r="G52" s="54" t="str">
        <f>_xll.ohRangeRetrieveError(F52)</f>
        <v/>
      </c>
      <c r="H52" s="90"/>
      <c r="AH52" s="96"/>
      <c r="AI52" s="95">
        <v>46</v>
      </c>
      <c r="AJ52" s="93" t="b">
        <v>0</v>
      </c>
      <c r="AK52" s="93" t="str">
        <v>N8</v>
      </c>
      <c r="AL52" s="177" t="str">
        <f t="shared" si="4"/>
        <v>GBPFUT1MN8_Quote</v>
      </c>
      <c r="AM52" s="178" t="str">
        <f t="shared" si="5"/>
        <v>GBPFUT1MN8ConvAdj_Quote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'GBPFUT1MN8_Quote'</v>
      </c>
    </row>
    <row r="53" spans="1:41" x14ac:dyDescent="0.2">
      <c r="A53" s="96"/>
      <c r="B53" s="95">
        <v>50</v>
      </c>
      <c r="C53" s="94" t="b">
        <v>0</v>
      </c>
      <c r="D53" s="93" t="str">
        <v>X8</v>
      </c>
      <c r="E53" s="92" t="str">
        <f t="shared" si="3"/>
        <v>GBPFUT1MX8_Quote</v>
      </c>
      <c r="F53" s="91" t="str">
        <f>_xll.qlSimpleQuote(E53,,PriceTickValue,Permanent,Trigger,ObjectOverwrite)</f>
        <v>GBPFUT1MX8_Quote#0000</v>
      </c>
      <c r="G53" s="54" t="str">
        <f>_xll.ohRangeRetrieveError(F53)</f>
        <v/>
      </c>
      <c r="H53" s="90"/>
      <c r="AH53" s="96"/>
      <c r="AI53" s="95">
        <v>47</v>
      </c>
      <c r="AJ53" s="93" t="b">
        <v>0</v>
      </c>
      <c r="AK53" s="93" t="str">
        <v>Q8</v>
      </c>
      <c r="AL53" s="177" t="str">
        <f t="shared" si="4"/>
        <v>GBPFUT1MQ8_Quote</v>
      </c>
      <c r="AM53" s="178" t="str">
        <f t="shared" si="5"/>
        <v>GBPFUT1MQ8ConvAdj_Quote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'GBPFUT1MQ8_Quote'</v>
      </c>
    </row>
    <row r="54" spans="1:41" x14ac:dyDescent="0.2">
      <c r="A54" s="96"/>
      <c r="B54" s="95">
        <v>51</v>
      </c>
      <c r="C54" s="94" t="b">
        <v>0</v>
      </c>
      <c r="D54" s="93" t="str">
        <v>Z8</v>
      </c>
      <c r="E54" s="92" t="str">
        <f t="shared" si="3"/>
        <v>GBPFUT1MZ8_Quote</v>
      </c>
      <c r="F54" s="91" t="str">
        <f>_xll.qlSimpleQuote(E54,,PriceTickValue,Permanent,Trigger,ObjectOverwrite)</f>
        <v>GBPFUT1MZ8_Quote#0000</v>
      </c>
      <c r="G54" s="54" t="str">
        <f>_xll.ohRangeRetrieveError(F54)</f>
        <v/>
      </c>
      <c r="H54" s="90"/>
      <c r="AH54" s="96"/>
      <c r="AI54" s="95">
        <v>48</v>
      </c>
      <c r="AJ54" s="93" t="b">
        <v>0</v>
      </c>
      <c r="AK54" s="93" t="str">
        <v>U8</v>
      </c>
      <c r="AL54" s="177" t="str">
        <f t="shared" si="4"/>
        <v>GBPFUT1MU8_Quote</v>
      </c>
      <c r="AM54" s="178" t="str">
        <f t="shared" si="5"/>
        <v>GBPFUT1MU8ConvAdj_Quote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'GBPFUT1MU8_Quote'</v>
      </c>
    </row>
    <row r="55" spans="1:41" x14ac:dyDescent="0.2">
      <c r="A55" s="96"/>
      <c r="B55" s="95">
        <v>52</v>
      </c>
      <c r="C55" s="94" t="b">
        <v>0</v>
      </c>
      <c r="D55" s="93" t="str">
        <v>F9</v>
      </c>
      <c r="E55" s="92" t="str">
        <f t="shared" si="3"/>
        <v>GBPFUT1MF9_Quote</v>
      </c>
      <c r="F55" s="91" t="str">
        <f>_xll.qlSimpleQuote(E55,,PriceTickValue,Permanent,Trigger,ObjectOverwrite)</f>
        <v>GBPFUT1MF9_Quote#0000</v>
      </c>
      <c r="G55" s="54" t="str">
        <f>_xll.ohRangeRetrieveError(F55)</f>
        <v/>
      </c>
      <c r="H55" s="90"/>
      <c r="AH55" s="96"/>
      <c r="AI55" s="95">
        <v>49</v>
      </c>
      <c r="AJ55" s="93" t="b">
        <v>0</v>
      </c>
      <c r="AK55" s="93" t="str">
        <v>V8</v>
      </c>
      <c r="AL55" s="177" t="str">
        <f t="shared" si="4"/>
        <v>GBPFUT1MV8_Quote</v>
      </c>
      <c r="AM55" s="178" t="str">
        <f t="shared" si="5"/>
        <v>GBPFUT1MV8ConvAdj_Quote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'GBPFUT1MV8_Quote'</v>
      </c>
    </row>
    <row r="56" spans="1:41" x14ac:dyDescent="0.2">
      <c r="A56" s="96"/>
      <c r="B56" s="95">
        <v>53</v>
      </c>
      <c r="C56" s="94" t="b">
        <v>0</v>
      </c>
      <c r="D56" s="93" t="str">
        <v>G9</v>
      </c>
      <c r="E56" s="92" t="str">
        <f t="shared" si="3"/>
        <v>GBPFUT1MG9_Quote</v>
      </c>
      <c r="F56" s="91" t="str">
        <f>_xll.qlSimpleQuote(E56,,PriceTickValue,Permanent,Trigger,ObjectOverwrite)</f>
        <v>GBPFUT1MG9_Quote#0000</v>
      </c>
      <c r="G56" s="54" t="str">
        <f>_xll.ohRangeRetrieveError(F56)</f>
        <v/>
      </c>
      <c r="H56" s="90"/>
      <c r="AH56" s="96"/>
      <c r="AI56" s="95">
        <v>50</v>
      </c>
      <c r="AJ56" s="93" t="b">
        <v>0</v>
      </c>
      <c r="AK56" s="93" t="str">
        <v>X8</v>
      </c>
      <c r="AL56" s="177" t="str">
        <f t="shared" si="4"/>
        <v>GBPFUT1MX8_Quote</v>
      </c>
      <c r="AM56" s="178" t="str">
        <f t="shared" si="5"/>
        <v>GBPFUT1MX8ConvAdj_Quote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'GBPFUT1MX8_Quote'</v>
      </c>
    </row>
    <row r="57" spans="1:41" x14ac:dyDescent="0.2">
      <c r="A57" s="96"/>
      <c r="B57" s="95">
        <v>54</v>
      </c>
      <c r="C57" s="94" t="b">
        <v>0</v>
      </c>
      <c r="D57" s="93" t="str">
        <v>H9</v>
      </c>
      <c r="E57" s="92" t="str">
        <f t="shared" si="3"/>
        <v>GBPFUT1MH9_Quote</v>
      </c>
      <c r="F57" s="91" t="str">
        <f>_xll.qlSimpleQuote(E57,,PriceTickValue,Permanent,Trigger,ObjectOverwrite)</f>
        <v>GBPFUT1MH9_Quote#0000</v>
      </c>
      <c r="G57" s="54" t="str">
        <f>_xll.ohRangeRetrieveError(F57)</f>
        <v/>
      </c>
      <c r="H57" s="90"/>
      <c r="AH57" s="96"/>
      <c r="AI57" s="95">
        <v>51</v>
      </c>
      <c r="AJ57" s="93" t="b">
        <v>0</v>
      </c>
      <c r="AK57" s="93" t="str">
        <v>Z8</v>
      </c>
      <c r="AL57" s="177" t="str">
        <f t="shared" si="4"/>
        <v>GBPFUT1MZ8_Quote</v>
      </c>
      <c r="AM57" s="178" t="str">
        <f t="shared" si="5"/>
        <v>GBPFUT1MZ8ConvAdj_Quote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'GBPFUT1MZ8_Quote'</v>
      </c>
    </row>
    <row r="58" spans="1:41" x14ac:dyDescent="0.2">
      <c r="A58" s="96"/>
      <c r="B58" s="95">
        <v>55</v>
      </c>
      <c r="C58" s="94" t="b">
        <v>0</v>
      </c>
      <c r="D58" s="93" t="str">
        <v>J9</v>
      </c>
      <c r="E58" s="92" t="str">
        <f t="shared" si="3"/>
        <v>GBPFUT1MJ9_Quote</v>
      </c>
      <c r="F58" s="91" t="str">
        <f>_xll.qlSimpleQuote(E58,,PriceTickValue,Permanent,Trigger,ObjectOverwrite)</f>
        <v>GBPFUT1MJ9_Quote#0000</v>
      </c>
      <c r="G58" s="54" t="str">
        <f>_xll.ohRangeRetrieveError(F58)</f>
        <v/>
      </c>
      <c r="H58" s="90"/>
      <c r="AH58" s="96"/>
      <c r="AI58" s="95">
        <v>52</v>
      </c>
      <c r="AJ58" s="93" t="b">
        <v>0</v>
      </c>
      <c r="AK58" s="93" t="str">
        <v>F9</v>
      </c>
      <c r="AL58" s="177" t="str">
        <f t="shared" si="4"/>
        <v>GBPFUT1MF9_Quote</v>
      </c>
      <c r="AM58" s="178" t="str">
        <f t="shared" si="5"/>
        <v>GBPFUT1MF9ConvAdj_Quote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'GBPFUT1MF9_Quote'</v>
      </c>
    </row>
    <row r="59" spans="1:41" x14ac:dyDescent="0.2">
      <c r="A59" s="96"/>
      <c r="B59" s="95">
        <v>56</v>
      </c>
      <c r="C59" s="94" t="b">
        <v>0</v>
      </c>
      <c r="D59" s="93" t="str">
        <v>K9</v>
      </c>
      <c r="E59" s="92" t="str">
        <f t="shared" si="3"/>
        <v>GBPFUT1MK9_Quote</v>
      </c>
      <c r="F59" s="91" t="str">
        <f>_xll.qlSimpleQuote(E59,,PriceTickValue,Permanent,Trigger,ObjectOverwrite)</f>
        <v>GBPFUT1MK9_Quote#0000</v>
      </c>
      <c r="G59" s="54" t="str">
        <f>_xll.ohRangeRetrieveError(F59)</f>
        <v/>
      </c>
      <c r="H59" s="90"/>
      <c r="AH59" s="96"/>
      <c r="AI59" s="95">
        <v>53</v>
      </c>
      <c r="AJ59" s="93" t="b">
        <v>0</v>
      </c>
      <c r="AK59" s="93" t="str">
        <v>G9</v>
      </c>
      <c r="AL59" s="177" t="str">
        <f t="shared" si="4"/>
        <v>GBPFUT1MG9_Quote</v>
      </c>
      <c r="AM59" s="178" t="str">
        <f t="shared" si="5"/>
        <v>GBPFUT1MG9ConvAdj_Quote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'GBPFUT1MG9_Quote'</v>
      </c>
    </row>
    <row r="60" spans="1:41" x14ac:dyDescent="0.2">
      <c r="A60" s="96"/>
      <c r="B60" s="95">
        <v>57</v>
      </c>
      <c r="C60" s="94" t="b">
        <v>0</v>
      </c>
      <c r="D60" s="93" t="str">
        <v>M9</v>
      </c>
      <c r="E60" s="92" t="str">
        <f t="shared" si="3"/>
        <v>GBPFUT1MM9_Quote</v>
      </c>
      <c r="F60" s="91" t="str">
        <f>_xll.qlSimpleQuote(E60,,PriceTickValue,Permanent,Trigger,ObjectOverwrite)</f>
        <v>GBPFUT1MM9_Quote#0000</v>
      </c>
      <c r="G60" s="54" t="str">
        <f>_xll.ohRangeRetrieveError(F60)</f>
        <v/>
      </c>
      <c r="H60" s="90"/>
      <c r="AH60" s="96"/>
      <c r="AI60" s="95">
        <v>54</v>
      </c>
      <c r="AJ60" s="93" t="b">
        <v>0</v>
      </c>
      <c r="AK60" s="93" t="str">
        <v>H9</v>
      </c>
      <c r="AL60" s="177" t="str">
        <f t="shared" si="4"/>
        <v>GBPFUT1MH9_Quote</v>
      </c>
      <c r="AM60" s="178" t="str">
        <f t="shared" si="5"/>
        <v>GBPFUT1MH9ConvAdj_Quote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'GBPFUT1MH9_Quote'</v>
      </c>
    </row>
    <row r="61" spans="1:41" x14ac:dyDescent="0.2">
      <c r="A61" s="96"/>
      <c r="B61" s="95">
        <v>58</v>
      </c>
      <c r="C61" s="94" t="b">
        <v>0</v>
      </c>
      <c r="D61" s="93" t="str">
        <v>N9</v>
      </c>
      <c r="E61" s="92" t="str">
        <f t="shared" si="3"/>
        <v>GBPFUT1MN9_Quote</v>
      </c>
      <c r="F61" s="91" t="str">
        <f>_xll.qlSimpleQuote(E61,,PriceTickValue,Permanent,Trigger,ObjectOverwrite)</f>
        <v>GBPFUT1MN9_Quote#0000</v>
      </c>
      <c r="G61" s="54" t="str">
        <f>_xll.ohRangeRetrieveError(F61)</f>
        <v/>
      </c>
      <c r="H61" s="90"/>
      <c r="AH61" s="96"/>
      <c r="AI61" s="95">
        <v>55</v>
      </c>
      <c r="AJ61" s="93" t="b">
        <v>0</v>
      </c>
      <c r="AK61" s="93" t="str">
        <v>J9</v>
      </c>
      <c r="AL61" s="177" t="str">
        <f t="shared" si="4"/>
        <v>GBPFUT1MJ9_Quote</v>
      </c>
      <c r="AM61" s="178" t="str">
        <f t="shared" si="5"/>
        <v>GBPFUT1MJ9ConvAdj_Quote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'GBPFUT1MJ9_Quote'</v>
      </c>
    </row>
    <row r="62" spans="1:41" x14ac:dyDescent="0.2">
      <c r="A62" s="96"/>
      <c r="B62" s="95">
        <v>59</v>
      </c>
      <c r="C62" s="94" t="b">
        <v>0</v>
      </c>
      <c r="D62" s="93" t="str">
        <v>Q9</v>
      </c>
      <c r="E62" s="92" t="str">
        <f t="shared" si="3"/>
        <v>GBPFUT1MQ9_Quote</v>
      </c>
      <c r="F62" s="91" t="str">
        <f>_xll.qlSimpleQuote(E62,,PriceTickValue,Permanent,Trigger,ObjectOverwrite)</f>
        <v>GBPFUT1MQ9_Quote#0000</v>
      </c>
      <c r="G62" s="54" t="str">
        <f>_xll.ohRangeRetrieveError(F62)</f>
        <v/>
      </c>
      <c r="H62" s="90"/>
      <c r="AH62" s="96"/>
      <c r="AI62" s="95">
        <v>56</v>
      </c>
      <c r="AJ62" s="93" t="b">
        <v>0</v>
      </c>
      <c r="AK62" s="93" t="str">
        <v>K9</v>
      </c>
      <c r="AL62" s="177" t="str">
        <f t="shared" si="4"/>
        <v>GBPFUT1MK9_Quote</v>
      </c>
      <c r="AM62" s="178" t="str">
        <f t="shared" si="5"/>
        <v>GBPFUT1MK9ConvAdj_Quote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'GBPFUT1MK9_Quote'</v>
      </c>
    </row>
    <row r="63" spans="1:41" x14ac:dyDescent="0.2">
      <c r="A63" s="96"/>
      <c r="B63" s="95">
        <v>60</v>
      </c>
      <c r="C63" s="94" t="b">
        <v>0</v>
      </c>
      <c r="D63" s="93" t="str">
        <v>U9</v>
      </c>
      <c r="E63" s="92" t="str">
        <f t="shared" si="3"/>
        <v>GBPFUT1MU9_Quote</v>
      </c>
      <c r="F63" s="91" t="str">
        <f>_xll.qlSimpleQuote(E63,,PriceTickValue,Permanent,Trigger,ObjectOverwrite)</f>
        <v>GBPFUT1MU9_Quote#0000</v>
      </c>
      <c r="G63" s="54" t="str">
        <f>_xll.ohRangeRetrieveError(F63)</f>
        <v/>
      </c>
      <c r="H63" s="90"/>
      <c r="AH63" s="96"/>
      <c r="AI63" s="95">
        <v>57</v>
      </c>
      <c r="AJ63" s="93" t="b">
        <v>0</v>
      </c>
      <c r="AK63" s="93" t="str">
        <v>M9</v>
      </c>
      <c r="AL63" s="177" t="str">
        <f t="shared" si="4"/>
        <v>GBPFUT1MM9_Quote</v>
      </c>
      <c r="AM63" s="178" t="str">
        <f t="shared" si="5"/>
        <v>GBPFUT1MM9ConvAdj_Quote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'GBPFUT1MM9_Quote'</v>
      </c>
    </row>
    <row r="64" spans="1:41" x14ac:dyDescent="0.2">
      <c r="A64" s="96"/>
      <c r="B64" s="95">
        <v>61</v>
      </c>
      <c r="C64" s="94" t="b">
        <v>0</v>
      </c>
      <c r="D64" s="93" t="str">
        <v>V9</v>
      </c>
      <c r="E64" s="92" t="str">
        <f t="shared" si="3"/>
        <v>GBPFUT1MV9_Quote</v>
      </c>
      <c r="F64" s="91" t="str">
        <f>_xll.qlSimpleQuote(E64,,PriceTickValue,Permanent,Trigger,ObjectOverwrite)</f>
        <v>GBPFUT1MV9_Quote#0000</v>
      </c>
      <c r="G64" s="54" t="str">
        <f>_xll.ohRangeRetrieveError(F64)</f>
        <v/>
      </c>
      <c r="H64" s="90"/>
      <c r="AH64" s="96"/>
      <c r="AI64" s="95">
        <v>58</v>
      </c>
      <c r="AJ64" s="93" t="b">
        <v>0</v>
      </c>
      <c r="AK64" s="93" t="str">
        <v>N9</v>
      </c>
      <c r="AL64" s="177" t="str">
        <f t="shared" si="4"/>
        <v>GBPFUT1MN9_Quote</v>
      </c>
      <c r="AM64" s="178" t="str">
        <f t="shared" si="5"/>
        <v>GBPFUT1MN9ConvAdj_Quote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'GBPFUT1MN9_Quote'</v>
      </c>
    </row>
    <row r="65" spans="1:41" x14ac:dyDescent="0.2">
      <c r="A65" s="96"/>
      <c r="B65" s="95">
        <v>62</v>
      </c>
      <c r="C65" s="94" t="b">
        <v>0</v>
      </c>
      <c r="D65" s="93" t="str">
        <v>X9</v>
      </c>
      <c r="E65" s="92" t="str">
        <f t="shared" si="3"/>
        <v>GBPFUT1MX9_Quote</v>
      </c>
      <c r="F65" s="91" t="str">
        <f>_xll.qlSimpleQuote(E65,,PriceTickValue,Permanent,Trigger,ObjectOverwrite)</f>
        <v>GBPFUT1MX9_Quote#0000</v>
      </c>
      <c r="G65" s="54" t="str">
        <f>_xll.ohRangeRetrieveError(F65)</f>
        <v/>
      </c>
      <c r="H65" s="90"/>
      <c r="AH65" s="96"/>
      <c r="AI65" s="95">
        <v>59</v>
      </c>
      <c r="AJ65" s="93" t="b">
        <v>0</v>
      </c>
      <c r="AK65" s="93" t="str">
        <v>Q9</v>
      </c>
      <c r="AL65" s="177" t="str">
        <f t="shared" si="4"/>
        <v>GBPFUT1MQ9_Quote</v>
      </c>
      <c r="AM65" s="178" t="str">
        <f t="shared" si="5"/>
        <v>GBPFUT1MQ9ConvAdj_Quote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'GBPFUT1MQ9_Quote'</v>
      </c>
    </row>
    <row r="66" spans="1:41" x14ac:dyDescent="0.2">
      <c r="A66" s="96"/>
      <c r="B66" s="95">
        <v>63</v>
      </c>
      <c r="C66" s="94" t="b">
        <v>0</v>
      </c>
      <c r="D66" s="93" t="str">
        <v>Z9</v>
      </c>
      <c r="E66" s="92" t="str">
        <f t="shared" si="3"/>
        <v>GBPFUT1MZ9_Quote</v>
      </c>
      <c r="F66" s="91" t="str">
        <f>_xll.qlSimpleQuote(E66,,PriceTickValue,Permanent,Trigger,ObjectOverwrite)</f>
        <v>GBPFUT1MZ9_Quote#0000</v>
      </c>
      <c r="G66" s="54" t="str">
        <f>_xll.ohRangeRetrieveError(F66)</f>
        <v/>
      </c>
      <c r="H66" s="90"/>
      <c r="AH66" s="96"/>
      <c r="AI66" s="95">
        <v>60</v>
      </c>
      <c r="AJ66" s="93" t="b">
        <v>0</v>
      </c>
      <c r="AK66" s="93" t="str">
        <v>U9</v>
      </c>
      <c r="AL66" s="177" t="str">
        <f t="shared" si="4"/>
        <v>GBPFUT1MU9_Quote</v>
      </c>
      <c r="AM66" s="178" t="str">
        <f t="shared" si="5"/>
        <v>GBPFUT1MU9ConvAdj_Quote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'GBPFUT1MU9_Quote'</v>
      </c>
    </row>
    <row r="67" spans="1:41" x14ac:dyDescent="0.2">
      <c r="A67" s="96"/>
      <c r="B67" s="95">
        <v>64</v>
      </c>
      <c r="C67" s="94" t="b">
        <v>0</v>
      </c>
      <c r="D67" s="93" t="str">
        <v>F0</v>
      </c>
      <c r="E67" s="92" t="str">
        <f t="shared" si="3"/>
        <v>GBPFUT1MF0_Quote</v>
      </c>
      <c r="F67" s="91" t="str">
        <f>_xll.qlSimpleQuote(E67,,PriceTickValue,Permanent,Trigger,ObjectOverwrite)</f>
        <v>GBPFUT1MF0_Quote#0000</v>
      </c>
      <c r="G67" s="54" t="str">
        <f>_xll.ohRangeRetrieveError(F67)</f>
        <v/>
      </c>
      <c r="H67" s="90"/>
      <c r="AH67" s="96"/>
      <c r="AI67" s="95">
        <v>61</v>
      </c>
      <c r="AJ67" s="93" t="b">
        <v>0</v>
      </c>
      <c r="AK67" s="93" t="str">
        <v>V9</v>
      </c>
      <c r="AL67" s="177" t="str">
        <f t="shared" si="4"/>
        <v>GBPFUT1MV9_Quote</v>
      </c>
      <c r="AM67" s="178" t="str">
        <f t="shared" si="5"/>
        <v>GBPFUT1MV9ConvAdj_Quote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'GBPFUT1MV9_Quote'</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GBPFUT1MG0_Quote#0000</v>
      </c>
      <c r="G68" s="54" t="str">
        <f>_xll.ohRangeRetrieveError(F68)</f>
        <v/>
      </c>
      <c r="H68" s="90"/>
      <c r="AH68" s="96"/>
      <c r="AI68" s="95">
        <v>62</v>
      </c>
      <c r="AJ68" s="93" t="b">
        <v>0</v>
      </c>
      <c r="AK68" s="93" t="str">
        <v>X9</v>
      </c>
      <c r="AL68" s="177" t="str">
        <f t="shared" si="4"/>
        <v>GBPFUT1MX9_Quote</v>
      </c>
      <c r="AM68" s="178" t="str">
        <f t="shared" si="5"/>
        <v>GBPFUT1MX9ConvAdj_Quote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'GBPFUT1MX9_Quote'</v>
      </c>
    </row>
    <row r="69" spans="1:41" x14ac:dyDescent="0.2">
      <c r="A69" s="96"/>
      <c r="B69" s="95">
        <v>66</v>
      </c>
      <c r="C69" s="94" t="b">
        <v>0</v>
      </c>
      <c r="D69" s="93" t="str">
        <v>H0</v>
      </c>
      <c r="E69" s="92" t="str">
        <f t="shared" si="6"/>
        <v>GBPFUT1MH0_Quote</v>
      </c>
      <c r="F69" s="91" t="str">
        <f>_xll.qlSimpleQuote(E69,,PriceTickValue,Permanent,Trigger,ObjectOverwrite)</f>
        <v>GBPFUT1MH0_Quote#0000</v>
      </c>
      <c r="G69" s="54" t="str">
        <f>_xll.ohRangeRetrieveError(F69)</f>
        <v/>
      </c>
      <c r="H69" s="90"/>
      <c r="AH69" s="96"/>
      <c r="AI69" s="95">
        <v>63</v>
      </c>
      <c r="AJ69" s="93" t="b">
        <v>0</v>
      </c>
      <c r="AK69" s="93" t="str">
        <v>Z9</v>
      </c>
      <c r="AL69" s="177" t="str">
        <f t="shared" si="4"/>
        <v>GBPFUT1MZ9_Quote</v>
      </c>
      <c r="AM69" s="178" t="str">
        <f t="shared" si="5"/>
        <v>GBPFUT1MZ9ConvAdj_Quote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'GBPFUT1MZ9_Quote'</v>
      </c>
    </row>
    <row r="70" spans="1:41" x14ac:dyDescent="0.2">
      <c r="A70" s="96"/>
      <c r="B70" s="95">
        <v>67</v>
      </c>
      <c r="C70" s="94" t="b">
        <v>0</v>
      </c>
      <c r="D70" s="93" t="str">
        <v>J0</v>
      </c>
      <c r="E70" s="92" t="str">
        <f t="shared" si="6"/>
        <v>GBPFUT1MJ0_Quote</v>
      </c>
      <c r="F70" s="91" t="str">
        <f>_xll.qlSimpleQuote(E70,,PriceTickValue,Permanent,Trigger,ObjectOverwrite)</f>
        <v>GBPFUT1MJ0_Quote#0000</v>
      </c>
      <c r="G70" s="54" t="str">
        <f>_xll.ohRangeRetrieveError(F70)</f>
        <v/>
      </c>
      <c r="H70" s="90"/>
      <c r="AH70" s="96"/>
      <c r="AI70" s="95">
        <v>64</v>
      </c>
      <c r="AJ70" s="93" t="b">
        <v>0</v>
      </c>
      <c r="AK70" s="93" t="str">
        <v>F0</v>
      </c>
      <c r="AL70" s="177" t="str">
        <f t="shared" si="4"/>
        <v>GBPFUT1MF0_Quote</v>
      </c>
      <c r="AM70" s="178" t="str">
        <f t="shared" si="5"/>
        <v>GBPFUT1MF0ConvAdj_Quote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'GBPFUT1MF0_Quote'</v>
      </c>
    </row>
    <row r="71" spans="1:41" x14ac:dyDescent="0.2">
      <c r="A71" s="96"/>
      <c r="B71" s="95">
        <v>68</v>
      </c>
      <c r="C71" s="94" t="b">
        <v>0</v>
      </c>
      <c r="D71" s="93" t="str">
        <v>K0</v>
      </c>
      <c r="E71" s="92" t="str">
        <f t="shared" si="6"/>
        <v>GBPFUT1MK0_Quote</v>
      </c>
      <c r="F71" s="91" t="str">
        <f>_xll.qlSimpleQuote(E71,,PriceTickValue,Permanent,Trigger,ObjectOverwrite)</f>
        <v>GBPFUT1MK0_Quote#0000</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'GBPFUT1MG0_Quote'</v>
      </c>
    </row>
    <row r="72" spans="1:41" x14ac:dyDescent="0.2">
      <c r="A72" s="96"/>
      <c r="B72" s="95">
        <v>69</v>
      </c>
      <c r="C72" s="94" t="b">
        <v>0</v>
      </c>
      <c r="D72" s="93" t="str">
        <v>M0</v>
      </c>
      <c r="E72" s="92" t="str">
        <f t="shared" si="6"/>
        <v>GBPFUT1MM0_Quote</v>
      </c>
      <c r="F72" s="91" t="str">
        <f>_xll.qlSimpleQuote(E72,,PriceTickValue,Permanent,Trigger,ObjectOverwrite)</f>
        <v>GBPFUT1MM0_Quote#0000</v>
      </c>
      <c r="G72" s="54" t="str">
        <f>_xll.ohRangeRetrieveError(F72)</f>
        <v/>
      </c>
      <c r="H72" s="90"/>
      <c r="AH72" s="96"/>
      <c r="AI72" s="95">
        <v>66</v>
      </c>
      <c r="AJ72" s="93" t="b">
        <v>0</v>
      </c>
      <c r="AK72" s="93" t="str">
        <v>H0</v>
      </c>
      <c r="AL72" s="177" t="str">
        <f t="shared" si="7"/>
        <v>GBPFUT1MH0_Quote</v>
      </c>
      <c r="AM72" s="178" t="str">
        <f t="shared" si="8"/>
        <v>GBPFUT1MH0ConvAdj_Quote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'GBPFUT1MH0_Quote'</v>
      </c>
    </row>
    <row r="73" spans="1:41" x14ac:dyDescent="0.2">
      <c r="A73" s="96"/>
      <c r="B73" s="95">
        <v>70</v>
      </c>
      <c r="C73" s="94" t="b">
        <v>0</v>
      </c>
      <c r="D73" s="93" t="str">
        <v>N0</v>
      </c>
      <c r="E73" s="92" t="str">
        <f t="shared" si="6"/>
        <v>GBPFUT1MN0_Quote</v>
      </c>
      <c r="F73" s="91" t="str">
        <f>_xll.qlSimpleQuote(E73,,PriceTickValue,Permanent,Trigger,ObjectOverwrite)</f>
        <v>GBPFUT1MN0_Quote#0000</v>
      </c>
      <c r="G73" s="54" t="str">
        <f>_xll.ohRangeRetrieveError(F73)</f>
        <v/>
      </c>
      <c r="H73" s="90"/>
      <c r="AH73" s="96"/>
      <c r="AI73" s="95">
        <v>67</v>
      </c>
      <c r="AJ73" s="93" t="b">
        <v>0</v>
      </c>
      <c r="AK73" s="93" t="str">
        <v>J0</v>
      </c>
      <c r="AL73" s="177" t="str">
        <f t="shared" si="7"/>
        <v>GBPFUT1MJ0_Quote</v>
      </c>
      <c r="AM73" s="178" t="str">
        <f t="shared" si="8"/>
        <v>GBPFUT1MJ0ConvAdj_Quote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'GBPFUT1MJ0_Quote'</v>
      </c>
    </row>
    <row r="74" spans="1:41" x14ac:dyDescent="0.2">
      <c r="A74" s="96"/>
      <c r="B74" s="95">
        <v>71</v>
      </c>
      <c r="C74" s="94" t="b">
        <v>0</v>
      </c>
      <c r="D74" s="93" t="str">
        <v>Q0</v>
      </c>
      <c r="E74" s="92" t="str">
        <f t="shared" si="6"/>
        <v>GBPFUT1MQ0_Quote</v>
      </c>
      <c r="F74" s="91" t="str">
        <f>_xll.qlSimpleQuote(E74,,PriceTickValue,Permanent,Trigger,ObjectOverwrite)</f>
        <v>GBPFUT1MQ0_Quote#0000</v>
      </c>
      <c r="G74" s="54" t="str">
        <f>_xll.ohRangeRetrieveError(F74)</f>
        <v/>
      </c>
      <c r="H74" s="90"/>
      <c r="AH74" s="96"/>
      <c r="AI74" s="95">
        <v>68</v>
      </c>
      <c r="AJ74" s="93" t="b">
        <v>0</v>
      </c>
      <c r="AK74" s="93" t="str">
        <v>K0</v>
      </c>
      <c r="AL74" s="177" t="str">
        <f t="shared" si="7"/>
        <v>GBPFUT1MK0_Quote</v>
      </c>
      <c r="AM74" s="178" t="str">
        <f t="shared" si="8"/>
        <v>GBPFUT1MK0ConvAdj_Quote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'GBPFUT1MK0_Quote'</v>
      </c>
    </row>
    <row r="75" spans="1:41" x14ac:dyDescent="0.2">
      <c r="A75" s="96"/>
      <c r="B75" s="95">
        <v>72</v>
      </c>
      <c r="C75" s="94" t="b">
        <v>0</v>
      </c>
      <c r="D75" s="93" t="str">
        <v>U0</v>
      </c>
      <c r="E75" s="92" t="str">
        <f t="shared" si="6"/>
        <v>GBPFUT1MU0_Quote</v>
      </c>
      <c r="F75" s="91" t="str">
        <f>_xll.qlSimpleQuote(E75,,PriceTickValue,Permanent,Trigger,ObjectOverwrite)</f>
        <v>GBPFUT1MU0_Quote#0000</v>
      </c>
      <c r="G75" s="54" t="str">
        <f>_xll.ohRangeRetrieveError(F75)</f>
        <v/>
      </c>
      <c r="H75" s="90"/>
      <c r="AH75" s="96"/>
      <c r="AI75" s="95">
        <v>69</v>
      </c>
      <c r="AJ75" s="93" t="b">
        <v>0</v>
      </c>
      <c r="AK75" s="93" t="str">
        <v>M0</v>
      </c>
      <c r="AL75" s="177" t="str">
        <f t="shared" si="7"/>
        <v>GBPFUT1MM0_Quote</v>
      </c>
      <c r="AM75" s="178" t="str">
        <f t="shared" si="8"/>
        <v>GBPFUT1MM0ConvAdj_Quote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'GBPFUT1MM0_Quote'</v>
      </c>
    </row>
    <row r="76" spans="1:41" x14ac:dyDescent="0.2">
      <c r="A76" s="96"/>
      <c r="B76" s="95">
        <v>73</v>
      </c>
      <c r="C76" s="94" t="b">
        <v>0</v>
      </c>
      <c r="D76" s="93" t="str">
        <v>V0</v>
      </c>
      <c r="E76" s="92" t="str">
        <f t="shared" si="6"/>
        <v>GBPFUT1MV0_Quote</v>
      </c>
      <c r="F76" s="91" t="str">
        <f>_xll.qlSimpleQuote(E76,,PriceTickValue,Permanent,Trigger,ObjectOverwrite)</f>
        <v>GBPFUT1MV0_Quote#0000</v>
      </c>
      <c r="G76" s="54" t="str">
        <f>_xll.ohRangeRetrieveError(F76)</f>
        <v/>
      </c>
      <c r="H76" s="90"/>
      <c r="AH76" s="96"/>
      <c r="AI76" s="95">
        <v>70</v>
      </c>
      <c r="AJ76" s="93" t="b">
        <v>0</v>
      </c>
      <c r="AK76" s="93" t="str">
        <v>N0</v>
      </c>
      <c r="AL76" s="177" t="str">
        <f t="shared" si="7"/>
        <v>GBPFUT1MN0_Quote</v>
      </c>
      <c r="AM76" s="178" t="str">
        <f t="shared" si="8"/>
        <v>GBPFUT1MN0ConvAdj_Quote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'GBPFUT1MN0_Quote'</v>
      </c>
    </row>
    <row r="77" spans="1:41" x14ac:dyDescent="0.2">
      <c r="A77" s="96"/>
      <c r="B77" s="95">
        <v>74</v>
      </c>
      <c r="C77" s="94" t="b">
        <v>0</v>
      </c>
      <c r="D77" s="93" t="str">
        <v>X0</v>
      </c>
      <c r="E77" s="92" t="str">
        <f t="shared" si="6"/>
        <v>GBPFUT1MX0_Quote</v>
      </c>
      <c r="F77" s="91" t="str">
        <f>_xll.qlSimpleQuote(E77,,PriceTickValue,Permanent,Trigger,ObjectOverwrite)</f>
        <v>GBPFUT1MX0_Quote#0000</v>
      </c>
      <c r="G77" s="54" t="str">
        <f>_xll.ohRangeRetrieveError(F77)</f>
        <v/>
      </c>
      <c r="H77" s="90"/>
      <c r="AH77" s="96"/>
      <c r="AI77" s="95">
        <v>71</v>
      </c>
      <c r="AJ77" s="93" t="b">
        <v>0</v>
      </c>
      <c r="AK77" s="93" t="str">
        <v>Q0</v>
      </c>
      <c r="AL77" s="177" t="str">
        <f t="shared" si="7"/>
        <v>GBPFUT1MQ0_Quote</v>
      </c>
      <c r="AM77" s="178" t="str">
        <f t="shared" si="8"/>
        <v>GBPFUT1MQ0ConvAdj_Quote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'GBPFUT1MQ0_Quote'</v>
      </c>
    </row>
    <row r="78" spans="1:41" x14ac:dyDescent="0.2">
      <c r="A78" s="96"/>
      <c r="B78" s="95">
        <v>75</v>
      </c>
      <c r="C78" s="94" t="b">
        <v>0</v>
      </c>
      <c r="D78" s="93" t="str">
        <v>Z0</v>
      </c>
      <c r="E78" s="92" t="str">
        <f t="shared" si="6"/>
        <v>GBPFUT1MZ0_Quote</v>
      </c>
      <c r="F78" s="91" t="str">
        <f>_xll.qlSimpleQuote(E78,,PriceTickValue,Permanent,Trigger,ObjectOverwrite)</f>
        <v>GBPFUT1MZ0_Quote#0000</v>
      </c>
      <c r="G78" s="54" t="str">
        <f>_xll.ohRangeRetrieveError(F78)</f>
        <v/>
      </c>
      <c r="H78" s="90"/>
      <c r="AH78" s="96"/>
      <c r="AI78" s="95">
        <v>72</v>
      </c>
      <c r="AJ78" s="93" t="b">
        <v>0</v>
      </c>
      <c r="AK78" s="93" t="str">
        <v>U0</v>
      </c>
      <c r="AL78" s="177" t="str">
        <f t="shared" si="7"/>
        <v>GBPFUT1MU0_Quote</v>
      </c>
      <c r="AM78" s="178" t="str">
        <f t="shared" si="8"/>
        <v>GBPFUT1MU0ConvAdj_Quote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'GBPFUT1MU0_Quote'</v>
      </c>
    </row>
    <row r="79" spans="1:41" x14ac:dyDescent="0.2">
      <c r="A79" s="96"/>
      <c r="B79" s="95">
        <v>76</v>
      </c>
      <c r="C79" s="94" t="b">
        <v>0</v>
      </c>
      <c r="D79" s="93" t="str">
        <v>F1</v>
      </c>
      <c r="E79" s="92" t="str">
        <f t="shared" si="6"/>
        <v>GBPFUT1MF1_Quote</v>
      </c>
      <c r="F79" s="91" t="str">
        <f>_xll.qlSimpleQuote(E79,,PriceTickValue,Permanent,Trigger,ObjectOverwrite)</f>
        <v>GBPFUT1MF1_Quote#0000</v>
      </c>
      <c r="G79" s="54" t="str">
        <f>_xll.ohRangeRetrieveError(F79)</f>
        <v/>
      </c>
      <c r="H79" s="90"/>
      <c r="AH79" s="96"/>
      <c r="AI79" s="95">
        <v>73</v>
      </c>
      <c r="AJ79" s="93" t="b">
        <v>0</v>
      </c>
      <c r="AK79" s="93" t="str">
        <v>V0</v>
      </c>
      <c r="AL79" s="177" t="str">
        <f t="shared" si="7"/>
        <v>GBPFUT1MV0_Quote</v>
      </c>
      <c r="AM79" s="178" t="str">
        <f t="shared" si="8"/>
        <v>GBPFUT1MV0ConvAdj_Quote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'GBPFUT1MV0_Quote'</v>
      </c>
    </row>
    <row r="80" spans="1:41" x14ac:dyDescent="0.2">
      <c r="A80" s="96"/>
      <c r="B80" s="95">
        <v>77</v>
      </c>
      <c r="C80" s="94" t="b">
        <v>0</v>
      </c>
      <c r="D80" s="93" t="str">
        <v>G1</v>
      </c>
      <c r="E80" s="92" t="str">
        <f t="shared" si="6"/>
        <v>GBPFUT1MG1_Quote</v>
      </c>
      <c r="F80" s="91" t="str">
        <f>_xll.qlSimpleQuote(E80,,PriceTickValue,Permanent,Trigger,ObjectOverwrite)</f>
        <v>GBPFUT1MG1_Quote#0000</v>
      </c>
      <c r="G80" s="54" t="str">
        <f>_xll.ohRangeRetrieveError(F80)</f>
        <v/>
      </c>
      <c r="H80" s="90"/>
      <c r="AH80" s="96"/>
      <c r="AI80" s="95">
        <v>74</v>
      </c>
      <c r="AJ80" s="93" t="b">
        <v>0</v>
      </c>
      <c r="AK80" s="93" t="str">
        <v>X0</v>
      </c>
      <c r="AL80" s="177" t="str">
        <f t="shared" si="7"/>
        <v>GBPFUT1MX0_Quote</v>
      </c>
      <c r="AM80" s="178" t="str">
        <f t="shared" si="8"/>
        <v>GBPFUT1MX0ConvAdj_Quote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'GBPFUT1MX0_Quote'</v>
      </c>
    </row>
    <row r="81" spans="1:41" x14ac:dyDescent="0.2">
      <c r="A81" s="96"/>
      <c r="B81" s="95">
        <v>78</v>
      </c>
      <c r="C81" s="94" t="b">
        <v>0</v>
      </c>
      <c r="D81" s="93" t="str">
        <v>H1</v>
      </c>
      <c r="E81" s="92" t="str">
        <f t="shared" si="6"/>
        <v>GBPFUT1MH1_Quote</v>
      </c>
      <c r="F81" s="91" t="str">
        <f>_xll.qlSimpleQuote(E81,,PriceTickValue,Permanent,Trigger,ObjectOverwrite)</f>
        <v>GBPFUT1MH1_Quote#0000</v>
      </c>
      <c r="G81" s="54" t="str">
        <f>_xll.ohRangeRetrieveError(F81)</f>
        <v/>
      </c>
      <c r="H81" s="90"/>
      <c r="AH81" s="96"/>
      <c r="AI81" s="95">
        <v>75</v>
      </c>
      <c r="AJ81" s="93" t="b">
        <v>0</v>
      </c>
      <c r="AK81" s="93" t="str">
        <v>Z0</v>
      </c>
      <c r="AL81" s="177" t="str">
        <f t="shared" si="7"/>
        <v>GBPFUT1MZ0_Quote</v>
      </c>
      <c r="AM81" s="178" t="str">
        <f t="shared" si="8"/>
        <v>GBPFUT1MZ0ConvAdj_Quote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'GBPFUT1MZ0_Quote'</v>
      </c>
    </row>
    <row r="82" spans="1:41" x14ac:dyDescent="0.2">
      <c r="A82" s="96"/>
      <c r="B82" s="95">
        <v>79</v>
      </c>
      <c r="C82" s="94" t="b">
        <v>0</v>
      </c>
      <c r="D82" s="93" t="str">
        <v>J1</v>
      </c>
      <c r="E82" s="92" t="str">
        <f t="shared" si="6"/>
        <v>GBPFUT1MJ1_Quote</v>
      </c>
      <c r="F82" s="91" t="str">
        <f>_xll.qlSimpleQuote(E82,,PriceTickValue,Permanent,Trigger,ObjectOverwrite)</f>
        <v>GBPFUT1MJ1_Quote#0000</v>
      </c>
      <c r="G82" s="54" t="str">
        <f>_xll.ohRangeRetrieveError(F82)</f>
        <v/>
      </c>
      <c r="H82" s="90"/>
      <c r="AH82" s="96"/>
      <c r="AI82" s="95">
        <v>76</v>
      </c>
      <c r="AJ82" s="93" t="b">
        <v>0</v>
      </c>
      <c r="AK82" s="93" t="str">
        <v>F1</v>
      </c>
      <c r="AL82" s="177" t="str">
        <f t="shared" si="7"/>
        <v>GBPFUT1MF1_Quote</v>
      </c>
      <c r="AM82" s="178" t="str">
        <f t="shared" si="8"/>
        <v>GBPFUT1MF1ConvAdj_Quote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'GBPFUT1MF1_Quote'</v>
      </c>
    </row>
    <row r="83" spans="1:41" x14ac:dyDescent="0.2">
      <c r="A83" s="96"/>
      <c r="B83" s="95">
        <v>80</v>
      </c>
      <c r="C83" s="94" t="b">
        <v>0</v>
      </c>
      <c r="D83" s="93" t="str">
        <v>K1</v>
      </c>
      <c r="E83" s="92" t="str">
        <f t="shared" si="6"/>
        <v>GBPFUT1MK1_Quote</v>
      </c>
      <c r="F83" s="91" t="str">
        <f>_xll.qlSimpleQuote(E83,,PriceTickValue,Permanent,Trigger,ObjectOverwrite)</f>
        <v>GBPFUT1MK1_Quote#0000</v>
      </c>
      <c r="G83" s="54" t="str">
        <f>_xll.ohRangeRetrieveError(F83)</f>
        <v/>
      </c>
      <c r="H83" s="90"/>
      <c r="AH83" s="96"/>
      <c r="AI83" s="95">
        <v>77</v>
      </c>
      <c r="AJ83" s="93" t="b">
        <v>0</v>
      </c>
      <c r="AK83" s="93" t="str">
        <v>G1</v>
      </c>
      <c r="AL83" s="177" t="str">
        <f t="shared" si="7"/>
        <v>GBPFUT1MG1_Quote</v>
      </c>
      <c r="AM83" s="178" t="str">
        <f t="shared" si="8"/>
        <v>GBPFUT1MG1ConvAdj_Quote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'GBPFUT1MG1_Quote'</v>
      </c>
    </row>
    <row r="84" spans="1:41" x14ac:dyDescent="0.2">
      <c r="A84" s="96"/>
      <c r="B84" s="95">
        <v>81</v>
      </c>
      <c r="C84" s="94" t="b">
        <v>0</v>
      </c>
      <c r="D84" s="93" t="str">
        <v>M1</v>
      </c>
      <c r="E84" s="92" t="str">
        <f t="shared" si="6"/>
        <v>GBPFUT1MM1_Quote</v>
      </c>
      <c r="F84" s="91" t="str">
        <f>_xll.qlSimpleQuote(E84,,PriceTickValue,Permanent,Trigger,ObjectOverwrite)</f>
        <v>GBPFUT1MM1_Quote#0000</v>
      </c>
      <c r="G84" s="54" t="str">
        <f>_xll.ohRangeRetrieveError(F84)</f>
        <v/>
      </c>
      <c r="H84" s="90"/>
      <c r="AH84" s="96"/>
      <c r="AI84" s="95">
        <v>78</v>
      </c>
      <c r="AJ84" s="93" t="b">
        <v>0</v>
      </c>
      <c r="AK84" s="93" t="str">
        <v>H1</v>
      </c>
      <c r="AL84" s="177" t="str">
        <f t="shared" si="7"/>
        <v>GBPFUT1MH1_Quote</v>
      </c>
      <c r="AM84" s="178" t="str">
        <f t="shared" si="8"/>
        <v>GBPFUT1MH1ConvAdj_Quote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'GBPFUT1MH1_Quote'</v>
      </c>
    </row>
    <row r="85" spans="1:41" x14ac:dyDescent="0.2">
      <c r="A85" s="96"/>
      <c r="B85" s="95">
        <v>82</v>
      </c>
      <c r="C85" s="94" t="b">
        <v>0</v>
      </c>
      <c r="D85" s="93" t="str">
        <v>N1</v>
      </c>
      <c r="E85" s="92" t="str">
        <f t="shared" si="6"/>
        <v>GBPFUT1MN1_Quote</v>
      </c>
      <c r="F85" s="91" t="str">
        <f>_xll.qlSimpleQuote(E85,,PriceTickValue,Permanent,Trigger,ObjectOverwrite)</f>
        <v>GBPFUT1MN1_Quote#0000</v>
      </c>
      <c r="G85" s="54" t="str">
        <f>_xll.ohRangeRetrieveError(F85)</f>
        <v/>
      </c>
      <c r="H85" s="90"/>
      <c r="AH85" s="96"/>
      <c r="AI85" s="95">
        <v>79</v>
      </c>
      <c r="AJ85" s="93" t="b">
        <v>0</v>
      </c>
      <c r="AK85" s="93" t="str">
        <v>J1</v>
      </c>
      <c r="AL85" s="177" t="str">
        <f t="shared" si="7"/>
        <v>GBPFUT1MJ1_Quote</v>
      </c>
      <c r="AM85" s="178" t="str">
        <f t="shared" si="8"/>
        <v>GBPFUT1MJ1ConvAdj_Quote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'GBPFUT1MJ1_Quote'</v>
      </c>
    </row>
    <row r="86" spans="1:41" x14ac:dyDescent="0.2">
      <c r="A86" s="96"/>
      <c r="B86" s="95">
        <v>83</v>
      </c>
      <c r="C86" s="94" t="b">
        <v>0</v>
      </c>
      <c r="D86" s="93" t="str">
        <v>Q1</v>
      </c>
      <c r="E86" s="92" t="str">
        <f t="shared" si="6"/>
        <v>GBPFUT1MQ1_Quote</v>
      </c>
      <c r="F86" s="91" t="str">
        <f>_xll.qlSimpleQuote(E86,,PriceTickValue,Permanent,Trigger,ObjectOverwrite)</f>
        <v>GBPFUT1MQ1_Quote#0000</v>
      </c>
      <c r="G86" s="54" t="str">
        <f>_xll.ohRangeRetrieveError(F86)</f>
        <v/>
      </c>
      <c r="H86" s="90"/>
      <c r="AH86" s="96"/>
      <c r="AI86" s="95">
        <v>80</v>
      </c>
      <c r="AJ86" s="93" t="b">
        <v>0</v>
      </c>
      <c r="AK86" s="93" t="str">
        <v>K1</v>
      </c>
      <c r="AL86" s="177" t="str">
        <f t="shared" si="7"/>
        <v>GBPFUT1MK1_Quote</v>
      </c>
      <c r="AM86" s="178" t="str">
        <f t="shared" si="8"/>
        <v>GBPFUT1MK1ConvAdj_Quote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'GBPFUT1MK1_Quote'</v>
      </c>
    </row>
    <row r="87" spans="1:41" x14ac:dyDescent="0.2">
      <c r="A87" s="96"/>
      <c r="B87" s="95">
        <v>84</v>
      </c>
      <c r="C87" s="94" t="b">
        <v>0</v>
      </c>
      <c r="D87" s="93" t="str">
        <v>U1</v>
      </c>
      <c r="E87" s="92" t="str">
        <f t="shared" si="6"/>
        <v>GBPFUT1MU1_Quote</v>
      </c>
      <c r="F87" s="91" t="str">
        <f>_xll.qlSimpleQuote(E87,,PriceTickValue,Permanent,Trigger,ObjectOverwrite)</f>
        <v>GBPFUT1MU1_Quote#0000</v>
      </c>
      <c r="G87" s="54" t="str">
        <f>_xll.ohRangeRetrieveError(F87)</f>
        <v/>
      </c>
      <c r="H87" s="90"/>
      <c r="AH87" s="96"/>
      <c r="AI87" s="95">
        <v>81</v>
      </c>
      <c r="AJ87" s="93" t="b">
        <v>0</v>
      </c>
      <c r="AK87" s="93" t="str">
        <v>M1</v>
      </c>
      <c r="AL87" s="177" t="str">
        <f t="shared" si="7"/>
        <v>GBPFUT1MM1_Quote</v>
      </c>
      <c r="AM87" s="178" t="str">
        <f t="shared" si="8"/>
        <v>GBPFUT1MM1ConvAdj_Quote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'GBPFUT1MM1_Quote'</v>
      </c>
    </row>
    <row r="88" spans="1:41" x14ac:dyDescent="0.2">
      <c r="A88" s="96"/>
      <c r="B88" s="95">
        <v>85</v>
      </c>
      <c r="C88" s="94" t="b">
        <v>0</v>
      </c>
      <c r="D88" s="93" t="str">
        <v>V1</v>
      </c>
      <c r="E88" s="92" t="str">
        <f t="shared" si="6"/>
        <v>GBPFUT1MV1_Quote</v>
      </c>
      <c r="F88" s="91" t="str">
        <f>_xll.qlSimpleQuote(E88,,PriceTickValue,Permanent,Trigger,ObjectOverwrite)</f>
        <v>GBPFUT1MV1_Quote#0000</v>
      </c>
      <c r="G88" s="54" t="str">
        <f>_xll.ohRangeRetrieveError(F88)</f>
        <v/>
      </c>
      <c r="H88" s="90"/>
      <c r="AH88" s="96"/>
      <c r="AI88" s="95">
        <v>82</v>
      </c>
      <c r="AJ88" s="93" t="b">
        <v>0</v>
      </c>
      <c r="AK88" s="93" t="str">
        <v>N1</v>
      </c>
      <c r="AL88" s="177" t="str">
        <f t="shared" si="7"/>
        <v>GBPFUT1MN1_Quote</v>
      </c>
      <c r="AM88" s="178" t="str">
        <f t="shared" si="8"/>
        <v>GBPFUT1MN1ConvAdj_Quote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'GBPFUT1MN1_Quote'</v>
      </c>
    </row>
    <row r="89" spans="1:41" x14ac:dyDescent="0.2">
      <c r="A89" s="96"/>
      <c r="B89" s="95">
        <v>86</v>
      </c>
      <c r="C89" s="94" t="b">
        <v>0</v>
      </c>
      <c r="D89" s="93" t="str">
        <v>X1</v>
      </c>
      <c r="E89" s="92" t="str">
        <f t="shared" si="6"/>
        <v>GBPFUT1MX1_Quote</v>
      </c>
      <c r="F89" s="91" t="str">
        <f>_xll.qlSimpleQuote(E89,,PriceTickValue,Permanent,Trigger,ObjectOverwrite)</f>
        <v>GBPFUT1MX1_Quote#0000</v>
      </c>
      <c r="G89" s="54" t="str">
        <f>_xll.ohRangeRetrieveError(F89)</f>
        <v/>
      </c>
      <c r="H89" s="90"/>
      <c r="AH89" s="96"/>
      <c r="AI89" s="95">
        <v>83</v>
      </c>
      <c r="AJ89" s="93" t="b">
        <v>0</v>
      </c>
      <c r="AK89" s="93" t="str">
        <v>Q1</v>
      </c>
      <c r="AL89" s="177" t="str">
        <f t="shared" si="7"/>
        <v>GBPFUT1MQ1_Quote</v>
      </c>
      <c r="AM89" s="178" t="str">
        <f t="shared" si="8"/>
        <v>GBPFUT1MQ1ConvAdj_Quote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'GBPFUT1MQ1_Quote'</v>
      </c>
    </row>
    <row r="90" spans="1:41" x14ac:dyDescent="0.2">
      <c r="A90" s="96"/>
      <c r="B90" s="95">
        <v>87</v>
      </c>
      <c r="C90" s="94" t="b">
        <v>0</v>
      </c>
      <c r="D90" s="93" t="str">
        <v>Z1</v>
      </c>
      <c r="E90" s="92" t="str">
        <f t="shared" si="6"/>
        <v>GBPFUT1MZ1_Quote</v>
      </c>
      <c r="F90" s="91" t="str">
        <f>_xll.qlSimpleQuote(E90,,PriceTickValue,Permanent,Trigger,ObjectOverwrite)</f>
        <v>GBPFUT1MZ1_Quote#0000</v>
      </c>
      <c r="G90" s="54" t="str">
        <f>_xll.ohRangeRetrieveError(F90)</f>
        <v/>
      </c>
      <c r="H90" s="90"/>
      <c r="AH90" s="96"/>
      <c r="AI90" s="95">
        <v>84</v>
      </c>
      <c r="AJ90" s="93" t="b">
        <v>0</v>
      </c>
      <c r="AK90" s="93" t="str">
        <v>U1</v>
      </c>
      <c r="AL90" s="177" t="str">
        <f t="shared" si="7"/>
        <v>GBPFUT1MU1_Quote</v>
      </c>
      <c r="AM90" s="178" t="str">
        <f t="shared" si="8"/>
        <v>GBPFUT1MU1ConvAdj_Quote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'GBPFUT1MU1_Quote'</v>
      </c>
    </row>
    <row r="91" spans="1:41" x14ac:dyDescent="0.2">
      <c r="A91" s="96"/>
      <c r="B91" s="95">
        <v>88</v>
      </c>
      <c r="C91" s="94" t="b">
        <v>0</v>
      </c>
      <c r="D91" s="93" t="str">
        <v>F2</v>
      </c>
      <c r="E91" s="92" t="str">
        <f t="shared" si="6"/>
        <v>GBPFUT1MF2_Quote</v>
      </c>
      <c r="F91" s="91" t="str">
        <f>_xll.qlSimpleQuote(E91,,PriceTickValue,Permanent,Trigger,ObjectOverwrite)</f>
        <v>GBPFUT1MF2_Quote#0000</v>
      </c>
      <c r="G91" s="54" t="str">
        <f>_xll.ohRangeRetrieveError(F91)</f>
        <v/>
      </c>
      <c r="H91" s="90"/>
      <c r="AH91" s="96"/>
      <c r="AI91" s="95">
        <v>85</v>
      </c>
      <c r="AJ91" s="93" t="b">
        <v>0</v>
      </c>
      <c r="AK91" s="93" t="str">
        <v>V1</v>
      </c>
      <c r="AL91" s="177" t="str">
        <f t="shared" si="7"/>
        <v>GBPFUT1MV1_Quote</v>
      </c>
      <c r="AM91" s="178" t="str">
        <f t="shared" si="8"/>
        <v>GBPFUT1MV1ConvAdj_Quote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'GBPFUT1MV1_Quote'</v>
      </c>
    </row>
    <row r="92" spans="1:41" x14ac:dyDescent="0.2">
      <c r="A92" s="96"/>
      <c r="B92" s="95">
        <v>89</v>
      </c>
      <c r="C92" s="94" t="b">
        <v>0</v>
      </c>
      <c r="D92" s="93" t="str">
        <v>G2</v>
      </c>
      <c r="E92" s="92" t="str">
        <f t="shared" si="6"/>
        <v>GBPFUT1MG2_Quote</v>
      </c>
      <c r="F92" s="91" t="str">
        <f>_xll.qlSimpleQuote(E92,,PriceTickValue,Permanent,Trigger,ObjectOverwrite)</f>
        <v>GBPFUT1MG2_Quote#0000</v>
      </c>
      <c r="G92" s="54" t="str">
        <f>_xll.ohRangeRetrieveError(F92)</f>
        <v/>
      </c>
      <c r="H92" s="90"/>
      <c r="AH92" s="96"/>
      <c r="AI92" s="95">
        <v>86</v>
      </c>
      <c r="AJ92" s="93" t="b">
        <v>0</v>
      </c>
      <c r="AK92" s="93" t="str">
        <v>X1</v>
      </c>
      <c r="AL92" s="177" t="str">
        <f t="shared" si="7"/>
        <v>GBPFUT1MX1_Quote</v>
      </c>
      <c r="AM92" s="178" t="str">
        <f t="shared" si="8"/>
        <v>GBPFUT1MX1ConvAdj_Quote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'GBPFUT1MX1_Quote'</v>
      </c>
    </row>
    <row r="93" spans="1:41" x14ac:dyDescent="0.2">
      <c r="A93" s="96"/>
      <c r="B93" s="95">
        <v>90</v>
      </c>
      <c r="C93" s="94" t="b">
        <v>0</v>
      </c>
      <c r="D93" s="93" t="str">
        <v>H2</v>
      </c>
      <c r="E93" s="92" t="str">
        <f t="shared" si="6"/>
        <v>GBPFUT1MH2_Quote</v>
      </c>
      <c r="F93" s="91" t="str">
        <f>_xll.qlSimpleQuote(E93,,PriceTickValue,Permanent,Trigger,ObjectOverwrite)</f>
        <v>GBPFUT1MH2_Quote#0000</v>
      </c>
      <c r="G93" s="54" t="str">
        <f>_xll.ohRangeRetrieveError(F93)</f>
        <v/>
      </c>
      <c r="H93" s="90"/>
      <c r="AH93" s="96"/>
      <c r="AI93" s="95">
        <v>87</v>
      </c>
      <c r="AJ93" s="93" t="b">
        <v>0</v>
      </c>
      <c r="AK93" s="93" t="str">
        <v>Z1</v>
      </c>
      <c r="AL93" s="177" t="str">
        <f t="shared" si="7"/>
        <v>GBPFUT1MZ1_Quote</v>
      </c>
      <c r="AM93" s="178" t="str">
        <f t="shared" si="8"/>
        <v>GBPFUT1MZ1ConvAdj_Quote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'GBPFUT1MZ1_Quote'</v>
      </c>
    </row>
    <row r="94" spans="1:41" x14ac:dyDescent="0.2">
      <c r="A94" s="96"/>
      <c r="B94" s="95">
        <v>91</v>
      </c>
      <c r="C94" s="94" t="b">
        <v>0</v>
      </c>
      <c r="D94" s="93" t="str">
        <v>J2</v>
      </c>
      <c r="E94" s="92" t="str">
        <f t="shared" si="6"/>
        <v>GBPFUT1MJ2_Quote</v>
      </c>
      <c r="F94" s="91" t="str">
        <f>_xll.qlSimpleQuote(E94,,PriceTickValue,Permanent,Trigger,ObjectOverwrite)</f>
        <v>GBPFUT1MJ2_Quote#0000</v>
      </c>
      <c r="G94" s="54" t="str">
        <f>_xll.ohRangeRetrieveError(F94)</f>
        <v/>
      </c>
      <c r="H94" s="90"/>
      <c r="AH94" s="96"/>
      <c r="AI94" s="95">
        <v>88</v>
      </c>
      <c r="AJ94" s="93" t="b">
        <v>0</v>
      </c>
      <c r="AK94" s="93" t="str">
        <v>F2</v>
      </c>
      <c r="AL94" s="177" t="str">
        <f t="shared" si="7"/>
        <v>GBPFUT1MF2_Quote</v>
      </c>
      <c r="AM94" s="178" t="str">
        <f t="shared" si="8"/>
        <v>GBPFUT1MF2ConvAdj_Quote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'GBPFUT1MF2_Quote'</v>
      </c>
    </row>
    <row r="95" spans="1:41" x14ac:dyDescent="0.2">
      <c r="A95" s="96"/>
      <c r="B95" s="95">
        <v>92</v>
      </c>
      <c r="C95" s="94" t="b">
        <v>0</v>
      </c>
      <c r="D95" s="93" t="str">
        <v>K2</v>
      </c>
      <c r="E95" s="92" t="str">
        <f t="shared" si="6"/>
        <v>GBPFUT1MK2_Quote</v>
      </c>
      <c r="F95" s="91" t="str">
        <f>_xll.qlSimpleQuote(E95,,PriceTickValue,Permanent,Trigger,ObjectOverwrite)</f>
        <v>GBPFUT1MK2_Quote#0000</v>
      </c>
      <c r="G95" s="54" t="str">
        <f>_xll.ohRangeRetrieveError(F95)</f>
        <v/>
      </c>
      <c r="H95" s="90"/>
      <c r="AH95" s="96"/>
      <c r="AI95" s="95">
        <v>89</v>
      </c>
      <c r="AJ95" s="93" t="b">
        <v>0</v>
      </c>
      <c r="AK95" s="93" t="str">
        <v>G2</v>
      </c>
      <c r="AL95" s="177" t="str">
        <f t="shared" si="7"/>
        <v>GBPFUT1MG2_Quote</v>
      </c>
      <c r="AM95" s="178" t="str">
        <f t="shared" si="8"/>
        <v>GBPFUT1MG2ConvAdj_Quote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'GBPFUT1MG2_Quote'</v>
      </c>
    </row>
    <row r="96" spans="1:41" x14ac:dyDescent="0.2">
      <c r="A96" s="96"/>
      <c r="B96" s="95">
        <v>93</v>
      </c>
      <c r="C96" s="94" t="b">
        <v>0</v>
      </c>
      <c r="D96" s="93" t="str">
        <v>M2</v>
      </c>
      <c r="E96" s="92" t="str">
        <f t="shared" si="6"/>
        <v>GBPFUT1MM2_Quote</v>
      </c>
      <c r="F96" s="91" t="str">
        <f>_xll.qlSimpleQuote(E96,,PriceTickValue,Permanent,Trigger,ObjectOverwrite)</f>
        <v>GBPFUT1MM2_Quote#0000</v>
      </c>
      <c r="G96" s="54" t="str">
        <f>_xll.ohRangeRetrieveError(F96)</f>
        <v/>
      </c>
      <c r="H96" s="90"/>
      <c r="AH96" s="96"/>
      <c r="AI96" s="95">
        <v>90</v>
      </c>
      <c r="AJ96" s="93" t="b">
        <v>0</v>
      </c>
      <c r="AK96" s="93" t="str">
        <v>H2</v>
      </c>
      <c r="AL96" s="177" t="str">
        <f t="shared" si="7"/>
        <v>GBPFUT1MH2_Quote</v>
      </c>
      <c r="AM96" s="178" t="str">
        <f t="shared" si="8"/>
        <v>GBPFUT1MH2ConvAdj_Quote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'GBPFUT1MH2_Quote'</v>
      </c>
    </row>
    <row r="97" spans="1:41" x14ac:dyDescent="0.2">
      <c r="A97" s="96"/>
      <c r="B97" s="95">
        <v>94</v>
      </c>
      <c r="C97" s="94" t="b">
        <v>0</v>
      </c>
      <c r="D97" s="93" t="str">
        <v>N2</v>
      </c>
      <c r="E97" s="92" t="str">
        <f t="shared" si="6"/>
        <v>GBPFUT1MN2_Quote</v>
      </c>
      <c r="F97" s="91" t="str">
        <f>_xll.qlSimpleQuote(E97,,PriceTickValue,Permanent,Trigger,ObjectOverwrite)</f>
        <v>GBPFUT1MN2_Quote#0000</v>
      </c>
      <c r="G97" s="54" t="str">
        <f>_xll.ohRangeRetrieveError(F97)</f>
        <v/>
      </c>
      <c r="H97" s="90"/>
      <c r="AH97" s="96"/>
      <c r="AI97" s="95">
        <v>91</v>
      </c>
      <c r="AJ97" s="93" t="b">
        <v>0</v>
      </c>
      <c r="AK97" s="93" t="str">
        <v>J2</v>
      </c>
      <c r="AL97" s="177" t="str">
        <f t="shared" si="7"/>
        <v>GBPFUT1MJ2_Quote</v>
      </c>
      <c r="AM97" s="178" t="str">
        <f t="shared" si="8"/>
        <v>GBPFUT1MJ2ConvAdj_Quote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'GBPFUT1MJ2_Quote'</v>
      </c>
    </row>
    <row r="98" spans="1:41" x14ac:dyDescent="0.2">
      <c r="A98" s="96"/>
      <c r="B98" s="95">
        <v>95</v>
      </c>
      <c r="C98" s="94" t="b">
        <v>0</v>
      </c>
      <c r="D98" s="93" t="str">
        <v>Q2</v>
      </c>
      <c r="E98" s="92" t="str">
        <f t="shared" si="6"/>
        <v>GBPFUT1MQ2_Quote</v>
      </c>
      <c r="F98" s="91" t="str">
        <f>_xll.qlSimpleQuote(E98,,PriceTickValue,Permanent,Trigger,ObjectOverwrite)</f>
        <v>GBPFUT1MQ2_Quote#0000</v>
      </c>
      <c r="G98" s="54" t="str">
        <f>_xll.ohRangeRetrieveError(F98)</f>
        <v/>
      </c>
      <c r="H98" s="90"/>
      <c r="AH98" s="96"/>
      <c r="AI98" s="95">
        <v>92</v>
      </c>
      <c r="AJ98" s="93" t="b">
        <v>0</v>
      </c>
      <c r="AK98" s="93" t="str">
        <v>K2</v>
      </c>
      <c r="AL98" s="177" t="str">
        <f t="shared" si="7"/>
        <v>GBPFUT1MK2_Quote</v>
      </c>
      <c r="AM98" s="178" t="str">
        <f t="shared" si="8"/>
        <v>GBPFUT1MK2ConvAdj_Quote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'GBPFUT1MK2_Quote'</v>
      </c>
    </row>
    <row r="99" spans="1:41" x14ac:dyDescent="0.2">
      <c r="A99" s="96"/>
      <c r="B99" s="95">
        <v>96</v>
      </c>
      <c r="C99" s="94" t="b">
        <v>0</v>
      </c>
      <c r="D99" s="93" t="str">
        <v>U2</v>
      </c>
      <c r="E99" s="92" t="str">
        <f t="shared" si="6"/>
        <v>GBPFUT1MU2_Quote</v>
      </c>
      <c r="F99" s="91" t="str">
        <f>_xll.qlSimpleQuote(E99,,PriceTickValue,Permanent,Trigger,ObjectOverwrite)</f>
        <v>GBPFUT1MU2_Quote#0000</v>
      </c>
      <c r="G99" s="54" t="str">
        <f>_xll.ohRangeRetrieveError(F99)</f>
        <v/>
      </c>
      <c r="H99" s="90"/>
      <c r="AH99" s="96"/>
      <c r="AI99" s="95">
        <v>93</v>
      </c>
      <c r="AJ99" s="93" t="b">
        <v>0</v>
      </c>
      <c r="AK99" s="93" t="str">
        <v>M2</v>
      </c>
      <c r="AL99" s="177" t="str">
        <f t="shared" si="7"/>
        <v>GBPFUT1MM2_Quote</v>
      </c>
      <c r="AM99" s="178" t="str">
        <f t="shared" si="8"/>
        <v>GBPFUT1MM2ConvAdj_Quote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'GBPFUT1MM2_Quote'</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GBPFUT1MV2_Quote#0000</v>
      </c>
      <c r="G100" s="54" t="str">
        <f>_xll.ohRangeRetrieveError(F100)</f>
        <v/>
      </c>
      <c r="H100" s="90"/>
      <c r="AH100" s="96"/>
      <c r="AI100" s="95">
        <v>94</v>
      </c>
      <c r="AJ100" s="93" t="b">
        <v>0</v>
      </c>
      <c r="AK100" s="93" t="str">
        <v>N2</v>
      </c>
      <c r="AL100" s="177" t="str">
        <f t="shared" si="7"/>
        <v>GBPFUT1MN2_Quote</v>
      </c>
      <c r="AM100" s="178" t="str">
        <f t="shared" si="8"/>
        <v>GBPFUT1MN2ConvAdj_Quote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'GBPFUT1MN2_Quote'</v>
      </c>
    </row>
    <row r="101" spans="1:41" x14ac:dyDescent="0.2">
      <c r="A101" s="96"/>
      <c r="B101" s="95">
        <v>98</v>
      </c>
      <c r="C101" s="94" t="b">
        <v>0</v>
      </c>
      <c r="D101" s="93" t="str">
        <v>X2</v>
      </c>
      <c r="E101" s="92" t="str">
        <f t="shared" si="9"/>
        <v>GBPFUT1MX2_Quote</v>
      </c>
      <c r="F101" s="91" t="str">
        <f>_xll.qlSimpleQuote(E101,,PriceTickValue,Permanent,Trigger,ObjectOverwrite)</f>
        <v>GBPFUT1MX2_Quote#0000</v>
      </c>
      <c r="G101" s="54" t="str">
        <f>_xll.ohRangeRetrieveError(F101)</f>
        <v/>
      </c>
      <c r="H101" s="90"/>
      <c r="AH101" s="96"/>
      <c r="AI101" s="95">
        <v>95</v>
      </c>
      <c r="AJ101" s="93" t="b">
        <v>0</v>
      </c>
      <c r="AK101" s="93" t="str">
        <v>Q2</v>
      </c>
      <c r="AL101" s="177" t="str">
        <f t="shared" si="7"/>
        <v>GBPFUT1MQ2_Quote</v>
      </c>
      <c r="AM101" s="178" t="str">
        <f t="shared" si="8"/>
        <v>GBPFUT1MQ2ConvAdj_Quote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'GBPFUT1MQ2_Quote'</v>
      </c>
    </row>
    <row r="102" spans="1:41" x14ac:dyDescent="0.2">
      <c r="A102" s="96"/>
      <c r="B102" s="95">
        <v>99</v>
      </c>
      <c r="C102" s="94" t="b">
        <v>0</v>
      </c>
      <c r="D102" s="93" t="str">
        <v>Z2</v>
      </c>
      <c r="E102" s="92" t="str">
        <f t="shared" si="9"/>
        <v>GBPFUT1MZ2_Quote</v>
      </c>
      <c r="F102" s="91" t="str">
        <f>_xll.qlSimpleQuote(E102,,PriceTickValue,Permanent,Trigger,ObjectOverwrite)</f>
        <v>GBPFUT1MZ2_Quote#0000</v>
      </c>
      <c r="G102" s="54" t="str">
        <f>_xll.ohRangeRetrieveError(F102)</f>
        <v/>
      </c>
      <c r="H102" s="90"/>
      <c r="AH102" s="96"/>
      <c r="AI102" s="95">
        <v>96</v>
      </c>
      <c r="AJ102" s="93" t="b">
        <v>0</v>
      </c>
      <c r="AK102" s="93" t="str">
        <v>U2</v>
      </c>
      <c r="AL102" s="177" t="str">
        <f t="shared" si="7"/>
        <v>GBPFUT1MU2_Quote</v>
      </c>
      <c r="AM102" s="178" t="str">
        <f t="shared" si="8"/>
        <v>GBPFUT1MU2ConvAdj_Quote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'GBPFUT1MU2_Quote'</v>
      </c>
    </row>
    <row r="103" spans="1:41" x14ac:dyDescent="0.2">
      <c r="A103" s="96"/>
      <c r="B103" s="95">
        <v>100</v>
      </c>
      <c r="C103" s="94" t="b">
        <v>0</v>
      </c>
      <c r="D103" s="93" t="str">
        <v>F3</v>
      </c>
      <c r="E103" s="92" t="str">
        <f t="shared" si="9"/>
        <v>GBPFUT1MF3_Quote</v>
      </c>
      <c r="F103" s="91" t="str">
        <f>_xll.qlSimpleQuote(E103,,PriceTickValue,Permanent,Trigger,ObjectOverwrite)</f>
        <v>GBPFUT1MF3_Quote#0000</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'GBPFUT1MV2_Quote'</v>
      </c>
    </row>
    <row r="104" spans="1:41" x14ac:dyDescent="0.2">
      <c r="A104" s="96"/>
      <c r="B104" s="95">
        <v>101</v>
      </c>
      <c r="C104" s="94" t="b">
        <v>0</v>
      </c>
      <c r="D104" s="93" t="str">
        <v>G3</v>
      </c>
      <c r="E104" s="92" t="str">
        <f t="shared" si="9"/>
        <v>GBPFUT1MG3_Quote</v>
      </c>
      <c r="F104" s="91" t="str">
        <f>_xll.qlSimpleQuote(E104,,PriceTickValue,Permanent,Trigger,ObjectOverwrite)</f>
        <v>GBPFUT1MG3_Quote#0000</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'GBPFUT1MX2_Quote'</v>
      </c>
    </row>
    <row r="105" spans="1:41" x14ac:dyDescent="0.2">
      <c r="A105" s="96"/>
      <c r="B105" s="95">
        <v>102</v>
      </c>
      <c r="C105" s="94" t="b">
        <v>0</v>
      </c>
      <c r="D105" s="93" t="str">
        <v>H3</v>
      </c>
      <c r="E105" s="92" t="str">
        <f t="shared" si="9"/>
        <v>GBPFUT1MH3_Quote</v>
      </c>
      <c r="F105" s="91" t="str">
        <f>_xll.qlSimpleQuote(E105,,PriceTickValue,Permanent,Trigger,ObjectOverwrite)</f>
        <v>GBPFUT1MH3_Quote#0000</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'GBPFUT1MZ2_Quote'</v>
      </c>
    </row>
    <row r="106" spans="1:41" x14ac:dyDescent="0.2">
      <c r="A106" s="96"/>
      <c r="B106" s="95">
        <v>103</v>
      </c>
      <c r="C106" s="94" t="b">
        <v>0</v>
      </c>
      <c r="D106" s="93" t="str">
        <v>J3</v>
      </c>
      <c r="E106" s="92" t="str">
        <f t="shared" si="9"/>
        <v>GBPFUT1MJ3_Quote</v>
      </c>
      <c r="F106" s="91" t="str">
        <f>_xll.qlSimpleQuote(E106,,PriceTickValue,Permanent,Trigger,ObjectOverwrite)</f>
        <v>GBPFUT1MJ3_Quote#0000</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'GBPFUT1MF3_Quote'</v>
      </c>
    </row>
    <row r="107" spans="1:41" x14ac:dyDescent="0.2">
      <c r="A107" s="96"/>
      <c r="B107" s="95">
        <v>104</v>
      </c>
      <c r="C107" s="94" t="b">
        <v>0</v>
      </c>
      <c r="D107" s="93" t="str">
        <v>K3</v>
      </c>
      <c r="E107" s="92" t="str">
        <f t="shared" si="9"/>
        <v>GBPFUT1MK3_Quote</v>
      </c>
      <c r="F107" s="91" t="str">
        <f>_xll.qlSimpleQuote(E107,,PriceTickValue,Permanent,Trigger,ObjectOverwrite)</f>
        <v>GBPFUT1MK3_Quote#0000</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'GBPFUT1MG3_Quote'</v>
      </c>
    </row>
    <row r="108" spans="1:41" x14ac:dyDescent="0.2">
      <c r="A108" s="96"/>
      <c r="B108" s="95">
        <v>105</v>
      </c>
      <c r="C108" s="94" t="b">
        <v>0</v>
      </c>
      <c r="D108" s="93" t="str">
        <v>M3</v>
      </c>
      <c r="E108" s="92" t="str">
        <f t="shared" si="9"/>
        <v>GBPFUT1MM3_Quote</v>
      </c>
      <c r="F108" s="91" t="str">
        <f>_xll.qlSimpleQuote(E108,,PriceTickValue,Permanent,Trigger,ObjectOverwrite)</f>
        <v>GBPFUT1MM3_Quote#0000</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'GBPFUT1MH3_Quote'</v>
      </c>
    </row>
    <row r="109" spans="1:41" x14ac:dyDescent="0.2">
      <c r="A109" s="96"/>
      <c r="B109" s="95">
        <v>106</v>
      </c>
      <c r="C109" s="94" t="b">
        <v>0</v>
      </c>
      <c r="D109" s="93" t="str">
        <v>N3</v>
      </c>
      <c r="E109" s="92" t="str">
        <f t="shared" si="9"/>
        <v>GBPFUT1MN3_Quote</v>
      </c>
      <c r="F109" s="91" t="str">
        <f>_xll.qlSimpleQuote(E109,,PriceTickValue,Permanent,Trigger,ObjectOverwrite)</f>
        <v>GBPFUT1MN3_Quote#0000</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'GBPFUT1MJ3_Quote'</v>
      </c>
    </row>
    <row r="110" spans="1:41" x14ac:dyDescent="0.2">
      <c r="A110" s="96"/>
      <c r="B110" s="95">
        <v>107</v>
      </c>
      <c r="C110" s="94" t="b">
        <v>0</v>
      </c>
      <c r="D110" s="93" t="str">
        <v>Q3</v>
      </c>
      <c r="E110" s="92" t="str">
        <f t="shared" si="9"/>
        <v>GBPFUT1MQ3_Quote</v>
      </c>
      <c r="F110" s="91" t="str">
        <f>_xll.qlSimpleQuote(E110,,PriceTickValue,Permanent,Trigger,ObjectOverwrite)</f>
        <v>GBPFUT1MQ3_Quote#0000</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'GBPFUT1MK3_Quote'</v>
      </c>
    </row>
    <row r="111" spans="1:41" x14ac:dyDescent="0.2">
      <c r="A111" s="96"/>
      <c r="B111" s="95">
        <v>108</v>
      </c>
      <c r="C111" s="94" t="b">
        <v>0</v>
      </c>
      <c r="D111" s="93" t="str">
        <v>U3</v>
      </c>
      <c r="E111" s="92" t="str">
        <f t="shared" si="9"/>
        <v>GBPFUT1MU3_Quote</v>
      </c>
      <c r="F111" s="91" t="str">
        <f>_xll.qlSimpleQuote(E111,,PriceTickValue,Permanent,Trigger,ObjectOverwrite)</f>
        <v>GBPFUT1MU3_Quote#0000</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'GBPFUT1MM3_Quote'</v>
      </c>
    </row>
    <row r="112" spans="1:41" x14ac:dyDescent="0.2">
      <c r="A112" s="96"/>
      <c r="B112" s="95">
        <v>109</v>
      </c>
      <c r="C112" s="94" t="b">
        <v>0</v>
      </c>
      <c r="D112" s="93" t="str">
        <v>V3</v>
      </c>
      <c r="E112" s="92" t="str">
        <f t="shared" si="9"/>
        <v>GBPFUT1MV3_Quote</v>
      </c>
      <c r="F112" s="91" t="str">
        <f>_xll.qlSimpleQuote(E112,,PriceTickValue,Permanent,Trigger,ObjectOverwrite)</f>
        <v>GBPFUT1MV3_Quote#0000</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'GBPFUT1MN3_Quote'</v>
      </c>
    </row>
    <row r="113" spans="1:41" x14ac:dyDescent="0.2">
      <c r="A113" s="96"/>
      <c r="B113" s="95">
        <v>110</v>
      </c>
      <c r="C113" s="94" t="b">
        <v>0</v>
      </c>
      <c r="D113" s="93" t="str">
        <v>X3</v>
      </c>
      <c r="E113" s="92" t="str">
        <f t="shared" si="9"/>
        <v>GBPFUT1MX3_Quote</v>
      </c>
      <c r="F113" s="91" t="str">
        <f>_xll.qlSimpleQuote(E113,,PriceTickValue,Permanent,Trigger,ObjectOverwrite)</f>
        <v>GBPFUT1MX3_Quote#0000</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'GBPFUT1MQ3_Quote'</v>
      </c>
    </row>
    <row r="114" spans="1:41" x14ac:dyDescent="0.2">
      <c r="A114" s="96"/>
      <c r="B114" s="95">
        <v>111</v>
      </c>
      <c r="C114" s="94" t="b">
        <v>0</v>
      </c>
      <c r="D114" s="93" t="str">
        <v>Z3</v>
      </c>
      <c r="E114" s="92" t="str">
        <f t="shared" si="9"/>
        <v>GBPFUT1MZ3_Quote</v>
      </c>
      <c r="F114" s="91" t="str">
        <f>_xll.qlSimpleQuote(E114,,PriceTickValue,Permanent,Trigger,ObjectOverwrite)</f>
        <v>GBPFUT1MZ3_Quote#0000</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'GBPFUT1MU3_Quote'</v>
      </c>
    </row>
    <row r="115" spans="1:41" x14ac:dyDescent="0.2">
      <c r="A115" s="96"/>
      <c r="B115" s="95">
        <v>112</v>
      </c>
      <c r="C115" s="94" t="b">
        <v>0</v>
      </c>
      <c r="D115" s="93" t="str">
        <v>F4</v>
      </c>
      <c r="E115" s="92" t="str">
        <f t="shared" si="9"/>
        <v>GBPFUT1MF4_Quote</v>
      </c>
      <c r="F115" s="91" t="str">
        <f>_xll.qlSimpleQuote(E115,,PriceTickValue,Permanent,Trigger,ObjectOverwrite)</f>
        <v>GBPFUT1MF4_Quote#0000</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'GBPFUT1MV3_Quote'</v>
      </c>
    </row>
    <row r="116" spans="1:41" x14ac:dyDescent="0.2">
      <c r="A116" s="96"/>
      <c r="B116" s="95">
        <v>113</v>
      </c>
      <c r="C116" s="94" t="b">
        <v>0</v>
      </c>
      <c r="D116" s="93" t="str">
        <v>G4</v>
      </c>
      <c r="E116" s="92" t="str">
        <f t="shared" si="9"/>
        <v>GBPFUT1MG4_Quote</v>
      </c>
      <c r="F116" s="91" t="str">
        <f>_xll.qlSimpleQuote(E116,,PriceTickValue,Permanent,Trigger,ObjectOverwrite)</f>
        <v>GBPFUT1MG4_Quote#0000</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'GBPFUT1MX3_Quote'</v>
      </c>
    </row>
    <row r="117" spans="1:41" x14ac:dyDescent="0.2">
      <c r="A117" s="96"/>
      <c r="B117" s="95">
        <v>114</v>
      </c>
      <c r="C117" s="94" t="b">
        <v>0</v>
      </c>
      <c r="D117" s="93" t="str">
        <v>H4</v>
      </c>
      <c r="E117" s="92" t="str">
        <f t="shared" si="9"/>
        <v>GBPFUT1MH4_Quote</v>
      </c>
      <c r="F117" s="91" t="str">
        <f>_xll.qlSimpleQuote(E117,,PriceTickValue,Permanent,Trigger,ObjectOverwrite)</f>
        <v>GBPFUT1MH4_Quote#0000</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'GBPFUT1MZ3_Quote'</v>
      </c>
    </row>
    <row r="118" spans="1:41" x14ac:dyDescent="0.2">
      <c r="A118" s="96"/>
      <c r="B118" s="95">
        <v>115</v>
      </c>
      <c r="C118" s="94" t="b">
        <v>0</v>
      </c>
      <c r="D118" s="93" t="str">
        <v>J4</v>
      </c>
      <c r="E118" s="92" t="str">
        <f t="shared" si="9"/>
        <v>GBPFUT1MJ4_Quote</v>
      </c>
      <c r="F118" s="91" t="str">
        <f>_xll.qlSimpleQuote(E118,,PriceTickValue,Permanent,Trigger,ObjectOverwrite)</f>
        <v>GBPFUT1MJ4_Quote#0000</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'GBPFUT1MF4_Quote'</v>
      </c>
    </row>
    <row r="119" spans="1:41" x14ac:dyDescent="0.2">
      <c r="A119" s="96"/>
      <c r="B119" s="95">
        <v>116</v>
      </c>
      <c r="C119" s="94" t="b">
        <v>0</v>
      </c>
      <c r="D119" s="93" t="str">
        <v>K4</v>
      </c>
      <c r="E119" s="92" t="str">
        <f t="shared" si="9"/>
        <v>GBPFUT1MK4_Quote</v>
      </c>
      <c r="F119" s="91" t="str">
        <f>_xll.qlSimpleQuote(E119,,PriceTickValue,Permanent,Trigger,ObjectOverwrite)</f>
        <v>GBPFUT1MK4_Quote#0000</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'GBPFUT1MG4_Quote'</v>
      </c>
    </row>
    <row r="120" spans="1:41" x14ac:dyDescent="0.2">
      <c r="A120" s="96"/>
      <c r="B120" s="95">
        <v>117</v>
      </c>
      <c r="C120" s="94" t="b">
        <v>0</v>
      </c>
      <c r="D120" s="93" t="str">
        <v>M4</v>
      </c>
      <c r="E120" s="92" t="str">
        <f t="shared" si="9"/>
        <v>GBPFUT1MM4_Quote</v>
      </c>
      <c r="F120" s="91" t="str">
        <f>_xll.qlSimpleQuote(E120,,PriceTickValue,Permanent,Trigger,ObjectOverwrite)</f>
        <v>GBPFUT1MM4_Quote#0000</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'GBPFUT1MH4_Quote'</v>
      </c>
    </row>
    <row r="121" spans="1:41" x14ac:dyDescent="0.2">
      <c r="A121" s="96"/>
      <c r="B121" s="95">
        <v>118</v>
      </c>
      <c r="C121" s="94" t="b">
        <v>0</v>
      </c>
      <c r="D121" s="93" t="str">
        <v>N4</v>
      </c>
      <c r="E121" s="92" t="str">
        <f t="shared" si="9"/>
        <v>GBPFUT1MN4_Quote</v>
      </c>
      <c r="F121" s="91" t="str">
        <f>_xll.qlSimpleQuote(E121,,PriceTickValue,Permanent,Trigger,ObjectOverwrite)</f>
        <v>GBPFUT1MN4_Quote#0000</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'GBPFUT1MJ4_Quote'</v>
      </c>
    </row>
    <row r="122" spans="1:41" x14ac:dyDescent="0.2">
      <c r="A122" s="96"/>
      <c r="B122" s="95">
        <v>119</v>
      </c>
      <c r="C122" s="94" t="b">
        <v>0</v>
      </c>
      <c r="D122" s="93" t="str">
        <v>Q4</v>
      </c>
      <c r="E122" s="92" t="str">
        <f t="shared" si="9"/>
        <v>GBPFUT1MQ4_Quote</v>
      </c>
      <c r="F122" s="91" t="str">
        <f>_xll.qlSimpleQuote(E122,,PriceTickValue,Permanent,Trigger,ObjectOverwrite)</f>
        <v>GBPFUT1MQ4_Quote#0000</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'GBPFUT1MK4_Quote'</v>
      </c>
    </row>
    <row r="123" spans="1:41" x14ac:dyDescent="0.2">
      <c r="A123" s="96"/>
      <c r="B123" s="95">
        <v>120</v>
      </c>
      <c r="C123" s="94" t="b">
        <v>0</v>
      </c>
      <c r="D123" s="93" t="str">
        <v>U4</v>
      </c>
      <c r="E123" s="92" t="str">
        <f t="shared" si="9"/>
        <v>GBPFUT1MU4_Quote</v>
      </c>
      <c r="F123" s="91" t="str">
        <f>_xll.qlSimpleQuote(E123,,PriceTickValue,Permanent,Trigger,ObjectOverwrite)</f>
        <v>GBPFUT1MU4_Quote#0000</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'GBPFUT1MM4_Quote'</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'GBPFUT1MN4_Quote'</v>
      </c>
    </row>
    <row r="125" spans="1:41" x14ac:dyDescent="0.2">
      <c r="AH125" s="96"/>
      <c r="AI125" s="95">
        <v>119</v>
      </c>
      <c r="AJ125" s="93" t="b">
        <v>0</v>
      </c>
      <c r="AK125" s="93" t="str">
        <v>Q4</v>
      </c>
      <c r="AL125" s="177" t="str">
        <f t="shared" si="10"/>
        <v>GBPFUT1MQ4_Quote</v>
      </c>
      <c r="AM125" s="178" t="str">
        <f t="shared" si="11"/>
        <v>GBPFUT1MQ4ConvAdj_Quote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'GBPFUT1MQ4_Quote'</v>
      </c>
    </row>
    <row r="126" spans="1:41" ht="12" thickBot="1" x14ac:dyDescent="0.25">
      <c r="AH126" s="89"/>
      <c r="AI126" s="95">
        <v>120</v>
      </c>
      <c r="AJ126" s="93" t="b">
        <v>0</v>
      </c>
      <c r="AK126" s="93" t="str">
        <v>U4</v>
      </c>
      <c r="AL126" s="177" t="str">
        <f t="shared" si="10"/>
        <v>GBPFUT1MU4_Quote</v>
      </c>
      <c r="AM126" s="178" t="str">
        <f t="shared" si="11"/>
        <v>GBPFUT1MU4ConvAdj_Quote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'GBPFUT1MU4_Quote'</v>
      </c>
    </row>
  </sheetData>
  <conditionalFormatting sqref="Z4:Z15">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2"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24</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15:48:31</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GBPFUT3MV4_Quote#0000</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0</v>
      </c>
      <c r="R7" s="345">
        <v>0</v>
      </c>
      <c r="S7" s="345">
        <v>0</v>
      </c>
      <c r="T7" s="345">
        <v>99.38</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GBPFUT3MV4ConvAdj_Quote#0023</v>
      </c>
      <c r="AN7" s="25" t="str">
        <f>_xll.ohRangeRetrieveError(AM7)</f>
        <v/>
      </c>
      <c r="AO7" s="478"/>
    </row>
    <row r="8" spans="1:41" x14ac:dyDescent="0.2">
      <c r="A8" s="96"/>
      <c r="B8" s="95">
        <v>2</v>
      </c>
      <c r="C8" s="94" t="b">
        <v>0</v>
      </c>
      <c r="D8" s="93" t="str">
        <v>X4</v>
      </c>
      <c r="E8" s="92" t="str">
        <f t="shared" si="0"/>
        <v>GBPFUT3MX4_Quote</v>
      </c>
      <c r="F8" s="91" t="str">
        <f>_xll.qlSimpleQuote(E8,,PriceTickValue,Permanent,Trigger,ObjectOverwrite)</f>
        <v>GBPFUT3MX4_Quote#0000</v>
      </c>
      <c r="G8" s="54" t="str">
        <f>_xll.ohRangeRetrieveError(F8)</f>
        <v/>
      </c>
      <c r="H8" s="90"/>
      <c r="J8" s="96"/>
      <c r="K8" s="338">
        <v>2</v>
      </c>
      <c r="L8" s="337" t="b">
        <v>0</v>
      </c>
      <c r="M8" s="332" t="str">
        <v>X4</v>
      </c>
      <c r="N8" s="336">
        <v>41962</v>
      </c>
      <c r="O8" s="332" t="str">
        <v>FSSX4</v>
      </c>
      <c r="P8" s="335">
        <v>41962</v>
      </c>
      <c r="Q8" s="332">
        <v>99.2</v>
      </c>
      <c r="R8" s="332">
        <v>0</v>
      </c>
      <c r="S8" s="332">
        <v>0</v>
      </c>
      <c r="T8" s="332">
        <v>99.33</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GBPFUT3MX4ConvAdj_Quote#0023</v>
      </c>
      <c r="AN8" s="25" t="str">
        <f>_xll.ohRangeRetrieveError(AM8)</f>
        <v/>
      </c>
      <c r="AO8" s="478"/>
    </row>
    <row r="9" spans="1:41" x14ac:dyDescent="0.2">
      <c r="A9" s="96"/>
      <c r="B9" s="95">
        <v>3</v>
      </c>
      <c r="C9" s="94" t="b">
        <v>0</v>
      </c>
      <c r="D9" s="93" t="str">
        <v>Z4</v>
      </c>
      <c r="E9" s="92" t="str">
        <f t="shared" si="0"/>
        <v>GBPFUT3MZ4_Quote</v>
      </c>
      <c r="F9" s="91" t="str">
        <f>_xll.qlSimpleQuote(E9,,PriceTickValue,Permanent,Trigger,ObjectOverwrite)</f>
        <v>GBPFUT3MZ4_Quote#0000</v>
      </c>
      <c r="G9" s="54" t="str">
        <f>_xll.ohRangeRetrieveError(F9)</f>
        <v/>
      </c>
      <c r="H9" s="90"/>
      <c r="J9" s="96"/>
      <c r="K9" s="338">
        <v>3</v>
      </c>
      <c r="L9" s="337" t="b">
        <v>0</v>
      </c>
      <c r="M9" s="332" t="str">
        <v>Z4</v>
      </c>
      <c r="N9" s="336">
        <v>41990</v>
      </c>
      <c r="O9" s="332" t="str">
        <v>FSSZ4</v>
      </c>
      <c r="P9" s="335">
        <v>41990</v>
      </c>
      <c r="Q9" s="332">
        <v>99.34</v>
      </c>
      <c r="R9" s="332">
        <v>99.35</v>
      </c>
      <c r="S9" s="332">
        <v>99.34</v>
      </c>
      <c r="T9" s="332">
        <v>99.33</v>
      </c>
      <c r="U9" s="331">
        <f>_xll.qlMidSafe($Q9,$R9)</f>
        <v>99.344999999999999</v>
      </c>
      <c r="V9" s="325"/>
      <c r="W9" s="343">
        <v>99.314999999999998</v>
      </c>
      <c r="X9" s="325"/>
      <c r="Y9" s="333">
        <v>99.344999999999999</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GBPFUT3MZ4ConvAdj_Quote#0023</v>
      </c>
      <c r="AN9" s="25" t="str">
        <f>_xll.ohRangeRetrieveError(AM9)</f>
        <v/>
      </c>
      <c r="AO9" s="478"/>
    </row>
    <row r="10" spans="1:41" x14ac:dyDescent="0.2">
      <c r="A10" s="96"/>
      <c r="B10" s="95">
        <v>4</v>
      </c>
      <c r="C10" s="94" t="b">
        <v>0</v>
      </c>
      <c r="D10" s="93" t="str">
        <v>F5</v>
      </c>
      <c r="E10" s="92" t="str">
        <f t="shared" si="0"/>
        <v>GBPFUT3MF5_Quote</v>
      </c>
      <c r="F10" s="91" t="str">
        <f>_xll.qlSimpleQuote(E10,,PriceTickValue,Permanent,Trigger,ObjectOverwrite)</f>
        <v>GBPFUT3MF5_Quote#0000</v>
      </c>
      <c r="G10" s="54" t="str">
        <f>_xll.ohRangeRetrieveError(F10)</f>
        <v/>
      </c>
      <c r="H10" s="90"/>
      <c r="J10" s="96"/>
      <c r="K10" s="338">
        <v>4</v>
      </c>
      <c r="L10" s="337" t="b">
        <v>0</v>
      </c>
      <c r="M10" s="332" t="str">
        <v>F5</v>
      </c>
      <c r="N10" s="336">
        <v>42025</v>
      </c>
      <c r="O10" s="332" t="str">
        <v>FSSF5</v>
      </c>
      <c r="P10" s="335" t="s">
        <v>198</v>
      </c>
      <c r="Q10" s="332" t="s">
        <v>198</v>
      </c>
      <c r="R10" s="332" t="s">
        <v>198</v>
      </c>
      <c r="S10" s="332" t="s">
        <v>198</v>
      </c>
      <c r="T10" s="332" t="s">
        <v>198</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GBPFUT3MF5ConvAdj_Quote#0023</v>
      </c>
      <c r="AN10" s="25" t="str">
        <f>_xll.ohRangeRetrieveError(AM10)</f>
        <v/>
      </c>
      <c r="AO10" s="478"/>
    </row>
    <row r="11" spans="1:41" ht="12" thickBot="1" x14ac:dyDescent="0.25">
      <c r="A11" s="96"/>
      <c r="B11" s="95">
        <v>5</v>
      </c>
      <c r="C11" s="94" t="b">
        <v>0</v>
      </c>
      <c r="D11" s="93" t="str">
        <v>G5</v>
      </c>
      <c r="E11" s="92" t="str">
        <f t="shared" si="0"/>
        <v>GBPFUT3MG5_Quote</v>
      </c>
      <c r="F11" s="91" t="str">
        <f>_xll.qlSimpleQuote(E11,,PriceTickValue,Permanent,Trigger,ObjectOverwrite)</f>
        <v>GBPFUT3MG5_Quote#0000</v>
      </c>
      <c r="G11" s="54" t="str">
        <f>_xll.ohRangeRetrieveError(F11)</f>
        <v/>
      </c>
      <c r="H11" s="90"/>
      <c r="J11" s="96"/>
      <c r="K11" s="338">
        <v>5</v>
      </c>
      <c r="L11" s="337" t="b">
        <v>0</v>
      </c>
      <c r="M11" s="332" t="str">
        <v>G5</v>
      </c>
      <c r="N11" s="336">
        <v>42053</v>
      </c>
      <c r="O11" s="332" t="str">
        <v>FSSG5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GBPFUT3MG5ConvAdj_Quote#0023</v>
      </c>
      <c r="AN11" s="25" t="str">
        <f>_xll.ohRangeRetrieveError(AM11)</f>
        <v/>
      </c>
      <c r="AO11" s="478"/>
    </row>
    <row r="12" spans="1:41" x14ac:dyDescent="0.2">
      <c r="A12" s="96"/>
      <c r="B12" s="95">
        <v>6</v>
      </c>
      <c r="C12" s="94" t="b">
        <v>0</v>
      </c>
      <c r="D12" s="93" t="str">
        <v>H5</v>
      </c>
      <c r="E12" s="92" t="str">
        <f t="shared" si="0"/>
        <v>GBPFUT3MH5_Quote</v>
      </c>
      <c r="F12" s="91" t="str">
        <f>_xll.qlSimpleQuote(E12,,PriceTickValue,Permanent,Trigger,ObjectOverwrite)</f>
        <v>GBPFUT3MH5_Quote#0000</v>
      </c>
      <c r="G12" s="54" t="str">
        <f>_xll.ohRangeRetrieveError(F12)</f>
        <v/>
      </c>
      <c r="H12" s="90"/>
      <c r="J12" s="96"/>
      <c r="K12" s="338">
        <v>6</v>
      </c>
      <c r="L12" s="337" t="b">
        <v>0</v>
      </c>
      <c r="M12" s="332" t="str">
        <v>H5</v>
      </c>
      <c r="N12" s="336">
        <v>42081</v>
      </c>
      <c r="O12" s="332" t="str">
        <v>FSSH5</v>
      </c>
      <c r="P12" s="335">
        <v>42081</v>
      </c>
      <c r="Q12" s="332">
        <v>99.15</v>
      </c>
      <c r="R12" s="332">
        <v>99.16</v>
      </c>
      <c r="S12" s="332">
        <v>99.15</v>
      </c>
      <c r="T12" s="332">
        <v>99.15</v>
      </c>
      <c r="U12" s="331">
        <f>_xll.qlMidSafe($Q12,$R12)</f>
        <v>99.155000000000001</v>
      </c>
      <c r="V12" s="325"/>
      <c r="W12" s="334">
        <v>99.115000000000009</v>
      </c>
      <c r="X12" s="325"/>
      <c r="Y12" s="333">
        <v>99.155000000000001</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GBPFUT3MH5ConvAdj_Quote#0023</v>
      </c>
      <c r="AN12" s="25" t="str">
        <f>_xll.ohRangeRetrieveError(AM12)</f>
        <v/>
      </c>
      <c r="AO12" s="478"/>
    </row>
    <row r="13" spans="1:41" x14ac:dyDescent="0.2">
      <c r="A13" s="96"/>
      <c r="B13" s="95">
        <v>7</v>
      </c>
      <c r="C13" s="94" t="b">
        <v>0</v>
      </c>
      <c r="D13" s="93" t="str">
        <v>J5</v>
      </c>
      <c r="E13" s="92" t="str">
        <f t="shared" si="0"/>
        <v>GBPFUT3MJ5_Quote</v>
      </c>
      <c r="F13" s="91" t="str">
        <f>_xll.qlSimpleQuote(E13,,PriceTickValue,Permanent,Trigger,ObjectOverwrite)</f>
        <v>GBPFUT3MJ5_Quote#0000</v>
      </c>
      <c r="G13" s="54" t="str">
        <f>_xll.ohRangeRetrieveError(F13)</f>
        <v/>
      </c>
      <c r="H13" s="90"/>
      <c r="J13" s="96"/>
      <c r="K13" s="338">
        <v>7</v>
      </c>
      <c r="L13" s="337" t="b">
        <v>0</v>
      </c>
      <c r="M13" s="332" t="str">
        <v>J5</v>
      </c>
      <c r="N13" s="336">
        <v>42109</v>
      </c>
      <c r="O13" s="332" t="str">
        <v>FSSJ5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GBPFUT3MJ5ConvAdj_Quote#0023</v>
      </c>
      <c r="AN13" s="25" t="str">
        <f>_xll.ohRangeRetrieveError(AM13)</f>
        <v/>
      </c>
      <c r="AO13" s="478"/>
    </row>
    <row r="14" spans="1:41" x14ac:dyDescent="0.2">
      <c r="A14" s="96"/>
      <c r="B14" s="95">
        <v>8</v>
      </c>
      <c r="C14" s="94" t="b">
        <v>0</v>
      </c>
      <c r="D14" s="93" t="str">
        <v>K5</v>
      </c>
      <c r="E14" s="92" t="str">
        <f t="shared" si="0"/>
        <v>GBPFUT3MK5_Quote</v>
      </c>
      <c r="F14" s="91" t="str">
        <f>_xll.qlSimpleQuote(E14,,PriceTickValue,Permanent,Trigger,ObjectOverwrite)</f>
        <v>GBPFUT3MK5_Quote#0000</v>
      </c>
      <c r="G14" s="54" t="str">
        <f>_xll.ohRangeRetrieveError(F14)</f>
        <v/>
      </c>
      <c r="H14" s="90"/>
      <c r="J14" s="96"/>
      <c r="K14" s="338">
        <v>8</v>
      </c>
      <c r="L14" s="337" t="b">
        <v>0</v>
      </c>
      <c r="M14" s="332" t="str">
        <v>K5</v>
      </c>
      <c r="N14" s="336">
        <v>42144</v>
      </c>
      <c r="O14" s="332" t="str">
        <v>FSSK5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GBPFUT3MK5ConvAdj_Quote#0023</v>
      </c>
      <c r="AN14" s="25" t="str">
        <f>_xll.ohRangeRetrieveError(AM14)</f>
        <v/>
      </c>
      <c r="AO14" s="478"/>
    </row>
    <row r="15" spans="1:41" x14ac:dyDescent="0.2">
      <c r="A15" s="96"/>
      <c r="B15" s="95">
        <v>9</v>
      </c>
      <c r="C15" s="94" t="b">
        <v>0</v>
      </c>
      <c r="D15" s="93" t="str">
        <v>M5</v>
      </c>
      <c r="E15" s="92" t="str">
        <f t="shared" si="0"/>
        <v>GBPFUT3MM5_Quote</v>
      </c>
      <c r="F15" s="91" t="str">
        <f>_xll.qlSimpleQuote(E15,,PriceTickValue,Permanent,Trigger,ObjectOverwrite)</f>
        <v>GBPFUT3MM5_Quote#0000</v>
      </c>
      <c r="G15" s="54" t="str">
        <f>_xll.ohRangeRetrieveError(F15)</f>
        <v/>
      </c>
      <c r="H15" s="90"/>
      <c r="J15" s="96"/>
      <c r="K15" s="338">
        <v>9</v>
      </c>
      <c r="L15" s="337" t="b">
        <v>0</v>
      </c>
      <c r="M15" s="332" t="str">
        <v>M5</v>
      </c>
      <c r="N15" s="336">
        <v>42172</v>
      </c>
      <c r="O15" s="332" t="str">
        <v>FSSM5</v>
      </c>
      <c r="P15" s="335">
        <v>42172</v>
      </c>
      <c r="Q15" s="332">
        <v>98.95</v>
      </c>
      <c r="R15" s="332">
        <v>98.96</v>
      </c>
      <c r="S15" s="332">
        <v>98.95</v>
      </c>
      <c r="T15" s="332">
        <v>98.95</v>
      </c>
      <c r="U15" s="331">
        <f>_xll.qlMidSafe($Q15,$R15)</f>
        <v>98.954999999999998</v>
      </c>
      <c r="V15" s="325"/>
      <c r="W15" s="334">
        <v>98.914999999999992</v>
      </c>
      <c r="X15" s="325"/>
      <c r="Y15" s="333">
        <v>98.954999999999998</v>
      </c>
      <c r="Z15" s="331">
        <f>_xll.qlSimpleQuoteSetValue(F15,Y15,Trigger)</f>
        <v>0</v>
      </c>
      <c r="AA15" s="90"/>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GBPFUT3MM5ConvAdj_Quote#0023</v>
      </c>
      <c r="AN15" s="25" t="str">
        <f>_xll.ohRangeRetrieveError(AM15)</f>
        <v/>
      </c>
      <c r="AO15" s="478"/>
    </row>
    <row r="16" spans="1:41" x14ac:dyDescent="0.2">
      <c r="A16" s="96"/>
      <c r="B16" s="95">
        <v>10</v>
      </c>
      <c r="C16" s="94" t="b">
        <v>0</v>
      </c>
      <c r="D16" s="93" t="str">
        <v>N5</v>
      </c>
      <c r="E16" s="92" t="str">
        <f t="shared" si="0"/>
        <v>GBPFUT3MN5_Quote</v>
      </c>
      <c r="F16" s="91" t="str">
        <f>_xll.qlSimpleQuote(E16,,PriceTickValue,Permanent,Trigger,ObjectOverwrite)</f>
        <v>GBPFUT3MN5_Quote#0000</v>
      </c>
      <c r="G16" s="54" t="str">
        <f>_xll.ohRangeRetrieveError(F16)</f>
        <v/>
      </c>
      <c r="H16" s="90"/>
      <c r="J16" s="96"/>
      <c r="K16" s="338">
        <v>10</v>
      </c>
      <c r="L16" s="337" t="b">
        <v>0</v>
      </c>
      <c r="M16" s="332" t="str">
        <v>N5</v>
      </c>
      <c r="N16" s="336">
        <v>42200</v>
      </c>
      <c r="O16" s="332" t="str">
        <v>FSSN5</v>
      </c>
      <c r="P16" s="335" t="s">
        <v>198</v>
      </c>
      <c r="Q16" s="332" t="s">
        <v>198</v>
      </c>
      <c r="R16" s="332" t="s">
        <v>198</v>
      </c>
      <c r="S16" s="332" t="s">
        <v>198</v>
      </c>
      <c r="T16" s="332" t="s">
        <v>198</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GBPFUT3MN5ConvAdj_Quote#0023</v>
      </c>
      <c r="AN16" s="25" t="str">
        <f>_xll.ohRangeRetrieveError(AM16)</f>
        <v/>
      </c>
      <c r="AO16" s="478"/>
    </row>
    <row r="17" spans="1:41" x14ac:dyDescent="0.2">
      <c r="A17" s="96"/>
      <c r="B17" s="95">
        <v>11</v>
      </c>
      <c r="C17" s="94" t="b">
        <v>0</v>
      </c>
      <c r="D17" s="93" t="str">
        <v>Q5</v>
      </c>
      <c r="E17" s="92" t="str">
        <f t="shared" si="0"/>
        <v>GBPFUT3MQ5_Quote</v>
      </c>
      <c r="F17" s="91" t="str">
        <f>_xll.qlSimpleQuote(E17,,PriceTickValue,Permanent,Trigger,ObjectOverwrite)</f>
        <v>GBPFUT3MQ5_Quote#0000</v>
      </c>
      <c r="G17" s="54" t="str">
        <f>_xll.ohRangeRetrieveError(F17)</f>
        <v/>
      </c>
      <c r="H17" s="90"/>
      <c r="J17" s="96"/>
      <c r="K17" s="338">
        <v>11</v>
      </c>
      <c r="L17" s="337" t="b">
        <v>0</v>
      </c>
      <c r="M17" s="332" t="str">
        <v>Q5</v>
      </c>
      <c r="N17" s="336">
        <v>42235</v>
      </c>
      <c r="O17" s="332" t="str">
        <v>FSSQ5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GBPFUT3MQ5ConvAdj_Quote#0023</v>
      </c>
      <c r="AN17" s="25" t="str">
        <f>_xll.ohRangeRetrieveError(AM17)</f>
        <v/>
      </c>
      <c r="AO17" s="478"/>
    </row>
    <row r="18" spans="1:41" x14ac:dyDescent="0.2">
      <c r="A18" s="96"/>
      <c r="B18" s="95">
        <v>12</v>
      </c>
      <c r="C18" s="94" t="b">
        <v>0</v>
      </c>
      <c r="D18" s="93" t="str">
        <v>U5</v>
      </c>
      <c r="E18" s="92" t="str">
        <f t="shared" si="0"/>
        <v>GBPFUT3MU5_Quote</v>
      </c>
      <c r="F18" s="91" t="str">
        <f>_xll.qlSimpleQuote(E18,,PriceTickValue,Permanent,Trigger,ObjectOverwrite)</f>
        <v>GBPFUT3MU5_Quote#0000</v>
      </c>
      <c r="G18" s="54" t="str">
        <f>_xll.ohRangeRetrieveError(F18)</f>
        <v/>
      </c>
      <c r="H18" s="90"/>
      <c r="J18" s="96"/>
      <c r="K18" s="338">
        <v>12</v>
      </c>
      <c r="L18" s="337" t="b">
        <v>0</v>
      </c>
      <c r="M18" s="332" t="str">
        <v>U5</v>
      </c>
      <c r="N18" s="336">
        <v>42263</v>
      </c>
      <c r="O18" s="332" t="str">
        <v>FSSU5</v>
      </c>
      <c r="P18" s="335">
        <v>42263</v>
      </c>
      <c r="Q18" s="332">
        <v>98.74</v>
      </c>
      <c r="R18" s="332">
        <v>98.75</v>
      </c>
      <c r="S18" s="332">
        <v>98.74</v>
      </c>
      <c r="T18" s="332">
        <v>98.74</v>
      </c>
      <c r="U18" s="331">
        <f>_xll.qlMidSafe($Q18,$R18)</f>
        <v>98.745000000000005</v>
      </c>
      <c r="V18" s="325"/>
      <c r="W18" s="334">
        <v>98.704999999999998</v>
      </c>
      <c r="X18" s="325"/>
      <c r="Y18" s="333">
        <v>98.745000000000005</v>
      </c>
      <c r="Z18" s="331">
        <f>_xll.qlSimpleQuoteSetValue(F18,Y18,Trigger)</f>
        <v>0</v>
      </c>
      <c r="AA18" s="90"/>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GBPFUT3MU5ConvAdj_Quote#0023</v>
      </c>
      <c r="AN18" s="25" t="str">
        <f>_xll.ohRangeRetrieveError(AM18)</f>
        <v/>
      </c>
      <c r="AO18" s="478"/>
    </row>
    <row r="19" spans="1:41" x14ac:dyDescent="0.2">
      <c r="A19" s="96"/>
      <c r="B19" s="95">
        <v>13</v>
      </c>
      <c r="C19" s="94" t="b">
        <v>1</v>
      </c>
      <c r="D19" s="93" t="str">
        <v>Z5</v>
      </c>
      <c r="E19" s="92" t="str">
        <f t="shared" si="0"/>
        <v>GBPFUT3MZ5_Quote</v>
      </c>
      <c r="F19" s="91" t="str">
        <f>_xll.qlSimpleQuote(E19,,PriceTickValue,Permanent,Trigger,ObjectOverwrite)</f>
        <v>GBPFUT3MZ5_Quote#0000</v>
      </c>
      <c r="G19" s="54" t="str">
        <f>_xll.ohRangeRetrieveError(F19)</f>
        <v/>
      </c>
      <c r="H19" s="90"/>
      <c r="J19" s="96"/>
      <c r="K19" s="338">
        <v>13</v>
      </c>
      <c r="L19" s="337" t="b">
        <v>1</v>
      </c>
      <c r="M19" s="332" t="str">
        <v>Z5</v>
      </c>
      <c r="N19" s="336">
        <v>42354</v>
      </c>
      <c r="O19" s="332" t="str">
        <v>FSSZ5</v>
      </c>
      <c r="P19" s="335">
        <v>42354</v>
      </c>
      <c r="Q19" s="332">
        <v>98.53</v>
      </c>
      <c r="R19" s="332">
        <v>98.54</v>
      </c>
      <c r="S19" s="332">
        <v>98.53</v>
      </c>
      <c r="T19" s="332">
        <v>98.525000000000006</v>
      </c>
      <c r="U19" s="331">
        <f>_xll.qlMidSafe($Q19,$R19)</f>
        <v>98.534999999999997</v>
      </c>
      <c r="V19" s="325"/>
      <c r="W19" s="334">
        <v>98.495000000000005</v>
      </c>
      <c r="X19" s="325"/>
      <c r="Y19" s="333">
        <v>98.534999999999997</v>
      </c>
      <c r="Z19" s="331">
        <f>_xll.qlSimpleQuoteSetValue(F19,Y19,Trigger)</f>
        <v>0</v>
      </c>
      <c r="AA19" s="90"/>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GBPFUT3MZ5ConvAdj_Quote#0023</v>
      </c>
      <c r="AN19" s="25" t="str">
        <f>_xll.ohRangeRetrieveError(AM19)</f>
        <v/>
      </c>
      <c r="AO19" s="478"/>
    </row>
    <row r="20" spans="1:41" x14ac:dyDescent="0.2">
      <c r="A20" s="96"/>
      <c r="B20" s="95">
        <v>14</v>
      </c>
      <c r="C20" s="94" t="b">
        <v>1</v>
      </c>
      <c r="D20" s="93" t="str">
        <v>H6</v>
      </c>
      <c r="E20" s="92" t="str">
        <f t="shared" si="0"/>
        <v>GBPFUT3MH6_Quote</v>
      </c>
      <c r="F20" s="91" t="str">
        <f>_xll.qlSimpleQuote(E20,,PriceTickValue,Permanent,Trigger,ObjectOverwrite)</f>
        <v>GBPFUT3MH6_Quote#0000</v>
      </c>
      <c r="G20" s="54" t="str">
        <f>_xll.ohRangeRetrieveError(F20)</f>
        <v/>
      </c>
      <c r="H20" s="90"/>
      <c r="J20" s="96"/>
      <c r="K20" s="338">
        <v>14</v>
      </c>
      <c r="L20" s="337" t="b">
        <v>1</v>
      </c>
      <c r="M20" s="332" t="str">
        <v>H6</v>
      </c>
      <c r="N20" s="336">
        <v>42445</v>
      </c>
      <c r="O20" s="332" t="str">
        <v>FSSH6</v>
      </c>
      <c r="P20" s="335">
        <v>42445</v>
      </c>
      <c r="Q20" s="332">
        <v>98.33</v>
      </c>
      <c r="R20" s="332">
        <v>98.34</v>
      </c>
      <c r="S20" s="332">
        <v>98.34</v>
      </c>
      <c r="T20" s="332">
        <v>98.33</v>
      </c>
      <c r="U20" s="331">
        <f>_xll.qlMidSafe($Q20,$R20)</f>
        <v>98.335000000000008</v>
      </c>
      <c r="V20" s="325"/>
      <c r="W20" s="334">
        <v>98.305000000000007</v>
      </c>
      <c r="X20" s="325"/>
      <c r="Y20" s="333">
        <v>98.335000000000008</v>
      </c>
      <c r="Z20" s="331">
        <f>_xll.qlSimpleQuoteSetValue(F20,Y20,Trigger)</f>
        <v>0</v>
      </c>
      <c r="AA20" s="90"/>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GBPFUT3MH6ConvAdj_Quote#0023</v>
      </c>
      <c r="AN20" s="25" t="str">
        <f>_xll.ohRangeRetrieveError(AM20)</f>
        <v/>
      </c>
      <c r="AO20" s="478"/>
    </row>
    <row r="21" spans="1:41" x14ac:dyDescent="0.2">
      <c r="A21" s="96"/>
      <c r="B21" s="95">
        <v>15</v>
      </c>
      <c r="C21" s="94" t="b">
        <v>1</v>
      </c>
      <c r="D21" s="93" t="str">
        <v>M6</v>
      </c>
      <c r="E21" s="92" t="str">
        <f t="shared" si="0"/>
        <v>GBPFUT3MM6_Quote</v>
      </c>
      <c r="F21" s="91" t="str">
        <f>_xll.qlSimpleQuote(E21,,PriceTickValue,Permanent,Trigger,ObjectOverwrite)</f>
        <v>GBPFUT3MM6_Quote#0000</v>
      </c>
      <c r="G21" s="54" t="str">
        <f>_xll.ohRangeRetrieveError(F21)</f>
        <v/>
      </c>
      <c r="H21" s="90"/>
      <c r="J21" s="96"/>
      <c r="K21" s="338">
        <v>15</v>
      </c>
      <c r="L21" s="337" t="b">
        <v>1</v>
      </c>
      <c r="M21" s="332" t="str">
        <v>M6</v>
      </c>
      <c r="N21" s="336">
        <v>42536</v>
      </c>
      <c r="O21" s="332" t="str">
        <v>FSSM6</v>
      </c>
      <c r="P21" s="335">
        <v>42536</v>
      </c>
      <c r="Q21" s="332">
        <v>98.15</v>
      </c>
      <c r="R21" s="332">
        <v>98.16</v>
      </c>
      <c r="S21" s="332">
        <v>98.15</v>
      </c>
      <c r="T21" s="332">
        <v>98.144999999999996</v>
      </c>
      <c r="U21" s="331">
        <f>_xll.qlMidSafe($Q21,$R21)</f>
        <v>98.155000000000001</v>
      </c>
      <c r="V21" s="325"/>
      <c r="W21" s="334">
        <v>98.134999999999991</v>
      </c>
      <c r="X21" s="325"/>
      <c r="Y21" s="333">
        <v>98.155000000000001</v>
      </c>
      <c r="Z21" s="331">
        <f>_xll.qlSimpleQuoteSetValue(F21,Y21,Trigger)</f>
        <v>0</v>
      </c>
      <c r="AA21" s="90"/>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GBPFUT3MM6ConvAdj_Quote#0023</v>
      </c>
      <c r="AN21" s="25" t="str">
        <f>_xll.ohRangeRetrieveError(AM21)</f>
        <v/>
      </c>
      <c r="AO21" s="478"/>
    </row>
    <row r="22" spans="1:41" x14ac:dyDescent="0.2">
      <c r="A22" s="96"/>
      <c r="B22" s="95">
        <v>16</v>
      </c>
      <c r="C22" s="94" t="b">
        <v>1</v>
      </c>
      <c r="D22" s="93" t="str">
        <v>U6</v>
      </c>
      <c r="E22" s="92" t="str">
        <f t="shared" si="0"/>
        <v>GBPFUT3MU6_Quote</v>
      </c>
      <c r="F22" s="91" t="str">
        <f>_xll.qlSimpleQuote(E22,,PriceTickValue,Permanent,Trigger,ObjectOverwrite)</f>
        <v>GBPFUT3MU6_Quote#0000</v>
      </c>
      <c r="G22" s="54" t="str">
        <f>_xll.ohRangeRetrieveError(F22)</f>
        <v/>
      </c>
      <c r="H22" s="90"/>
      <c r="J22" s="96"/>
      <c r="K22" s="338">
        <v>16</v>
      </c>
      <c r="L22" s="337" t="b">
        <v>1</v>
      </c>
      <c r="M22" s="332" t="str">
        <v>U6</v>
      </c>
      <c r="N22" s="336">
        <v>42634</v>
      </c>
      <c r="O22" s="332" t="str">
        <v>FSSU6</v>
      </c>
      <c r="P22" s="335">
        <v>42634</v>
      </c>
      <c r="Q22" s="332">
        <v>97.97</v>
      </c>
      <c r="R22" s="332">
        <v>97.98</v>
      </c>
      <c r="S22" s="332">
        <v>97.98</v>
      </c>
      <c r="T22" s="332">
        <v>97.965000000000003</v>
      </c>
      <c r="U22" s="331">
        <f>_xll.qlMidSafe($Q22,$R22)</f>
        <v>97.974999999999994</v>
      </c>
      <c r="V22" s="325"/>
      <c r="W22" s="334">
        <v>97.954999999999998</v>
      </c>
      <c r="X22" s="325"/>
      <c r="Y22" s="333">
        <v>97.974999999999994</v>
      </c>
      <c r="Z22" s="331">
        <f>_xll.qlSimpleQuoteSetValue(F22,Y22,Trigger)</f>
        <v>0</v>
      </c>
      <c r="AA22" s="90"/>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GBPFUT3MU6ConvAdj_Quote#0023</v>
      </c>
      <c r="AN22" s="25" t="str">
        <f>_xll.ohRangeRetrieveError(AM22)</f>
        <v/>
      </c>
      <c r="AO22" s="478"/>
    </row>
    <row r="23" spans="1:41" x14ac:dyDescent="0.2">
      <c r="A23" s="96"/>
      <c r="B23" s="95">
        <v>17</v>
      </c>
      <c r="C23" s="94" t="b">
        <v>1</v>
      </c>
      <c r="D23" s="93" t="str">
        <v>Z6</v>
      </c>
      <c r="E23" s="92" t="str">
        <f t="shared" si="0"/>
        <v>GBPFUT3MZ6_Quote</v>
      </c>
      <c r="F23" s="91" t="str">
        <f>_xll.qlSimpleQuote(E23,,PriceTickValue,Permanent,Trigger,ObjectOverwrite)</f>
        <v>GBPFUT3MZ6_Quote#0000</v>
      </c>
      <c r="G23" s="54" t="str">
        <f>_xll.ohRangeRetrieveError(F23)</f>
        <v/>
      </c>
      <c r="H23" s="90"/>
      <c r="J23" s="96"/>
      <c r="K23" s="338">
        <v>17</v>
      </c>
      <c r="L23" s="337" t="b">
        <v>1</v>
      </c>
      <c r="M23" s="332" t="str">
        <v>Z6</v>
      </c>
      <c r="N23" s="336">
        <v>42725</v>
      </c>
      <c r="O23" s="332" t="str">
        <v>FSSZ6</v>
      </c>
      <c r="P23" s="335">
        <v>42725</v>
      </c>
      <c r="Q23" s="332">
        <v>97.82</v>
      </c>
      <c r="R23" s="332">
        <v>97.83</v>
      </c>
      <c r="S23" s="332">
        <v>97.82</v>
      </c>
      <c r="T23" s="332">
        <v>97.81</v>
      </c>
      <c r="U23" s="331">
        <f>_xll.qlMidSafe($Q23,$R23)</f>
        <v>97.824999999999989</v>
      </c>
      <c r="V23" s="325"/>
      <c r="W23" s="334">
        <v>97.795000000000002</v>
      </c>
      <c r="X23" s="325"/>
      <c r="Y23" s="333">
        <v>97.824999999999989</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GBPFUT3MZ6ConvAdj_Quote#0023</v>
      </c>
      <c r="AN23" s="25" t="str">
        <f>_xll.ohRangeRetrieveError(AM23)</f>
        <v/>
      </c>
      <c r="AO23" s="478"/>
    </row>
    <row r="24" spans="1:41" x14ac:dyDescent="0.2">
      <c r="A24" s="96"/>
      <c r="B24" s="95">
        <v>18</v>
      </c>
      <c r="C24" s="94" t="b">
        <v>1</v>
      </c>
      <c r="D24" s="93" t="str">
        <v>H7</v>
      </c>
      <c r="E24" s="92" t="str">
        <f t="shared" si="0"/>
        <v>GBPFUT3MH7_Quote</v>
      </c>
      <c r="F24" s="91" t="str">
        <f>_xll.qlSimpleQuote(E24,,PriceTickValue,Permanent,Trigger,ObjectOverwrite)</f>
        <v>GBPFUT3MH7_Quote#0000</v>
      </c>
      <c r="G24" s="54" t="str">
        <f>_xll.ohRangeRetrieveError(F24)</f>
        <v/>
      </c>
      <c r="H24" s="90"/>
      <c r="J24" s="96"/>
      <c r="K24" s="338">
        <v>18</v>
      </c>
      <c r="L24" s="337" t="b">
        <v>1</v>
      </c>
      <c r="M24" s="332" t="str">
        <v>H7</v>
      </c>
      <c r="N24" s="336">
        <v>42809</v>
      </c>
      <c r="O24" s="332" t="str">
        <v>FSSH7</v>
      </c>
      <c r="P24" s="335">
        <v>42809</v>
      </c>
      <c r="Q24" s="332">
        <v>97.71</v>
      </c>
      <c r="R24" s="332">
        <v>97.72</v>
      </c>
      <c r="S24" s="332">
        <v>97.71</v>
      </c>
      <c r="T24" s="332">
        <v>97.69</v>
      </c>
      <c r="U24" s="331">
        <f>_xll.qlMidSafe($Q24,$R24)</f>
        <v>97.715000000000003</v>
      </c>
      <c r="V24" s="325"/>
      <c r="W24" s="334">
        <v>97.675000000000011</v>
      </c>
      <c r="X24" s="325"/>
      <c r="Y24" s="333">
        <v>97.715000000000003</v>
      </c>
      <c r="Z24" s="331">
        <f>_xll.qlSimpleQuoteSetValue(F24,Y24,Trigger)</f>
        <v>0</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GBPFUT3MH7ConvAdj_Quote#0023</v>
      </c>
      <c r="AN24" s="25" t="str">
        <f>_xll.ohRangeRetrieveError(AM24)</f>
        <v/>
      </c>
      <c r="AO24" s="478"/>
    </row>
    <row r="25" spans="1:41" x14ac:dyDescent="0.2">
      <c r="A25" s="96"/>
      <c r="B25" s="95">
        <v>19</v>
      </c>
      <c r="C25" s="94" t="b">
        <v>1</v>
      </c>
      <c r="D25" s="93" t="str">
        <v>M7</v>
      </c>
      <c r="E25" s="92" t="str">
        <f t="shared" si="0"/>
        <v>GBPFUT3MM7_Quote</v>
      </c>
      <c r="F25" s="91" t="str">
        <f>_xll.qlSimpleQuote(E25,,PriceTickValue,Permanent,Trigger,ObjectOverwrite)</f>
        <v>GBPFUT3MM7_Quote#0000</v>
      </c>
      <c r="G25" s="54" t="str">
        <f>_xll.ohRangeRetrieveError(F25)</f>
        <v/>
      </c>
      <c r="H25" s="90"/>
      <c r="J25" s="96"/>
      <c r="K25" s="338">
        <v>19</v>
      </c>
      <c r="L25" s="337" t="b">
        <v>1</v>
      </c>
      <c r="M25" s="332" t="str">
        <v>M7</v>
      </c>
      <c r="N25" s="336">
        <v>42907</v>
      </c>
      <c r="O25" s="332" t="str">
        <v>FSSM7</v>
      </c>
      <c r="P25" s="335">
        <v>42907</v>
      </c>
      <c r="Q25" s="332">
        <v>97.61</v>
      </c>
      <c r="R25" s="332">
        <v>97.62</v>
      </c>
      <c r="S25" s="332">
        <v>97.61</v>
      </c>
      <c r="T25" s="332">
        <v>97.58</v>
      </c>
      <c r="U25" s="331">
        <f>_xll.qlMidSafe($Q25,$R25)</f>
        <v>97.615000000000009</v>
      </c>
      <c r="V25" s="325"/>
      <c r="W25" s="334">
        <v>97.555000000000007</v>
      </c>
      <c r="X25" s="325"/>
      <c r="Y25" s="333">
        <v>97.615000000000009</v>
      </c>
      <c r="Z25" s="331">
        <f>_xll.qlSimpleQuoteSetValue(F25,Y25,Trigger)</f>
        <v>0</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GBPFUT3MM7ConvAdj_Quote#0023</v>
      </c>
      <c r="AN25" s="25" t="str">
        <f>_xll.ohRangeRetrieveError(AM25)</f>
        <v/>
      </c>
      <c r="AO25" s="478"/>
    </row>
    <row r="26" spans="1:41" x14ac:dyDescent="0.2">
      <c r="A26" s="96"/>
      <c r="B26" s="95">
        <v>20</v>
      </c>
      <c r="C26" s="94" t="b">
        <v>1</v>
      </c>
      <c r="D26" s="93" t="str">
        <v>U7</v>
      </c>
      <c r="E26" s="92" t="str">
        <f t="shared" si="0"/>
        <v>GBPFUT3MU7_Quote</v>
      </c>
      <c r="F26" s="91" t="str">
        <f>_xll.qlSimpleQuote(E26,,PriceTickValue,Permanent,Trigger,ObjectOverwrite)</f>
        <v>GBPFUT3MU7_Quote#0000</v>
      </c>
      <c r="G26" s="54" t="str">
        <f>_xll.ohRangeRetrieveError(F26)</f>
        <v/>
      </c>
      <c r="H26" s="90"/>
      <c r="J26" s="96"/>
      <c r="K26" s="338">
        <v>20</v>
      </c>
      <c r="L26" s="337" t="b">
        <v>1</v>
      </c>
      <c r="M26" s="332" t="str">
        <v>U7</v>
      </c>
      <c r="N26" s="336">
        <v>42998</v>
      </c>
      <c r="O26" s="332" t="str">
        <v>FSSU7</v>
      </c>
      <c r="P26" s="335">
        <v>42998</v>
      </c>
      <c r="Q26" s="332">
        <v>97.53</v>
      </c>
      <c r="R26" s="332">
        <v>97.54</v>
      </c>
      <c r="S26" s="332">
        <v>97.53</v>
      </c>
      <c r="T26" s="332">
        <v>97.5</v>
      </c>
      <c r="U26" s="331">
        <f>_xll.qlMidSafe($Q26,$R26)</f>
        <v>97.534999999999997</v>
      </c>
      <c r="V26" s="325"/>
      <c r="W26" s="334">
        <v>97.465000000000003</v>
      </c>
      <c r="X26" s="325"/>
      <c r="Y26" s="333">
        <v>97.534999999999997</v>
      </c>
      <c r="Z26" s="331">
        <f>_xll.qlSimpleQuoteSetValue(F26,Y26,Trigger)</f>
        <v>0</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GBPFUT3MU7ConvAdj_Quote#0023</v>
      </c>
      <c r="AN26" s="25" t="str">
        <f>_xll.ohRangeRetrieveError(AM26)</f>
        <v/>
      </c>
      <c r="AO26" s="478"/>
    </row>
    <row r="27" spans="1:41" x14ac:dyDescent="0.2">
      <c r="A27" s="96"/>
      <c r="B27" s="95">
        <v>21</v>
      </c>
      <c r="C27" s="94" t="b">
        <v>1</v>
      </c>
      <c r="D27" s="93" t="str">
        <v>Z7</v>
      </c>
      <c r="E27" s="92" t="str">
        <f t="shared" si="0"/>
        <v>GBPFUT3MZ7_Quote</v>
      </c>
      <c r="F27" s="91" t="str">
        <f>_xll.qlSimpleQuote(E27,,PriceTickValue,Permanent,Trigger,ObjectOverwrite)</f>
        <v>GBPFUT3MZ7_Quote#0000</v>
      </c>
      <c r="G27" s="54" t="str">
        <f>_xll.ohRangeRetrieveError(F27)</f>
        <v/>
      </c>
      <c r="H27" s="90"/>
      <c r="J27" s="96"/>
      <c r="K27" s="338">
        <v>21</v>
      </c>
      <c r="L27" s="337" t="b">
        <v>1</v>
      </c>
      <c r="M27" s="332" t="str">
        <v>Z7</v>
      </c>
      <c r="N27" s="336">
        <v>43089</v>
      </c>
      <c r="O27" s="332" t="str">
        <v>FSSZ7</v>
      </c>
      <c r="P27" s="335">
        <v>43089</v>
      </c>
      <c r="Q27" s="332">
        <v>97.45</v>
      </c>
      <c r="R27" s="332">
        <v>97.46</v>
      </c>
      <c r="S27" s="332">
        <v>97.45</v>
      </c>
      <c r="T27" s="332">
        <v>97.42</v>
      </c>
      <c r="U27" s="331">
        <f>_xll.qlMidSafe($Q27,$R27)</f>
        <v>97.454999999999998</v>
      </c>
      <c r="V27" s="325"/>
      <c r="W27" s="334">
        <v>97.384999999999991</v>
      </c>
      <c r="X27" s="325"/>
      <c r="Y27" s="333">
        <v>97.454999999999998</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GBPFUT3MZ7ConvAdj_Quote#0023</v>
      </c>
      <c r="AN27" s="25" t="str">
        <f>_xll.ohRangeRetrieveError(AM27)</f>
        <v/>
      </c>
      <c r="AO27" s="478"/>
    </row>
    <row r="28" spans="1:41" x14ac:dyDescent="0.2">
      <c r="A28" s="96"/>
      <c r="B28" s="95">
        <v>22</v>
      </c>
      <c r="C28" s="94" t="b">
        <v>1</v>
      </c>
      <c r="D28" s="93" t="str">
        <v>H8</v>
      </c>
      <c r="E28" s="92" t="str">
        <f t="shared" si="0"/>
        <v>GBPFUT3MH8_Quote</v>
      </c>
      <c r="F28" s="91" t="str">
        <f>_xll.qlSimpleQuote(E28,,PriceTickValue,Permanent,Trigger,ObjectOverwrite)</f>
        <v>GBPFUT3MH8_Quote#0000</v>
      </c>
      <c r="G28" s="54" t="str">
        <f>_xll.ohRangeRetrieveError(F28)</f>
        <v/>
      </c>
      <c r="H28" s="90"/>
      <c r="J28" s="96"/>
      <c r="K28" s="338">
        <v>22</v>
      </c>
      <c r="L28" s="337" t="b">
        <v>1</v>
      </c>
      <c r="M28" s="332" t="str">
        <v>H8</v>
      </c>
      <c r="N28" s="336">
        <v>43180</v>
      </c>
      <c r="O28" s="332" t="str">
        <v>FSSH8</v>
      </c>
      <c r="P28" s="335">
        <v>43180</v>
      </c>
      <c r="Q28" s="332">
        <v>97.39</v>
      </c>
      <c r="R28" s="332">
        <v>97.41</v>
      </c>
      <c r="S28" s="332">
        <v>97.39</v>
      </c>
      <c r="T28" s="332">
        <v>97.355000000000004</v>
      </c>
      <c r="U28" s="331">
        <f>_xll.qlMidSafe($Q28,$R28)</f>
        <v>97.4</v>
      </c>
      <c r="V28" s="325"/>
      <c r="W28" s="334">
        <v>97.32</v>
      </c>
      <c r="X28" s="325"/>
      <c r="Y28" s="333">
        <v>97.4</v>
      </c>
      <c r="Z28" s="331">
        <f>_xll.qlSimpleQuoteSetValue(F28,Y28,Trigger)</f>
        <v>0</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GBPFUT3MH8ConvAdj_Quote#0023</v>
      </c>
      <c r="AN28" s="25" t="str">
        <f>_xll.ohRangeRetrieveError(AM28)</f>
        <v/>
      </c>
      <c r="AO28" s="478"/>
    </row>
    <row r="29" spans="1:41" x14ac:dyDescent="0.2">
      <c r="A29" s="96"/>
      <c r="B29" s="95">
        <v>23</v>
      </c>
      <c r="C29" s="94" t="b">
        <v>1</v>
      </c>
      <c r="D29" s="93" t="str">
        <v>M8</v>
      </c>
      <c r="E29" s="92" t="str">
        <f t="shared" si="0"/>
        <v>GBPFUT3MM8_Quote</v>
      </c>
      <c r="F29" s="91" t="str">
        <f>_xll.qlSimpleQuote(E29,,PriceTickValue,Permanent,Trigger,ObjectOverwrite)</f>
        <v>GBPFUT3MM8_Quote#0000</v>
      </c>
      <c r="G29" s="54" t="str">
        <f>_xll.ohRangeRetrieveError(F29)</f>
        <v/>
      </c>
      <c r="H29" s="90"/>
      <c r="J29" s="96"/>
      <c r="K29" s="338">
        <v>23</v>
      </c>
      <c r="L29" s="337" t="b">
        <v>1</v>
      </c>
      <c r="M29" s="332" t="str">
        <v>M8</v>
      </c>
      <c r="N29" s="336">
        <v>43271</v>
      </c>
      <c r="O29" s="332" t="str">
        <v>FSSM8</v>
      </c>
      <c r="P29" s="335">
        <v>43271</v>
      </c>
      <c r="Q29" s="332">
        <v>97.34</v>
      </c>
      <c r="R29" s="332">
        <v>97.36</v>
      </c>
      <c r="S29" s="332">
        <v>97.33</v>
      </c>
      <c r="T29" s="332">
        <v>97.3</v>
      </c>
      <c r="U29" s="331">
        <f>_xll.qlMidSafe($Q29,$R29)</f>
        <v>97.35</v>
      </c>
      <c r="V29" s="325"/>
      <c r="W29" s="334">
        <v>97.259999999999991</v>
      </c>
      <c r="X29" s="325"/>
      <c r="Y29" s="333">
        <v>97.35</v>
      </c>
      <c r="Z29" s="331">
        <f>_xll.qlSimpleQuoteSetValue(F29,Y29,Trigger)</f>
        <v>0</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GBPFUT3MM8ConvAdj_Quote#0023</v>
      </c>
      <c r="AN29" s="25" t="str">
        <f>_xll.ohRangeRetrieveError(AM29)</f>
        <v/>
      </c>
      <c r="AO29" s="478"/>
    </row>
    <row r="30" spans="1:41" x14ac:dyDescent="0.2">
      <c r="A30" s="96"/>
      <c r="B30" s="95">
        <v>24</v>
      </c>
      <c r="C30" s="94" t="b">
        <v>1</v>
      </c>
      <c r="D30" s="93" t="str">
        <v>U8</v>
      </c>
      <c r="E30" s="92" t="str">
        <f t="shared" si="0"/>
        <v>GBPFUT3MU8_Quote</v>
      </c>
      <c r="F30" s="91" t="str">
        <f>_xll.qlSimpleQuote(E30,,PriceTickValue,Permanent,Trigger,ObjectOverwrite)</f>
        <v>GBPFUT3MU8_Quote#0000</v>
      </c>
      <c r="G30" s="54" t="str">
        <f>_xll.ohRangeRetrieveError(F30)</f>
        <v/>
      </c>
      <c r="H30" s="90"/>
      <c r="J30" s="96"/>
      <c r="K30" s="338">
        <v>24</v>
      </c>
      <c r="L30" s="337" t="b">
        <v>1</v>
      </c>
      <c r="M30" s="332" t="str">
        <v>U8</v>
      </c>
      <c r="N30" s="336">
        <v>43362</v>
      </c>
      <c r="O30" s="332" t="str">
        <v>FSSU8</v>
      </c>
      <c r="P30" s="335">
        <v>43362</v>
      </c>
      <c r="Q30" s="332">
        <v>97.3</v>
      </c>
      <c r="R30" s="332">
        <v>97.32</v>
      </c>
      <c r="S30" s="332">
        <v>97.28</v>
      </c>
      <c r="T30" s="332">
        <v>97.254999999999995</v>
      </c>
      <c r="U30" s="331">
        <f>_xll.qlMidSafe($Q30,$R30)</f>
        <v>97.31</v>
      </c>
      <c r="V30" s="325"/>
      <c r="W30" s="334">
        <v>97.210000000000008</v>
      </c>
      <c r="X30" s="325"/>
      <c r="Y30" s="333">
        <v>97.31</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GBPFUT3MU8ConvAdj_Quote#0023</v>
      </c>
      <c r="AN30" s="25" t="str">
        <f>_xll.ohRangeRetrieveError(AM30)</f>
        <v/>
      </c>
      <c r="AO30" s="478"/>
    </row>
    <row r="31" spans="1:41" x14ac:dyDescent="0.2">
      <c r="A31" s="96"/>
      <c r="B31" s="95">
        <v>25</v>
      </c>
      <c r="C31" s="94" t="b">
        <v>1</v>
      </c>
      <c r="D31" s="93" t="str">
        <v>Z8</v>
      </c>
      <c r="E31" s="92" t="str">
        <f t="shared" si="0"/>
        <v>GBPFUT3MZ8_Quote</v>
      </c>
      <c r="F31" s="91" t="str">
        <f>_xll.qlSimpleQuote(E31,,PriceTickValue,Permanent,Trigger,ObjectOverwrite)</f>
        <v>GBPFUT3MZ8_Quote#0000</v>
      </c>
      <c r="G31" s="54" t="str">
        <f>_xll.ohRangeRetrieveError(F31)</f>
        <v/>
      </c>
      <c r="H31" s="90"/>
      <c r="J31" s="96"/>
      <c r="K31" s="338">
        <v>25</v>
      </c>
      <c r="L31" s="337" t="b">
        <v>1</v>
      </c>
      <c r="M31" s="332" t="str">
        <v>Z8</v>
      </c>
      <c r="N31" s="336">
        <v>43453</v>
      </c>
      <c r="O31" s="332" t="str">
        <v>FSSZ8</v>
      </c>
      <c r="P31" s="335">
        <v>43453</v>
      </c>
      <c r="Q31" s="332">
        <v>97.25</v>
      </c>
      <c r="R31" s="332">
        <v>97.26</v>
      </c>
      <c r="S31" s="332">
        <v>0</v>
      </c>
      <c r="T31" s="332">
        <v>97.21</v>
      </c>
      <c r="U31" s="331">
        <f>_xll.qlMidSafe($Q31,$R31)</f>
        <v>97.254999999999995</v>
      </c>
      <c r="V31" s="325"/>
      <c r="W31" s="334">
        <v>97.15</v>
      </c>
      <c r="X31" s="325"/>
      <c r="Y31" s="333">
        <v>97.254999999999995</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GBPFUT3MZ8ConvAdj_Quote#0023</v>
      </c>
      <c r="AN31" s="25" t="str">
        <f>_xll.ohRangeRetrieveError(AM31)</f>
        <v/>
      </c>
      <c r="AO31" s="478"/>
    </row>
    <row r="32" spans="1:41" x14ac:dyDescent="0.2">
      <c r="A32" s="96"/>
      <c r="B32" s="95">
        <v>26</v>
      </c>
      <c r="C32" s="94" t="b">
        <v>1</v>
      </c>
      <c r="D32" s="93" t="str">
        <v>H9</v>
      </c>
      <c r="E32" s="92" t="str">
        <f t="shared" si="0"/>
        <v>GBPFUT3MH9_Quote</v>
      </c>
      <c r="F32" s="91" t="str">
        <f>_xll.qlSimpleQuote(E32,,PriceTickValue,Permanent,Trigger,ObjectOverwrite)</f>
        <v>GBPFUT3MH9_Quote#0000</v>
      </c>
      <c r="G32" s="54" t="str">
        <f>_xll.ohRangeRetrieveError(F32)</f>
        <v/>
      </c>
      <c r="H32" s="90"/>
      <c r="J32" s="96"/>
      <c r="K32" s="338">
        <v>26</v>
      </c>
      <c r="L32" s="337" t="b">
        <v>1</v>
      </c>
      <c r="M32" s="332" t="str">
        <v>H9</v>
      </c>
      <c r="N32" s="336">
        <v>43544</v>
      </c>
      <c r="O32" s="332" t="str">
        <v>FSSH9</v>
      </c>
      <c r="P32" s="335">
        <v>43544</v>
      </c>
      <c r="Q32" s="332">
        <v>97.19</v>
      </c>
      <c r="R32" s="332">
        <v>97.23</v>
      </c>
      <c r="S32" s="332">
        <v>0</v>
      </c>
      <c r="T32" s="332">
        <v>97.165000000000006</v>
      </c>
      <c r="U32" s="331">
        <f>_xll.qlMidSafe($Q32,$R32)</f>
        <v>97.210000000000008</v>
      </c>
      <c r="V32" s="325"/>
      <c r="W32" s="334">
        <v>97.11</v>
      </c>
      <c r="X32" s="325"/>
      <c r="Y32" s="333">
        <v>97.210000000000008</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GBPFUT3MH9ConvAdj_Quote#0023</v>
      </c>
      <c r="AN32" s="25" t="str">
        <f>_xll.ohRangeRetrieveError(AM32)</f>
        <v/>
      </c>
      <c r="AO32" s="478"/>
    </row>
    <row r="33" spans="1:41" x14ac:dyDescent="0.2">
      <c r="A33" s="96"/>
      <c r="B33" s="95">
        <v>27</v>
      </c>
      <c r="C33" s="94" t="b">
        <v>1</v>
      </c>
      <c r="D33" s="93" t="str">
        <v>M9</v>
      </c>
      <c r="E33" s="92" t="str">
        <f t="shared" si="0"/>
        <v>GBPFUT3MM9_Quote</v>
      </c>
      <c r="F33" s="91" t="str">
        <f>_xll.qlSimpleQuote(E33,,PriceTickValue,Permanent,Trigger,ObjectOverwrite)</f>
        <v>GBPFUT3MM9_Quote#0000</v>
      </c>
      <c r="G33" s="54" t="str">
        <f>_xll.ohRangeRetrieveError(F33)</f>
        <v/>
      </c>
      <c r="H33" s="90"/>
      <c r="J33" s="96"/>
      <c r="K33" s="338">
        <v>27</v>
      </c>
      <c r="L33" s="337" t="b">
        <v>1</v>
      </c>
      <c r="M33" s="332" t="str">
        <v>M9</v>
      </c>
      <c r="N33" s="336">
        <v>43635</v>
      </c>
      <c r="O33" s="332" t="str">
        <v>FSSM9</v>
      </c>
      <c r="P33" s="335">
        <v>43635</v>
      </c>
      <c r="Q33" s="332">
        <v>97.12</v>
      </c>
      <c r="R33" s="332">
        <v>0</v>
      </c>
      <c r="S33" s="332">
        <v>0</v>
      </c>
      <c r="T33" s="332">
        <v>97.13</v>
      </c>
      <c r="U33" s="331" t="e">
        <f>_xll.qlMidSafe($Q33,$R33)</f>
        <v>#NUM!</v>
      </c>
      <c r="V33" s="325"/>
      <c r="W33" s="334">
        <v>97.07</v>
      </c>
      <c r="X33" s="325"/>
      <c r="Y33" s="333" t="e">
        <v>#NUM!</v>
      </c>
      <c r="Z33" s="331" t="e">
        <f>_xll.qlSimpleQuoteSetValue(F33,Y33,Trigger)</f>
        <v>#NUM!</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GBPFUT3MM9ConvAdj_Quote#0023</v>
      </c>
      <c r="AN33" s="25" t="str">
        <f>_xll.ohRangeRetrieveError(AM33)</f>
        <v/>
      </c>
      <c r="AO33" s="478"/>
    </row>
    <row r="34" spans="1:41" x14ac:dyDescent="0.2">
      <c r="A34" s="96"/>
      <c r="B34" s="95">
        <v>28</v>
      </c>
      <c r="C34" s="94" t="b">
        <v>1</v>
      </c>
      <c r="D34" s="93" t="str">
        <v>U9</v>
      </c>
      <c r="E34" s="92" t="str">
        <f t="shared" si="0"/>
        <v>GBPFUT3MU9_Quote</v>
      </c>
      <c r="F34" s="91" t="str">
        <f>_xll.qlSimpleQuote(E34,,PriceTickValue,Permanent,Trigger,ObjectOverwrite)</f>
        <v>GBPFUT3MU9_Quote#0000</v>
      </c>
      <c r="G34" s="54" t="str">
        <f>_xll.ohRangeRetrieveError(F34)</f>
        <v/>
      </c>
      <c r="H34" s="90"/>
      <c r="J34" s="96"/>
      <c r="K34" s="338">
        <v>28</v>
      </c>
      <c r="L34" s="337" t="b">
        <v>1</v>
      </c>
      <c r="M34" s="332" t="str">
        <v>U9</v>
      </c>
      <c r="N34" s="336">
        <v>43726</v>
      </c>
      <c r="O34" s="332" t="str">
        <v>FSSU9</v>
      </c>
      <c r="P34" s="335">
        <v>43726</v>
      </c>
      <c r="Q34" s="332">
        <v>97.08</v>
      </c>
      <c r="R34" s="332">
        <v>0</v>
      </c>
      <c r="S34" s="332">
        <v>0</v>
      </c>
      <c r="T34" s="332">
        <v>97.09</v>
      </c>
      <c r="U34" s="331" t="e">
        <f>_xll.qlMidSafe($Q34,$R34)</f>
        <v>#NUM!</v>
      </c>
      <c r="V34" s="325"/>
      <c r="W34" s="334">
        <v>97.03</v>
      </c>
      <c r="X34" s="325"/>
      <c r="Y34" s="333" t="e">
        <v>#NUM!</v>
      </c>
      <c r="Z34" s="331" t="e">
        <f>_xll.qlSimpleQuoteSetValue(F34,Y34,Trigger)</f>
        <v>#NUM!</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GBPFUT3MU9ConvAdj_Quote#0023</v>
      </c>
      <c r="AN34" s="25" t="str">
        <f>_xll.ohRangeRetrieveError(AM34)</f>
        <v/>
      </c>
      <c r="AO34" s="478"/>
    </row>
    <row r="35" spans="1:41" x14ac:dyDescent="0.2">
      <c r="A35" s="96"/>
      <c r="B35" s="95">
        <v>29</v>
      </c>
      <c r="C35" s="94" t="b">
        <v>1</v>
      </c>
      <c r="D35" s="93" t="str">
        <v>Z9</v>
      </c>
      <c r="E35" s="92" t="str">
        <f t="shared" si="0"/>
        <v>GBPFUT3MZ9_Quote</v>
      </c>
      <c r="F35" s="91" t="str">
        <f>_xll.qlSimpleQuote(E35,,PriceTickValue,Permanent,Trigger,ObjectOverwrite)</f>
        <v>GBPFUT3MZ9_Quote#0000</v>
      </c>
      <c r="G35" s="54" t="str">
        <f>_xll.ohRangeRetrieveError(F35)</f>
        <v/>
      </c>
      <c r="H35" s="90"/>
      <c r="J35" s="96"/>
      <c r="K35" s="338">
        <v>29</v>
      </c>
      <c r="L35" s="337" t="b">
        <v>1</v>
      </c>
      <c r="M35" s="332" t="str">
        <v>Z9</v>
      </c>
      <c r="N35" s="336">
        <v>43817</v>
      </c>
      <c r="O35" s="332" t="str">
        <v>FSSZ9</v>
      </c>
      <c r="P35" s="335">
        <v>43817</v>
      </c>
      <c r="Q35" s="332">
        <v>0</v>
      </c>
      <c r="R35" s="332">
        <v>0</v>
      </c>
      <c r="S35" s="332">
        <v>0</v>
      </c>
      <c r="T35" s="332">
        <v>97.05</v>
      </c>
      <c r="U35" s="331" t="e">
        <f>_xll.qlMidSafe($Q35,$R35)</f>
        <v>#NUM!</v>
      </c>
      <c r="V35" s="325"/>
      <c r="W35" s="334">
        <v>97.004999999999995</v>
      </c>
      <c r="X35" s="325"/>
      <c r="Y35" s="333" t="e">
        <v>#NUM!</v>
      </c>
      <c r="Z35" s="331" t="e">
        <f>_xll.qlSimpleQuoteSetValue(F35,Y35,Trigger)</f>
        <v>#NUM!</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GBPFUT3MZ9ConvAdj_Quote#0023</v>
      </c>
      <c r="AN35" s="25" t="str">
        <f>_xll.ohRangeRetrieveError(AM35)</f>
        <v/>
      </c>
      <c r="AO35" s="478"/>
    </row>
    <row r="36" spans="1:41" x14ac:dyDescent="0.2">
      <c r="A36" s="96"/>
      <c r="B36" s="95">
        <v>30</v>
      </c>
      <c r="C36" s="94" t="b">
        <v>1</v>
      </c>
      <c r="D36" s="93" t="str">
        <v>H0</v>
      </c>
      <c r="E36" s="92" t="str">
        <f t="shared" si="0"/>
        <v>GBPFUT3MH0_Quote</v>
      </c>
      <c r="F36" s="91" t="str">
        <f>_xll.qlSimpleQuote(E36,,PriceTickValue,Permanent,Trigger,ObjectOverwrite)</f>
        <v>GBPFUT3MH0_Quote#0000</v>
      </c>
      <c r="G36" s="54" t="str">
        <f>_xll.ohRangeRetrieveError(F36)</f>
        <v/>
      </c>
      <c r="H36" s="90"/>
      <c r="J36" s="96"/>
      <c r="K36" s="338">
        <v>30</v>
      </c>
      <c r="L36" s="337" t="b">
        <v>1</v>
      </c>
      <c r="M36" s="332" t="str">
        <v>H0</v>
      </c>
      <c r="N36" s="336">
        <v>43908</v>
      </c>
      <c r="O36" s="332" t="str">
        <v>FSSH0</v>
      </c>
      <c r="P36" s="335">
        <v>43908</v>
      </c>
      <c r="Q36" s="332">
        <v>0</v>
      </c>
      <c r="R36" s="332">
        <v>0</v>
      </c>
      <c r="S36" s="332">
        <v>0</v>
      </c>
      <c r="T36" s="332">
        <v>97.025000000000006</v>
      </c>
      <c r="U36" s="331" t="e">
        <f>_xll.qlMidSafe($Q36,$R36)</f>
        <v>#NUM!</v>
      </c>
      <c r="V36" s="325"/>
      <c r="W36" s="334">
        <v>96.97</v>
      </c>
      <c r="X36" s="325"/>
      <c r="Y36" s="333" t="e">
        <v>#NUM!</v>
      </c>
      <c r="Z36" s="331" t="e">
        <f>_xll.qlSimpleQuoteSetValue(F36,Y36,Trigger)</f>
        <v>#NUM!</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GBPFUT3MH0ConvAdj_Quote#0023</v>
      </c>
      <c r="AN36" s="25" t="str">
        <f>_xll.ohRangeRetrieveError(AM36)</f>
        <v/>
      </c>
      <c r="AO36" s="478"/>
    </row>
    <row r="37" spans="1:41" x14ac:dyDescent="0.2">
      <c r="A37" s="96"/>
      <c r="B37" s="95">
        <v>31</v>
      </c>
      <c r="C37" s="94" t="b">
        <v>1</v>
      </c>
      <c r="D37" s="93" t="str">
        <v>M0</v>
      </c>
      <c r="E37" s="92" t="str">
        <f t="shared" si="0"/>
        <v>GBPFUT3MM0_Quote</v>
      </c>
      <c r="F37" s="91" t="str">
        <f>_xll.qlSimpleQuote(E37,,PriceTickValue,Permanent,Trigger,ObjectOverwrite)</f>
        <v>GBPFUT3MM0_Quote#0000</v>
      </c>
      <c r="G37" s="54" t="str">
        <f>_xll.ohRangeRetrieveError(F37)</f>
        <v/>
      </c>
      <c r="H37" s="90"/>
      <c r="J37" s="96"/>
      <c r="K37" s="338">
        <v>31</v>
      </c>
      <c r="L37" s="337" t="b">
        <v>1</v>
      </c>
      <c r="M37" s="332" t="str">
        <v>M0</v>
      </c>
      <c r="N37" s="336">
        <v>43999</v>
      </c>
      <c r="O37" s="332" t="str">
        <v>FSSM0</v>
      </c>
      <c r="P37" s="335">
        <v>43999</v>
      </c>
      <c r="Q37" s="332">
        <v>0</v>
      </c>
      <c r="R37" s="332">
        <v>0</v>
      </c>
      <c r="S37" s="332">
        <v>0</v>
      </c>
      <c r="T37" s="332">
        <v>97.03</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GBPFUT3MM0ConvAdj_Quote#0023</v>
      </c>
      <c r="AN37" s="25" t="str">
        <f>_xll.ohRangeRetrieveError(AM37)</f>
        <v/>
      </c>
      <c r="AO37" s="478"/>
    </row>
    <row r="38" spans="1:41" x14ac:dyDescent="0.2">
      <c r="A38" s="96"/>
      <c r="B38" s="95">
        <v>32</v>
      </c>
      <c r="C38" s="94" t="b">
        <v>1</v>
      </c>
      <c r="D38" s="93" t="str">
        <v>U0</v>
      </c>
      <c r="E38" s="92" t="str">
        <f t="shared" si="0"/>
        <v>GBPFUT3MU0_Quote</v>
      </c>
      <c r="F38" s="91" t="str">
        <f>_xll.qlSimpleQuote(E38,,PriceTickValue,Permanent,Trigger,ObjectOverwrite)</f>
        <v>GBPFUT3MU0_Quote#0000</v>
      </c>
      <c r="G38" s="54" t="str">
        <f>_xll.ohRangeRetrieveError(F38)</f>
        <v/>
      </c>
      <c r="H38" s="90"/>
      <c r="J38" s="96"/>
      <c r="K38" s="338">
        <v>32</v>
      </c>
      <c r="L38" s="337" t="b">
        <v>1</v>
      </c>
      <c r="M38" s="332" t="str">
        <v>U0</v>
      </c>
      <c r="N38" s="336">
        <v>44090</v>
      </c>
      <c r="O38" s="332" t="str">
        <v>FSSU0</v>
      </c>
      <c r="P38" s="335">
        <v>44090</v>
      </c>
      <c r="Q38" s="332">
        <v>0</v>
      </c>
      <c r="R38" s="332">
        <v>0</v>
      </c>
      <c r="S38" s="332">
        <v>0</v>
      </c>
      <c r="T38" s="332">
        <v>97.03</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GBPFUT3MU0ConvAdj_Quote#0023</v>
      </c>
      <c r="AN38" s="25" t="str">
        <f>_xll.ohRangeRetrieveError(AM38)</f>
        <v/>
      </c>
      <c r="AO38" s="478"/>
    </row>
    <row r="39" spans="1:41" x14ac:dyDescent="0.2">
      <c r="A39" s="96"/>
      <c r="B39" s="95">
        <v>33</v>
      </c>
      <c r="C39" s="94" t="b">
        <v>1</v>
      </c>
      <c r="D39" s="93" t="str">
        <v>Z0</v>
      </c>
      <c r="E39" s="92" t="str">
        <f t="shared" ref="E39:E48" si="2">Currency&amp;$D$5&amp;$E$5&amp;$D39&amp;QuoteSuffix</f>
        <v>GBPFUT3MZ0_Quote</v>
      </c>
      <c r="F39" s="91" t="str">
        <f>_xll.qlSimpleQuote(E39,,PriceTickValue,Permanent,Trigger,ObjectOverwrite)</f>
        <v>GBPFUT3MZ0_Quote#0000</v>
      </c>
      <c r="G39" s="54" t="str">
        <f>_xll.ohRangeRetrieveError(F39)</f>
        <v/>
      </c>
      <c r="H39" s="90"/>
      <c r="J39" s="96"/>
      <c r="K39" s="338">
        <v>33</v>
      </c>
      <c r="L39" s="337" t="b">
        <v>1</v>
      </c>
      <c r="M39" s="332" t="str">
        <v>Z0</v>
      </c>
      <c r="N39" s="336">
        <v>44181</v>
      </c>
      <c r="O39" s="332" t="str">
        <v>FSSZ0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GBPFUT3MZ0ConvAdj_Quote#0023</v>
      </c>
      <c r="AN39" s="25" t="str">
        <f>_xll.ohRangeRetrieveError(AM39)</f>
        <v/>
      </c>
      <c r="AO39" s="478"/>
    </row>
    <row r="40" spans="1:41" x14ac:dyDescent="0.2">
      <c r="A40" s="96"/>
      <c r="B40" s="95">
        <v>34</v>
      </c>
      <c r="C40" s="94" t="b">
        <v>1</v>
      </c>
      <c r="D40" s="93" t="str">
        <v>H1</v>
      </c>
      <c r="E40" s="92" t="str">
        <f t="shared" si="2"/>
        <v>GBPFUT3MH1_Quote</v>
      </c>
      <c r="F40" s="91" t="str">
        <f>_xll.qlSimpleQuote(E40,,PriceTickValue,Permanent,Trigger,ObjectOverwrite)</f>
        <v>GBPFUT3MH1_Quote#0000</v>
      </c>
      <c r="G40" s="54" t="str">
        <f>_xll.ohRangeRetrieveError(F40)</f>
        <v/>
      </c>
      <c r="H40" s="90"/>
      <c r="J40" s="96"/>
      <c r="K40" s="338">
        <v>34</v>
      </c>
      <c r="L40" s="337" t="b">
        <v>1</v>
      </c>
      <c r="M40" s="332" t="str">
        <v>H1</v>
      </c>
      <c r="N40" s="336">
        <v>44272</v>
      </c>
      <c r="O40" s="332" t="str">
        <v>FSSH1</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GBPFUT3MH1ConvAdj_Quote#0023</v>
      </c>
      <c r="AN40" s="25" t="str">
        <f>_xll.ohRangeRetrieveError(AM40)</f>
        <v/>
      </c>
      <c r="AO40" s="478"/>
    </row>
    <row r="41" spans="1:41" x14ac:dyDescent="0.2">
      <c r="A41" s="96"/>
      <c r="B41" s="95">
        <v>35</v>
      </c>
      <c r="C41" s="94" t="b">
        <v>1</v>
      </c>
      <c r="D41" s="93" t="str">
        <v>M1</v>
      </c>
      <c r="E41" s="92" t="str">
        <f t="shared" si="2"/>
        <v>GBPFUT3MM1_Quote</v>
      </c>
      <c r="F41" s="91" t="str">
        <f>_xll.qlSimpleQuote(E41,,PriceTickValue,Permanent,Trigger,ObjectOverwrite)</f>
        <v>GBPFUT3MM1_Quote#0000</v>
      </c>
      <c r="G41" s="54" t="str">
        <f>_xll.ohRangeRetrieveError(F41)</f>
        <v/>
      </c>
      <c r="H41" s="90"/>
      <c r="J41" s="96"/>
      <c r="K41" s="338">
        <v>35</v>
      </c>
      <c r="L41" s="337" t="b">
        <v>1</v>
      </c>
      <c r="M41" s="332" t="str">
        <v>M1</v>
      </c>
      <c r="N41" s="336">
        <v>44363</v>
      </c>
      <c r="O41" s="332" t="str">
        <v>FSSM1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GBPFUT3MM1ConvAdj_Quote#0023</v>
      </c>
      <c r="AN41" s="25" t="str">
        <f>_xll.ohRangeRetrieveError(AM41)</f>
        <v/>
      </c>
      <c r="AO41" s="478"/>
    </row>
    <row r="42" spans="1:41" x14ac:dyDescent="0.2">
      <c r="A42" s="96"/>
      <c r="B42" s="95">
        <v>36</v>
      </c>
      <c r="C42" s="94" t="b">
        <v>1</v>
      </c>
      <c r="D42" s="93" t="str">
        <v>U1</v>
      </c>
      <c r="E42" s="92" t="str">
        <f t="shared" si="2"/>
        <v>GBPFUT3MU1_Quote</v>
      </c>
      <c r="F42" s="91" t="str">
        <f>_xll.qlSimpleQuote(E42,,PriceTickValue,Permanent,Trigger,ObjectOverwrite)</f>
        <v>GBPFUT3MU1_Quote#0000</v>
      </c>
      <c r="G42" s="54" t="str">
        <f>_xll.ohRangeRetrieveError(F42)</f>
        <v/>
      </c>
      <c r="H42" s="90"/>
      <c r="J42" s="96"/>
      <c r="K42" s="338">
        <v>36</v>
      </c>
      <c r="L42" s="337" t="b">
        <v>1</v>
      </c>
      <c r="M42" s="332" t="str">
        <v>U1</v>
      </c>
      <c r="N42" s="336">
        <v>44454</v>
      </c>
      <c r="O42" s="332" t="str">
        <v>FSSU1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GBPFUT3MU1ConvAdj_Quote#0023</v>
      </c>
      <c r="AN42" s="25" t="str">
        <f>_xll.ohRangeRetrieveError(AM42)</f>
        <v/>
      </c>
      <c r="AO42" s="478"/>
    </row>
    <row r="43" spans="1:41" x14ac:dyDescent="0.2">
      <c r="A43" s="96"/>
      <c r="B43" s="95">
        <v>37</v>
      </c>
      <c r="C43" s="94" t="b">
        <v>1</v>
      </c>
      <c r="D43" s="93" t="str">
        <v>Z1</v>
      </c>
      <c r="E43" s="92" t="str">
        <f t="shared" si="2"/>
        <v>GBPFUT3MZ1_Quote</v>
      </c>
      <c r="F43" s="91" t="str">
        <f>_xll.qlSimpleQuote(E43,,PriceTickValue,Permanent,Trigger,ObjectOverwrite)</f>
        <v>GBPFUT3MZ1_Quote#0000</v>
      </c>
      <c r="G43" s="54" t="str">
        <f>_xll.ohRangeRetrieveError(F43)</f>
        <v/>
      </c>
      <c r="H43" s="90"/>
      <c r="J43" s="96"/>
      <c r="K43" s="338">
        <v>37</v>
      </c>
      <c r="L43" s="337" t="b">
        <v>1</v>
      </c>
      <c r="M43" s="332" t="str">
        <v>Z1</v>
      </c>
      <c r="N43" s="336">
        <v>44545</v>
      </c>
      <c r="O43" s="332" t="str">
        <v>FSSZ1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GBPFUT3MZ1ConvAdj_Quote#0023</v>
      </c>
      <c r="AN43" s="25" t="str">
        <f>_xll.ohRangeRetrieveError(AM43)</f>
        <v/>
      </c>
      <c r="AO43" s="478"/>
    </row>
    <row r="44" spans="1:41" x14ac:dyDescent="0.2">
      <c r="A44" s="96"/>
      <c r="B44" s="95">
        <v>38</v>
      </c>
      <c r="C44" s="94" t="b">
        <v>1</v>
      </c>
      <c r="D44" s="93" t="str">
        <v>H2</v>
      </c>
      <c r="E44" s="92" t="str">
        <f t="shared" si="2"/>
        <v>GBPFUT3MH2_Quote</v>
      </c>
      <c r="F44" s="91" t="str">
        <f>_xll.qlSimpleQuote(E44,,PriceTickValue,Permanent,Trigger,ObjectOverwrite)</f>
        <v>GBPFUT3MH2_Quote#0000</v>
      </c>
      <c r="G44" s="54" t="str">
        <f>_xll.ohRangeRetrieveError(F44)</f>
        <v/>
      </c>
      <c r="H44" s="90"/>
      <c r="J44" s="96"/>
      <c r="K44" s="338">
        <v>38</v>
      </c>
      <c r="L44" s="337" t="b">
        <v>1</v>
      </c>
      <c r="M44" s="332" t="str">
        <v>H2</v>
      </c>
      <c r="N44" s="336">
        <v>44636</v>
      </c>
      <c r="O44" s="332" t="str">
        <v>FSSH2</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GBPFUT3MH2ConvAdj_Quote#0023</v>
      </c>
      <c r="AN44" s="25" t="str">
        <f>_xll.ohRangeRetrieveError(AM44)</f>
        <v/>
      </c>
      <c r="AO44" s="478"/>
    </row>
    <row r="45" spans="1:41" x14ac:dyDescent="0.2">
      <c r="A45" s="96"/>
      <c r="B45" s="95">
        <v>39</v>
      </c>
      <c r="C45" s="94" t="b">
        <v>1</v>
      </c>
      <c r="D45" s="93" t="str">
        <v>M2</v>
      </c>
      <c r="E45" s="92" t="str">
        <f t="shared" si="2"/>
        <v>GBPFUT3MM2_Quote</v>
      </c>
      <c r="F45" s="91" t="str">
        <f>_xll.qlSimpleQuote(E45,,PriceTickValue,Permanent,Trigger,ObjectOverwrite)</f>
        <v>GBPFUT3MM2_Quote#0000</v>
      </c>
      <c r="G45" s="54" t="str">
        <f>_xll.ohRangeRetrieveError(F45)</f>
        <v/>
      </c>
      <c r="H45" s="90"/>
      <c r="J45" s="96"/>
      <c r="K45" s="338">
        <v>39</v>
      </c>
      <c r="L45" s="337" t="b">
        <v>1</v>
      </c>
      <c r="M45" s="332" t="str">
        <v>M2</v>
      </c>
      <c r="N45" s="336">
        <v>44727</v>
      </c>
      <c r="O45" s="332" t="str">
        <v>FSSM2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GBPFUT3MM2ConvAdj_Quote#0023</v>
      </c>
      <c r="AN45" s="25" t="str">
        <f>_xll.ohRangeRetrieveError(AM45)</f>
        <v/>
      </c>
      <c r="AO45" s="478"/>
    </row>
    <row r="46" spans="1:41" x14ac:dyDescent="0.2">
      <c r="A46" s="96"/>
      <c r="B46" s="95">
        <v>40</v>
      </c>
      <c r="C46" s="94" t="b">
        <v>1</v>
      </c>
      <c r="D46" s="93" t="str">
        <v>U2</v>
      </c>
      <c r="E46" s="92" t="str">
        <f t="shared" si="2"/>
        <v>GBPFUT3MU2_Quote</v>
      </c>
      <c r="F46" s="91" t="str">
        <f>_xll.qlSimpleQuote(E46,,PriceTickValue,Permanent,Trigger,ObjectOverwrite)</f>
        <v>GBPFUT3MU2_Quote#0000</v>
      </c>
      <c r="G46" s="54" t="str">
        <f>_xll.ohRangeRetrieveError(F46)</f>
        <v/>
      </c>
      <c r="H46" s="90"/>
      <c r="J46" s="96"/>
      <c r="K46" s="338">
        <v>40</v>
      </c>
      <c r="L46" s="337" t="b">
        <v>1</v>
      </c>
      <c r="M46" s="332" t="str">
        <v>U2</v>
      </c>
      <c r="N46" s="336">
        <v>44825</v>
      </c>
      <c r="O46" s="332" t="str">
        <v>FSSU2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GBPFUT3MU2ConvAdj_Quote#0023</v>
      </c>
      <c r="AN46" s="25" t="str">
        <f>_xll.ohRangeRetrieveError(AM46)</f>
        <v/>
      </c>
      <c r="AO46" s="478"/>
    </row>
    <row r="47" spans="1:41" x14ac:dyDescent="0.2">
      <c r="A47" s="96"/>
      <c r="B47" s="95">
        <v>41</v>
      </c>
      <c r="C47" s="94" t="b">
        <v>1</v>
      </c>
      <c r="D47" s="93" t="str">
        <v>Z2</v>
      </c>
      <c r="E47" s="92" t="str">
        <f t="shared" si="2"/>
        <v>GBPFUT3MZ2_Quote</v>
      </c>
      <c r="F47" s="91" t="str">
        <f>_xll.qlSimpleQuote(E47,,PriceTickValue,Permanent,Trigger,ObjectOverwrite)</f>
        <v>GBPFUT3MZ2_Quote#0000</v>
      </c>
      <c r="G47" s="54" t="str">
        <f>_xll.ohRangeRetrieveError(F47)</f>
        <v/>
      </c>
      <c r="H47" s="90"/>
      <c r="J47" s="96"/>
      <c r="K47" s="338">
        <v>41</v>
      </c>
      <c r="L47" s="337" t="b">
        <v>1</v>
      </c>
      <c r="M47" s="332" t="str">
        <v>Z2</v>
      </c>
      <c r="N47" s="336">
        <v>44916</v>
      </c>
      <c r="O47" s="332" t="str">
        <v>FSSZ2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GBPFUT3MZ2ConvAdj_Quote#0023</v>
      </c>
      <c r="AN47" s="25" t="str">
        <f>_xll.ohRangeRetrieveError(AM47)</f>
        <v/>
      </c>
      <c r="AO47" s="478"/>
    </row>
    <row r="48" spans="1:41" x14ac:dyDescent="0.2">
      <c r="A48" s="96"/>
      <c r="B48" s="95">
        <v>42</v>
      </c>
      <c r="C48" s="94" t="b">
        <v>1</v>
      </c>
      <c r="D48" s="93" t="str">
        <v>H3</v>
      </c>
      <c r="E48" s="92" t="str">
        <f t="shared" si="2"/>
        <v>GBPFUT3MH3_Quote</v>
      </c>
      <c r="F48" s="91" t="str">
        <f>_xll.qlSimpleQuote(E48,,PriceTickValue,Permanent,Trigger,ObjectOverwrite)</f>
        <v>GBPFUT3MH3_Quote#0000</v>
      </c>
      <c r="G48" s="54" t="str">
        <f>_xll.ohRangeRetrieveError(F48)</f>
        <v/>
      </c>
      <c r="H48" s="90"/>
      <c r="J48" s="96"/>
      <c r="K48" s="330">
        <v>42</v>
      </c>
      <c r="L48" s="329" t="b">
        <v>1</v>
      </c>
      <c r="M48" s="323" t="str">
        <v>H3</v>
      </c>
      <c r="N48" s="328">
        <v>45000</v>
      </c>
      <c r="O48" s="323" t="str">
        <v>FSSH3</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GBPFUT3MH3ConvAdj_Quote#0023</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GBPIMMFRA6MX4_Quote#0000</v>
      </c>
      <c r="G6" s="54" t="str">
        <f>_xll.ohRangeRetrieveError(F6)</f>
        <v/>
      </c>
      <c r="H6" s="90"/>
      <c r="J6" s="102"/>
      <c r="K6" s="165"/>
      <c r="L6" s="165"/>
      <c r="M6" s="165"/>
      <c r="N6" s="369">
        <f>_xll.qlCalendarEndOfMonth("TARGET",_xll.qlCalendarAdvance("TARGET",_xll.qlSettingsEvaluationDate(Trigger),"2d"))</f>
        <v>41912</v>
      </c>
      <c r="O6" s="165"/>
      <c r="P6" s="165"/>
      <c r="Q6" s="165"/>
      <c r="R6" s="165"/>
      <c r="S6" s="165"/>
      <c r="T6" s="165"/>
      <c r="U6" s="165"/>
      <c r="V6" s="325"/>
      <c r="W6" s="325"/>
      <c r="X6" s="165"/>
      <c r="Y6" s="165"/>
      <c r="Z6" s="361">
        <f>_xll.ohTrigger(Z8:Z11)</f>
        <v>6</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GBPIMMFRA6MZ4_Quote#0000</v>
      </c>
      <c r="G7" s="54" t="str">
        <f>_xll.ohRangeRetrieveError(F7)</f>
        <v/>
      </c>
      <c r="H7" s="90"/>
      <c r="J7" s="102"/>
      <c r="K7" s="368" t="s">
        <v>143</v>
      </c>
      <c r="L7" s="364" t="s">
        <v>142</v>
      </c>
      <c r="M7" s="364" t="s">
        <v>141</v>
      </c>
      <c r="N7" s="364" t="s">
        <v>259</v>
      </c>
      <c r="O7" s="367" t="str">
        <f>_xll.RData(O8:O11,P7:T7,"RTFEED:IDN",ReutersRtMode,,P8)</f>
        <v>Paused at 15:48:31</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GBPIMMFRA6MF5_Quote#0000</v>
      </c>
      <c r="G8" s="54" t="str">
        <f>_xll.ohRangeRetrieveError(F8)</f>
        <v/>
      </c>
      <c r="H8" s="90"/>
      <c r="J8" s="96"/>
      <c r="K8" s="351">
        <v>1</v>
      </c>
      <c r="L8" s="350" t="b">
        <v>0</v>
      </c>
      <c r="M8" s="345" t="str">
        <f t="array" ref="M8:M11">_xll.qlIMMcode(FuturesDates)</f>
        <v>V4</v>
      </c>
      <c r="N8" s="349">
        <f t="array" ref="N8:N11">_xll.qlIMMNextDates(N6,$L8:$L11)</f>
        <v>41927</v>
      </c>
      <c r="O8" s="345" t="str">
        <f t="array" ref="O8:O11">Currency&amp;"6F"&amp;K8:K11&amp;"="&amp;VLOOKUP(Contributor,ContributorTable,2,FALSE)</f>
        <v>GBP6F1=ICAP</v>
      </c>
      <c r="P8" s="348" t="s">
        <v>316</v>
      </c>
      <c r="Q8" s="345">
        <v>0.81499999999999995</v>
      </c>
      <c r="R8" s="345">
        <v>0.875</v>
      </c>
      <c r="S8" s="345">
        <v>0</v>
      </c>
      <c r="T8" s="345">
        <v>0</v>
      </c>
      <c r="U8" s="344">
        <f>100-_xll.qlMidSafe($Q8,$R8)</f>
        <v>99.155000000000001</v>
      </c>
      <c r="V8" s="325"/>
      <c r="W8" s="608">
        <v>99.125</v>
      </c>
      <c r="X8" s="325"/>
      <c r="Y8" s="346">
        <f t="array" ref="Y8:Y11">QuoteLive</f>
        <v>99.155000000000001</v>
      </c>
      <c r="Z8" s="344">
        <f>_xll.qlSimpleQuoteSetValue(F6,Y8,Trigger)</f>
        <v>0</v>
      </c>
      <c r="AA8" s="90"/>
    </row>
    <row r="9" spans="1:27" x14ac:dyDescent="0.2">
      <c r="A9" s="96"/>
      <c r="B9" s="95">
        <v>5</v>
      </c>
      <c r="C9" s="94" t="b">
        <v>0</v>
      </c>
      <c r="D9" s="93" t="str">
        <v>G5</v>
      </c>
      <c r="E9" s="92" t="str">
        <f t="shared" si="0"/>
        <v>GBPIMMFRA6MG5_Quote</v>
      </c>
      <c r="F9" s="91" t="str">
        <f>_xll.qlSimpleQuote(E9,,PriceTickValue,Permanent,Trigger,ObjectOverwrite)</f>
        <v>GBPIMMFRA6MG5_Quote#0000</v>
      </c>
      <c r="G9" s="54" t="str">
        <f>_xll.ohRangeRetrieveError(F9)</f>
        <v/>
      </c>
      <c r="H9" s="90"/>
      <c r="J9" s="96"/>
      <c r="K9" s="338">
        <v>2</v>
      </c>
      <c r="L9" s="337" t="b">
        <v>0</v>
      </c>
      <c r="M9" s="332" t="str">
        <v>X4</v>
      </c>
      <c r="N9" s="336">
        <v>41962</v>
      </c>
      <c r="O9" s="332" t="str">
        <v>GBP6F2=ICAP</v>
      </c>
      <c r="P9" s="335" t="s">
        <v>316</v>
      </c>
      <c r="Q9" s="332">
        <v>1.0049999999999999</v>
      </c>
      <c r="R9" s="332">
        <v>1.0649999999999999</v>
      </c>
      <c r="S9" s="332">
        <v>0</v>
      </c>
      <c r="T9" s="332">
        <v>0</v>
      </c>
      <c r="U9" s="331">
        <f>100-_xll.qlMidSafe($Q9,$R9)</f>
        <v>98.965000000000003</v>
      </c>
      <c r="V9" s="325"/>
      <c r="W9" s="609">
        <v>98.924999999999997</v>
      </c>
      <c r="X9" s="325"/>
      <c r="Y9" s="333">
        <v>98.965000000000003</v>
      </c>
      <c r="Z9" s="331">
        <f>_xll.qlSimpleQuoteSetValue(F7,Y9,Trigger)</f>
        <v>0</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GBPIMMFRA6MH5_Quote#0000</v>
      </c>
      <c r="G10" s="54" t="str">
        <f>_xll.ohRangeRetrieveError(F10)</f>
        <v/>
      </c>
      <c r="H10" s="90"/>
      <c r="J10" s="96"/>
      <c r="K10" s="338">
        <v>3</v>
      </c>
      <c r="L10" s="337" t="b">
        <v>0</v>
      </c>
      <c r="M10" s="332" t="str">
        <v>Z4</v>
      </c>
      <c r="N10" s="336">
        <v>41990</v>
      </c>
      <c r="O10" s="332" t="str">
        <v>GBP6F3=ICAP</v>
      </c>
      <c r="P10" s="335" t="s">
        <v>316</v>
      </c>
      <c r="Q10" s="332">
        <v>1.21</v>
      </c>
      <c r="R10" s="332">
        <v>1.27</v>
      </c>
      <c r="S10" s="332">
        <v>0</v>
      </c>
      <c r="T10" s="332">
        <v>0</v>
      </c>
      <c r="U10" s="331">
        <f>100-_xll.qlMidSafe($Q10,$R10)</f>
        <v>98.76</v>
      </c>
      <c r="V10" s="325"/>
      <c r="W10" s="609">
        <v>98.715000000000003</v>
      </c>
      <c r="X10" s="325"/>
      <c r="Y10" s="333">
        <v>98.76</v>
      </c>
      <c r="Z10" s="331">
        <f>_xll.qlSimpleQuoteSetValue(F8,Y10,Trigger)</f>
        <v>0</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GBPIMMFRA6MJ5_Quote#0000</v>
      </c>
      <c r="G11" s="54" t="str">
        <f>_xll.ohRangeRetrieveError(F11)</f>
        <v/>
      </c>
      <c r="H11" s="90"/>
      <c r="J11" s="96"/>
      <c r="K11" s="330">
        <v>4</v>
      </c>
      <c r="L11" s="329" t="b">
        <v>0</v>
      </c>
      <c r="M11" s="323" t="str">
        <v>F5</v>
      </c>
      <c r="N11" s="328">
        <v>42025</v>
      </c>
      <c r="O11" s="323" t="str">
        <v>GBP6F4=ICAP</v>
      </c>
      <c r="P11" s="327" t="s">
        <v>316</v>
      </c>
      <c r="Q11" s="323">
        <v>1.42</v>
      </c>
      <c r="R11" s="323">
        <v>1.48</v>
      </c>
      <c r="S11" s="323">
        <v>0</v>
      </c>
      <c r="T11" s="323">
        <v>0</v>
      </c>
      <c r="U11" s="322">
        <f>100-_xll.qlMidSafe($Q11,$R11)</f>
        <v>98.55</v>
      </c>
      <c r="V11" s="325"/>
      <c r="W11" s="610">
        <v>98.51</v>
      </c>
      <c r="X11" s="325"/>
      <c r="Y11" s="324">
        <v>98.55</v>
      </c>
      <c r="Z11" s="322">
        <f>_xll.qlSimpleQuoteSetValue(F9,Y11,Trigger)</f>
        <v>0</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GBPIMMFRA6MM5_Quote#0000</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GBPIMMFRA6MN5_Quote#0000</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GBPIMMFRA6MQ5_Quote#0000</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GBPIMMFRA6MU5_Quote#0000</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GBPIMMFRA6MV5_Quote#0000</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GBPIMMFRA6MX5_Quote#0000</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GBPIMMFRA6MZ5_Quote#0000</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GBPIMMFRA6MF6_Quote#0000</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GBPIMMFRA6MG6_Quote#0000</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GBPIMMFRA6MH6_Quote#0000</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GBPIMMFRA6MJ6_Quote#0000</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GBPIMMFRA6MK6_Quote#0000</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GBPIMMFRA6MM6_Quote#0000</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GBPIMMFRA6MN6_Quote#0000</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GBPIMMFRA6MQ6_Quote#0000</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GBPIMMFRA6MU6_Quote#0000</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GBPIMMFRA6MV6_Quote#0000</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GBPIMMFRA6MX6_Quote#0000</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GBPIMMFRA6MZ6_Quote#0000</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GBPIMMFRA6MF7_Quote#0000</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GBPIMMFRA6MG7_Quote#0000</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GBPIMMFRA6MH7_Quote#0000</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GBPIMMFRA6MJ7_Quote#0000</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GBPIMMFRA6MK7_Quote#0000</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GBPIMMFRA6MM7_Quote#0000</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GBPIMMFRA6MN7_Quote#0000</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GBPIMMFRA6MQ7_Quote#0000</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GBPIMMFRA6MU7_Quote#0000</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GBPIMMFRA6MV7_Quote#0000</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GBPIMMFRA6MX7_Quote#0000</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GBPIMMFRA6MZ7_Quote#0000</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GBPIMMFRA6MF8_Quote#0000</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GBPIMMFRA6MG8_Quote#0000</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GBPIMMFRA6MH8_Quote#0000</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GBPIMMFRA6MJ8_Quote#0000</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GBPIMMFRA6MK8_Quote#0000</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GBPIMMFRA6MM8_Quote#0000</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GBPIMMFRA6MN8_Quote#0000</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GBPIMMFRA6MQ8_Quote#0000</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GBPIMMFRA6MU8_Quote#0000</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GBPIMMFRA6MV8_Quote#0000</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GBPIMMFRA6MX8_Quote#0000</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GBPIMMFRA6MZ8_Quote#0000</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GBPIMMFRA6MF9_Quote#0000</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GBPIMMFRA6MG9_Quote#0000</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GBPIMMFRA6MH9_Quote#0000</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GBPIMMFRA6MJ9_Quote#0000</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GBPIMMFRA6MK9_Quote#0000</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GBPIMMFRA6MM9_Quote#0000</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GBPIMMFRA6MN9_Quote#0000</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GBPIMMFRA6MQ9_Quote#0000</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GBPIMMFRA6MU9_Quote#0000</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GBPIMMFRA6MV9_Quote#0000</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GBPIMMFRA6MX9_Quote#0000</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GBPIMMFRA6MZ9_Quote#0000</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GBPIMMFRA6MF0_Quote#0000</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GBPIMMFRA6MG0_Quote#0000</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GBPIMMFRA6MH0_Quote#0000</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GBPIMMFRA6MJ0_Quote#0000</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GBPIMMFRA6MK0_Quote#0000</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GBPIMMFRA6MM0_Quote#0000</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GBPIMMFRA6MN0_Quote#0000</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GBPIMMFRA6MQ0_Quote#0000</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GBPIMMFRA6MU0_Quote#0000</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GBPIMMFRA6MV0_Quote#0000</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GBPIMMFRA6MX0_Quote#0000</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GBPIMMFRA6MZ0_Quote#0000</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GBPIMMFRA6MF1_Quote#0000</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GBPIMMFRA6MG1_Quote#0000</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GBPIMMFRA6MH1_Quote#0000</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GBPIMMFRA6MJ1_Quote#0000</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GBPIMMFRA6MK1_Quote#0000</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GBPIMMFRA6MM1_Quote#0000</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GBPIMMFRA6MN1_Quote#0000</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GBPIMMFRA6MQ1_Quote#0000</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GBPIMMFRA6MU1_Quote#0000</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GBPIMMFRA6MV1_Quote#0000</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GBPIMMFRA6MX1_Quote#0000</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GBPIMMFRA6MZ1_Quote#0000</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GBPIMMFRA6MF2_Quote#0000</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GBPIMMFRA6MG2_Quote#0000</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GBPIMMFRA6MH2_Quote#0000</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GBPIMMFRA6MJ2_Quote#0000</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GBPIMMFRA6MK2_Quote#0000</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GBPIMMFRA6MM2_Quote#0000</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GBPIMMFRA6MN2_Quote#0000</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GBPIMMFRA6MQ2_Quote#0000</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GBPIMMFRA6MU2_Quote#0000</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GBPIMMFRA6MV2_Quote#0000</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GBPIMMFRA6MX2_Quote#0000</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GBPIMMFRA6MZ2_Quote#0000</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GBPIMMFRA6MF3_Quote#0000</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GBPIMMFRA6MG3_Quote#0000</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GBPIMMFRA6MH3_Quote#0000</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GBPIMMFRA6MJ3_Quote#0000</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GBPIMMFRA6MK3_Quote#0000</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GBPIMMFRA6MM3_Quote#0000</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GBPIMMFRA6MN3_Quote#0000</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GBPIMMFRA6MQ3_Quote#0000</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GBPIMMFRA6MU3_Quote#0000</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GBPIMMFRA6MV3_Quote#0000</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GBPIMMFRA6MX3_Quote#0000</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GBPIMMFRA6MZ3_Quote#0000</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GBPIMMFRA6MF4_Quote#0000</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GBPIMMFRA6MG4_Quote#0000</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GBPIMMFRA6MH4_Quote#0000</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GBPIMMFRA6MJ4_Quote#0000</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GBPIMMFRA6MK4_Quote#0000</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GBPIMMFRA6MM4_Quote#0000</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GBPIMMFRA6MN4_Quote#0000</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GBPIMMFRA6MQ4_Quote#0000</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40</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15:48:31</v>
      </c>
      <c r="I4" s="380" t="s">
        <v>254</v>
      </c>
      <c r="J4" s="375"/>
      <c r="K4" s="682" t="s">
        <v>271</v>
      </c>
      <c r="L4" s="683"/>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41.54</v>
      </c>
      <c r="J5" s="375"/>
      <c r="K5" s="280" t="s">
        <v>270</v>
      </c>
      <c r="L5" s="615">
        <f>I5/100*IF(ISNUMBER(Swap3M4Y),Swap3M4Y/100,Swap6M4Y/100)*0</f>
        <v>0</v>
      </c>
      <c r="M5" s="375"/>
      <c r="N5" s="617">
        <v>0</v>
      </c>
      <c r="O5" s="374"/>
      <c r="P5" s="619">
        <f t="array" ref="P5:P6">QuoteLive</f>
        <v>0</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25</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Paused at 15:48:31</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0.39750000000000002</v>
      </c>
      <c r="Q5" s="277">
        <v>0.45750000000000002</v>
      </c>
      <c r="R5" s="277">
        <v>0</v>
      </c>
      <c r="S5" s="277">
        <v>0</v>
      </c>
      <c r="T5" s="277">
        <f>_xll.qlMidEquivalent($P5,$Q5,$R5,$S5)</f>
        <v>0.42749999999999999</v>
      </c>
      <c r="U5" s="30"/>
      <c r="V5" s="653">
        <v>0.43000000000000005</v>
      </c>
      <c r="W5" s="30"/>
      <c r="X5" s="457">
        <f t="array" ref="X5:X40">QuoteLive</f>
        <v>0.42749999999999999</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0.40875</v>
      </c>
      <c r="Q6" s="266">
        <v>0.44874999999999998</v>
      </c>
      <c r="R6" s="266">
        <v>0</v>
      </c>
      <c r="S6" s="266">
        <v>0</v>
      </c>
      <c r="T6" s="266">
        <f>_xll.qlMidEquivalent($P6,$Q6,$R6,$S6)</f>
        <v>0.42874999999999996</v>
      </c>
      <c r="U6" s="30"/>
      <c r="V6" s="651">
        <v>0.42874999999999996</v>
      </c>
      <c r="W6" s="30"/>
      <c r="X6" s="458">
        <v>0.42874999999999996</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0.41125</v>
      </c>
      <c r="Q8" s="266">
        <v>0.45124999999999998</v>
      </c>
      <c r="R8" s="266">
        <v>0</v>
      </c>
      <c r="S8" s="266">
        <v>0</v>
      </c>
      <c r="T8" s="266">
        <f>_xll.qlMidEquivalent($P8,$Q8,$R8,$S8)</f>
        <v>0.43125000000000002</v>
      </c>
      <c r="U8" s="30"/>
      <c r="V8" s="651">
        <v>0.43125000000000002</v>
      </c>
      <c r="W8" s="30"/>
      <c r="X8" s="458">
        <v>0.43125000000000002</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0.42249999999999999</v>
      </c>
      <c r="Q9" s="266">
        <v>0.46250000000000002</v>
      </c>
      <c r="R9" s="266">
        <v>0</v>
      </c>
      <c r="S9" s="266">
        <v>0</v>
      </c>
      <c r="T9" s="266">
        <f>_xll.qlMidEquivalent($P9,$Q9,$R9,$S9)</f>
        <v>0.4425</v>
      </c>
      <c r="U9" s="30"/>
      <c r="V9" s="651">
        <v>0.4425</v>
      </c>
      <c r="W9" s="30"/>
      <c r="X9" s="458">
        <v>0.4425</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0.435</v>
      </c>
      <c r="Q10" s="266">
        <v>0.47499999999999998</v>
      </c>
      <c r="R10" s="266">
        <v>0</v>
      </c>
      <c r="S10" s="266">
        <v>0</v>
      </c>
      <c r="T10" s="266">
        <f>_xll.qlMidEquivalent($P10,$Q10,$R10,$S10)</f>
        <v>0.45499999999999996</v>
      </c>
      <c r="U10" s="30"/>
      <c r="V10" s="651">
        <v>0.45874999999999999</v>
      </c>
      <c r="W10" s="30"/>
      <c r="X10" s="458">
        <v>0.45499999999999996</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0.44124999999999998</v>
      </c>
      <c r="Q11" s="266">
        <v>0.48125000000000001</v>
      </c>
      <c r="R11" s="266">
        <v>0</v>
      </c>
      <c r="S11" s="266">
        <v>0</v>
      </c>
      <c r="T11" s="266">
        <f>_xll.qlMidEquivalent($P11,$Q11,$R11,$S11)</f>
        <v>0.46124999999999999</v>
      </c>
      <c r="U11" s="30"/>
      <c r="V11" s="651">
        <v>0.46875</v>
      </c>
      <c r="W11" s="30"/>
      <c r="X11" s="458">
        <v>0.46124999999999999</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0.46250000000000002</v>
      </c>
      <c r="Q12" s="266">
        <v>0.50249999999999995</v>
      </c>
      <c r="R12" s="266">
        <v>0</v>
      </c>
      <c r="S12" s="266">
        <v>0</v>
      </c>
      <c r="T12" s="266">
        <f>_xll.qlMidEquivalent($P12,$Q12,$R12,$S12)</f>
        <v>0.48249999999999998</v>
      </c>
      <c r="U12" s="30"/>
      <c r="V12" s="651">
        <v>0.49</v>
      </c>
      <c r="W12" s="30"/>
      <c r="X12" s="458">
        <v>0.48249999999999998</v>
      </c>
      <c r="Y12" s="649">
        <f>_xll.qlSimpleQuoteSetValue(E12,X12/100,ISERROR(F12))</f>
        <v>0</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0.48499999999999999</v>
      </c>
      <c r="Q13" s="266">
        <v>0.52500000000000002</v>
      </c>
      <c r="R13" s="266">
        <v>0</v>
      </c>
      <c r="S13" s="266">
        <v>0</v>
      </c>
      <c r="T13" s="266">
        <f>_xll.qlMidEquivalent($P13,$Q13,$R13,$S13)</f>
        <v>0.505</v>
      </c>
      <c r="U13" s="30"/>
      <c r="V13" s="651">
        <v>0.51624999999999999</v>
      </c>
      <c r="W13" s="30"/>
      <c r="X13" s="458">
        <v>0.505</v>
      </c>
      <c r="Y13" s="649">
        <f>_xll.qlSimpleQuoteSetValue(E13,X13/100,ISERROR(F13))</f>
        <v>0</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0.50875000000000004</v>
      </c>
      <c r="Q14" s="266">
        <v>0.54874999999999996</v>
      </c>
      <c r="R14" s="266">
        <v>0</v>
      </c>
      <c r="S14" s="266">
        <v>0</v>
      </c>
      <c r="T14" s="266">
        <f>_xll.qlMidEquivalent($P14,$Q14,$R14,$S14)</f>
        <v>0.52875000000000005</v>
      </c>
      <c r="U14" s="30"/>
      <c r="V14" s="651">
        <v>0.54249999999999998</v>
      </c>
      <c r="W14" s="30"/>
      <c r="X14" s="458">
        <v>0.52875000000000005</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0.53249999999999997</v>
      </c>
      <c r="Q15" s="266">
        <v>0.57250000000000001</v>
      </c>
      <c r="R15" s="266">
        <v>0</v>
      </c>
      <c r="S15" s="266">
        <v>0</v>
      </c>
      <c r="T15" s="266">
        <f>_xll.qlMidEquivalent($P15,$Q15,$R15,$S15)</f>
        <v>0.55249999999999999</v>
      </c>
      <c r="U15" s="30"/>
      <c r="V15" s="651">
        <v>0.56625000000000003</v>
      </c>
      <c r="W15" s="30"/>
      <c r="X15" s="458">
        <v>0.55249999999999999</v>
      </c>
      <c r="Y15" s="649">
        <f>_xll.qlSimpleQuoteSetValue(E15,X15/100,ISERROR(F15))</f>
        <v>0</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0.5575</v>
      </c>
      <c r="Q16" s="266">
        <v>0.59750000000000003</v>
      </c>
      <c r="R16" s="266">
        <v>0</v>
      </c>
      <c r="S16" s="266">
        <v>0</v>
      </c>
      <c r="T16" s="266">
        <f>_xll.qlMidEquivalent($P16,$Q16,$R16,$S16)</f>
        <v>0.57750000000000001</v>
      </c>
      <c r="U16" s="30"/>
      <c r="V16" s="651">
        <v>0.59375</v>
      </c>
      <c r="W16" s="30"/>
      <c r="X16" s="458">
        <v>0.57750000000000001</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0.58250000000000002</v>
      </c>
      <c r="Q17" s="266">
        <v>0.62250000000000005</v>
      </c>
      <c r="R17" s="266">
        <v>0</v>
      </c>
      <c r="S17" s="266">
        <v>0</v>
      </c>
      <c r="T17" s="266">
        <f>_xll.qlMidEquivalent($P17,$Q17,$R17,$S17)</f>
        <v>0.60250000000000004</v>
      </c>
      <c r="U17" s="30"/>
      <c r="V17" s="651">
        <v>0.62</v>
      </c>
      <c r="W17" s="30"/>
      <c r="X17" s="458">
        <v>0.60250000000000004</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0.61</v>
      </c>
      <c r="Q18" s="266">
        <v>0.65</v>
      </c>
      <c r="R18" s="266">
        <v>0</v>
      </c>
      <c r="S18" s="266">
        <v>0</v>
      </c>
      <c r="T18" s="266">
        <f>_xll.qlMidEquivalent($P18,$Q18,$R18,$S18)</f>
        <v>0.63</v>
      </c>
      <c r="U18" s="30"/>
      <c r="V18" s="651">
        <v>0.64874999999999994</v>
      </c>
      <c r="W18" s="30"/>
      <c r="X18" s="458">
        <v>0.63</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0.64</v>
      </c>
      <c r="Q19" s="266">
        <v>0.68</v>
      </c>
      <c r="R19" s="266">
        <v>0</v>
      </c>
      <c r="S19" s="266">
        <v>0</v>
      </c>
      <c r="T19" s="266">
        <f>_xll.qlMidEquivalent($P19,$Q19,$R19,$S19)</f>
        <v>0.66</v>
      </c>
      <c r="U19" s="30"/>
      <c r="V19" s="651">
        <v>0.68374999999999997</v>
      </c>
      <c r="W19" s="30"/>
      <c r="X19" s="458">
        <v>0.66</v>
      </c>
      <c r="Y19" s="649">
        <f>_xll.qlSimpleQuoteSetValue(E19,X19/100,ISERROR(F19))</f>
        <v>0</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0.73</v>
      </c>
      <c r="Q20" s="266">
        <v>0.77</v>
      </c>
      <c r="R20" s="266">
        <v>0</v>
      </c>
      <c r="S20" s="266">
        <v>0</v>
      </c>
      <c r="T20" s="266">
        <f>_xll.qlMidEquivalent($P20,$Q20,$R20,$S20)</f>
        <v>0.75</v>
      </c>
      <c r="U20" s="30"/>
      <c r="V20" s="651">
        <v>0.77124999999999999</v>
      </c>
      <c r="W20" s="30"/>
      <c r="X20" s="458">
        <v>0.75</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0.82750000000000001</v>
      </c>
      <c r="Q21" s="266">
        <v>0.85750000000000004</v>
      </c>
      <c r="R21" s="266">
        <v>0</v>
      </c>
      <c r="S21" s="266">
        <v>0</v>
      </c>
      <c r="T21" s="266">
        <f>_xll.qlMidEquivalent($P21,$Q21,$R21,$S21)</f>
        <v>0.84250000000000003</v>
      </c>
      <c r="U21" s="30"/>
      <c r="V21" s="651">
        <v>0.86124999999999996</v>
      </c>
      <c r="W21" s="30"/>
      <c r="X21" s="458">
        <v>0.84250000000000003</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1.0037499999999999</v>
      </c>
      <c r="Q23" s="266">
        <v>1.0337499999999999</v>
      </c>
      <c r="R23" s="266">
        <v>0</v>
      </c>
      <c r="S23" s="266">
        <v>0</v>
      </c>
      <c r="T23" s="266">
        <f>_xll.qlMidEquivalent($P23,$Q23,$R23,$S23)</f>
        <v>1.0187499999999998</v>
      </c>
      <c r="U23" s="30"/>
      <c r="V23" s="651">
        <v>1.0375000000000001</v>
      </c>
      <c r="W23" s="30"/>
      <c r="X23" s="458">
        <v>1.0187499999999998</v>
      </c>
      <c r="Y23" s="649">
        <f>_xll.qlSimpleQuoteSetValue(E23,X23/100,ISERROR(F23))</f>
        <v>0</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1.3187500000000001</v>
      </c>
      <c r="Q24" s="266">
        <v>1.3487499999999999</v>
      </c>
      <c r="R24" s="266">
        <v>0</v>
      </c>
      <c r="S24" s="266">
        <v>0</v>
      </c>
      <c r="T24" s="266">
        <f>_xll.qlMidEquivalent($P24,$Q24,$R24,$S24)</f>
        <v>1.33375</v>
      </c>
      <c r="U24" s="30"/>
      <c r="V24" s="651">
        <v>1.3574999999999999</v>
      </c>
      <c r="W24" s="30"/>
      <c r="X24" s="458">
        <v>1.33375</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1.5375000000000001</v>
      </c>
      <c r="Q25" s="266">
        <v>1.5874999999999999</v>
      </c>
      <c r="R25" s="266">
        <v>0</v>
      </c>
      <c r="S25" s="266">
        <v>0</v>
      </c>
      <c r="T25" s="266">
        <f>_xll.qlMidEquivalent($P25,$Q25,$R25,$S25)</f>
        <v>1.5625</v>
      </c>
      <c r="U25" s="30"/>
      <c r="V25" s="651">
        <v>1.5962499999999999</v>
      </c>
      <c r="W25" s="30"/>
      <c r="X25" s="458">
        <v>1.5625</v>
      </c>
      <c r="Y25" s="649">
        <f>_xll.qlSimpleQuoteSetValue(E25,X25/100,ISERROR(F25))</f>
        <v>0</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1.69875</v>
      </c>
      <c r="Q26" s="266">
        <v>1.74875</v>
      </c>
      <c r="R26" s="266">
        <v>0</v>
      </c>
      <c r="S26" s="266">
        <v>0</v>
      </c>
      <c r="T26" s="266">
        <f>_xll.qlMidEquivalent($P26,$Q26,$R26,$S26)</f>
        <v>1.7237499999999999</v>
      </c>
      <c r="U26" s="30"/>
      <c r="V26" s="651">
        <v>1.7675000000000001</v>
      </c>
      <c r="W26" s="30"/>
      <c r="X26" s="458">
        <v>1.7237499999999999</v>
      </c>
      <c r="Y26" s="649">
        <f>_xll.qlSimpleQuoteSetValue(E26,X26/100,ISERROR(F26))</f>
        <v>0</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1.8225</v>
      </c>
      <c r="Q27" s="266">
        <v>1.8725000000000001</v>
      </c>
      <c r="R27" s="266">
        <v>0</v>
      </c>
      <c r="S27" s="266">
        <v>0</v>
      </c>
      <c r="T27" s="266">
        <f>_xll.qlMidEquivalent($P27,$Q27,$R27,$S27)</f>
        <v>1.8475000000000001</v>
      </c>
      <c r="U27" s="30"/>
      <c r="V27" s="651">
        <v>1.8975</v>
      </c>
      <c r="W27" s="30"/>
      <c r="X27" s="458">
        <v>1.8475000000000001</v>
      </c>
      <c r="Y27" s="649">
        <f>_xll.qlSimpleQuoteSetValue(E27,X27/100,ISERROR(F27))</f>
        <v>-1.2499999999998623E-5</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1.925</v>
      </c>
      <c r="Q28" s="266">
        <v>1.9750000000000001</v>
      </c>
      <c r="R28" s="266">
        <v>0</v>
      </c>
      <c r="S28" s="266">
        <v>0</v>
      </c>
      <c r="T28" s="266">
        <f>_xll.qlMidEquivalent($P28,$Q28,$R28,$S28)</f>
        <v>1.9500000000000002</v>
      </c>
      <c r="U28" s="30"/>
      <c r="V28" s="651">
        <v>2.0037500000000001</v>
      </c>
      <c r="W28" s="30"/>
      <c r="X28" s="458">
        <v>1.9500000000000002</v>
      </c>
      <c r="Y28" s="649">
        <f>_xll.qlSimpleQuoteSetValue(E28,X28/100,ISERROR(F28))</f>
        <v>-1.2499999999995154E-5</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2.0099999999999998</v>
      </c>
      <c r="Q29" s="266">
        <v>2.06</v>
      </c>
      <c r="R29" s="266">
        <v>0</v>
      </c>
      <c r="S29" s="266">
        <v>0</v>
      </c>
      <c r="T29" s="266">
        <f>_xll.qlMidEquivalent($P29,$Q29,$R29,$S29)</f>
        <v>2.0350000000000001</v>
      </c>
      <c r="U29" s="30"/>
      <c r="V29" s="651">
        <v>2.0887500000000001</v>
      </c>
      <c r="W29" s="30"/>
      <c r="X29" s="458">
        <v>2.0350000000000001</v>
      </c>
      <c r="Y29" s="649">
        <f>_xll.qlSimpleQuoteSetValue(E29,X29/100,ISERROR(F29))</f>
        <v>-1.2499999999998623E-5</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2.085</v>
      </c>
      <c r="Q30" s="266">
        <v>2.1349999999999998</v>
      </c>
      <c r="R30" s="266">
        <v>0</v>
      </c>
      <c r="S30" s="266">
        <v>0</v>
      </c>
      <c r="T30" s="266">
        <f>_xll.qlMidEquivalent($P30,$Q30,$R30,$S30)</f>
        <v>2.11</v>
      </c>
      <c r="U30" s="30"/>
      <c r="V30" s="651">
        <v>2.1662499999999998</v>
      </c>
      <c r="W30" s="30"/>
      <c r="X30" s="458">
        <v>2.11</v>
      </c>
      <c r="Y30" s="649">
        <f>_xll.qlSimpleQuoteSetValue(E30,X30/100,ISERROR(F30))</f>
        <v>0</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2.1524999999999999</v>
      </c>
      <c r="Q31" s="266">
        <v>2.2025000000000001</v>
      </c>
      <c r="R31" s="266">
        <v>0</v>
      </c>
      <c r="S31" s="266">
        <v>0</v>
      </c>
      <c r="T31" s="266">
        <f>_xll.qlMidEquivalent($P31,$Q31,$R31,$S31)</f>
        <v>2.1775000000000002</v>
      </c>
      <c r="U31" s="30"/>
      <c r="V31" s="651">
        <v>2.2349999999999999</v>
      </c>
      <c r="W31" s="30"/>
      <c r="X31" s="458">
        <v>2.1775000000000002</v>
      </c>
      <c r="Y31" s="649">
        <f>_xll.qlSimpleQuoteSetValue(E31,X31/100,ISERROR(F31))</f>
        <v>0</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2.2749999999999999</v>
      </c>
      <c r="Q33" s="266">
        <v>2.3250000000000002</v>
      </c>
      <c r="R33" s="266">
        <v>0</v>
      </c>
      <c r="S33" s="266">
        <v>0</v>
      </c>
      <c r="T33" s="266">
        <f>_xll.qlMidEquivalent($P33,$Q33,$R33,$S33)</f>
        <v>2.2999999999999998</v>
      </c>
      <c r="U33" s="30"/>
      <c r="V33" s="651">
        <v>2.3587500000000001</v>
      </c>
      <c r="W33" s="30"/>
      <c r="X33" s="458">
        <v>2.2999999999999998</v>
      </c>
      <c r="Y33" s="649">
        <f>_xll.qlSimpleQuoteSetValue(E33,X33/100,ISERROR(F33))</f>
        <v>-1.2500000000002093E-5</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2.4112499999999999</v>
      </c>
      <c r="Q34" s="266">
        <v>2.4612500000000002</v>
      </c>
      <c r="R34" s="266">
        <v>0</v>
      </c>
      <c r="S34" s="266">
        <v>0</v>
      </c>
      <c r="T34" s="266">
        <f>_xll.qlMidEquivalent($P34,$Q34,$R34,$S34)</f>
        <v>2.4362500000000002</v>
      </c>
      <c r="U34" s="30"/>
      <c r="V34" s="651">
        <v>2.4962499999999999</v>
      </c>
      <c r="W34" s="30"/>
      <c r="X34" s="458">
        <v>2.4362500000000002</v>
      </c>
      <c r="Y34" s="649">
        <f>_xll.qlSimpleQuoteSetValue(E34,X34/100,ISERROR(F34))</f>
        <v>-1.2499999999998623E-5</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2.5487500000000001</v>
      </c>
      <c r="Q35" s="266">
        <v>2.5987499999999999</v>
      </c>
      <c r="R35" s="266">
        <v>0</v>
      </c>
      <c r="S35" s="266">
        <v>0</v>
      </c>
      <c r="T35" s="266">
        <f>_xll.qlMidEquivalent($P35,$Q35,$R35,$S35)</f>
        <v>2.57375</v>
      </c>
      <c r="U35" s="30"/>
      <c r="V35" s="651">
        <v>2.6325000000000003</v>
      </c>
      <c r="W35" s="30"/>
      <c r="X35" s="458">
        <v>2.57375</v>
      </c>
      <c r="Y35" s="649">
        <f>_xll.qlSimpleQuoteSetValue(E35,X35/100,ISERROR(F35))</f>
        <v>-1.2500000000002093E-5</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2.5975000000000001</v>
      </c>
      <c r="Q36" s="266">
        <v>2.6475</v>
      </c>
      <c r="R36" s="266">
        <v>0</v>
      </c>
      <c r="S36" s="266">
        <v>0</v>
      </c>
      <c r="T36" s="266">
        <f>_xll.qlMidEquivalent($P36,$Q36,$R36,$S36)</f>
        <v>2.6225000000000001</v>
      </c>
      <c r="U36" s="30"/>
      <c r="V36" s="651">
        <v>2.6862500000000002</v>
      </c>
      <c r="W36" s="30"/>
      <c r="X36" s="458">
        <v>2.6225000000000001</v>
      </c>
      <c r="Y36" s="649">
        <f>_xll.qlSimpleQuoteSetValue(E36,X36/100,ISERROR(F36))</f>
        <v>0</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2.5787499999999999</v>
      </c>
      <c r="Q37" s="266">
        <v>2.7087500000000002</v>
      </c>
      <c r="R37" s="266">
        <v>0</v>
      </c>
      <c r="S37" s="266">
        <v>0</v>
      </c>
      <c r="T37" s="266">
        <f>_xll.qlMidEquivalent($P37,$Q37,$R37,$S37)</f>
        <v>2.6437499999999998</v>
      </c>
      <c r="U37" s="30"/>
      <c r="V37" s="651">
        <v>2.7112500000000002</v>
      </c>
      <c r="W37" s="30"/>
      <c r="X37" s="458">
        <v>2.6437499999999998</v>
      </c>
      <c r="Y37" s="649">
        <f>_xll.qlSimpleQuoteSetValue(E37,X37/100,ISERROR(F37))</f>
        <v>-1.2500000000002093E-5</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2.585</v>
      </c>
      <c r="Q38" s="266">
        <v>2.7149999999999999</v>
      </c>
      <c r="R38" s="266">
        <v>0</v>
      </c>
      <c r="S38" s="266">
        <v>0</v>
      </c>
      <c r="T38" s="266">
        <f>_xll.qlMidEquivalent($P38,$Q38,$R38,$S38)</f>
        <v>2.65</v>
      </c>
      <c r="U38" s="30"/>
      <c r="V38" s="651">
        <v>2.7212499999999999</v>
      </c>
      <c r="W38" s="30"/>
      <c r="X38" s="458">
        <v>2.65</v>
      </c>
      <c r="Y38" s="649">
        <f>_xll.qlSimpleQuoteSetValue(E38,X38/100,ISERROR(F38))</f>
        <v>0</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2.5975000000000001</v>
      </c>
      <c r="Q39" s="266">
        <v>2.7275</v>
      </c>
      <c r="R39" s="266">
        <v>0</v>
      </c>
      <c r="S39" s="266">
        <v>0</v>
      </c>
      <c r="T39" s="266">
        <f>_xll.qlMidEquivalent($P39,$Q39,$R39,$S39)</f>
        <v>2.6625000000000001</v>
      </c>
      <c r="U39" s="30"/>
      <c r="V39" s="651">
        <v>2.7374999999999998</v>
      </c>
      <c r="W39" s="30"/>
      <c r="X39" s="458">
        <v>2.6625000000000001</v>
      </c>
      <c r="Y39" s="649">
        <f>_xll.qlSimpleQuoteSetValue(E39,X39/100,ISERROR(F39))</f>
        <v>-1.2499999999998623E-5</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2.6212499999999999</v>
      </c>
      <c r="Q40" s="266">
        <v>2.7512500000000002</v>
      </c>
      <c r="R40" s="266">
        <v>0</v>
      </c>
      <c r="S40" s="266">
        <v>0</v>
      </c>
      <c r="T40" s="266">
        <f>_xll.qlMidEquivalent($P40,$Q40,$R40,$S40)</f>
        <v>2.6862500000000002</v>
      </c>
      <c r="U40" s="30"/>
      <c r="V40" s="652">
        <v>2.76125</v>
      </c>
      <c r="W40" s="30"/>
      <c r="X40" s="459">
        <v>2.6862500000000002</v>
      </c>
      <c r="Y40" s="649">
        <f>_xll.qlSimpleQuoteSetValue(E40,X40/100,ISERROR(F40))</f>
        <v>0</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11</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Paused at 15:48:31</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v>
      </c>
      <c r="Q5" s="308">
        <v>0.56000000000000005</v>
      </c>
      <c r="R5" s="308">
        <v>0</v>
      </c>
      <c r="S5" s="308">
        <v>0</v>
      </c>
      <c r="T5" s="384">
        <f>_xll.qlMidSafe($P5,$Q5)</f>
        <v>0.51</v>
      </c>
      <c r="U5" s="260"/>
      <c r="V5" s="267">
        <v>0.51</v>
      </c>
      <c r="W5" s="260"/>
      <c r="X5" s="458">
        <f t="array" ref="X5:X15">QuoteLive</f>
        <v>0.51</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0.47125</v>
      </c>
      <c r="Q6" s="308">
        <v>0.57125000000000004</v>
      </c>
      <c r="R6" s="308">
        <v>0</v>
      </c>
      <c r="S6" s="308">
        <v>0</v>
      </c>
      <c r="T6" s="384">
        <f>_xll.qlMidSafe($P6,$Q6)</f>
        <v>0.52124999999999999</v>
      </c>
      <c r="U6" s="260"/>
      <c r="V6" s="267">
        <v>0.52249999999999996</v>
      </c>
      <c r="W6" s="260"/>
      <c r="X6" s="458">
        <v>0.52124999999999999</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0.48499999999999999</v>
      </c>
      <c r="Q7" s="308">
        <v>0.58499999999999996</v>
      </c>
      <c r="R7" s="308">
        <v>0</v>
      </c>
      <c r="S7" s="308">
        <v>0</v>
      </c>
      <c r="T7" s="384">
        <f>_xll.qlMidSafe($P7,$Q7)</f>
        <v>0.53499999999999992</v>
      </c>
      <c r="U7" s="260"/>
      <c r="V7" s="267">
        <v>0.53749999999999998</v>
      </c>
      <c r="W7" s="260"/>
      <c r="X7" s="458">
        <v>0.53499999999999992</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0.50624999999999998</v>
      </c>
      <c r="Q8" s="308">
        <v>0.60624999999999996</v>
      </c>
      <c r="R8" s="308">
        <v>0</v>
      </c>
      <c r="S8" s="308">
        <v>0</v>
      </c>
      <c r="T8" s="384">
        <f>_xll.qlMidSafe($P8,$Q8)</f>
        <v>0.55624999999999991</v>
      </c>
      <c r="U8" s="260"/>
      <c r="V8" s="267">
        <v>0.56125000000000003</v>
      </c>
      <c r="W8" s="260"/>
      <c r="X8" s="458">
        <v>0.55624999999999991</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0.52625</v>
      </c>
      <c r="Q9" s="308">
        <v>0.62624999999999997</v>
      </c>
      <c r="R9" s="308">
        <v>0</v>
      </c>
      <c r="S9" s="308">
        <v>0</v>
      </c>
      <c r="T9" s="384">
        <f>_xll.qlMidSafe($P9,$Q9)</f>
        <v>0.57624999999999993</v>
      </c>
      <c r="U9" s="260"/>
      <c r="V9" s="267">
        <v>0.58250000000000002</v>
      </c>
      <c r="W9" s="260"/>
      <c r="X9" s="458">
        <v>0.57624999999999993</v>
      </c>
      <c r="Y9" s="265">
        <f>_xll.qlSimpleQuoteSetValue(F9,X9/100,Trigger)</f>
        <v>0</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0.55000000000000004</v>
      </c>
      <c r="Q10" s="308">
        <v>0.65</v>
      </c>
      <c r="R10" s="308">
        <v>0</v>
      </c>
      <c r="S10" s="308">
        <v>0</v>
      </c>
      <c r="T10" s="384">
        <f>_xll.qlMidSafe($P10,$Q10)</f>
        <v>0.60000000000000009</v>
      </c>
      <c r="U10" s="260"/>
      <c r="V10" s="267">
        <v>0.6087499999999999</v>
      </c>
      <c r="W10" s="260"/>
      <c r="X10" s="458">
        <v>0.60000000000000009</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0.57250000000000001</v>
      </c>
      <c r="Q11" s="308">
        <v>0.67249999999999999</v>
      </c>
      <c r="R11" s="308">
        <v>0</v>
      </c>
      <c r="S11" s="308">
        <v>0</v>
      </c>
      <c r="T11" s="384">
        <f>_xll.qlMidSafe($P11,$Q11)</f>
        <v>0.62250000000000005</v>
      </c>
      <c r="U11" s="260"/>
      <c r="V11" s="267">
        <v>0.63500000000000001</v>
      </c>
      <c r="W11" s="260"/>
      <c r="X11" s="458">
        <v>0.62250000000000005</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0.60250000000000004</v>
      </c>
      <c r="Q12" s="308">
        <v>0.70250000000000001</v>
      </c>
      <c r="R12" s="308">
        <v>0</v>
      </c>
      <c r="S12" s="308">
        <v>0</v>
      </c>
      <c r="T12" s="384">
        <f>_xll.qlMidSafe($P12,$Q12)</f>
        <v>0.65250000000000008</v>
      </c>
      <c r="U12" s="260"/>
      <c r="V12" s="267">
        <v>0.66625000000000001</v>
      </c>
      <c r="W12" s="260"/>
      <c r="X12" s="458">
        <v>0.65250000000000008</v>
      </c>
      <c r="Y12" s="265">
        <f>_xll.qlSimpleQuoteSetValue(F12,X12/100,Trigger)</f>
        <v>0</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0.63249999999999995</v>
      </c>
      <c r="Q13" s="308">
        <v>0.73250000000000004</v>
      </c>
      <c r="R13" s="308">
        <v>0</v>
      </c>
      <c r="S13" s="308">
        <v>0</v>
      </c>
      <c r="T13" s="384">
        <f>_xll.qlMidSafe($P13,$Q13)</f>
        <v>0.6825</v>
      </c>
      <c r="U13" s="260"/>
      <c r="V13" s="267">
        <v>0.69750000000000001</v>
      </c>
      <c r="W13" s="260"/>
      <c r="X13" s="458">
        <v>0.6825</v>
      </c>
      <c r="Y13" s="265">
        <f>_xll.qlSimpleQuoteSetValue(F13,X13/100,Trigger)</f>
        <v>0</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0.66</v>
      </c>
      <c r="Q14" s="308">
        <v>0.76</v>
      </c>
      <c r="R14" s="308">
        <v>0</v>
      </c>
      <c r="S14" s="308">
        <v>0</v>
      </c>
      <c r="T14" s="384">
        <f>_xll.qlMidSafe($P14,$Q14)</f>
        <v>0.71</v>
      </c>
      <c r="U14" s="260"/>
      <c r="V14" s="267">
        <v>0.72750000000000004</v>
      </c>
      <c r="W14" s="260"/>
      <c r="X14" s="458">
        <v>0.71</v>
      </c>
      <c r="Y14" s="265">
        <f>_xll.qlSimpleQuoteSetValue(F14,X14/100,Trigger)</f>
        <v>0</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0.69</v>
      </c>
      <c r="Q15" s="304">
        <v>0.79</v>
      </c>
      <c r="R15" s="304">
        <v>0</v>
      </c>
      <c r="S15" s="304">
        <v>0</v>
      </c>
      <c r="T15" s="382">
        <f>_xll.qlMidSafe($P15,$Q15)</f>
        <v>0.74</v>
      </c>
      <c r="U15" s="260"/>
      <c r="V15" s="261">
        <v>0.76124999999999998</v>
      </c>
      <c r="W15" s="260"/>
      <c r="X15" s="459">
        <v>0.74</v>
      </c>
      <c r="Y15" s="258">
        <f>_xll.qlSimpleQuoteSetValue(F15,X15/100,Trigger)</f>
        <v>0</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9</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15:48:31</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0.94</v>
      </c>
      <c r="Q5" s="308">
        <v>0.96</v>
      </c>
      <c r="R5" s="308">
        <v>0</v>
      </c>
      <c r="S5" s="308">
        <v>0</v>
      </c>
      <c r="T5" s="384">
        <f>_xll.qlMidSafe($P5,$Q5)</f>
        <v>0.95</v>
      </c>
      <c r="U5" s="260"/>
      <c r="V5" s="383">
        <v>0.99</v>
      </c>
      <c r="W5" s="260"/>
      <c r="X5" s="458">
        <f t="array" ref="X5:X11">QuoteLive</f>
        <v>0.95</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1.145</v>
      </c>
      <c r="Q6" s="308">
        <v>1.165</v>
      </c>
      <c r="R6" s="308">
        <v>0</v>
      </c>
      <c r="S6" s="308">
        <v>0</v>
      </c>
      <c r="T6" s="384">
        <f>_xll.qlMidSafe($P6,$Q6)</f>
        <v>1.155</v>
      </c>
      <c r="U6" s="260"/>
      <c r="V6" s="383">
        <v>1.1950000000000001</v>
      </c>
      <c r="W6" s="260"/>
      <c r="X6" s="458">
        <v>1.155</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1.345</v>
      </c>
      <c r="Q7" s="308">
        <v>1.365</v>
      </c>
      <c r="R7" s="308">
        <v>0</v>
      </c>
      <c r="S7" s="308">
        <v>0</v>
      </c>
      <c r="T7" s="384">
        <f>_xll.qlMidSafe($P7,$Q7)</f>
        <v>1.355</v>
      </c>
      <c r="U7" s="260"/>
      <c r="V7" s="383">
        <v>1.395</v>
      </c>
      <c r="W7" s="260"/>
      <c r="X7" s="458">
        <v>1.355</v>
      </c>
      <c r="Y7" s="265">
        <f>_xll.qlSimpleQuoteSetValue(F7,X7/100,Trigger)</f>
        <v>0</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1.55</v>
      </c>
      <c r="Q8" s="308">
        <v>1.57</v>
      </c>
      <c r="R8" s="308">
        <v>0</v>
      </c>
      <c r="S8" s="308">
        <v>0</v>
      </c>
      <c r="T8" s="384">
        <f>_xll.qlMidSafe($P8,$Q8)</f>
        <v>1.56</v>
      </c>
      <c r="U8" s="260"/>
      <c r="V8" s="383">
        <v>1.595</v>
      </c>
      <c r="W8" s="260"/>
      <c r="X8" s="458">
        <v>1.56</v>
      </c>
      <c r="Y8" s="265">
        <f>_xll.qlSimpleQuoteSetValue(F8,X8/100,Trigger)</f>
        <v>0</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1.34</v>
      </c>
      <c r="Q9" s="308">
        <v>1.36</v>
      </c>
      <c r="R9" s="308">
        <v>0</v>
      </c>
      <c r="S9" s="308">
        <v>0</v>
      </c>
      <c r="T9" s="384">
        <f>_xll.qlMidSafe($P9,$Q9)</f>
        <v>1.35</v>
      </c>
      <c r="U9" s="260"/>
      <c r="V9" s="383">
        <v>1.385</v>
      </c>
      <c r="W9" s="260"/>
      <c r="X9" s="458">
        <v>1.35</v>
      </c>
      <c r="Y9" s="265">
        <f>_xll.qlSimpleQuoteSetValue(F9,X9/100,Trigger)</f>
        <v>0</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1.52</v>
      </c>
      <c r="Q10" s="308">
        <v>1.54</v>
      </c>
      <c r="R10" s="308">
        <v>0</v>
      </c>
      <c r="S10" s="308">
        <v>0</v>
      </c>
      <c r="T10" s="384">
        <f>_xll.qlMidSafe($P10,$Q10)</f>
        <v>1.53</v>
      </c>
      <c r="U10" s="260"/>
      <c r="V10" s="383">
        <v>1.56</v>
      </c>
      <c r="W10" s="260"/>
      <c r="X10" s="458">
        <v>1.53</v>
      </c>
      <c r="Y10" s="265">
        <f>_xll.qlSimpleQuoteSetValue(F10,X10/100,Trigger)</f>
        <v>0</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31</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15:48:31</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320</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320</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67"/>
      <c r="B6" s="140" t="s">
        <v>3</v>
      </c>
      <c r="C6" s="28" t="s">
        <v>320</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320</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320</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320</v>
      </c>
      <c r="Q7" s="307" t="s">
        <v>91</v>
      </c>
      <c r="R7" s="307" t="str">
        <f t="shared" si="1"/>
        <v>GBPSM3L1Y</v>
      </c>
      <c r="S7" s="307" t="str">
        <v>GBPSM3L1Y=ICAP</v>
      </c>
      <c r="T7" s="308">
        <v>0.77200000000000002</v>
      </c>
      <c r="U7" s="308">
        <v>0.81200000000000006</v>
      </c>
      <c r="V7" s="308">
        <v>0</v>
      </c>
      <c r="W7" s="308">
        <v>0</v>
      </c>
      <c r="X7" s="268">
        <f>_xll.qlMidSafe($T7,$U7)</f>
        <v>0.79200000000000004</v>
      </c>
      <c r="Y7" s="260"/>
      <c r="Z7" s="267">
        <v>0.81099999999999994</v>
      </c>
      <c r="AA7" s="260"/>
      <c r="AB7" s="458">
        <v>0.79200000000000004</v>
      </c>
      <c r="AC7" s="265">
        <f>_xll.qlSimpleQuoteSetValue(F7,AB7/100,Trigger)</f>
        <v>0</v>
      </c>
      <c r="AD7" s="160"/>
      <c r="AE7" s="17"/>
      <c r="AF7" s="149" t="s">
        <v>87</v>
      </c>
      <c r="AG7" s="35" t="s">
        <v>178</v>
      </c>
      <c r="AH7" s="34" t="s">
        <v>91</v>
      </c>
      <c r="AI7" s="17"/>
    </row>
    <row r="8" spans="1:35" x14ac:dyDescent="0.2">
      <c r="A8" s="71"/>
      <c r="B8" s="139" t="s">
        <v>101</v>
      </c>
      <c r="C8" s="28" t="s">
        <v>320</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320</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320</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320</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320</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320</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320</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320</v>
      </c>
      <c r="Q11" s="307" t="s">
        <v>91</v>
      </c>
      <c r="R11" s="307" t="str">
        <f t="shared" si="1"/>
        <v>GBPSM3L2Y</v>
      </c>
      <c r="S11" s="307" t="str">
        <v>GBPSM3L2Y=ICAP</v>
      </c>
      <c r="T11" s="308">
        <v>1.159</v>
      </c>
      <c r="U11" s="308">
        <v>1.1990000000000001</v>
      </c>
      <c r="V11" s="308">
        <v>0</v>
      </c>
      <c r="W11" s="308">
        <v>0</v>
      </c>
      <c r="X11" s="268">
        <f>_xll.qlMidSafe($T11,$U11)</f>
        <v>1.179</v>
      </c>
      <c r="Y11" s="260"/>
      <c r="Z11" s="267">
        <v>1.1970000000000001</v>
      </c>
      <c r="AA11" s="260"/>
      <c r="AB11" s="458">
        <v>1.179</v>
      </c>
      <c r="AC11" s="265">
        <f>_xll.qlSimpleQuoteSetValue(F11,AB11/100,Trigger)</f>
        <v>0</v>
      </c>
      <c r="AD11" s="160"/>
      <c r="AE11" s="17"/>
      <c r="AF11" s="17"/>
      <c r="AG11" s="17"/>
      <c r="AH11" s="17"/>
      <c r="AI11" s="17"/>
    </row>
    <row r="12" spans="1:35" ht="15" x14ac:dyDescent="0.25">
      <c r="A12" s="71"/>
      <c r="B12" s="139" t="s">
        <v>75</v>
      </c>
      <c r="C12" s="28" t="s">
        <v>320</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320</v>
      </c>
      <c r="Q12" s="388" t="s">
        <v>91</v>
      </c>
      <c r="R12" s="307" t="str">
        <f t="shared" si="1"/>
        <v>GBPSM3L3Y</v>
      </c>
      <c r="S12" s="307" t="str">
        <v>GBPSM3L3Y=ICAP</v>
      </c>
      <c r="T12" s="308">
        <v>1.4890000000000001</v>
      </c>
      <c r="U12" s="308">
        <v>1.5289999999999999</v>
      </c>
      <c r="V12" s="308">
        <v>0</v>
      </c>
      <c r="W12" s="308">
        <v>0</v>
      </c>
      <c r="X12" s="268">
        <f>_xll.qlMidSafe($T12,$U12)</f>
        <v>1.5089999999999999</v>
      </c>
      <c r="Y12" s="260"/>
      <c r="Z12" s="267">
        <v>1.532</v>
      </c>
      <c r="AA12" s="260"/>
      <c r="AB12" s="458">
        <v>1.5089999999999999</v>
      </c>
      <c r="AC12" s="265">
        <f>_xll.qlSimpleQuoteSetValue(F12,AB12/100,Trigger)</f>
        <v>0</v>
      </c>
      <c r="AD12" s="160"/>
      <c r="AE12" s="17"/>
      <c r="AF12" s="17"/>
      <c r="AG12" s="17"/>
      <c r="AH12" s="17"/>
      <c r="AI12" s="17"/>
    </row>
    <row r="13" spans="1:35" x14ac:dyDescent="0.2">
      <c r="A13" s="71"/>
      <c r="B13" s="139" t="s">
        <v>74</v>
      </c>
      <c r="C13" s="28" t="s">
        <v>320</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320</v>
      </c>
      <c r="Q13" s="388" t="s">
        <v>91</v>
      </c>
      <c r="R13" s="307" t="str">
        <f t="shared" si="1"/>
        <v>GBPSM3L4Y</v>
      </c>
      <c r="S13" s="307" t="str">
        <v>GBPSM3L4Y=ICAP</v>
      </c>
      <c r="T13" s="308">
        <v>1.724</v>
      </c>
      <c r="U13" s="308">
        <v>1.774</v>
      </c>
      <c r="V13" s="308">
        <v>0</v>
      </c>
      <c r="W13" s="308">
        <v>0</v>
      </c>
      <c r="X13" s="268">
        <f>_xll.qlMidSafe($T13,$U13)</f>
        <v>1.7490000000000001</v>
      </c>
      <c r="Y13" s="260"/>
      <c r="Z13" s="267">
        <v>1.7839999999999998</v>
      </c>
      <c r="AA13" s="260"/>
      <c r="AB13" s="458">
        <v>1.7490000000000001</v>
      </c>
      <c r="AC13" s="265">
        <f>_xll.qlSimpleQuoteSetValue(F13,AB13/100,Trigger)</f>
        <v>0</v>
      </c>
      <c r="AD13" s="160"/>
      <c r="AE13" s="17"/>
      <c r="AF13" s="17"/>
      <c r="AG13" s="17"/>
      <c r="AH13" s="17"/>
      <c r="AI13" s="17"/>
    </row>
    <row r="14" spans="1:35" x14ac:dyDescent="0.2">
      <c r="A14" s="71"/>
      <c r="B14" s="139" t="s">
        <v>73</v>
      </c>
      <c r="C14" s="28" t="s">
        <v>320</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320</v>
      </c>
      <c r="Q14" s="388" t="s">
        <v>91</v>
      </c>
      <c r="R14" s="307" t="str">
        <f t="shared" si="1"/>
        <v>GBPSM3L5Y</v>
      </c>
      <c r="S14" s="307" t="str">
        <v>GBPSM3L5Y=ICAP</v>
      </c>
      <c r="T14" s="308">
        <v>1.8919999999999999</v>
      </c>
      <c r="U14" s="308">
        <v>1.9419999999999999</v>
      </c>
      <c r="V14" s="308">
        <v>0</v>
      </c>
      <c r="W14" s="308">
        <v>0</v>
      </c>
      <c r="X14" s="268">
        <f>_xll.qlMidSafe($T14,$U14)</f>
        <v>1.9169999999999998</v>
      </c>
      <c r="Y14" s="260"/>
      <c r="Z14" s="267">
        <v>1.9630000000000001</v>
      </c>
      <c r="AA14" s="260"/>
      <c r="AB14" s="458">
        <v>1.9169999999999998</v>
      </c>
      <c r="AC14" s="265">
        <f>_xll.qlSimpleQuoteSetValue(F14,AB14/100,Trigger)</f>
        <v>0</v>
      </c>
      <c r="AD14" s="160"/>
      <c r="AE14" s="17"/>
      <c r="AF14" s="17"/>
      <c r="AG14" s="17"/>
      <c r="AH14" s="17"/>
      <c r="AI14" s="17"/>
    </row>
    <row r="15" spans="1:35" x14ac:dyDescent="0.2">
      <c r="A15" s="71"/>
      <c r="B15" s="139" t="s">
        <v>72</v>
      </c>
      <c r="C15" s="28" t="s">
        <v>320</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320</v>
      </c>
      <c r="Q15" s="388" t="s">
        <v>91</v>
      </c>
      <c r="R15" s="307" t="str">
        <f t="shared" si="1"/>
        <v>GBPSM3L6Y</v>
      </c>
      <c r="S15" s="307" t="str">
        <v>GBPSM3L6Y=ICAP</v>
      </c>
      <c r="T15" s="308">
        <v>2.0219999999999998</v>
      </c>
      <c r="U15" s="308">
        <v>2.0720000000000001</v>
      </c>
      <c r="V15" s="308">
        <v>0</v>
      </c>
      <c r="W15" s="308">
        <v>0</v>
      </c>
      <c r="X15" s="268">
        <f>_xll.qlMidSafe($T15,$U15)</f>
        <v>2.0469999999999997</v>
      </c>
      <c r="Y15" s="260"/>
      <c r="Z15" s="267">
        <v>2.1</v>
      </c>
      <c r="AA15" s="260"/>
      <c r="AB15" s="458">
        <v>2.0469999999999997</v>
      </c>
      <c r="AC15" s="265">
        <f>_xll.qlSimpleQuoteSetValue(F15,AB15/100,Trigger)</f>
        <v>0</v>
      </c>
      <c r="AD15" s="160"/>
      <c r="AE15" s="17"/>
      <c r="AF15" s="17"/>
      <c r="AG15" s="17"/>
      <c r="AH15" s="17"/>
      <c r="AI15" s="17"/>
    </row>
    <row r="16" spans="1:35" x14ac:dyDescent="0.2">
      <c r="A16" s="71"/>
      <c r="B16" s="139" t="s">
        <v>71</v>
      </c>
      <c r="C16" s="28" t="s">
        <v>320</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320</v>
      </c>
      <c r="Q16" s="388" t="s">
        <v>91</v>
      </c>
      <c r="R16" s="307" t="str">
        <f t="shared" si="1"/>
        <v>GBPSM3L7Y</v>
      </c>
      <c r="S16" s="307" t="str">
        <v>GBPSM3L7Y=ICAP</v>
      </c>
      <c r="T16" s="308">
        <v>2.1269999999999998</v>
      </c>
      <c r="U16" s="308">
        <v>2.177</v>
      </c>
      <c r="V16" s="308">
        <v>0</v>
      </c>
      <c r="W16" s="308">
        <v>0</v>
      </c>
      <c r="X16" s="268">
        <f>_xll.qlMidSafe($T16,$U16)</f>
        <v>2.1520000000000001</v>
      </c>
      <c r="Y16" s="260"/>
      <c r="Z16" s="267">
        <v>2.21</v>
      </c>
      <c r="AA16" s="260"/>
      <c r="AB16" s="458">
        <v>2.1520000000000001</v>
      </c>
      <c r="AC16" s="265">
        <f>_xll.qlSimpleQuoteSetValue(F16,AB16/100,Trigger)</f>
        <v>0</v>
      </c>
      <c r="AD16" s="160"/>
      <c r="AE16" s="17"/>
      <c r="AF16" s="17"/>
      <c r="AG16" s="17"/>
      <c r="AH16" s="17"/>
      <c r="AI16" s="17"/>
    </row>
    <row r="17" spans="1:35" x14ac:dyDescent="0.2">
      <c r="A17" s="71"/>
      <c r="B17" s="139" t="s">
        <v>70</v>
      </c>
      <c r="C17" s="28" t="s">
        <v>320</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320</v>
      </c>
      <c r="Q17" s="388" t="s">
        <v>91</v>
      </c>
      <c r="R17" s="307" t="str">
        <f t="shared" si="1"/>
        <v>GBPSM3L8Y</v>
      </c>
      <c r="S17" s="307" t="str">
        <v>GBPSM3L8Y=ICAP</v>
      </c>
      <c r="T17" s="308">
        <v>2.2130000000000001</v>
      </c>
      <c r="U17" s="308">
        <v>2.2629999999999999</v>
      </c>
      <c r="V17" s="308">
        <v>0</v>
      </c>
      <c r="W17" s="308">
        <v>0</v>
      </c>
      <c r="X17" s="268">
        <f>_xll.qlMidSafe($T17,$U17)</f>
        <v>2.238</v>
      </c>
      <c r="Y17" s="260"/>
      <c r="Z17" s="267">
        <v>2.298</v>
      </c>
      <c r="AA17" s="260"/>
      <c r="AB17" s="458">
        <v>2.238</v>
      </c>
      <c r="AC17" s="265">
        <f>_xll.qlSimpleQuoteSetValue(F17,AB17/100,Trigger)</f>
        <v>0</v>
      </c>
      <c r="AD17" s="160"/>
      <c r="AE17" s="17"/>
      <c r="AF17" s="17"/>
      <c r="AG17" s="17"/>
      <c r="AH17" s="17"/>
      <c r="AI17" s="17"/>
    </row>
    <row r="18" spans="1:35" x14ac:dyDescent="0.2">
      <c r="A18" s="71"/>
      <c r="B18" s="139" t="s">
        <v>69</v>
      </c>
      <c r="C18" s="28" t="s">
        <v>320</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320</v>
      </c>
      <c r="Q18" s="388" t="s">
        <v>91</v>
      </c>
      <c r="R18" s="307" t="str">
        <f t="shared" si="1"/>
        <v>GBPSM3L9Y</v>
      </c>
      <c r="S18" s="307" t="str">
        <v>GBPSM3L9Y=ICAP</v>
      </c>
      <c r="T18" s="308">
        <v>2.2869999999999999</v>
      </c>
      <c r="U18" s="308">
        <v>2.3370000000000002</v>
      </c>
      <c r="V18" s="308">
        <v>0</v>
      </c>
      <c r="W18" s="308">
        <v>0</v>
      </c>
      <c r="X18" s="268">
        <f>_xll.qlMidSafe($T18,$U18)</f>
        <v>2.3120000000000003</v>
      </c>
      <c r="Y18" s="260"/>
      <c r="Z18" s="267">
        <v>2.3759999999999999</v>
      </c>
      <c r="AA18" s="260"/>
      <c r="AB18" s="458">
        <v>2.3120000000000003</v>
      </c>
      <c r="AC18" s="265">
        <f>_xll.qlSimpleQuoteSetValue(F18,AB18/100,Trigger)</f>
        <v>0</v>
      </c>
      <c r="AD18" s="160"/>
      <c r="AE18" s="17"/>
      <c r="AF18" s="17"/>
      <c r="AG18" s="17"/>
      <c r="AH18" s="17"/>
      <c r="AI18" s="17"/>
    </row>
    <row r="19" spans="1:35" x14ac:dyDescent="0.2">
      <c r="A19" s="71"/>
      <c r="B19" s="139" t="s">
        <v>68</v>
      </c>
      <c r="C19" s="28" t="s">
        <v>320</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320</v>
      </c>
      <c r="Q19" s="388" t="s">
        <v>91</v>
      </c>
      <c r="R19" s="307" t="str">
        <f t="shared" si="1"/>
        <v>GBPSM3L10Y</v>
      </c>
      <c r="S19" s="307" t="str">
        <v>GBPSM3L10Y=ICAP</v>
      </c>
      <c r="T19" s="308">
        <v>2.3530000000000002</v>
      </c>
      <c r="U19" s="308">
        <v>2.403</v>
      </c>
      <c r="V19" s="308">
        <v>0</v>
      </c>
      <c r="W19" s="308">
        <v>0</v>
      </c>
      <c r="X19" s="268">
        <f>_xll.qlMidSafe($T19,$U19)</f>
        <v>2.3780000000000001</v>
      </c>
      <c r="Y19" s="260"/>
      <c r="Z19" s="267">
        <v>2.4459999999999997</v>
      </c>
      <c r="AA19" s="260"/>
      <c r="AB19" s="458">
        <v>2.3780000000000001</v>
      </c>
      <c r="AC19" s="265">
        <f>_xll.qlSimpleQuoteSetValue(F19,AB19/100,Trigger)</f>
        <v>0</v>
      </c>
      <c r="AD19" s="160"/>
      <c r="AE19" s="17"/>
      <c r="AF19" s="17"/>
      <c r="AG19" s="17"/>
      <c r="AH19" s="17"/>
      <c r="AI19" s="17"/>
    </row>
    <row r="20" spans="1:35" x14ac:dyDescent="0.2">
      <c r="A20" s="71"/>
      <c r="B20" s="139" t="s">
        <v>67</v>
      </c>
      <c r="C20" s="28" t="s">
        <v>320</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320</v>
      </c>
      <c r="Q20" s="388" t="s">
        <v>91</v>
      </c>
      <c r="R20" s="307" t="str">
        <f t="shared" si="1"/>
        <v>GBPSM3L11Y</v>
      </c>
      <c r="S20" s="307" t="str">
        <v>GBPSM3L11Y=ICAP</v>
      </c>
      <c r="T20" s="308">
        <v>2.4039999999999999</v>
      </c>
      <c r="U20" s="308">
        <v>2.4740000000000002</v>
      </c>
      <c r="V20" s="308">
        <v>0</v>
      </c>
      <c r="W20" s="308">
        <v>0</v>
      </c>
      <c r="X20" s="268">
        <f>_xll.qlMidSafe($T20,$U20)</f>
        <v>2.4390000000000001</v>
      </c>
      <c r="Y20" s="260"/>
      <c r="Z20" s="267">
        <v>2.508</v>
      </c>
      <c r="AA20" s="260"/>
      <c r="AB20" s="458">
        <v>2.4390000000000001</v>
      </c>
      <c r="AC20" s="265">
        <f>_xll.qlSimpleQuoteSetValue(F20,AB20/100,Trigger)</f>
        <v>0</v>
      </c>
      <c r="AD20" s="160"/>
      <c r="AE20" s="17"/>
      <c r="AF20" s="17"/>
      <c r="AG20" s="17"/>
      <c r="AH20" s="17"/>
      <c r="AI20" s="17"/>
    </row>
    <row r="21" spans="1:35" x14ac:dyDescent="0.2">
      <c r="A21" s="71"/>
      <c r="B21" s="139" t="s">
        <v>66</v>
      </c>
      <c r="C21" s="28" t="s">
        <v>320</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320</v>
      </c>
      <c r="Q21" s="388" t="s">
        <v>91</v>
      </c>
      <c r="R21" s="307" t="str">
        <f t="shared" si="1"/>
        <v>GBPSM3L12Y</v>
      </c>
      <c r="S21" s="307" t="str">
        <v>GBPSM3L12Y=ICAP</v>
      </c>
      <c r="T21" s="308">
        <v>2.46</v>
      </c>
      <c r="U21" s="308">
        <v>2.5299999999999998</v>
      </c>
      <c r="V21" s="308">
        <v>0</v>
      </c>
      <c r="W21" s="308">
        <v>0</v>
      </c>
      <c r="X21" s="268">
        <f>_xll.qlMidSafe($T21,$U21)</f>
        <v>2.4950000000000001</v>
      </c>
      <c r="Y21" s="260"/>
      <c r="Z21" s="267">
        <v>2.5640000000000001</v>
      </c>
      <c r="AA21" s="260"/>
      <c r="AB21" s="458">
        <v>2.4950000000000001</v>
      </c>
      <c r="AC21" s="265">
        <f>_xll.qlSimpleQuoteSetValue(F21,AB21/100,Trigger)</f>
        <v>0</v>
      </c>
      <c r="AD21" s="160"/>
      <c r="AE21" s="17"/>
      <c r="AF21" s="17"/>
      <c r="AG21" s="17"/>
      <c r="AH21" s="17"/>
      <c r="AI21" s="17"/>
    </row>
    <row r="22" spans="1:35" x14ac:dyDescent="0.2">
      <c r="A22" s="71"/>
      <c r="B22" s="139" t="s">
        <v>65</v>
      </c>
      <c r="C22" s="28" t="s">
        <v>320</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320</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320</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320</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320</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320</v>
      </c>
      <c r="Q24" s="388" t="s">
        <v>91</v>
      </c>
      <c r="R24" s="307" t="str">
        <f t="shared" si="1"/>
        <v>GBPSM3L15Y</v>
      </c>
      <c r="S24" s="307" t="str">
        <v>GBPSM3L15Y=ICAP</v>
      </c>
      <c r="T24" s="308">
        <v>2.5750000000000002</v>
      </c>
      <c r="U24" s="308">
        <v>2.665</v>
      </c>
      <c r="V24" s="308">
        <v>0</v>
      </c>
      <c r="W24" s="308">
        <v>0</v>
      </c>
      <c r="X24" s="268">
        <f>_xll.qlMidSafe($T24,$U24)</f>
        <v>2.62</v>
      </c>
      <c r="Y24" s="260"/>
      <c r="Z24" s="267">
        <v>2.69</v>
      </c>
      <c r="AA24" s="260"/>
      <c r="AB24" s="458">
        <v>2.62</v>
      </c>
      <c r="AC24" s="265">
        <f>_xll.qlSimpleQuoteSetValue(F24,AB24/100,Trigger)</f>
        <v>0</v>
      </c>
      <c r="AD24" s="160"/>
      <c r="AE24" s="17"/>
      <c r="AF24" s="17"/>
      <c r="AG24" s="17"/>
      <c r="AH24" s="17"/>
      <c r="AI24" s="17"/>
    </row>
    <row r="25" spans="1:35" x14ac:dyDescent="0.2">
      <c r="A25" s="71"/>
      <c r="B25" s="139" t="s">
        <v>62</v>
      </c>
      <c r="C25" s="28" t="s">
        <v>320</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320</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320</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320</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320</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320</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320</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320</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320</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320</v>
      </c>
      <c r="Q29" s="388" t="s">
        <v>91</v>
      </c>
      <c r="R29" s="307" t="str">
        <f t="shared" si="1"/>
        <v>GBPSM3L20Y</v>
      </c>
      <c r="S29" s="307" t="str">
        <v>GBPSM3L20Y=ICAP</v>
      </c>
      <c r="T29" s="308">
        <v>2.6720000000000002</v>
      </c>
      <c r="U29" s="308">
        <v>2.802</v>
      </c>
      <c r="V29" s="308">
        <v>0</v>
      </c>
      <c r="W29" s="308">
        <v>0</v>
      </c>
      <c r="X29" s="268">
        <f>_xll.qlMidSafe($T29,$U29)</f>
        <v>2.7370000000000001</v>
      </c>
      <c r="Y29" s="260"/>
      <c r="Z29" s="267">
        <v>2.8069999999999999</v>
      </c>
      <c r="AA29" s="260"/>
      <c r="AB29" s="458">
        <v>2.7370000000000001</v>
      </c>
      <c r="AC29" s="265">
        <f>_xll.qlSimpleQuoteSetValue(F29,AB29/100,Trigger)</f>
        <v>0</v>
      </c>
      <c r="AD29" s="160"/>
      <c r="AE29" s="17"/>
      <c r="AF29" s="17"/>
      <c r="AG29" s="17"/>
      <c r="AH29" s="17"/>
      <c r="AI29" s="17"/>
    </row>
    <row r="30" spans="1:35" x14ac:dyDescent="0.2">
      <c r="A30" s="71"/>
      <c r="B30" s="139" t="s">
        <v>57</v>
      </c>
      <c r="C30" s="28" t="s">
        <v>320</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320</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320</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320</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320</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320</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320</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320</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320</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320</v>
      </c>
      <c r="Q34" s="388" t="s">
        <v>91</v>
      </c>
      <c r="R34" s="307" t="str">
        <f t="shared" si="1"/>
        <v>GBPSM3L25Y</v>
      </c>
      <c r="S34" s="307" t="str">
        <v>GBPSM3L25Y=ICAP</v>
      </c>
      <c r="T34" s="308">
        <v>2.7050000000000001</v>
      </c>
      <c r="U34" s="308">
        <v>2.835</v>
      </c>
      <c r="V34" s="308">
        <v>0</v>
      </c>
      <c r="W34" s="308">
        <v>0</v>
      </c>
      <c r="X34" s="268">
        <f>_xll.qlMidSafe($T34,$U34)</f>
        <v>2.77</v>
      </c>
      <c r="Y34" s="260"/>
      <c r="Z34" s="267">
        <v>2.8449999999999998</v>
      </c>
      <c r="AA34" s="260"/>
      <c r="AB34" s="458">
        <v>2.77</v>
      </c>
      <c r="AC34" s="265">
        <f>_xll.qlSimpleQuoteSetValue(F34,AB34/100,Trigger)</f>
        <v>0</v>
      </c>
      <c r="AD34" s="160"/>
      <c r="AE34" s="17"/>
      <c r="AF34" s="17"/>
      <c r="AG34" s="17"/>
      <c r="AH34" s="17"/>
      <c r="AI34" s="17"/>
    </row>
    <row r="35" spans="1:35" x14ac:dyDescent="0.2">
      <c r="A35" s="71"/>
      <c r="B35" s="139" t="s">
        <v>52</v>
      </c>
      <c r="C35" s="28" t="s">
        <v>320</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320</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320</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320</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320</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320</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320</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320</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320</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320</v>
      </c>
      <c r="Q39" s="388" t="s">
        <v>91</v>
      </c>
      <c r="R39" s="307" t="str">
        <f t="shared" si="1"/>
        <v>GBPSM3L30Y</v>
      </c>
      <c r="S39" s="307" t="str">
        <v>GBPSM3L30Y=ICAP</v>
      </c>
      <c r="T39" s="308">
        <v>2.7170000000000001</v>
      </c>
      <c r="U39" s="308">
        <v>2.847</v>
      </c>
      <c r="V39" s="308">
        <v>0</v>
      </c>
      <c r="W39" s="308">
        <v>0</v>
      </c>
      <c r="X39" s="268">
        <f>_xll.qlMidSafe($T39,$U39)</f>
        <v>2.782</v>
      </c>
      <c r="Y39" s="260"/>
      <c r="Z39" s="267">
        <v>2.859</v>
      </c>
      <c r="AA39" s="260"/>
      <c r="AB39" s="458">
        <v>2.782</v>
      </c>
      <c r="AC39" s="265">
        <f>_xll.qlSimpleQuoteSetValue(F39,AB39/100,Trigger)</f>
        <v>0</v>
      </c>
      <c r="AD39" s="160"/>
      <c r="AE39" s="17"/>
      <c r="AF39" s="17"/>
      <c r="AG39" s="17"/>
      <c r="AH39" s="17"/>
      <c r="AI39" s="17"/>
    </row>
    <row r="40" spans="1:35" x14ac:dyDescent="0.2">
      <c r="A40" s="71"/>
      <c r="B40" s="139" t="s">
        <v>43</v>
      </c>
      <c r="C40" s="28" t="s">
        <v>320</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320</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320</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320</v>
      </c>
      <c r="Q41" s="388" t="s">
        <v>91</v>
      </c>
      <c r="R41" s="307" t="str">
        <f t="shared" si="1"/>
        <v>GBPSM3L40Y</v>
      </c>
      <c r="S41" s="307" t="str">
        <v>GBPSM3L40Y=ICAP</v>
      </c>
      <c r="T41" s="308">
        <v>2.6890000000000001</v>
      </c>
      <c r="U41" s="308">
        <v>2.859</v>
      </c>
      <c r="V41" s="308">
        <v>0</v>
      </c>
      <c r="W41" s="308">
        <v>0</v>
      </c>
      <c r="X41" s="268">
        <f>_xll.qlMidSafe($T41,$U41)</f>
        <v>2.774</v>
      </c>
      <c r="Y41" s="260"/>
      <c r="Z41" s="267">
        <v>2.855</v>
      </c>
      <c r="AA41" s="260"/>
      <c r="AB41" s="458">
        <v>2.774</v>
      </c>
      <c r="AC41" s="265">
        <f>_xll.qlSimpleQuoteSetValue(F41,AB41/100,Trigger)</f>
        <v>0</v>
      </c>
      <c r="AD41" s="160"/>
      <c r="AE41" s="17"/>
      <c r="AF41" s="17"/>
      <c r="AG41" s="17"/>
      <c r="AH41" s="17"/>
      <c r="AI41" s="17"/>
    </row>
    <row r="42" spans="1:35" x14ac:dyDescent="0.2">
      <c r="A42" s="71"/>
      <c r="B42" s="139" t="s">
        <v>28</v>
      </c>
      <c r="C42" s="28" t="s">
        <v>320</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320</v>
      </c>
      <c r="Q42" s="388" t="s">
        <v>91</v>
      </c>
      <c r="R42" s="307" t="str">
        <f t="shared" si="1"/>
        <v>GBPSM3L50Y</v>
      </c>
      <c r="S42" s="307" t="str">
        <v>GBPSM3L50Y=ICAP</v>
      </c>
      <c r="T42" s="308">
        <v>2.694</v>
      </c>
      <c r="U42" s="308">
        <v>2.8639999999999999</v>
      </c>
      <c r="V42" s="308">
        <v>0</v>
      </c>
      <c r="W42" s="308">
        <v>0</v>
      </c>
      <c r="X42" s="268">
        <f>_xll.qlMidSafe($T42,$U42)</f>
        <v>2.7789999999999999</v>
      </c>
      <c r="Y42" s="260"/>
      <c r="Z42" s="267">
        <v>2.863</v>
      </c>
      <c r="AA42" s="260"/>
      <c r="AB42" s="458">
        <v>2.7789999999999999</v>
      </c>
      <c r="AC42" s="265">
        <f>_xll.qlSimpleQuoteSetValue(F42,AB42/100,Trigger)</f>
        <v>0</v>
      </c>
      <c r="AD42" s="160"/>
      <c r="AE42" s="17"/>
      <c r="AF42" s="17"/>
      <c r="AG42" s="17"/>
      <c r="AH42" s="17"/>
      <c r="AI42" s="17"/>
    </row>
    <row r="43" spans="1:35" x14ac:dyDescent="0.2">
      <c r="A43" s="71"/>
      <c r="B43" s="139" t="s">
        <v>18</v>
      </c>
      <c r="C43" s="28" t="s">
        <v>320</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320</v>
      </c>
      <c r="Q43" s="387" t="s">
        <v>91</v>
      </c>
      <c r="R43" s="303" t="str">
        <f t="shared" si="1"/>
        <v>GBPSM3L60Y</v>
      </c>
      <c r="S43" s="303" t="str">
        <v>GBPSM3L60Y=ICAP</v>
      </c>
      <c r="T43" s="304">
        <v>2.7120000000000002</v>
      </c>
      <c r="U43" s="304">
        <v>2.8820000000000001</v>
      </c>
      <c r="V43" s="304">
        <v>0</v>
      </c>
      <c r="W43" s="304">
        <v>0</v>
      </c>
      <c r="X43" s="262">
        <f>_xll.qlMidSafe($T43,$U43)</f>
        <v>2.7970000000000002</v>
      </c>
      <c r="Y43" s="260"/>
      <c r="Z43" s="261">
        <v>2.8810000000000002</v>
      </c>
      <c r="AA43" s="260"/>
      <c r="AB43" s="459">
        <v>2.7970000000000002</v>
      </c>
      <c r="AC43" s="258">
        <f>_xll.qlSimpleQuoteSetValue(F43,AB43/100,Trigger)</f>
        <v>0</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14</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15:48:31</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0.60699999999999998</v>
      </c>
      <c r="U5" s="308">
        <v>0.63700000000000001</v>
      </c>
      <c r="V5" s="308">
        <v>0</v>
      </c>
      <c r="W5" s="308">
        <v>0</v>
      </c>
      <c r="X5" s="268">
        <f>_xll.qlMidSafe($T5,$U5)</f>
        <v>0.622</v>
      </c>
      <c r="Y5" s="260"/>
      <c r="Z5" s="267">
        <v>0.629</v>
      </c>
      <c r="AA5" s="260"/>
      <c r="AB5" s="458">
        <f t="array" ref="AB5:AB43">QuoteLive</f>
        <v>0.622</v>
      </c>
      <c r="AC5" s="265">
        <f>_xll.qlSimpleQuoteSetValue(F5,AB5/100,Trigger)</f>
        <v>0</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0.68799999999999994</v>
      </c>
      <c r="U6" s="308">
        <v>0.71799999999999997</v>
      </c>
      <c r="V6" s="308">
        <v>0</v>
      </c>
      <c r="W6" s="308">
        <v>0</v>
      </c>
      <c r="X6" s="268">
        <f>_xll.qlMidSafe($T6,$U6)</f>
        <v>0.70299999999999996</v>
      </c>
      <c r="Y6" s="260"/>
      <c r="Z6" s="267">
        <v>0.71599999999999997</v>
      </c>
      <c r="AA6" s="260"/>
      <c r="AB6" s="458">
        <v>0.70299999999999996</v>
      </c>
      <c r="AC6" s="265">
        <f>_xll.qlSimpleQuoteSetValue(F6,AB6/100,Trigger)</f>
        <v>0</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0.77900000000000003</v>
      </c>
      <c r="U7" s="308">
        <v>0.80900000000000005</v>
      </c>
      <c r="V7" s="308">
        <v>0</v>
      </c>
      <c r="W7" s="308">
        <v>0</v>
      </c>
      <c r="X7" s="268">
        <f>_xll.qlMidSafe($T7,$U7)</f>
        <v>0.79400000000000004</v>
      </c>
      <c r="Y7" s="260"/>
      <c r="Z7" s="267">
        <v>0.81400000000000006</v>
      </c>
      <c r="AA7" s="260"/>
      <c r="AB7" s="458">
        <v>0.79400000000000004</v>
      </c>
      <c r="AC7" s="265">
        <f>_xll.qlSimpleQuoteSetValue(F7,AB7/100,Trigger)</f>
        <v>0</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0.879</v>
      </c>
      <c r="U8" s="308">
        <v>0.90900000000000003</v>
      </c>
      <c r="V8" s="308">
        <v>0</v>
      </c>
      <c r="W8" s="308">
        <v>0</v>
      </c>
      <c r="X8" s="268">
        <f>_xll.qlMidSafe($T8,$U8)</f>
        <v>0.89400000000000002</v>
      </c>
      <c r="Y8" s="260"/>
      <c r="Z8" s="267">
        <v>0.91200000000000003</v>
      </c>
      <c r="AA8" s="260"/>
      <c r="AB8" s="458">
        <v>0.89400000000000002</v>
      </c>
      <c r="AC8" s="265">
        <f>_xll.qlSimpleQuoteSetValue(F8,AB8/100,Trigger)</f>
        <v>0</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0.97799999999999998</v>
      </c>
      <c r="U9" s="308">
        <v>1.008</v>
      </c>
      <c r="V9" s="308">
        <v>0</v>
      </c>
      <c r="W9" s="308">
        <v>0</v>
      </c>
      <c r="X9" s="268">
        <f>_xll.qlMidSafe($T9,$U9)</f>
        <v>0.99299999999999999</v>
      </c>
      <c r="Y9" s="260"/>
      <c r="Z9" s="267">
        <v>1.01</v>
      </c>
      <c r="AA9" s="260"/>
      <c r="AB9" s="458">
        <v>0.99299999999999999</v>
      </c>
      <c r="AC9" s="265">
        <f>_xll.qlSimpleQuoteSetValue(F9,AB9/100,Trigger)</f>
        <v>0</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36</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Paused at 15:48:31</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77"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76"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1.0629999999999999</v>
      </c>
      <c r="U9" s="308">
        <v>1.103</v>
      </c>
      <c r="V9" s="308">
        <v>0</v>
      </c>
      <c r="W9" s="308">
        <v>0</v>
      </c>
      <c r="X9" s="384">
        <f>_xll.qlMidEquivalent($T9,$U9,$V9,$W9)</f>
        <v>1.083</v>
      </c>
      <c r="Y9" s="260"/>
      <c r="Z9" s="267">
        <v>1.0980000000000001</v>
      </c>
      <c r="AA9" s="260"/>
      <c r="AB9" s="458">
        <v>1.083</v>
      </c>
      <c r="AC9" s="676">
        <f>_xll.qlSimpleQuoteSetValue(F9,AB9/100,Trigger)</f>
        <v>0</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1.254</v>
      </c>
      <c r="U11" s="308">
        <v>1.294</v>
      </c>
      <c r="V11" s="308">
        <v>0</v>
      </c>
      <c r="W11" s="308">
        <v>0</v>
      </c>
      <c r="X11" s="384">
        <f>_xll.qlMidEquivalent($T11,$U11,$V11,$W11)</f>
        <v>1.274</v>
      </c>
      <c r="Y11" s="260"/>
      <c r="Z11" s="267">
        <v>1.292</v>
      </c>
      <c r="AA11" s="260"/>
      <c r="AB11" s="458">
        <v>1.274</v>
      </c>
      <c r="AC11" s="676">
        <f>_xll.qlSimpleQuoteSetValue(F11,AB11/100,Trigger)</f>
        <v>0</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1.595</v>
      </c>
      <c r="U12" s="308">
        <v>1.635</v>
      </c>
      <c r="V12" s="308">
        <v>0</v>
      </c>
      <c r="W12" s="308">
        <v>0</v>
      </c>
      <c r="X12" s="384">
        <f>_xll.qlMidEquivalent($T12,$U12,$V12,$W12)</f>
        <v>1.615</v>
      </c>
      <c r="Y12" s="260"/>
      <c r="Z12" s="267">
        <v>1.6360000000000001</v>
      </c>
      <c r="AA12" s="260"/>
      <c r="AB12" s="458">
        <v>1.615</v>
      </c>
      <c r="AC12" s="676">
        <f>_xll.qlSimpleQuoteSetValue(F12,AB12/100,Trigger)</f>
        <v>0</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1.8340000000000001</v>
      </c>
      <c r="U13" s="308">
        <v>1.8839999999999999</v>
      </c>
      <c r="V13" s="308">
        <v>0</v>
      </c>
      <c r="W13" s="308">
        <v>0</v>
      </c>
      <c r="X13" s="384">
        <f>_xll.qlMidEquivalent($T13,$U13,$V13,$W13)</f>
        <v>1.859</v>
      </c>
      <c r="Y13" s="260"/>
      <c r="Z13" s="267">
        <v>1.895</v>
      </c>
      <c r="AA13" s="260"/>
      <c r="AB13" s="458">
        <v>1.859</v>
      </c>
      <c r="AC13" s="676">
        <f>_xll.qlSimpleQuoteSetValue(F13,AB13/100,Trigger)</f>
        <v>0</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2.0129999999999999</v>
      </c>
      <c r="U14" s="308">
        <v>2.0630000000000002</v>
      </c>
      <c r="V14" s="308">
        <v>0</v>
      </c>
      <c r="W14" s="308">
        <v>0</v>
      </c>
      <c r="X14" s="384">
        <f>_xll.qlMidEquivalent($T14,$U14,$V14,$W14)</f>
        <v>2.0380000000000003</v>
      </c>
      <c r="Y14" s="260"/>
      <c r="Z14" s="267">
        <v>2.0860000000000003</v>
      </c>
      <c r="AA14" s="260"/>
      <c r="AB14" s="458">
        <v>2.0380000000000003</v>
      </c>
      <c r="AC14" s="676">
        <f>_xll.qlSimpleQuoteSetValue(F14,AB14/100,Trigger)</f>
        <v>0</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2.15</v>
      </c>
      <c r="U15" s="308">
        <v>2.2000000000000002</v>
      </c>
      <c r="V15" s="308">
        <v>0</v>
      </c>
      <c r="W15" s="308">
        <v>0</v>
      </c>
      <c r="X15" s="384">
        <f>_xll.qlMidEquivalent($T15,$U15,$V15,$W15)</f>
        <v>2.1749999999999998</v>
      </c>
      <c r="Y15" s="260"/>
      <c r="Z15" s="267">
        <v>2.234</v>
      </c>
      <c r="AA15" s="260"/>
      <c r="AB15" s="458">
        <v>2.1749999999999998</v>
      </c>
      <c r="AC15" s="676">
        <f>_xll.qlSimpleQuoteSetValue(F15,AB15/100,Trigger)</f>
        <v>0</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2.2610000000000001</v>
      </c>
      <c r="U16" s="308">
        <v>2.3109999999999999</v>
      </c>
      <c r="V16" s="308">
        <v>0</v>
      </c>
      <c r="W16" s="308">
        <v>0</v>
      </c>
      <c r="X16" s="384">
        <f>_xll.qlMidEquivalent($T16,$U16,$V16,$W16)</f>
        <v>2.286</v>
      </c>
      <c r="Y16" s="260"/>
      <c r="Z16" s="267">
        <v>2.3490000000000002</v>
      </c>
      <c r="AA16" s="260"/>
      <c r="AB16" s="458">
        <v>2.286</v>
      </c>
      <c r="AC16" s="676">
        <f>_xll.qlSimpleQuoteSetValue(F16,AB16/100,Trigger)</f>
        <v>0</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2.355</v>
      </c>
      <c r="U17" s="308">
        <v>2.4049999999999998</v>
      </c>
      <c r="V17" s="308">
        <v>0</v>
      </c>
      <c r="W17" s="308">
        <v>0</v>
      </c>
      <c r="X17" s="384">
        <f>_xll.qlMidEquivalent($T17,$U17,$V17,$W17)</f>
        <v>2.38</v>
      </c>
      <c r="Y17" s="260"/>
      <c r="Z17" s="267">
        <v>2.4459999999999997</v>
      </c>
      <c r="AA17" s="260"/>
      <c r="AB17" s="458">
        <v>2.38</v>
      </c>
      <c r="AC17" s="676">
        <f>_xll.qlSimpleQuoteSetValue(F17,AB17/100,Trigger)</f>
        <v>9.9999999999995925E-6</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2.4340000000000002</v>
      </c>
      <c r="U18" s="308">
        <v>2.484</v>
      </c>
      <c r="V18" s="308">
        <v>0</v>
      </c>
      <c r="W18" s="308">
        <v>0</v>
      </c>
      <c r="X18" s="384">
        <f>_xll.qlMidEquivalent($T18,$U18,$V18,$W18)</f>
        <v>2.4590000000000001</v>
      </c>
      <c r="Y18" s="260"/>
      <c r="Z18" s="267">
        <v>2.5289999999999999</v>
      </c>
      <c r="AA18" s="260"/>
      <c r="AB18" s="458">
        <v>2.4590000000000001</v>
      </c>
      <c r="AC18" s="676">
        <f>_xll.qlSimpleQuoteSetValue(F18,AB18/100,Trigger)</f>
        <v>9.9999999999995925E-6</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2.5019999999999998</v>
      </c>
      <c r="U19" s="308">
        <v>2.552</v>
      </c>
      <c r="V19" s="308">
        <v>0</v>
      </c>
      <c r="W19" s="308">
        <v>0</v>
      </c>
      <c r="X19" s="384">
        <f>_xll.qlMidEquivalent($T19,$U19,$V19,$W19)</f>
        <v>2.5270000000000001</v>
      </c>
      <c r="Y19" s="260"/>
      <c r="Z19" s="267">
        <v>2.601</v>
      </c>
      <c r="AA19" s="260"/>
      <c r="AB19" s="458">
        <v>2.5270000000000001</v>
      </c>
      <c r="AC19" s="676">
        <f>_xll.qlSimpleQuoteSetValue(F19,AB19/100,Trigger)</f>
        <v>1.0000000000003062E-5</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2.5529999999999999</v>
      </c>
      <c r="U20" s="308">
        <v>2.6230000000000002</v>
      </c>
      <c r="V20" s="308">
        <v>0</v>
      </c>
      <c r="W20" s="308">
        <v>0</v>
      </c>
      <c r="X20" s="384">
        <f>_xll.qlMidEquivalent($T20,$U20,$V20,$W20)</f>
        <v>2.5880000000000001</v>
      </c>
      <c r="Y20" s="260"/>
      <c r="Z20" s="267">
        <v>2.6639999999999997</v>
      </c>
      <c r="AA20" s="260"/>
      <c r="AB20" s="458">
        <v>2.5880000000000001</v>
      </c>
      <c r="AC20" s="676">
        <f>_xll.qlSimpleQuoteSetValue(F20,AB20/100,Trigger)</f>
        <v>1.0000000000003062E-5</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2.6070000000000002</v>
      </c>
      <c r="U21" s="308">
        <v>2.677</v>
      </c>
      <c r="V21" s="308">
        <v>0</v>
      </c>
      <c r="W21" s="308">
        <v>0</v>
      </c>
      <c r="X21" s="384">
        <f>_xll.qlMidEquivalent($T21,$U21,$V21,$W21)</f>
        <v>2.6420000000000003</v>
      </c>
      <c r="Y21" s="260"/>
      <c r="Z21" s="267">
        <v>2.718</v>
      </c>
      <c r="AA21" s="260"/>
      <c r="AB21" s="458">
        <v>2.6420000000000003</v>
      </c>
      <c r="AC21" s="676">
        <f>_xll.qlSimpleQuoteSetValue(F21,AB21/100,Trigger)</f>
        <v>1.0000000000003062E-5</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2.714</v>
      </c>
      <c r="U24" s="308">
        <v>2.8039999999999998</v>
      </c>
      <c r="V24" s="308">
        <v>0</v>
      </c>
      <c r="W24" s="308">
        <v>0</v>
      </c>
      <c r="X24" s="384">
        <f>_xll.qlMidEquivalent($T24,$U24,$V24,$W24)</f>
        <v>2.7589999999999999</v>
      </c>
      <c r="Y24" s="260"/>
      <c r="Z24" s="267">
        <v>2.835</v>
      </c>
      <c r="AA24" s="260"/>
      <c r="AB24" s="458">
        <v>2.7589999999999999</v>
      </c>
      <c r="AC24" s="676">
        <f>_xll.qlSimpleQuoteSetValue(F24,AB24/100,Trigger)</f>
        <v>9.9999999999995925E-6</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2.7930000000000001</v>
      </c>
      <c r="U29" s="308">
        <v>2.923</v>
      </c>
      <c r="V29" s="308">
        <v>0</v>
      </c>
      <c r="W29" s="308">
        <v>0</v>
      </c>
      <c r="X29" s="384">
        <f>_xll.qlMidEquivalent($T29,$U29,$V29,$W29)</f>
        <v>2.8580000000000001</v>
      </c>
      <c r="Y29" s="260"/>
      <c r="Z29" s="267">
        <v>2.9359999999999999</v>
      </c>
      <c r="AA29" s="260"/>
      <c r="AB29" s="458">
        <v>2.8580000000000001</v>
      </c>
      <c r="AC29" s="676">
        <f>_xll.qlSimpleQuoteSetValue(F29,AB29/100,Trigger)</f>
        <v>9.9999999999995925E-6</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2.8159999999999998</v>
      </c>
      <c r="U34" s="308">
        <v>2.9460000000000002</v>
      </c>
      <c r="V34" s="308">
        <v>0</v>
      </c>
      <c r="W34" s="308">
        <v>0</v>
      </c>
      <c r="X34" s="384">
        <f>_xll.qlMidEquivalent($T34,$U34,$V34,$W34)</f>
        <v>2.8810000000000002</v>
      </c>
      <c r="Y34" s="260"/>
      <c r="Z34" s="267">
        <v>2.9630000000000001</v>
      </c>
      <c r="AA34" s="260"/>
      <c r="AB34" s="458">
        <v>2.8810000000000002</v>
      </c>
      <c r="AC34" s="676">
        <f>_xll.qlSimpleQuoteSetValue(F34,AB34/100,Trigger)</f>
        <v>1.0000000000003062E-5</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2.82</v>
      </c>
      <c r="U39" s="308">
        <v>2.95</v>
      </c>
      <c r="V39" s="308">
        <v>0</v>
      </c>
      <c r="W39" s="308">
        <v>0</v>
      </c>
      <c r="X39" s="384">
        <f>_xll.qlMidEquivalent($T39,$U39,$V39,$W39)</f>
        <v>2.8849999999999998</v>
      </c>
      <c r="Y39" s="260"/>
      <c r="Z39" s="267">
        <v>2.9689999999999999</v>
      </c>
      <c r="AA39" s="260"/>
      <c r="AB39" s="458">
        <v>2.8849999999999998</v>
      </c>
      <c r="AC39" s="676">
        <f>_xll.qlSimpleQuoteSetValue(F39,AB39/100,Trigger)</f>
        <v>9.9999999999995925E-6</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2.782</v>
      </c>
      <c r="U41" s="308">
        <v>2.952</v>
      </c>
      <c r="V41" s="308">
        <v>0</v>
      </c>
      <c r="W41" s="308">
        <v>0</v>
      </c>
      <c r="X41" s="384">
        <f>_xll.qlMidEquivalent($T41,$U41,$V41,$W41)</f>
        <v>2.867</v>
      </c>
      <c r="Y41" s="260"/>
      <c r="Z41" s="267">
        <v>2.9550000000000001</v>
      </c>
      <c r="AA41" s="260"/>
      <c r="AB41" s="458">
        <v>2.867</v>
      </c>
      <c r="AC41" s="676">
        <f>_xll.qlSimpleQuoteSetValue(F41,AB41/100,Trigger)</f>
        <v>9.9999999999995925E-6</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2.7810000000000001</v>
      </c>
      <c r="U42" s="308">
        <v>2.9510000000000001</v>
      </c>
      <c r="V42" s="308">
        <v>0</v>
      </c>
      <c r="W42" s="308">
        <v>0</v>
      </c>
      <c r="X42" s="384">
        <f>_xll.qlMidEquivalent($T42,$U42,$V42,$W42)</f>
        <v>2.8660000000000001</v>
      </c>
      <c r="Y42" s="260"/>
      <c r="Z42" s="267">
        <v>2.9569999999999999</v>
      </c>
      <c r="AA42" s="260"/>
      <c r="AB42" s="458">
        <v>2.8660000000000001</v>
      </c>
      <c r="AC42" s="676">
        <f>_xll.qlSimpleQuoteSetValue(F42,AB42/100,Trigger)</f>
        <v>9.9999999999995925E-6</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2.794</v>
      </c>
      <c r="U43" s="304">
        <v>2.964</v>
      </c>
      <c r="V43" s="304">
        <v>0</v>
      </c>
      <c r="W43" s="304">
        <v>0</v>
      </c>
      <c r="X43" s="382">
        <f>_xll.qlMidEquivalent($T43,$U43,$V43,$W43)</f>
        <v>2.879</v>
      </c>
      <c r="Y43" s="260"/>
      <c r="Z43" s="261">
        <v>2.9699999999999998</v>
      </c>
      <c r="AA43" s="260"/>
      <c r="AB43" s="459">
        <v>2.879</v>
      </c>
      <c r="AC43" s="678">
        <f>_xll.qlSimpleQuoteSetValue(F43,AB43/100,Trigger)</f>
        <v>9.9999999999995925E-6</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15:48:31</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15:48:31</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15:48:31</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15:48:31</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11</v>
      </c>
      <c r="R3" s="405"/>
    </row>
    <row r="4" spans="1:18" ht="22.5" x14ac:dyDescent="0.25">
      <c r="A4" s="120"/>
      <c r="B4" s="429"/>
      <c r="C4" s="133"/>
      <c r="D4" s="133"/>
      <c r="E4" s="133"/>
      <c r="F4" s="428" t="str">
        <f>_xll.RData(F5:F10,G4:J4,"RTFEED:IDN",ReutersRtMode,,G5)</f>
        <v>Paused at 15:48:31</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0.41249999999999998</v>
      </c>
      <c r="H5" s="418">
        <v>0.45250000000000001</v>
      </c>
      <c r="I5" s="418">
        <v>0</v>
      </c>
      <c r="J5" s="418" t="s">
        <v>302</v>
      </c>
      <c r="K5" s="417">
        <f>_xll.qlMidEquivalent($G5,$H5,$I5,$J5)</f>
        <v>0.4325</v>
      </c>
      <c r="L5" s="409"/>
      <c r="M5" s="416">
        <v>0.43374999999999997</v>
      </c>
      <c r="N5" s="409"/>
      <c r="O5" s="415" t="str">
        <f t="shared" ref="O5:O10" si="1">Currency&amp;$C5&amp;UPPER(TRIM($J5))&amp;$D5&amp;$P$2</f>
        <v>GBPMPCOCT14OIS_Quote</v>
      </c>
      <c r="P5" s="407">
        <f t="array" ref="P5:P10">QuoteLive</f>
        <v>0.4325</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0.44750000000000001</v>
      </c>
      <c r="H6" s="407">
        <v>0.48749999999999999</v>
      </c>
      <c r="I6" s="407">
        <v>0</v>
      </c>
      <c r="J6" s="407" t="s">
        <v>311</v>
      </c>
      <c r="K6" s="411">
        <f>_xll.qlMidEquivalent($G6,$H6,$I6,$J6)</f>
        <v>0.46750000000000003</v>
      </c>
      <c r="L6" s="409"/>
      <c r="M6" s="410">
        <v>0.48124999999999996</v>
      </c>
      <c r="N6" s="409"/>
      <c r="O6" s="408" t="str">
        <f t="shared" si="1"/>
        <v>GBPMPCNOV14OIS_Quote</v>
      </c>
      <c r="P6" s="407">
        <v>0.46750000000000003</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0.45624999999999999</v>
      </c>
      <c r="H7" s="407">
        <v>0.49625000000000002</v>
      </c>
      <c r="I7" s="407">
        <v>0</v>
      </c>
      <c r="J7" s="407" t="s">
        <v>315</v>
      </c>
      <c r="K7" s="411">
        <f>_xll.qlMidEquivalent($G7,$H7,$I7,$J7)</f>
        <v>0.47625000000000001</v>
      </c>
      <c r="L7" s="409"/>
      <c r="M7" s="410">
        <v>0.49249999999999994</v>
      </c>
      <c r="N7" s="409"/>
      <c r="O7" s="408" t="str">
        <f t="shared" si="1"/>
        <v>GBPMPCDEC14OIS_Quote</v>
      </c>
      <c r="P7" s="407">
        <v>0.47625000000000001</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0.46875</v>
      </c>
      <c r="H8" s="407">
        <v>0.50875000000000004</v>
      </c>
      <c r="I8" s="407">
        <v>0</v>
      </c>
      <c r="J8" s="407" t="s">
        <v>317</v>
      </c>
      <c r="K8" s="411">
        <f>_xll.qlMidEquivalent($G8,$H8,$I8,$J8)</f>
        <v>0.48875000000000002</v>
      </c>
      <c r="L8" s="409"/>
      <c r="M8" s="410">
        <v>0.51875000000000004</v>
      </c>
      <c r="N8" s="409"/>
      <c r="O8" s="408" t="str">
        <f t="shared" si="1"/>
        <v>GBPMPCJAN15OIS_Quote</v>
      </c>
      <c r="P8" s="407">
        <v>0.48875000000000002</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0.58875</v>
      </c>
      <c r="H9" s="407">
        <v>0.62875000000000003</v>
      </c>
      <c r="I9" s="407">
        <v>0</v>
      </c>
      <c r="J9" s="407" t="s">
        <v>318</v>
      </c>
      <c r="K9" s="411">
        <f>_xll.qlMidEquivalent($G9,$H9,$I9,$J9)</f>
        <v>0.60875000000000001</v>
      </c>
      <c r="L9" s="409"/>
      <c r="M9" s="410">
        <v>0.64375000000000004</v>
      </c>
      <c r="N9" s="409"/>
      <c r="O9" s="408" t="str">
        <f t="shared" si="1"/>
        <v>GBPMPCFEB15OIS_Quote</v>
      </c>
      <c r="P9" s="407">
        <v>0.60875000000000001</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0.61499999999999999</v>
      </c>
      <c r="H10" s="407">
        <v>0.65500000000000003</v>
      </c>
      <c r="I10" s="407">
        <v>0</v>
      </c>
      <c r="J10" s="407" t="s">
        <v>319</v>
      </c>
      <c r="K10" s="411">
        <f>_xll.qlMidEquivalent($G10,$H10,$I10,$J10)</f>
        <v>0.63500000000000001</v>
      </c>
      <c r="L10" s="409"/>
      <c r="M10" s="410">
        <v>0.67500000000000004</v>
      </c>
      <c r="N10" s="409"/>
      <c r="O10" s="408" t="str">
        <f t="shared" si="1"/>
        <v>GBPMPCMAR15OIS_Quote</v>
      </c>
      <c r="P10" s="407">
        <v>0.63500000000000001</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15:48:31</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D2" sqref="D2"/>
    </sheetView>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8.7109375" bestFit="1" customWidth="1"/>
    <col min="11" max="11" width="10.7109375" bestFit="1" customWidth="1"/>
    <col min="12" max="12" width="2.7109375" customWidth="1"/>
    <col min="13" max="13" width="10.7109375" bestFit="1" customWidth="1"/>
    <col min="14" max="14" width="2.7109375" customWidth="1"/>
    <col min="15" max="15" width="10.7109375" bestFit="1" customWidth="1"/>
    <col min="16" max="16" width="7.140625" bestFit="1" customWidth="1"/>
    <col min="17" max="17" width="2.7109375" customWidth="1"/>
  </cols>
  <sheetData>
    <row r="1" spans="1:17" x14ac:dyDescent="0.25">
      <c r="A1" s="62"/>
      <c r="B1" s="61"/>
      <c r="C1" s="61"/>
      <c r="D1" s="61"/>
      <c r="E1" s="61"/>
      <c r="F1" s="60"/>
      <c r="G1" s="18"/>
      <c r="H1" s="71"/>
      <c r="I1" s="290"/>
      <c r="J1" s="290"/>
      <c r="K1" s="290"/>
      <c r="L1" s="260"/>
      <c r="M1" s="260"/>
      <c r="N1" s="260"/>
      <c r="O1" s="290"/>
      <c r="P1" s="604">
        <f>_xll.ohTrigger(P3:P20)</f>
        <v>2</v>
      </c>
      <c r="Q1" s="160"/>
    </row>
    <row r="2" spans="1:17" ht="22.5" customHeight="1" x14ac:dyDescent="0.25">
      <c r="A2" s="30"/>
      <c r="B2" s="59"/>
      <c r="C2" s="42"/>
      <c r="D2" s="58"/>
      <c r="E2" s="57"/>
      <c r="F2" s="53"/>
      <c r="G2" s="18"/>
      <c r="H2" s="71"/>
      <c r="I2" s="285"/>
      <c r="J2" s="288" t="str">
        <f>_xll.RData(J3:J20,K2:K2,"RTFEED:DTSIMI1",ReutersRtMode,,K3)</f>
        <v>Paused at 15:48:31</v>
      </c>
      <c r="K2" s="287" t="s">
        <v>229</v>
      </c>
      <c r="L2" s="260"/>
      <c r="M2" s="286" t="s">
        <v>250</v>
      </c>
      <c r="N2" s="260"/>
      <c r="O2" s="285" t="s">
        <v>249</v>
      </c>
      <c r="P2" s="284" t="s">
        <v>248</v>
      </c>
      <c r="Q2" s="160"/>
    </row>
    <row r="3" spans="1:17" ht="12" customHeight="1" x14ac:dyDescent="0.25">
      <c r="A3" s="30"/>
      <c r="B3" s="56" t="s">
        <v>128</v>
      </c>
      <c r="C3" s="55" t="str">
        <f>Currency&amp;$B3&amp;"_Mx"&amp;QuoteSuffix</f>
        <v>GBPOND_Mx_Quote</v>
      </c>
      <c r="D3" s="55" t="str">
        <f>_xll.qlSimpleQuote(C3,,RateTickValue,Permanent,Trigger,ObjectOverwrite)</f>
        <v>GBPOND_Mx_Quote#0002</v>
      </c>
      <c r="E3" s="54" t="str">
        <f>_xll.ohRangeRetrieveError(D3)</f>
        <v/>
      </c>
      <c r="F3" s="53"/>
      <c r="G3" s="18"/>
      <c r="H3" s="71"/>
      <c r="I3" s="280" t="s">
        <v>201</v>
      </c>
      <c r="J3" s="269" t="str">
        <f>Currency&amp;I3&amp;"D="</f>
        <v>GBPOND=</v>
      </c>
      <c r="K3" s="279">
        <v>0.47688000000000003</v>
      </c>
      <c r="L3" s="260"/>
      <c r="M3" s="278">
        <v>0.47688000000000003</v>
      </c>
      <c r="N3" s="260"/>
      <c r="O3" s="457">
        <f t="array" ref="O3:O20">QuoteLive</f>
        <v>0.47688000000000003</v>
      </c>
      <c r="P3" s="276">
        <f>_xll.qlSimpleQuoteSetValue(D3,O3/100,Trigger)</f>
        <v>0</v>
      </c>
      <c r="Q3" s="160"/>
    </row>
    <row r="4" spans="1:17" ht="12" customHeight="1" x14ac:dyDescent="0.25">
      <c r="A4" s="30"/>
      <c r="B4" s="56" t="s">
        <v>127</v>
      </c>
      <c r="C4" s="55" t="str">
        <f>Currency&amp;$B4&amp;"_Mx"&amp;QuoteSuffix</f>
        <v>GBPTND_Mx_Quote</v>
      </c>
      <c r="D4" s="55" t="str">
        <f>_xll.qlSimpleQuote(C4,,RateTickValue,Permanent,Trigger,ObjectOverwrite)</f>
        <v>GBPTND_Mx_Quote#0002</v>
      </c>
      <c r="E4" s="54" t="str">
        <f>_xll.ohRangeRetrieveError(D4)</f>
        <v/>
      </c>
      <c r="F4" s="53"/>
      <c r="G4" s="18"/>
      <c r="H4" s="71"/>
      <c r="I4" s="270" t="s">
        <v>200</v>
      </c>
      <c r="J4" s="269" t="str">
        <f>Currency&amp;I4&amp;"D="</f>
        <v>GBPTND=</v>
      </c>
      <c r="K4" s="268" t="s">
        <v>321</v>
      </c>
      <c r="L4" s="260"/>
      <c r="M4" s="267" t="s">
        <v>321</v>
      </c>
      <c r="N4" s="260"/>
      <c r="O4" s="458" t="str">
        <v>RIC Not Found</v>
      </c>
      <c r="P4" s="265" t="e">
        <f>_xll.qlSimpleQuoteSetValue(D4,O4/100,Trigger)</f>
        <v>#NUM!</v>
      </c>
      <c r="Q4" s="160"/>
    </row>
    <row r="5" spans="1:17" ht="12" customHeight="1" x14ac:dyDescent="0.25">
      <c r="A5" s="30"/>
      <c r="B5" s="56" t="s">
        <v>126</v>
      </c>
      <c r="C5" s="55" t="str">
        <f>Currency&amp;$B5&amp;"_Mx"&amp;QuoteSuffix</f>
        <v>GBPSND_Mx_Quote</v>
      </c>
      <c r="D5" s="55" t="str">
        <f>_xll.qlSimpleQuote(C5,,RateTickValue,Permanent,Trigger,ObjectOverwrite)</f>
        <v>GBPSND_Mx_Quote#0002</v>
      </c>
      <c r="E5" s="54" t="str">
        <f>_xll.ohRangeRetrieveError(D5)</f>
        <v/>
      </c>
      <c r="F5" s="53"/>
      <c r="G5" s="18"/>
      <c r="H5" s="71"/>
      <c r="I5" s="270" t="s">
        <v>199</v>
      </c>
      <c r="J5" s="269" t="str">
        <f>Currency&amp;I5&amp;"D="</f>
        <v>GBPSND=</v>
      </c>
      <c r="K5" s="268">
        <v>0.48137999999999997</v>
      </c>
      <c r="L5" s="260"/>
      <c r="M5" s="267">
        <v>0.48137999999999997</v>
      </c>
      <c r="N5" s="260"/>
      <c r="O5" s="458">
        <v>0.48137999999999997</v>
      </c>
      <c r="P5" s="265">
        <f>_xll.qlSimpleQuoteSetValue(D5,O5/100,Trigger)</f>
        <v>0</v>
      </c>
      <c r="Q5" s="160"/>
    </row>
    <row r="6" spans="1:17" ht="12" customHeight="1" x14ac:dyDescent="0.25">
      <c r="A6" s="30"/>
      <c r="B6" s="56" t="s">
        <v>125</v>
      </c>
      <c r="C6" s="55" t="str">
        <f>Currency&amp;$B6&amp;"_Mx"&amp;QuoteSuffix</f>
        <v>GBPSWD_Mx_Quote</v>
      </c>
      <c r="D6" s="55" t="str">
        <f>_xll.qlSimpleQuote(C6,,RateTickValue,Permanent,Trigger,ObjectOverwrite)</f>
        <v>GBPSWD_Mx_Quote#0002</v>
      </c>
      <c r="E6" s="54" t="str">
        <f>_xll.ohRangeRetrieveError(D6)</f>
        <v/>
      </c>
      <c r="F6" s="53"/>
      <c r="G6" s="18"/>
      <c r="H6" s="71"/>
      <c r="I6" s="270" t="s">
        <v>14</v>
      </c>
      <c r="J6" s="269" t="str">
        <f>Currency&amp;I6&amp;"D="</f>
        <v>GBPSWD=</v>
      </c>
      <c r="K6" s="268">
        <v>0.48137999999999997</v>
      </c>
      <c r="L6" s="260"/>
      <c r="M6" s="267">
        <v>0.48137999999999997</v>
      </c>
      <c r="N6" s="260"/>
      <c r="O6" s="458">
        <v>0.48137999999999997</v>
      </c>
      <c r="P6" s="265">
        <f>_xll.qlSimpleQuoteSetValue(D6,O6/100,Trigger)</f>
        <v>0</v>
      </c>
      <c r="Q6" s="160"/>
    </row>
    <row r="7" spans="1:17" ht="12" customHeight="1" x14ac:dyDescent="0.25">
      <c r="A7" s="30"/>
      <c r="B7" s="56" t="s">
        <v>124</v>
      </c>
      <c r="C7" s="55" t="str">
        <f>Currency&amp;$B7&amp;"_Mx"&amp;QuoteSuffix</f>
        <v>GBP2WD_Mx_Quote</v>
      </c>
      <c r="D7" s="55" t="str">
        <f>_xll.qlSimpleQuote(C7,,RateTickValue,Permanent,Trigger,ObjectOverwrite)</f>
        <v>GBP2WD_Mx_Quote#0002</v>
      </c>
      <c r="E7" s="54" t="str">
        <f>_xll.ohRangeRetrieveError(D7)</f>
        <v/>
      </c>
      <c r="F7" s="53"/>
      <c r="G7" s="18"/>
      <c r="H7" s="71"/>
      <c r="I7" s="270" t="s">
        <v>13</v>
      </c>
      <c r="J7" s="269" t="str">
        <f>Currency&amp;I7&amp;"D="</f>
        <v>GBP2WD=</v>
      </c>
      <c r="K7" s="268">
        <v>0.48915913</v>
      </c>
      <c r="L7" s="260"/>
      <c r="M7" s="267">
        <v>0.48915913</v>
      </c>
      <c r="N7" s="260"/>
      <c r="O7" s="458">
        <v>0.48915913</v>
      </c>
      <c r="P7" s="265">
        <f>_xll.qlSimpleQuoteSetValue(D7,O7/100,Trigger)</f>
        <v>0</v>
      </c>
      <c r="Q7" s="160"/>
    </row>
    <row r="8" spans="1:17" ht="12" customHeight="1" x14ac:dyDescent="0.25">
      <c r="A8" s="30"/>
      <c r="B8" s="56" t="s">
        <v>123</v>
      </c>
      <c r="C8" s="55" t="str">
        <f>Currency&amp;$B8&amp;"_Mx"&amp;QuoteSuffix</f>
        <v>GBP3WD_Mx_Quote</v>
      </c>
      <c r="D8" s="55" t="str">
        <f>_xll.qlSimpleQuote(C8,,RateTickValue,Permanent,Trigger,ObjectOverwrite)</f>
        <v>GBP3WD_Mx_Quote#0002</v>
      </c>
      <c r="E8" s="54" t="str">
        <f>_xll.ohRangeRetrieveError(D8)</f>
        <v/>
      </c>
      <c r="F8" s="53"/>
      <c r="G8" s="18"/>
      <c r="H8" s="71"/>
      <c r="I8" s="270" t="s">
        <v>12</v>
      </c>
      <c r="J8" s="269" t="str">
        <f>Currency&amp;I8&amp;"D="</f>
        <v>GBP3WD=</v>
      </c>
      <c r="K8" s="268">
        <v>0.49693826099999999</v>
      </c>
      <c r="L8" s="260"/>
      <c r="M8" s="267">
        <v>0.49693826099999999</v>
      </c>
      <c r="N8" s="260"/>
      <c r="O8" s="458">
        <v>0.49693826099999999</v>
      </c>
      <c r="P8" s="265">
        <f>_xll.qlSimpleQuoteSetValue(D8,O8/100,Trigger)</f>
        <v>0</v>
      </c>
      <c r="Q8" s="160"/>
    </row>
    <row r="9" spans="1:17" ht="12" customHeight="1" x14ac:dyDescent="0.25">
      <c r="A9" s="30"/>
      <c r="B9" s="56" t="s">
        <v>122</v>
      </c>
      <c r="C9" s="55" t="str">
        <f>Currency&amp;$B9&amp;"_Mx"&amp;QuoteSuffix</f>
        <v>GBP1MD_Mx_Quote</v>
      </c>
      <c r="D9" s="55" t="str">
        <f>_xll.qlSimpleQuote(C9,,RateTickValue,Permanent,Trigger,ObjectOverwrite)</f>
        <v>GBP1MD_Mx_Quote#0002</v>
      </c>
      <c r="E9" s="54" t="str">
        <f>_xll.ohRangeRetrieveError(D9)</f>
        <v/>
      </c>
      <c r="F9" s="53"/>
      <c r="G9" s="18"/>
      <c r="H9" s="71"/>
      <c r="I9" s="270" t="s">
        <v>11</v>
      </c>
      <c r="J9" s="269" t="str">
        <f>Currency&amp;I9&amp;"D="</f>
        <v>GBP1MD=</v>
      </c>
      <c r="K9" s="268">
        <v>0.50693999999999995</v>
      </c>
      <c r="L9" s="260"/>
      <c r="M9" s="267">
        <v>0.50693999999999995</v>
      </c>
      <c r="N9" s="260"/>
      <c r="O9" s="458">
        <v>0.50693999999999995</v>
      </c>
      <c r="P9" s="265">
        <f>_xll.qlSimpleQuoteSetValue(D9,O9/100,Trigger)</f>
        <v>0</v>
      </c>
      <c r="Q9" s="160"/>
    </row>
    <row r="10" spans="1:17" ht="12" customHeight="1" x14ac:dyDescent="0.25">
      <c r="A10" s="30"/>
      <c r="B10" s="56" t="s">
        <v>121</v>
      </c>
      <c r="C10" s="55" t="str">
        <f>Currency&amp;$B10&amp;"_Mx"&amp;QuoteSuffix</f>
        <v>GBP2MD_Mx_Quote</v>
      </c>
      <c r="D10" s="55" t="str">
        <f>_xll.qlSimpleQuote(C10,,RateTickValue,Permanent,Trigger,ObjectOverwrite)</f>
        <v>GBP2MD_Mx_Quote#0002</v>
      </c>
      <c r="E10" s="54" t="str">
        <f>_xll.ohRangeRetrieveError(D10)</f>
        <v/>
      </c>
      <c r="F10" s="53"/>
      <c r="G10" s="18"/>
      <c r="H10" s="71"/>
      <c r="I10" s="270" t="s">
        <v>10</v>
      </c>
      <c r="J10" s="269" t="str">
        <f>Currency&amp;I10&amp;"D="</f>
        <v>GBP2MD=</v>
      </c>
      <c r="K10" s="268">
        <v>0.53274999999999995</v>
      </c>
      <c r="L10" s="260"/>
      <c r="M10" s="267">
        <v>0.53274999999999995</v>
      </c>
      <c r="N10" s="260"/>
      <c r="O10" s="458">
        <v>0.53274999999999995</v>
      </c>
      <c r="P10" s="265">
        <f>_xll.qlSimpleQuoteSetValue(D10,O10/100,Trigger)</f>
        <v>0</v>
      </c>
      <c r="Q10" s="160"/>
    </row>
    <row r="11" spans="1:17" ht="12" customHeight="1" x14ac:dyDescent="0.25">
      <c r="A11" s="30"/>
      <c r="B11" s="56" t="s">
        <v>120</v>
      </c>
      <c r="C11" s="55" t="str">
        <f>Currency&amp;$B11&amp;"_Mx"&amp;QuoteSuffix</f>
        <v>GBP3MD_Mx_Quote</v>
      </c>
      <c r="D11" s="55" t="str">
        <f>_xll.qlSimpleQuote(C11,,RateTickValue,Permanent,Trigger,ObjectOverwrite)</f>
        <v>GBP3MD_Mx_Quote#0002</v>
      </c>
      <c r="E11" s="54" t="str">
        <f>_xll.ohRangeRetrieveError(D11)</f>
        <v/>
      </c>
      <c r="F11" s="53"/>
      <c r="G11" s="18"/>
      <c r="H11" s="71"/>
      <c r="I11" s="270" t="s">
        <v>9</v>
      </c>
      <c r="J11" s="269" t="str">
        <f>Currency&amp;I11&amp;"D="</f>
        <v>GBP3MD=</v>
      </c>
      <c r="K11" s="268">
        <v>0.56413000000000002</v>
      </c>
      <c r="L11" s="260"/>
      <c r="M11" s="267">
        <v>0.56413000000000002</v>
      </c>
      <c r="N11" s="260"/>
      <c r="O11" s="458">
        <v>0.56413000000000002</v>
      </c>
      <c r="P11" s="265">
        <f>_xll.qlSimpleQuoteSetValue(D11,O11/100,Trigger)</f>
        <v>0</v>
      </c>
      <c r="Q11" s="160"/>
    </row>
    <row r="12" spans="1:17" ht="12" customHeight="1" x14ac:dyDescent="0.25">
      <c r="A12" s="30"/>
      <c r="B12" s="56" t="s">
        <v>119</v>
      </c>
      <c r="C12" s="55" t="str">
        <f>Currency&amp;$B12&amp;"_Mx"&amp;QuoteSuffix</f>
        <v>GBP4MD_Mx_Quote</v>
      </c>
      <c r="D12" s="55" t="str">
        <f>_xll.qlSimpleQuote(C12,,RateTickValue,Permanent,Trigger,ObjectOverwrite)</f>
        <v>GBP4MD_Mx_Quote#0002</v>
      </c>
      <c r="E12" s="54" t="str">
        <f>_xll.ohRangeRetrieveError(D12)</f>
        <v/>
      </c>
      <c r="F12" s="53"/>
      <c r="G12" s="18"/>
      <c r="H12" s="71"/>
      <c r="I12" s="270" t="s">
        <v>8</v>
      </c>
      <c r="J12" s="269" t="str">
        <f>Currency&amp;I12&amp;"D="</f>
        <v>GBP4MD=</v>
      </c>
      <c r="K12" s="268">
        <v>0.61509945099999996</v>
      </c>
      <c r="L12" s="260"/>
      <c r="M12" s="267">
        <v>0.61509945099999996</v>
      </c>
      <c r="N12" s="260"/>
      <c r="O12" s="458">
        <v>0.61509945099999996</v>
      </c>
      <c r="P12" s="265">
        <f>_xll.qlSimpleQuoteSetValue(D12,O12/100,Trigger)</f>
        <v>0</v>
      </c>
      <c r="Q12" s="160"/>
    </row>
    <row r="13" spans="1:17" ht="12" customHeight="1" x14ac:dyDescent="0.25">
      <c r="A13" s="30"/>
      <c r="B13" s="56" t="s">
        <v>118</v>
      </c>
      <c r="C13" s="55" t="str">
        <f>Currency&amp;$B13&amp;"_Mx"&amp;QuoteSuffix</f>
        <v>GBP5MD_Mx_Quote</v>
      </c>
      <c r="D13" s="55" t="str">
        <f>_xll.qlSimpleQuote(C13,,RateTickValue,Permanent,Trigger,ObjectOverwrite)</f>
        <v>GBP5MD_Mx_Quote#0002</v>
      </c>
      <c r="E13" s="54" t="str">
        <f>_xll.ohRangeRetrieveError(D13)</f>
        <v/>
      </c>
      <c r="F13" s="53"/>
      <c r="G13" s="18"/>
      <c r="H13" s="71"/>
      <c r="I13" s="270" t="s">
        <v>7</v>
      </c>
      <c r="J13" s="269" t="str">
        <f>Currency&amp;I13&amp;"D="</f>
        <v>GBP5MD=</v>
      </c>
      <c r="K13" s="268">
        <v>0.66278054900000005</v>
      </c>
      <c r="L13" s="260"/>
      <c r="M13" s="267">
        <v>0.66278054900000005</v>
      </c>
      <c r="N13" s="260"/>
      <c r="O13" s="458">
        <v>0.66278054900000005</v>
      </c>
      <c r="P13" s="265">
        <f>_xll.qlSimpleQuoteSetValue(D13,O13/100,Trigger)</f>
        <v>0</v>
      </c>
      <c r="Q13" s="160"/>
    </row>
    <row r="14" spans="1:17" ht="12" customHeight="1" x14ac:dyDescent="0.25">
      <c r="A14" s="30"/>
      <c r="B14" s="56" t="s">
        <v>117</v>
      </c>
      <c r="C14" s="55" t="str">
        <f>Currency&amp;$B14&amp;"_Mx"&amp;QuoteSuffix</f>
        <v>GBP6MD_Mx_Quote</v>
      </c>
      <c r="D14" s="55" t="str">
        <f>_xll.qlSimpleQuote(C14,,RateTickValue,Permanent,Trigger,ObjectOverwrite)</f>
        <v>GBP6MD_Mx_Quote#0002</v>
      </c>
      <c r="E14" s="54" t="str">
        <f>_xll.ohRangeRetrieveError(D14)</f>
        <v/>
      </c>
      <c r="F14" s="53"/>
      <c r="G14" s="18"/>
      <c r="H14" s="71"/>
      <c r="I14" s="270" t="s">
        <v>6</v>
      </c>
      <c r="J14" s="269" t="str">
        <f>Currency&amp;I14&amp;"D="</f>
        <v>GBP6MD=</v>
      </c>
      <c r="K14" s="268">
        <v>0.71375</v>
      </c>
      <c r="L14" s="260"/>
      <c r="M14" s="267">
        <v>0.71375</v>
      </c>
      <c r="N14" s="260"/>
      <c r="O14" s="458">
        <v>0.71375</v>
      </c>
      <c r="P14" s="265">
        <f>_xll.qlSimpleQuoteSetValue(D14,O14/100,Trigger)</f>
        <v>0</v>
      </c>
      <c r="Q14" s="160"/>
    </row>
    <row r="15" spans="1:17" ht="12" customHeight="1" x14ac:dyDescent="0.25">
      <c r="A15" s="30"/>
      <c r="B15" s="56" t="s">
        <v>116</v>
      </c>
      <c r="C15" s="55" t="str">
        <f>Currency&amp;$B15&amp;"_Mx"&amp;QuoteSuffix</f>
        <v>GBP7MD_Mx_Quote</v>
      </c>
      <c r="D15" s="55" t="str">
        <f>_xll.qlSimpleQuote(C15,,RateTickValue,Permanent,Trigger,ObjectOverwrite)</f>
        <v>GBP7MD_Mx_Quote#0002</v>
      </c>
      <c r="E15" s="54" t="str">
        <f>_xll.ohRangeRetrieveError(D15)</f>
        <v/>
      </c>
      <c r="F15" s="53"/>
      <c r="G15" s="18"/>
      <c r="H15" s="71"/>
      <c r="I15" s="270" t="s">
        <v>5</v>
      </c>
      <c r="J15" s="269" t="str">
        <f>Currency&amp;I15&amp;"D="</f>
        <v>GBP7MD=</v>
      </c>
      <c r="K15" s="268">
        <v>0.77157786900000003</v>
      </c>
      <c r="L15" s="260"/>
      <c r="M15" s="267">
        <v>0.77157786900000003</v>
      </c>
      <c r="N15" s="260"/>
      <c r="O15" s="458">
        <v>0.77157786900000003</v>
      </c>
      <c r="P15" s="265">
        <f>_xll.qlSimpleQuoteSetValue(D15,O15/100,Trigger)</f>
        <v>0</v>
      </c>
      <c r="Q15" s="160"/>
    </row>
    <row r="16" spans="1:17" ht="12" customHeight="1" x14ac:dyDescent="0.25">
      <c r="A16" s="30"/>
      <c r="B16" s="56" t="s">
        <v>115</v>
      </c>
      <c r="C16" s="55" t="str">
        <f>Currency&amp;$B16&amp;"_Mx"&amp;QuoteSuffix</f>
        <v>GBP8MD_Mx_Quote</v>
      </c>
      <c r="D16" s="55" t="str">
        <f>_xll.qlSimpleQuote(C16,,RateTickValue,Permanent,Trigger,ObjectOverwrite)</f>
        <v>GBP8MD_Mx_Quote#0002</v>
      </c>
      <c r="E16" s="54" t="str">
        <f>_xll.ohRangeRetrieveError(D16)</f>
        <v/>
      </c>
      <c r="F16" s="53"/>
      <c r="G16" s="18"/>
      <c r="H16" s="71"/>
      <c r="I16" s="270" t="s">
        <v>4</v>
      </c>
      <c r="J16" s="269" t="str">
        <f>Currency&amp;I16&amp;"D="</f>
        <v>GBP8MD=</v>
      </c>
      <c r="K16" s="268">
        <v>0.82940573799999995</v>
      </c>
      <c r="L16" s="260"/>
      <c r="M16" s="267">
        <v>0.82940573799999995</v>
      </c>
      <c r="N16" s="260"/>
      <c r="O16" s="458">
        <v>0.82940573799999995</v>
      </c>
      <c r="P16" s="265">
        <f>_xll.qlSimpleQuoteSetValue(D16,O16/100,Trigger)</f>
        <v>0</v>
      </c>
      <c r="Q16" s="160"/>
    </row>
    <row r="17" spans="1:17" ht="12" customHeight="1" x14ac:dyDescent="0.25">
      <c r="A17" s="30"/>
      <c r="B17" s="56" t="s">
        <v>114</v>
      </c>
      <c r="C17" s="55" t="str">
        <f>Currency&amp;$B17&amp;"_Mx"&amp;QuoteSuffix</f>
        <v>GBP9MD_Mx_Quote</v>
      </c>
      <c r="D17" s="55" t="str">
        <f>_xll.qlSimpleQuote(C17,,RateTickValue,Permanent,Trigger,ObjectOverwrite)</f>
        <v>GBP9MD_Mx_Quote#0002</v>
      </c>
      <c r="E17" s="54" t="str">
        <f>_xll.ohRangeRetrieveError(D17)</f>
        <v/>
      </c>
      <c r="F17" s="53"/>
      <c r="G17" s="18"/>
      <c r="H17" s="71"/>
      <c r="I17" s="270" t="s">
        <v>3</v>
      </c>
      <c r="J17" s="269" t="str">
        <f>Currency&amp;I17&amp;"D="</f>
        <v>GBP9MD=</v>
      </c>
      <c r="K17" s="268">
        <v>0.88916120200000004</v>
      </c>
      <c r="L17" s="260"/>
      <c r="M17" s="267">
        <v>0.88916120200000004</v>
      </c>
      <c r="N17" s="260"/>
      <c r="O17" s="458">
        <v>0.88916120200000004</v>
      </c>
      <c r="P17" s="265">
        <f>_xll.qlSimpleQuoteSetValue(D17,O17/100,Trigger)</f>
        <v>0</v>
      </c>
      <c r="Q17" s="160"/>
    </row>
    <row r="18" spans="1:17" ht="12" customHeight="1" x14ac:dyDescent="0.25">
      <c r="A18" s="30"/>
      <c r="B18" s="56" t="s">
        <v>113</v>
      </c>
      <c r="C18" s="55" t="str">
        <f>Currency&amp;$B18&amp;"_Mx"&amp;QuoteSuffix</f>
        <v>GBP10MD_Mx_Quote</v>
      </c>
      <c r="D18" s="55" t="str">
        <f>_xll.qlSimpleQuote(C18,,RateTickValue,Permanent,Trigger,ObjectOverwrite)</f>
        <v>GBP10MD_Mx_Quote#0002</v>
      </c>
      <c r="E18" s="54" t="str">
        <f>_xll.ohRangeRetrieveError(D18)</f>
        <v/>
      </c>
      <c r="F18" s="53"/>
      <c r="G18" s="18"/>
      <c r="H18" s="71"/>
      <c r="I18" s="270" t="s">
        <v>2</v>
      </c>
      <c r="J18" s="269" t="str">
        <f>Currency&amp;I18&amp;"D="</f>
        <v>GBP10MD=</v>
      </c>
      <c r="K18" s="268">
        <v>0.94698907099999996</v>
      </c>
      <c r="L18" s="260"/>
      <c r="M18" s="267">
        <v>0.94698907099999996</v>
      </c>
      <c r="N18" s="260"/>
      <c r="O18" s="458">
        <v>0.94698907099999996</v>
      </c>
      <c r="P18" s="265">
        <f>_xll.qlSimpleQuoteSetValue(D18,O18/100,Trigger)</f>
        <v>0</v>
      </c>
      <c r="Q18" s="160"/>
    </row>
    <row r="19" spans="1:17" ht="12" customHeight="1" x14ac:dyDescent="0.25">
      <c r="A19" s="30"/>
      <c r="B19" s="56" t="s">
        <v>112</v>
      </c>
      <c r="C19" s="55" t="str">
        <f>Currency&amp;$B19&amp;"_Mx"&amp;QuoteSuffix</f>
        <v>GBP11MD_Mx_Quote</v>
      </c>
      <c r="D19" s="55" t="str">
        <f>_xll.qlSimpleQuote(C19,,RateTickValue,Permanent,Trigger,ObjectOverwrite)</f>
        <v>GBP11MD_Mx_Quote#0002</v>
      </c>
      <c r="E19" s="54" t="str">
        <f>_xll.ohRangeRetrieveError(D19)</f>
        <v/>
      </c>
      <c r="F19" s="53"/>
      <c r="G19" s="18"/>
      <c r="H19" s="71"/>
      <c r="I19" s="270" t="s">
        <v>1</v>
      </c>
      <c r="J19" s="269" t="str">
        <f>Currency&amp;I19&amp;"D="</f>
        <v>GBP11MD=</v>
      </c>
      <c r="K19" s="268">
        <v>1.00481694</v>
      </c>
      <c r="L19" s="260"/>
      <c r="M19" s="267">
        <v>1.00481694</v>
      </c>
      <c r="N19" s="260"/>
      <c r="O19" s="458">
        <v>1.00481694</v>
      </c>
      <c r="P19" s="265">
        <f>_xll.qlSimpleQuoteSetValue(D19,O19/100,Trigger)</f>
        <v>0</v>
      </c>
      <c r="Q19" s="160"/>
    </row>
    <row r="20" spans="1:17" ht="12" customHeight="1" x14ac:dyDescent="0.25">
      <c r="A20" s="30"/>
      <c r="B20" s="56" t="s">
        <v>111</v>
      </c>
      <c r="C20" s="55" t="str">
        <f>Currency&amp;$B20&amp;"_Mx"&amp;QuoteSuffix</f>
        <v>GBP1YD_Mx_Quote</v>
      </c>
      <c r="D20" s="55" t="str">
        <f>_xll.qlSimpleQuote(C20,,RateTickValue,Permanent,Trigger,ObjectOverwrite)</f>
        <v>GBP1YD_Mx_Quote#0002</v>
      </c>
      <c r="E20" s="54" t="str">
        <f>_xll.ohRangeRetrieveError(D20)</f>
        <v/>
      </c>
      <c r="F20" s="53"/>
      <c r="G20" s="18"/>
      <c r="H20" s="71"/>
      <c r="I20" s="264" t="s">
        <v>0</v>
      </c>
      <c r="J20" s="263" t="str">
        <f>Currency&amp;I20&amp;"D="</f>
        <v>GBP1YD=</v>
      </c>
      <c r="K20" s="262">
        <v>1.0665</v>
      </c>
      <c r="L20" s="260"/>
      <c r="M20" s="261">
        <v>1.0665</v>
      </c>
      <c r="N20" s="260"/>
      <c r="O20" s="459">
        <v>1.0665</v>
      </c>
      <c r="P20" s="258">
        <f>_xll.qlSimpleQuoteSetValue(D20,O20/100,Trigger)</f>
        <v>0</v>
      </c>
      <c r="Q20" s="160"/>
    </row>
    <row r="21" spans="1:17" ht="12" customHeight="1" thickBot="1" x14ac:dyDescent="0.3">
      <c r="A21" s="23"/>
      <c r="B21" s="22"/>
      <c r="C21" s="22"/>
      <c r="D21" s="22"/>
      <c r="E21" s="22"/>
      <c r="F21" s="20"/>
      <c r="G21" s="18"/>
      <c r="H21" s="8"/>
      <c r="I21" s="7"/>
      <c r="J21" s="7"/>
      <c r="K21" s="7"/>
      <c r="L21" s="7"/>
      <c r="M21" s="7"/>
      <c r="N21" s="7"/>
      <c r="O21" s="7"/>
      <c r="P21" s="7"/>
      <c r="Q21" s="6"/>
    </row>
  </sheetData>
  <conditionalFormatting sqref="P3:P20">
    <cfRule type="cellIs" dxfId="1" priority="1" stopIfTrue="1" operator="greaterThan">
      <formula>0</formula>
    </cfRule>
    <cfRule type="cellIs" dxfId="0" priority="2"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142</vt:i4>
      </vt:variant>
    </vt:vector>
  </HeadingPairs>
  <TitlesOfParts>
    <vt:vector size="170"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2014-09-25T14:48:00Z</dcterms:modified>
</cp:coreProperties>
</file>