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7575" windowHeight="7620"/>
  </bookViews>
  <sheets>
    <sheet name="General Settings" sheetId="3" r:id="rId1"/>
    <sheet name="HKD_YCRH_Swaps_1M" sheetId="6" r:id="rId2"/>
    <sheet name="RateHelpers" sheetId="7" r:id="rId3"/>
    <sheet name="Selected" sheetId="8" r:id="rId4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RateHelpers!$J$2:$J$179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RateHelpers!$E$2:$E$179</definedName>
    <definedName name="RateHelpersIncluded">RateHelpers!$H$2:$H$179</definedName>
    <definedName name="RateHelpersPriority">RateHelpers!$I$2:$I$179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7" l="1"/>
  <c r="C17" i="7"/>
  <c r="D18" i="7"/>
  <c r="D19" i="7" l="1"/>
  <c r="D20" i="7" l="1"/>
  <c r="D21" i="7" l="1"/>
  <c r="D22" i="7"/>
  <c r="D23" i="7" l="1"/>
  <c r="D24" i="7"/>
  <c r="D25" i="7" l="1"/>
  <c r="D26" i="7"/>
  <c r="D27" i="7"/>
  <c r="D28" i="7"/>
  <c r="D29" i="7"/>
  <c r="D30" i="7"/>
  <c r="D31" i="7"/>
  <c r="D32" i="7" l="1"/>
  <c r="D33" i="7" l="1"/>
  <c r="D34" i="7"/>
  <c r="D35" i="7"/>
  <c r="D36" i="7" a="1"/>
  <c r="D48" i="7" l="1"/>
  <c r="D50" i="7"/>
  <c r="D49" i="7"/>
  <c r="D51" i="7"/>
  <c r="D36" i="7"/>
  <c r="D52" i="7"/>
  <c r="D37" i="7"/>
  <c r="D38" i="7"/>
  <c r="D54" i="7"/>
  <c r="D39" i="7"/>
  <c r="D55" i="7"/>
  <c r="D40" i="7"/>
  <c r="D41" i="7"/>
  <c r="D42" i="7"/>
  <c r="D44" i="7"/>
  <c r="D45" i="7"/>
  <c r="D46" i="7"/>
  <c r="D53" i="7"/>
  <c r="D43" i="7"/>
  <c r="D47" i="7"/>
  <c r="D56" i="7"/>
  <c r="D57" i="7"/>
  <c r="D58" i="7"/>
  <c r="D59" i="7"/>
  <c r="D60" i="7"/>
  <c r="D61" i="7" l="1"/>
  <c r="D62" i="7"/>
  <c r="D63" i="7" l="1"/>
  <c r="D64" i="7" l="1"/>
  <c r="D65" i="7" l="1"/>
  <c r="D66" i="7" l="1"/>
  <c r="D67" i="7" l="1"/>
  <c r="D68" i="7" l="1"/>
  <c r="D69" i="7" l="1"/>
  <c r="D70" i="7" l="1"/>
  <c r="D71" i="7" l="1"/>
  <c r="D72" i="7" l="1"/>
  <c r="D73" i="7" l="1"/>
  <c r="D74" i="7" l="1"/>
  <c r="D75" i="7" l="1"/>
  <c r="D76" i="7" l="1"/>
  <c r="D77" i="7" l="1"/>
  <c r="B96" i="7"/>
  <c r="C96" i="7"/>
  <c r="B97" i="7"/>
  <c r="C97" i="7"/>
  <c r="B98" i="7" l="1"/>
  <c r="C98" i="7"/>
  <c r="B99" i="7"/>
  <c r="C99" i="7"/>
  <c r="B100" i="7"/>
  <c r="C100" i="7"/>
  <c r="B101" i="7" l="1"/>
  <c r="C101" i="7"/>
  <c r="B102" i="7"/>
  <c r="C102" i="7"/>
  <c r="B103" i="7" l="1"/>
  <c r="C103" i="7"/>
  <c r="B104" i="7"/>
  <c r="C104" i="7"/>
  <c r="B105" i="7"/>
  <c r="C105" i="7"/>
  <c r="B106" i="7" l="1"/>
  <c r="C106" i="7"/>
  <c r="B107" i="7"/>
  <c r="C107" i="7"/>
  <c r="B108" i="7" l="1"/>
  <c r="C108" i="7"/>
  <c r="B109" i="7"/>
  <c r="C109" i="7"/>
  <c r="B110" i="7"/>
  <c r="C110" i="7"/>
  <c r="B111" i="7"/>
  <c r="C111" i="7"/>
  <c r="B112" i="7" l="1"/>
  <c r="C112" i="7"/>
  <c r="B113" i="7"/>
  <c r="C113" i="7"/>
  <c r="B114" i="7" l="1"/>
  <c r="C114" i="7"/>
  <c r="B115" i="7"/>
  <c r="C115" i="7"/>
  <c r="B116" i="7" l="1"/>
  <c r="C116" i="7"/>
  <c r="B117" i="7" l="1"/>
  <c r="C117" i="7"/>
  <c r="B118" i="7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/>
  <c r="C124" i="7"/>
  <c r="B125" i="7"/>
  <c r="C125" i="7"/>
  <c r="B126" i="7"/>
  <c r="C126" i="7"/>
  <c r="B127" i="7"/>
  <c r="C127" i="7"/>
  <c r="B128" i="7" l="1"/>
  <c r="C128" i="7"/>
  <c r="B129" i="7"/>
  <c r="C129" i="7"/>
  <c r="B130" i="7"/>
  <c r="C130" i="7"/>
  <c r="B131" i="7"/>
  <c r="C131" i="7"/>
  <c r="B132" i="7"/>
  <c r="C132" i="7"/>
  <c r="B133" i="7"/>
  <c r="C133" i="7"/>
  <c r="B134" i="7"/>
  <c r="C134" i="7"/>
  <c r="B135" i="7"/>
  <c r="C135" i="7"/>
  <c r="B136" i="7"/>
  <c r="C136" i="7"/>
  <c r="B137" i="7"/>
  <c r="C137" i="7"/>
  <c r="B138" i="7"/>
  <c r="C138" i="7"/>
  <c r="B139" i="7"/>
  <c r="C139" i="7"/>
  <c r="B140" i="7"/>
  <c r="C140" i="7"/>
  <c r="B141" i="7" l="1"/>
  <c r="C141" i="7"/>
  <c r="B142" i="7"/>
  <c r="C142" i="7"/>
  <c r="B143" i="7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B170" i="7" l="1"/>
  <c r="C170" i="7"/>
  <c r="B171" i="7" l="1"/>
  <c r="C171" i="7"/>
  <c r="B172" i="7" l="1"/>
  <c r="C172" i="7"/>
  <c r="B173" i="7" l="1"/>
  <c r="C173" i="7"/>
  <c r="B174" i="7" l="1"/>
  <c r="C174" i="7"/>
  <c r="B175" i="7" l="1"/>
  <c r="C175" i="7"/>
  <c r="B176" i="7" l="1"/>
  <c r="C176" i="7"/>
  <c r="B177" i="7" l="1"/>
  <c r="C177" i="7"/>
  <c r="B178" i="7" l="1"/>
  <c r="C178" i="7"/>
  <c r="B179" i="7" l="1"/>
  <c r="C179" i="7"/>
  <c r="J8" i="3" l="1"/>
  <c r="J20" i="3" l="1"/>
  <c r="J21" i="3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K10" i="6" l="1"/>
  <c r="K7" i="6"/>
  <c r="K14" i="6"/>
  <c r="K13" i="6"/>
  <c r="K11" i="6"/>
  <c r="K9" i="6"/>
  <c r="K16" i="6"/>
  <c r="K12" i="6"/>
  <c r="K15" i="6"/>
  <c r="K4" i="6"/>
  <c r="K6" i="6"/>
  <c r="K8" i="6"/>
  <c r="D5" i="3"/>
  <c r="L4" i="6"/>
  <c r="L6" i="6"/>
  <c r="M4" i="6"/>
  <c r="L12" i="6"/>
  <c r="L13" i="6"/>
  <c r="L14" i="6"/>
  <c r="D16" i="3"/>
  <c r="L11" i="6"/>
  <c r="L10" i="6"/>
  <c r="L7" i="6"/>
  <c r="B1" i="3"/>
  <c r="L15" i="6"/>
  <c r="L16" i="6"/>
  <c r="L9" i="6"/>
  <c r="L8" i="6"/>
  <c r="L3" i="6" s="1"/>
  <c r="C36" i="7" l="1"/>
  <c r="C53" i="7"/>
  <c r="C37" i="7"/>
  <c r="C47" i="7"/>
  <c r="C40" i="7"/>
  <c r="C41" i="7"/>
  <c r="C49" i="7"/>
  <c r="C42" i="7"/>
  <c r="C50" i="7"/>
  <c r="C43" i="7"/>
  <c r="C51" i="7"/>
  <c r="C44" i="7"/>
  <c r="C52" i="7"/>
  <c r="C45" i="7"/>
  <c r="C38" i="7"/>
  <c r="C46" i="7"/>
  <c r="C54" i="7"/>
  <c r="C39" i="7"/>
  <c r="C55" i="7"/>
  <c r="C48" i="7"/>
  <c r="C56" i="7"/>
  <c r="C59" i="7"/>
  <c r="C57" i="7"/>
  <c r="C58" i="7"/>
  <c r="C60" i="7"/>
  <c r="C62" i="7"/>
  <c r="C61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E16" i="3"/>
  <c r="D15" i="3"/>
  <c r="D8" i="3"/>
  <c r="D12" i="3"/>
  <c r="E15" i="3"/>
  <c r="M7" i="6"/>
  <c r="M10" i="6"/>
  <c r="M8" i="6"/>
  <c r="M9" i="6"/>
  <c r="M13" i="6"/>
  <c r="D17" i="3"/>
  <c r="M6" i="6"/>
  <c r="M11" i="6"/>
  <c r="M12" i="6"/>
  <c r="M15" i="6"/>
  <c r="E17" i="3"/>
  <c r="M16" i="6"/>
  <c r="M14" i="6"/>
  <c r="M3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G78" i="7"/>
  <c r="F71" i="7"/>
  <c r="F170" i="7"/>
  <c r="G63" i="7"/>
  <c r="G49" i="7"/>
  <c r="L46" i="7"/>
  <c r="L82" i="7"/>
  <c r="G98" i="7"/>
  <c r="K17" i="7"/>
  <c r="G47" i="7"/>
  <c r="L119" i="7"/>
  <c r="F108" i="7"/>
  <c r="L96" i="7"/>
  <c r="F31" i="7"/>
  <c r="G160" i="7"/>
  <c r="G115" i="7"/>
  <c r="K157" i="7"/>
  <c r="F158" i="7"/>
  <c r="F91" i="7"/>
  <c r="F165" i="7"/>
  <c r="F33" i="7"/>
  <c r="G109" i="7"/>
  <c r="F50" i="7"/>
  <c r="L141" i="7"/>
  <c r="K80" i="7"/>
  <c r="G126" i="7"/>
  <c r="L7" i="7"/>
  <c r="G97" i="7"/>
  <c r="L33" i="7"/>
  <c r="G138" i="7"/>
  <c r="K7" i="7"/>
  <c r="G58" i="7"/>
  <c r="K26" i="7"/>
  <c r="G76" i="7"/>
  <c r="K122" i="7"/>
  <c r="K128" i="7"/>
  <c r="G100" i="7"/>
  <c r="F154" i="7"/>
  <c r="G127" i="7"/>
  <c r="F61" i="7"/>
  <c r="K48" i="7"/>
  <c r="L91" i="7"/>
  <c r="F139" i="7"/>
  <c r="G110" i="7"/>
  <c r="K124" i="7"/>
  <c r="F59" i="7"/>
  <c r="K91" i="7"/>
  <c r="F67" i="7"/>
  <c r="F51" i="7"/>
  <c r="F45" i="7"/>
  <c r="K95" i="7"/>
  <c r="L4" i="7"/>
  <c r="F83" i="7"/>
  <c r="G140" i="7"/>
  <c r="L103" i="7"/>
  <c r="K18" i="7"/>
  <c r="F159" i="7"/>
  <c r="K59" i="7"/>
  <c r="K44" i="7"/>
  <c r="F167" i="7"/>
  <c r="K112" i="7"/>
  <c r="F21" i="7"/>
  <c r="K94" i="7"/>
  <c r="L105" i="7"/>
  <c r="G66" i="7"/>
  <c r="K87" i="7"/>
  <c r="F93" i="7"/>
  <c r="F103" i="7"/>
  <c r="K149" i="7"/>
  <c r="F162" i="7"/>
  <c r="G36" i="7"/>
  <c r="K131" i="7"/>
  <c r="K76" i="7"/>
  <c r="L19" i="7"/>
  <c r="L12" i="7"/>
  <c r="K153" i="7"/>
  <c r="L45" i="7"/>
  <c r="G161" i="7"/>
  <c r="K56" i="7"/>
  <c r="F34" i="7"/>
  <c r="F13" i="7"/>
  <c r="K31" i="7"/>
  <c r="L10" i="7"/>
  <c r="K150" i="7"/>
  <c r="L27" i="7"/>
  <c r="G60" i="7"/>
  <c r="G159" i="7"/>
  <c r="K69" i="7"/>
  <c r="F35" i="7"/>
  <c r="G111" i="7"/>
  <c r="G174" i="7"/>
  <c r="G158" i="7"/>
  <c r="K38" i="7"/>
  <c r="K162" i="7"/>
  <c r="F145" i="7"/>
  <c r="K50" i="7"/>
  <c r="L107" i="7"/>
  <c r="G69" i="7"/>
  <c r="K62" i="7"/>
  <c r="L167" i="7"/>
  <c r="F163" i="7"/>
  <c r="G118" i="7"/>
  <c r="L155" i="7"/>
  <c r="L176" i="7"/>
  <c r="G87" i="7"/>
  <c r="F122" i="7"/>
  <c r="F85" i="7"/>
  <c r="K70" i="7"/>
  <c r="K53" i="7"/>
  <c r="G139" i="7"/>
  <c r="G40" i="7"/>
  <c r="F138" i="7"/>
  <c r="K152" i="7"/>
  <c r="L163" i="7"/>
  <c r="L142" i="7"/>
  <c r="L94" i="7"/>
  <c r="K177" i="7"/>
  <c r="F7" i="7"/>
  <c r="K24" i="7"/>
  <c r="F121" i="7"/>
  <c r="K118" i="7"/>
  <c r="L52" i="7"/>
  <c r="G94" i="7"/>
  <c r="L147" i="7"/>
  <c r="G130" i="7"/>
  <c r="G131" i="7"/>
  <c r="K90" i="7"/>
  <c r="F30" i="7"/>
  <c r="G82" i="7"/>
  <c r="K125" i="7"/>
  <c r="K99" i="7"/>
  <c r="K71" i="7"/>
  <c r="F36" i="7"/>
  <c r="K170" i="7"/>
  <c r="F169" i="7"/>
  <c r="G144" i="7"/>
  <c r="K165" i="7"/>
  <c r="G173" i="7"/>
  <c r="F58" i="7"/>
  <c r="L8" i="7"/>
  <c r="F19" i="7"/>
  <c r="F99" i="7"/>
  <c r="K137" i="7"/>
  <c r="L48" i="7"/>
  <c r="L39" i="7"/>
  <c r="L34" i="7"/>
  <c r="G108" i="7"/>
  <c r="L109" i="7"/>
  <c r="K175" i="7"/>
  <c r="G141" i="7"/>
  <c r="K4" i="7"/>
  <c r="K20" i="7"/>
  <c r="K97" i="7"/>
  <c r="G169" i="7"/>
  <c r="L162" i="7"/>
  <c r="F146" i="7"/>
  <c r="F74" i="7"/>
  <c r="K107" i="7"/>
  <c r="K108" i="7"/>
  <c r="K27" i="7"/>
  <c r="F2" i="7"/>
  <c r="G84" i="7"/>
  <c r="K13" i="7"/>
  <c r="L36" i="7"/>
  <c r="G149" i="7"/>
  <c r="L168" i="7"/>
  <c r="K82" i="7"/>
  <c r="G62" i="7"/>
  <c r="G145" i="7"/>
  <c r="G123" i="7"/>
  <c r="L17" i="7"/>
  <c r="K121" i="7"/>
  <c r="F65" i="7"/>
  <c r="F57" i="7"/>
  <c r="L165" i="7"/>
  <c r="F44" i="7"/>
  <c r="K129" i="7"/>
  <c r="L100" i="7"/>
  <c r="K68" i="7"/>
  <c r="L135" i="7"/>
  <c r="L18" i="7"/>
  <c r="K104" i="7"/>
  <c r="L66" i="7"/>
  <c r="G85" i="7"/>
  <c r="G153" i="7"/>
  <c r="L111" i="7"/>
  <c r="L120" i="7"/>
  <c r="L146" i="7"/>
  <c r="G89" i="7"/>
  <c r="K167" i="7"/>
  <c r="L99" i="7"/>
  <c r="F25" i="7"/>
  <c r="L122" i="7"/>
  <c r="F37" i="7"/>
  <c r="K75" i="7"/>
  <c r="G71" i="7"/>
  <c r="K83" i="7"/>
  <c r="L139" i="7"/>
  <c r="L43" i="7"/>
  <c r="K12" i="7"/>
  <c r="K32" i="7"/>
  <c r="G61" i="7"/>
  <c r="L110" i="7"/>
  <c r="L157" i="7"/>
  <c r="L148" i="7"/>
  <c r="F156" i="7"/>
  <c r="F140" i="7"/>
  <c r="K14" i="7"/>
  <c r="L126" i="7"/>
  <c r="F18" i="7"/>
  <c r="G166" i="7"/>
  <c r="F161" i="7"/>
  <c r="F124" i="7"/>
  <c r="G72" i="7"/>
  <c r="L160" i="7"/>
  <c r="K176" i="7"/>
  <c r="L156" i="7"/>
  <c r="K29" i="7"/>
  <c r="K39" i="7"/>
  <c r="G168" i="7"/>
  <c r="G93" i="7"/>
  <c r="G121" i="7"/>
  <c r="L16" i="7"/>
  <c r="F68" i="7"/>
  <c r="F27" i="7"/>
  <c r="L63" i="7"/>
  <c r="F100" i="7"/>
  <c r="K172" i="7"/>
  <c r="L59" i="7"/>
  <c r="F11" i="7"/>
  <c r="F104" i="7"/>
  <c r="K123" i="7"/>
  <c r="K47" i="7"/>
  <c r="L25" i="7"/>
  <c r="F48" i="7"/>
  <c r="G175" i="7"/>
  <c r="G163" i="7"/>
  <c r="K163" i="7"/>
  <c r="G133" i="7"/>
  <c r="F80" i="7"/>
  <c r="G79" i="7"/>
  <c r="F113" i="7"/>
  <c r="K78" i="7"/>
  <c r="F177" i="7"/>
  <c r="K60" i="7"/>
  <c r="G43" i="7"/>
  <c r="K58" i="7"/>
  <c r="K147" i="7"/>
  <c r="K156" i="7"/>
  <c r="L87" i="7"/>
  <c r="F114" i="7"/>
  <c r="G68" i="7"/>
  <c r="K144" i="7"/>
  <c r="K155" i="7"/>
  <c r="K169" i="7"/>
  <c r="F172" i="7"/>
  <c r="L97" i="7"/>
  <c r="K34" i="7"/>
  <c r="F112" i="7"/>
  <c r="F151" i="7"/>
  <c r="G120" i="7"/>
  <c r="K79" i="7"/>
  <c r="F107" i="7"/>
  <c r="L62" i="7"/>
  <c r="F3" i="7"/>
  <c r="G86" i="7"/>
  <c r="K140" i="7"/>
  <c r="G55" i="7"/>
  <c r="F155" i="7"/>
  <c r="K178" i="7"/>
  <c r="G114" i="7"/>
  <c r="F136" i="7"/>
  <c r="G179" i="7"/>
  <c r="F109" i="7"/>
  <c r="F70" i="7"/>
  <c r="L128" i="7"/>
  <c r="L101" i="7"/>
  <c r="G41" i="7"/>
  <c r="K148" i="7"/>
  <c r="F166" i="7"/>
  <c r="F14" i="7"/>
  <c r="L179" i="7"/>
  <c r="F38" i="7"/>
  <c r="F29" i="7"/>
  <c r="K158" i="7"/>
  <c r="F132" i="7"/>
  <c r="G95" i="7"/>
  <c r="G156" i="7"/>
  <c r="F150" i="7"/>
  <c r="G105" i="7"/>
  <c r="G178" i="7"/>
  <c r="L70" i="7"/>
  <c r="G128" i="7"/>
  <c r="L26" i="7"/>
  <c r="K102" i="7"/>
  <c r="L30" i="7"/>
  <c r="K64" i="7"/>
  <c r="L41" i="7"/>
  <c r="K111" i="7"/>
  <c r="G122" i="7"/>
  <c r="K100" i="7"/>
  <c r="F28" i="7"/>
  <c r="G134" i="7"/>
  <c r="K40" i="7"/>
  <c r="L159" i="7"/>
  <c r="L169" i="7"/>
  <c r="F53" i="7"/>
  <c r="L24" i="7"/>
  <c r="F118" i="7"/>
  <c r="G132" i="7"/>
  <c r="G83" i="7"/>
  <c r="K85" i="7"/>
  <c r="F120" i="7"/>
  <c r="K66" i="7"/>
  <c r="L14" i="7"/>
  <c r="K3" i="7"/>
  <c r="L129" i="7"/>
  <c r="G103" i="7"/>
  <c r="K133" i="7"/>
  <c r="L151" i="7"/>
  <c r="G172" i="7"/>
  <c r="F49" i="7"/>
  <c r="L54" i="7"/>
  <c r="G171" i="7"/>
  <c r="L57" i="7"/>
  <c r="K142" i="7"/>
  <c r="L124" i="7"/>
  <c r="L80" i="7"/>
  <c r="G65" i="7"/>
  <c r="F105" i="7"/>
  <c r="F90" i="7"/>
  <c r="F102" i="7"/>
  <c r="L84" i="7"/>
  <c r="L15" i="7"/>
  <c r="F52" i="7"/>
  <c r="K89" i="7"/>
  <c r="F125" i="7"/>
  <c r="L23" i="7"/>
  <c r="K74" i="7"/>
  <c r="L74" i="7"/>
  <c r="K105" i="7"/>
  <c r="L6" i="7"/>
  <c r="L11" i="7"/>
  <c r="K174" i="7"/>
  <c r="L173" i="7"/>
  <c r="K81" i="7"/>
  <c r="K33" i="7"/>
  <c r="F10" i="7"/>
  <c r="L28" i="7"/>
  <c r="F116" i="7"/>
  <c r="F130" i="7"/>
  <c r="L102" i="7"/>
  <c r="G116" i="7"/>
  <c r="L117" i="7"/>
  <c r="K16" i="7"/>
  <c r="K117" i="7"/>
  <c r="L64" i="7"/>
  <c r="L171" i="7"/>
  <c r="L38" i="7"/>
  <c r="L93" i="7"/>
  <c r="K15" i="7"/>
  <c r="F129" i="7"/>
  <c r="F55" i="7"/>
  <c r="G54" i="7"/>
  <c r="L174" i="7"/>
  <c r="F157" i="7"/>
  <c r="K57" i="7"/>
  <c r="F39" i="7"/>
  <c r="L132" i="7"/>
  <c r="G56" i="7"/>
  <c r="G48" i="7"/>
  <c r="L40" i="7"/>
  <c r="K106" i="7"/>
  <c r="G96" i="7"/>
  <c r="F26" i="7"/>
  <c r="K21" i="7"/>
  <c r="G88" i="7"/>
  <c r="L150" i="7"/>
  <c r="K41" i="7"/>
  <c r="L98" i="7"/>
  <c r="G167" i="7"/>
  <c r="K73" i="7"/>
  <c r="F123" i="7"/>
  <c r="G77" i="7"/>
  <c r="G53" i="7"/>
  <c r="F42" i="7"/>
  <c r="L138" i="7"/>
  <c r="K173" i="7"/>
  <c r="K67" i="7"/>
  <c r="K103" i="7"/>
  <c r="F56" i="7"/>
  <c r="L152" i="7"/>
  <c r="L75" i="7"/>
  <c r="K8" i="7"/>
  <c r="G129" i="7"/>
  <c r="L56" i="7"/>
  <c r="F86" i="7"/>
  <c r="F76" i="7"/>
  <c r="K36" i="7"/>
  <c r="G73" i="7"/>
  <c r="F5" i="7"/>
  <c r="K30" i="7"/>
  <c r="L78" i="7"/>
  <c r="G70" i="7"/>
  <c r="G137" i="7"/>
  <c r="F106" i="7"/>
  <c r="G170" i="7"/>
  <c r="K23" i="7"/>
  <c r="G57" i="7"/>
  <c r="F175" i="7"/>
  <c r="G44" i="7"/>
  <c r="F9" i="7"/>
  <c r="F98" i="7"/>
  <c r="K61" i="7"/>
  <c r="L112" i="7"/>
  <c r="F43" i="7"/>
  <c r="K116" i="7"/>
  <c r="L60" i="7"/>
  <c r="F73" i="7"/>
  <c r="G112" i="7"/>
  <c r="K22" i="7"/>
  <c r="L20" i="7"/>
  <c r="L114" i="7"/>
  <c r="L154" i="7"/>
  <c r="F75" i="7"/>
  <c r="F160" i="7"/>
  <c r="F16" i="7"/>
  <c r="L86" i="7"/>
  <c r="G101" i="7"/>
  <c r="F127" i="7"/>
  <c r="L143" i="7"/>
  <c r="L3" i="7"/>
  <c r="L53" i="7"/>
  <c r="L116" i="7"/>
  <c r="K136" i="7"/>
  <c r="L133" i="7"/>
  <c r="K9" i="7"/>
  <c r="K72" i="7"/>
  <c r="K96" i="7"/>
  <c r="G155" i="7"/>
  <c r="G142" i="7"/>
  <c r="K161" i="7"/>
  <c r="G162" i="7"/>
  <c r="F119" i="7"/>
  <c r="G91" i="7"/>
  <c r="G64" i="7"/>
  <c r="F62" i="7"/>
  <c r="K51" i="7"/>
  <c r="K138" i="7"/>
  <c r="F81" i="7"/>
  <c r="G117" i="7"/>
  <c r="L130" i="7"/>
  <c r="K164" i="7"/>
  <c r="F126" i="7"/>
  <c r="K127" i="7"/>
  <c r="F78" i="7"/>
  <c r="F144" i="7"/>
  <c r="G154" i="7"/>
  <c r="L90" i="7"/>
  <c r="L175" i="7"/>
  <c r="G143" i="7"/>
  <c r="L51" i="7"/>
  <c r="L22" i="7"/>
  <c r="K52" i="7"/>
  <c r="G113" i="7"/>
  <c r="L13" i="7"/>
  <c r="L79" i="7"/>
  <c r="L113" i="7"/>
  <c r="G146" i="7"/>
  <c r="G74" i="7"/>
  <c r="K35" i="7"/>
  <c r="G135" i="7"/>
  <c r="K145" i="7"/>
  <c r="K5" i="7"/>
  <c r="F64" i="7"/>
  <c r="F82" i="7"/>
  <c r="F66" i="7"/>
  <c r="F168" i="7"/>
  <c r="K77" i="7"/>
  <c r="K114" i="7"/>
  <c r="F178" i="7"/>
  <c r="L55" i="7"/>
  <c r="K120" i="7"/>
  <c r="L149" i="7"/>
  <c r="G75" i="7"/>
  <c r="F24" i="7"/>
  <c r="L89" i="7"/>
  <c r="L134" i="7"/>
  <c r="G37" i="7"/>
  <c r="F77" i="7"/>
  <c r="L115" i="7"/>
  <c r="L76" i="7"/>
  <c r="F137" i="7"/>
  <c r="K159" i="7"/>
  <c r="K154" i="7"/>
  <c r="L83" i="7"/>
  <c r="K146" i="7"/>
  <c r="F147" i="7"/>
  <c r="K101" i="7"/>
  <c r="K132" i="7"/>
  <c r="L177" i="7"/>
  <c r="F89" i="7"/>
  <c r="L67" i="7"/>
  <c r="F134" i="7"/>
  <c r="L172" i="7"/>
  <c r="K134" i="7"/>
  <c r="L69" i="7"/>
  <c r="K135" i="7"/>
  <c r="F171" i="7"/>
  <c r="L127" i="7"/>
  <c r="L153" i="7"/>
  <c r="F47" i="7"/>
  <c r="L95" i="7"/>
  <c r="K168" i="7"/>
  <c r="F32" i="7"/>
  <c r="K54" i="7"/>
  <c r="K84" i="7"/>
  <c r="K115" i="7"/>
  <c r="L9" i="7"/>
  <c r="L123" i="7"/>
  <c r="G107" i="7"/>
  <c r="L5" i="7"/>
  <c r="K143" i="7"/>
  <c r="G102" i="7"/>
  <c r="G124" i="7"/>
  <c r="F148" i="7"/>
  <c r="K109" i="7"/>
  <c r="K98" i="7"/>
  <c r="F41" i="7"/>
  <c r="G59" i="7"/>
  <c r="L108" i="7"/>
  <c r="F135" i="7"/>
  <c r="F164" i="7"/>
  <c r="K46" i="7"/>
  <c r="L166" i="7"/>
  <c r="F22" i="7"/>
  <c r="G177" i="7"/>
  <c r="L68" i="7"/>
  <c r="F117" i="7"/>
  <c r="G46" i="7"/>
  <c r="F141" i="7"/>
  <c r="L118" i="7"/>
  <c r="G157" i="7"/>
  <c r="K171" i="7"/>
  <c r="F174" i="7"/>
  <c r="L71" i="7"/>
  <c r="F133" i="7"/>
  <c r="G45" i="7"/>
  <c r="F142" i="7"/>
  <c r="F40" i="7"/>
  <c r="G99" i="7"/>
  <c r="F110" i="7"/>
  <c r="F152" i="7"/>
  <c r="F60" i="7"/>
  <c r="F128" i="7"/>
  <c r="L178" i="7"/>
  <c r="L81" i="7"/>
  <c r="L106" i="7"/>
  <c r="G104" i="7"/>
  <c r="F4" i="7"/>
  <c r="L29" i="7"/>
  <c r="G90" i="7"/>
  <c r="F96" i="7"/>
  <c r="L104" i="7"/>
  <c r="F69" i="7"/>
  <c r="L77" i="7"/>
  <c r="K45" i="7"/>
  <c r="K37" i="7"/>
  <c r="F131" i="7"/>
  <c r="G136" i="7"/>
  <c r="F88" i="7"/>
  <c r="K160" i="7"/>
  <c r="G81" i="7"/>
  <c r="K6" i="7"/>
  <c r="F63" i="7"/>
  <c r="G106" i="7"/>
  <c r="F12" i="7"/>
  <c r="F111" i="7"/>
  <c r="L164" i="7"/>
  <c r="F153" i="7"/>
  <c r="G165" i="7"/>
  <c r="G39" i="7"/>
  <c r="F97" i="7"/>
  <c r="L136" i="7"/>
  <c r="F6" i="7"/>
  <c r="K63" i="7"/>
  <c r="G176" i="7"/>
  <c r="L35" i="7"/>
  <c r="F173" i="7"/>
  <c r="G148" i="7"/>
  <c r="F84" i="7"/>
  <c r="L21" i="7"/>
  <c r="K93" i="7"/>
  <c r="F17" i="7"/>
  <c r="K55" i="7"/>
  <c r="L32" i="7"/>
  <c r="G151" i="7"/>
  <c r="K113" i="7"/>
  <c r="G119" i="7"/>
  <c r="L92" i="7"/>
  <c r="K110" i="7"/>
  <c r="L85" i="7"/>
  <c r="K151" i="7"/>
  <c r="F54" i="7"/>
  <c r="F179" i="7"/>
  <c r="K49" i="7"/>
  <c r="L2" i="7"/>
  <c r="L47" i="7"/>
  <c r="F72" i="7"/>
  <c r="G42" i="7"/>
  <c r="K43" i="7"/>
  <c r="F23" i="7"/>
  <c r="G125" i="7"/>
  <c r="L161" i="7"/>
  <c r="G150" i="7"/>
  <c r="K42" i="7"/>
  <c r="L131" i="7"/>
  <c r="L42" i="7"/>
  <c r="G152" i="7"/>
  <c r="L58" i="7"/>
  <c r="K166" i="7"/>
  <c r="K25" i="7"/>
  <c r="K10" i="7"/>
  <c r="F92" i="7"/>
  <c r="G38" i="7"/>
  <c r="L140" i="7"/>
  <c r="L49" i="7"/>
  <c r="F149" i="7"/>
  <c r="K179" i="7"/>
  <c r="K28" i="7"/>
  <c r="F15" i="7"/>
  <c r="L88" i="7"/>
  <c r="L37" i="7"/>
  <c r="K141" i="7"/>
  <c r="K88" i="7"/>
  <c r="L121" i="7"/>
  <c r="L72" i="7"/>
  <c r="F8" i="7"/>
  <c r="G50" i="7"/>
  <c r="K19" i="7"/>
  <c r="K86" i="7"/>
  <c r="L61" i="7"/>
  <c r="L145" i="7"/>
  <c r="L125" i="7"/>
  <c r="G67" i="7"/>
  <c r="F95" i="7"/>
  <c r="F115" i="7"/>
  <c r="F20" i="7"/>
  <c r="K126" i="7"/>
  <c r="L158" i="7"/>
  <c r="K2" i="7"/>
  <c r="F94" i="7"/>
  <c r="G52" i="7"/>
  <c r="L65" i="7"/>
  <c r="G147" i="7"/>
  <c r="L137" i="7"/>
  <c r="L73" i="7"/>
  <c r="K65" i="7"/>
  <c r="K130" i="7"/>
  <c r="G51" i="7"/>
  <c r="L144" i="7"/>
  <c r="L31" i="7"/>
  <c r="G80" i="7"/>
  <c r="F176" i="7"/>
  <c r="L50" i="7"/>
  <c r="G164" i="7"/>
  <c r="G92" i="7"/>
  <c r="F101" i="7"/>
  <c r="K119" i="7"/>
  <c r="L170" i="7"/>
  <c r="L44" i="7"/>
  <c r="F143" i="7"/>
  <c r="F79" i="7"/>
  <c r="F87" i="7"/>
  <c r="F46" i="7"/>
  <c r="K92" i="7"/>
  <c r="K139" i="7"/>
  <c r="K11" i="7"/>
  <c r="H97" i="7" l="1"/>
  <c r="H96" i="7"/>
  <c r="N96" i="7"/>
  <c r="N127" i="7"/>
  <c r="H127" i="7"/>
  <c r="N111" i="7"/>
  <c r="H111" i="7"/>
  <c r="H129" i="7"/>
  <c r="N129" i="7"/>
  <c r="H126" i="7"/>
  <c r="N126" i="7"/>
  <c r="H125" i="7"/>
  <c r="N125" i="7"/>
  <c r="H128" i="7"/>
  <c r="N128" i="7"/>
  <c r="H110" i="7"/>
  <c r="N110" i="7"/>
  <c r="H141" i="7"/>
  <c r="N141" i="7"/>
  <c r="H109" i="7"/>
  <c r="N109" i="7"/>
  <c r="N140" i="7"/>
  <c r="H140" i="7"/>
  <c r="H124" i="7"/>
  <c r="N124" i="7"/>
  <c r="H108" i="7"/>
  <c r="N108" i="7"/>
  <c r="H139" i="7"/>
  <c r="N139" i="7"/>
  <c r="H123" i="7"/>
  <c r="N123" i="7"/>
  <c r="N107" i="7"/>
  <c r="H107" i="7"/>
  <c r="H138" i="7"/>
  <c r="N138" i="7"/>
  <c r="N122" i="7"/>
  <c r="H122" i="7"/>
  <c r="H106" i="7"/>
  <c r="N106" i="7"/>
  <c r="N121" i="7"/>
  <c r="H121" i="7"/>
  <c r="H136" i="7"/>
  <c r="N136" i="7"/>
  <c r="N120" i="7"/>
  <c r="H120" i="7"/>
  <c r="H104" i="7"/>
  <c r="N104" i="7"/>
  <c r="N119" i="7"/>
  <c r="H119" i="7"/>
  <c r="N118" i="7"/>
  <c r="H118" i="7"/>
  <c r="N102" i="7"/>
  <c r="H102" i="7"/>
  <c r="H117" i="7"/>
  <c r="N117" i="7"/>
  <c r="H101" i="7"/>
  <c r="N101" i="7"/>
  <c r="N105" i="7"/>
  <c r="H105" i="7"/>
  <c r="H134" i="7"/>
  <c r="N134" i="7"/>
  <c r="H133" i="7"/>
  <c r="N133" i="7"/>
  <c r="H132" i="7"/>
  <c r="N132" i="7"/>
  <c r="N116" i="7"/>
  <c r="H116" i="7"/>
  <c r="N100" i="7"/>
  <c r="H100" i="7"/>
  <c r="H135" i="7"/>
  <c r="N135" i="7"/>
  <c r="H103" i="7"/>
  <c r="N103" i="7"/>
  <c r="H131" i="7"/>
  <c r="N131" i="7"/>
  <c r="N115" i="7"/>
  <c r="H115" i="7"/>
  <c r="H99" i="7"/>
  <c r="N99" i="7"/>
  <c r="N113" i="7"/>
  <c r="H113" i="7"/>
  <c r="H112" i="7"/>
  <c r="N112" i="7"/>
  <c r="H142" i="7"/>
  <c r="N142" i="7"/>
  <c r="H137" i="7"/>
  <c r="N137" i="7"/>
  <c r="H130" i="7"/>
  <c r="N130" i="7"/>
  <c r="H114" i="7"/>
  <c r="N114" i="7"/>
  <c r="H98" i="7"/>
  <c r="D2" i="8" a="1"/>
  <c r="D45" i="8"/>
  <c r="D33" i="8"/>
  <c r="D105" i="8"/>
  <c r="D79" i="8"/>
  <c r="D111" i="8"/>
  <c r="D29" i="8"/>
  <c r="D28" i="8"/>
  <c r="D94" i="8"/>
  <c r="D17" i="8"/>
  <c r="D42" i="8"/>
  <c r="D73" i="8"/>
  <c r="D8" i="8"/>
  <c r="D27" i="8"/>
  <c r="D12" i="8"/>
  <c r="D24" i="8"/>
  <c r="D106" i="8"/>
  <c r="D20" i="8"/>
  <c r="D102" i="8"/>
  <c r="D120" i="8"/>
  <c r="D116" i="8"/>
  <c r="D16" i="8"/>
  <c r="D52" i="8"/>
  <c r="D78" i="8"/>
  <c r="D66" i="8"/>
  <c r="D21" i="8"/>
  <c r="D50" i="8"/>
  <c r="D56" i="8"/>
  <c r="D11" i="8"/>
  <c r="D36" i="8"/>
  <c r="D9" i="8"/>
  <c r="D96" i="8"/>
  <c r="D10" i="8"/>
  <c r="D100" i="8"/>
  <c r="D113" i="8"/>
  <c r="D95" i="8"/>
  <c r="D126" i="8"/>
  <c r="D47" i="8"/>
  <c r="D77" i="8"/>
  <c r="D82" i="8"/>
  <c r="D38" i="8"/>
  <c r="D65" i="8"/>
  <c r="D124" i="8"/>
  <c r="D93" i="8"/>
  <c r="D86" i="8"/>
  <c r="D97" i="8"/>
  <c r="D39" i="8"/>
  <c r="D67" i="8"/>
  <c r="D103" i="8"/>
  <c r="D104" i="8"/>
  <c r="D32" i="8"/>
  <c r="D30" i="8"/>
  <c r="D98" i="8"/>
  <c r="D46" i="8"/>
  <c r="D121" i="8"/>
  <c r="D43" i="8"/>
  <c r="D2" i="8"/>
  <c r="D71" i="8"/>
  <c r="D108" i="8"/>
  <c r="D88" i="8"/>
  <c r="D7" i="8"/>
  <c r="D115" i="8"/>
  <c r="D63" i="8"/>
  <c r="D57" i="8"/>
  <c r="D62" i="8"/>
  <c r="D90" i="8"/>
  <c r="D85" i="8"/>
  <c r="D55" i="8"/>
  <c r="D117" i="8"/>
  <c r="D48" i="8"/>
  <c r="D87" i="8"/>
  <c r="D109" i="8"/>
  <c r="D18" i="8"/>
  <c r="D68" i="8"/>
  <c r="D125" i="8"/>
  <c r="D23" i="8"/>
  <c r="D83" i="8"/>
  <c r="D19" i="8"/>
  <c r="D31" i="8"/>
  <c r="D59" i="8"/>
  <c r="D101" i="8"/>
  <c r="D34" i="8"/>
  <c r="D110" i="8"/>
  <c r="D49" i="8"/>
  <c r="D84" i="8"/>
  <c r="D41" i="8"/>
  <c r="D51" i="8"/>
  <c r="D61" i="8"/>
  <c r="D40" i="8"/>
  <c r="D44" i="8"/>
  <c r="D123" i="8"/>
  <c r="D76" i="8"/>
  <c r="D54" i="8"/>
  <c r="D26" i="8"/>
  <c r="D107" i="8"/>
  <c r="D114" i="8"/>
  <c r="D80" i="8"/>
  <c r="D5" i="8"/>
  <c r="D69" i="8"/>
  <c r="D70" i="8"/>
  <c r="D75" i="8"/>
  <c r="D37" i="8"/>
  <c r="D122" i="8"/>
  <c r="D60" i="8"/>
  <c r="D74" i="8"/>
  <c r="D13" i="8"/>
  <c r="D53" i="8"/>
  <c r="D81" i="8"/>
  <c r="D4" i="8"/>
  <c r="D118" i="8"/>
  <c r="D25" i="8"/>
  <c r="D119" i="8"/>
  <c r="D6" i="8"/>
  <c r="D3" i="8"/>
  <c r="D99" i="8"/>
  <c r="D22" i="8"/>
  <c r="D14" i="8"/>
  <c r="D91" i="8"/>
  <c r="D112" i="8"/>
  <c r="D64" i="8"/>
  <c r="D35" i="8"/>
  <c r="D72" i="8"/>
  <c r="D92" i="8"/>
  <c r="D89" i="8"/>
  <c r="D15" i="8"/>
  <c r="D58" i="8"/>
  <c r="E22" i="8"/>
  <c r="H62" i="8"/>
  <c r="F118" i="8"/>
  <c r="E34" i="8"/>
  <c r="F4" i="8"/>
  <c r="F73" i="8"/>
  <c r="G119" i="8"/>
  <c r="E43" i="8"/>
  <c r="F18" i="8"/>
  <c r="H31" i="8"/>
  <c r="G50" i="8"/>
  <c r="F94" i="8"/>
  <c r="G68" i="8"/>
  <c r="H92" i="8"/>
  <c r="E105" i="8"/>
  <c r="F54" i="8"/>
  <c r="F30" i="8"/>
  <c r="H119" i="8"/>
  <c r="F86" i="8"/>
  <c r="F105" i="8"/>
  <c r="H72" i="8"/>
  <c r="G88" i="8"/>
  <c r="F15" i="8"/>
  <c r="F106" i="8"/>
  <c r="H20" i="8"/>
  <c r="F46" i="8"/>
  <c r="F100" i="8"/>
  <c r="G63" i="8"/>
  <c r="F16" i="8"/>
  <c r="H73" i="8"/>
  <c r="H67" i="8"/>
  <c r="H8" i="8"/>
  <c r="E60" i="8"/>
  <c r="G13" i="8"/>
  <c r="H11" i="8"/>
  <c r="H4" i="8"/>
  <c r="E35" i="8"/>
  <c r="H117" i="8"/>
  <c r="H75" i="8"/>
  <c r="E118" i="8"/>
  <c r="G86" i="8"/>
  <c r="F66" i="8"/>
  <c r="E8" i="8"/>
  <c r="E37" i="8"/>
  <c r="H102" i="8"/>
  <c r="G15" i="8"/>
  <c r="H106" i="8"/>
  <c r="F61" i="8"/>
  <c r="G104" i="8"/>
  <c r="E95" i="8"/>
  <c r="F41" i="8"/>
  <c r="G3" i="8"/>
  <c r="E91" i="8"/>
  <c r="H44" i="8"/>
  <c r="E14" i="8"/>
  <c r="G60" i="8"/>
  <c r="G2" i="8"/>
  <c r="E42" i="8"/>
  <c r="H113" i="8"/>
  <c r="G111" i="8"/>
  <c r="E53" i="8"/>
  <c r="E84" i="8"/>
  <c r="F109" i="8"/>
  <c r="G26" i="8"/>
  <c r="F62" i="8"/>
  <c r="G92" i="8"/>
  <c r="E30" i="8"/>
  <c r="F51" i="8"/>
  <c r="H84" i="8"/>
  <c r="H110" i="8"/>
  <c r="E115" i="8"/>
  <c r="E124" i="8"/>
  <c r="F71" i="8"/>
  <c r="G4" i="8"/>
  <c r="F26" i="8"/>
  <c r="E119" i="8"/>
  <c r="H118" i="8"/>
  <c r="G61" i="8"/>
  <c r="H104" i="8"/>
  <c r="F53" i="8"/>
  <c r="G122" i="8"/>
  <c r="F96" i="8"/>
  <c r="F45" i="8"/>
  <c r="H29" i="8"/>
  <c r="H94" i="8"/>
  <c r="H23" i="8"/>
  <c r="H14" i="8"/>
  <c r="F42" i="8"/>
  <c r="F40" i="8"/>
  <c r="G48" i="8"/>
  <c r="F75" i="8"/>
  <c r="H120" i="8"/>
  <c r="E83" i="8"/>
  <c r="H69" i="8"/>
  <c r="H24" i="8"/>
  <c r="H100" i="8"/>
  <c r="F115" i="8"/>
  <c r="E106" i="8"/>
  <c r="F83" i="8"/>
  <c r="E29" i="8"/>
  <c r="G108" i="8"/>
  <c r="F76" i="8"/>
  <c r="E75" i="8"/>
  <c r="H66" i="8"/>
  <c r="F84" i="8"/>
  <c r="F8" i="8"/>
  <c r="F124" i="8"/>
  <c r="G53" i="8"/>
  <c r="H122" i="8"/>
  <c r="E20" i="8"/>
  <c r="E120" i="8"/>
  <c r="E121" i="8"/>
  <c r="F79" i="8"/>
  <c r="F6" i="8"/>
  <c r="F3" i="8"/>
  <c r="G89" i="8"/>
  <c r="H46" i="8"/>
  <c r="H60" i="8"/>
  <c r="A7" i="8"/>
  <c r="E58" i="8"/>
  <c r="F27" i="8"/>
  <c r="F57" i="8"/>
  <c r="G78" i="8"/>
  <c r="H40" i="8"/>
  <c r="E36" i="8"/>
  <c r="G113" i="8"/>
  <c r="F63" i="8"/>
  <c r="E9" i="8"/>
  <c r="E31" i="8"/>
  <c r="F69" i="8"/>
  <c r="G18" i="8"/>
  <c r="G125" i="8"/>
  <c r="F35" i="8"/>
  <c r="F29" i="8"/>
  <c r="F36" i="8"/>
  <c r="E26" i="8"/>
  <c r="G33" i="8"/>
  <c r="F20" i="8"/>
  <c r="F120" i="8"/>
  <c r="F95" i="8"/>
  <c r="G9" i="8"/>
  <c r="F32" i="8"/>
  <c r="G6" i="8"/>
  <c r="F93" i="8"/>
  <c r="H83" i="8"/>
  <c r="G80" i="8"/>
  <c r="H43" i="8"/>
  <c r="H39" i="8"/>
  <c r="B7" i="8"/>
  <c r="F48" i="8"/>
  <c r="E11" i="8"/>
  <c r="E82" i="8"/>
  <c r="G56" i="8"/>
  <c r="F23" i="8"/>
  <c r="H16" i="8"/>
  <c r="H93" i="8"/>
  <c r="H65" i="8"/>
  <c r="H98" i="8"/>
  <c r="H85" i="8"/>
  <c r="F111" i="8"/>
  <c r="G97" i="8"/>
  <c r="E74" i="8"/>
  <c r="F114" i="8"/>
  <c r="F13" i="8"/>
  <c r="G54" i="8"/>
  <c r="H91" i="8"/>
  <c r="E50" i="8"/>
  <c r="G52" i="8"/>
  <c r="F82" i="8"/>
  <c r="G75" i="8"/>
  <c r="E79" i="8"/>
  <c r="E107" i="8"/>
  <c r="G98" i="8"/>
  <c r="H105" i="8"/>
  <c r="F49" i="8"/>
  <c r="F55" i="8"/>
  <c r="G126" i="8"/>
  <c r="G42" i="8"/>
  <c r="E52" i="8"/>
  <c r="H36" i="8"/>
  <c r="E78" i="8"/>
  <c r="E96" i="8"/>
  <c r="H55" i="8"/>
  <c r="F121" i="8"/>
  <c r="G87" i="8"/>
  <c r="G81" i="8"/>
  <c r="F65" i="8"/>
  <c r="H54" i="8"/>
  <c r="H56" i="8"/>
  <c r="F5" i="8"/>
  <c r="G47" i="8"/>
  <c r="G39" i="8"/>
  <c r="F47" i="8"/>
  <c r="F88" i="8"/>
  <c r="E3" i="8"/>
  <c r="E114" i="8"/>
  <c r="E116" i="8"/>
  <c r="F119" i="8"/>
  <c r="F125" i="8"/>
  <c r="G116" i="8"/>
  <c r="F68" i="8"/>
  <c r="F74" i="8"/>
  <c r="H25" i="8"/>
  <c r="E97" i="8"/>
  <c r="E122" i="8"/>
  <c r="E71" i="8"/>
  <c r="F22" i="8"/>
  <c r="E62" i="8"/>
  <c r="E98" i="8"/>
  <c r="G64" i="8"/>
  <c r="G16" i="8"/>
  <c r="G120" i="8"/>
  <c r="E67" i="8"/>
  <c r="E126" i="8"/>
  <c r="G117" i="8"/>
  <c r="E39" i="8"/>
  <c r="E65" i="8"/>
  <c r="H51" i="8"/>
  <c r="G8" i="8"/>
  <c r="G118" i="8"/>
  <c r="G70" i="8"/>
  <c r="H30" i="8"/>
  <c r="F117" i="8"/>
  <c r="H15" i="8"/>
  <c r="G12" i="8"/>
  <c r="H81" i="8"/>
  <c r="E19" i="8"/>
  <c r="H112" i="8"/>
  <c r="G44" i="8"/>
  <c r="H47" i="8"/>
  <c r="F80" i="8"/>
  <c r="E25" i="8"/>
  <c r="E110" i="8"/>
  <c r="F99" i="8"/>
  <c r="F126" i="8"/>
  <c r="H13" i="8"/>
  <c r="G91" i="8"/>
  <c r="G51" i="8"/>
  <c r="H61" i="8"/>
  <c r="H41" i="8"/>
  <c r="G45" i="8"/>
  <c r="E45" i="8"/>
  <c r="G67" i="8"/>
  <c r="E56" i="8"/>
  <c r="G72" i="8"/>
  <c r="F39" i="8"/>
  <c r="H49" i="8"/>
  <c r="G107" i="8"/>
  <c r="G66" i="8"/>
  <c r="F112" i="8"/>
  <c r="H101" i="8"/>
  <c r="E23" i="8"/>
  <c r="G27" i="8"/>
  <c r="H6" i="8"/>
  <c r="F50" i="8"/>
  <c r="G37" i="8"/>
  <c r="G102" i="8"/>
  <c r="G34" i="8"/>
  <c r="E103" i="8"/>
  <c r="H77" i="8"/>
  <c r="G90" i="8"/>
  <c r="G101" i="8"/>
  <c r="F85" i="8"/>
  <c r="G11" i="8"/>
  <c r="H121" i="8"/>
  <c r="H87" i="8"/>
  <c r="G32" i="8"/>
  <c r="G25" i="8"/>
  <c r="E28" i="8"/>
  <c r="G71" i="8"/>
  <c r="H86" i="8"/>
  <c r="F17" i="8"/>
  <c r="G82" i="8"/>
  <c r="H64" i="8"/>
  <c r="H58" i="8"/>
  <c r="E90" i="8"/>
  <c r="F34" i="8"/>
  <c r="G73" i="8"/>
  <c r="E68" i="8"/>
  <c r="G20" i="8"/>
  <c r="G35" i="8"/>
  <c r="H125" i="8"/>
  <c r="F38" i="8"/>
  <c r="B6" i="8"/>
  <c r="H52" i="8"/>
  <c r="H32" i="8"/>
  <c r="F12" i="8"/>
  <c r="E123" i="8"/>
  <c r="E66" i="8"/>
  <c r="E100" i="8"/>
  <c r="H123" i="8"/>
  <c r="H33" i="8"/>
  <c r="E4" i="8"/>
  <c r="F101" i="8"/>
  <c r="F97" i="8"/>
  <c r="G41" i="8"/>
  <c r="E87" i="8"/>
  <c r="E73" i="8"/>
  <c r="H90" i="8"/>
  <c r="F89" i="8"/>
  <c r="H95" i="8"/>
  <c r="G109" i="8"/>
  <c r="E77" i="8"/>
  <c r="E47" i="8"/>
  <c r="F91" i="8"/>
  <c r="H26" i="8"/>
  <c r="F92" i="8"/>
  <c r="G94" i="8"/>
  <c r="G110" i="8"/>
  <c r="H68" i="8"/>
  <c r="E81" i="8"/>
  <c r="F28" i="8"/>
  <c r="E7" i="8"/>
  <c r="H3" i="8"/>
  <c r="G23" i="8"/>
  <c r="H89" i="8"/>
  <c r="H7" i="8"/>
  <c r="F72" i="8"/>
  <c r="F9" i="8"/>
  <c r="F52" i="8"/>
  <c r="F104" i="8"/>
  <c r="F37" i="8"/>
  <c r="H96" i="8"/>
  <c r="G96" i="8"/>
  <c r="F122" i="8"/>
  <c r="G65" i="8"/>
  <c r="E48" i="8"/>
  <c r="E5" i="8"/>
  <c r="E112" i="8"/>
  <c r="E41" i="8"/>
  <c r="E125" i="8"/>
  <c r="H97" i="8"/>
  <c r="E109" i="8"/>
  <c r="E10" i="8"/>
  <c r="H108" i="8"/>
  <c r="F67" i="8"/>
  <c r="E59" i="8"/>
  <c r="F7" i="8"/>
  <c r="G5" i="8"/>
  <c r="E57" i="8"/>
  <c r="H109" i="8"/>
  <c r="G31" i="8"/>
  <c r="G95" i="8"/>
  <c r="F103" i="8"/>
  <c r="G43" i="8"/>
  <c r="G17" i="8"/>
  <c r="H76" i="8"/>
  <c r="H124" i="8"/>
  <c r="G124" i="8"/>
  <c r="E88" i="8"/>
  <c r="F56" i="8"/>
  <c r="F2" i="8"/>
  <c r="E2" i="8"/>
  <c r="H111" i="8"/>
  <c r="E111" i="8"/>
  <c r="G55" i="8"/>
  <c r="F90" i="8"/>
  <c r="F107" i="8"/>
  <c r="E49" i="8"/>
  <c r="E104" i="8"/>
  <c r="H57" i="8"/>
  <c r="G69" i="8"/>
  <c r="G10" i="8"/>
  <c r="G115" i="8"/>
  <c r="F81" i="8"/>
  <c r="H103" i="8"/>
  <c r="H114" i="8"/>
  <c r="E102" i="8"/>
  <c r="E17" i="8"/>
  <c r="F59" i="8"/>
  <c r="E101" i="8"/>
  <c r="E55" i="8"/>
  <c r="F24" i="8"/>
  <c r="E32" i="8"/>
  <c r="G123" i="8"/>
  <c r="F87" i="8"/>
  <c r="G22" i="8"/>
  <c r="H82" i="8"/>
  <c r="E13" i="8"/>
  <c r="H37" i="8"/>
  <c r="G76" i="8"/>
  <c r="E85" i="8"/>
  <c r="G19" i="8"/>
  <c r="F10" i="8"/>
  <c r="G49" i="8"/>
  <c r="H63" i="8"/>
  <c r="F108" i="8"/>
  <c r="H70" i="8"/>
  <c r="F116" i="8"/>
  <c r="H42" i="8"/>
  <c r="E69" i="8"/>
  <c r="H18" i="8"/>
  <c r="E33" i="8"/>
  <c r="G105" i="8"/>
  <c r="H99" i="8"/>
  <c r="G46" i="8"/>
  <c r="H78" i="8"/>
  <c r="H38" i="8"/>
  <c r="E51" i="8"/>
  <c r="G28" i="8"/>
  <c r="G93" i="8"/>
  <c r="G114" i="8"/>
  <c r="F11" i="8"/>
  <c r="H107" i="8"/>
  <c r="H35" i="8"/>
  <c r="F123" i="8"/>
  <c r="G38" i="8"/>
  <c r="E40" i="8"/>
  <c r="F44" i="8"/>
  <c r="E44" i="8"/>
  <c r="F77" i="8"/>
  <c r="G84" i="8"/>
  <c r="H19" i="8"/>
  <c r="F70" i="8"/>
  <c r="G100" i="8"/>
  <c r="E92" i="8"/>
  <c r="F25" i="8"/>
  <c r="H53" i="8"/>
  <c r="F43" i="8"/>
  <c r="H50" i="8"/>
  <c r="F64" i="8"/>
  <c r="H5" i="8"/>
  <c r="F33" i="8"/>
  <c r="G29" i="8"/>
  <c r="E24" i="8"/>
  <c r="G7" i="8"/>
  <c r="G79" i="8"/>
  <c r="G30" i="8"/>
  <c r="H48" i="8"/>
  <c r="E72" i="8"/>
  <c r="H9" i="8"/>
  <c r="F31" i="8"/>
  <c r="E113" i="8"/>
  <c r="F14" i="8"/>
  <c r="H10" i="8"/>
  <c r="H45" i="8"/>
  <c r="E64" i="8"/>
  <c r="H27" i="8"/>
  <c r="F58" i="8"/>
  <c r="G83" i="8"/>
  <c r="G57" i="8"/>
  <c r="G77" i="8"/>
  <c r="H2" i="8"/>
  <c r="G112" i="8"/>
  <c r="G24" i="8"/>
  <c r="H22" i="8"/>
  <c r="E76" i="8"/>
  <c r="G99" i="8"/>
  <c r="H21" i="8"/>
  <c r="F102" i="8"/>
  <c r="G36" i="8"/>
  <c r="H17" i="8"/>
  <c r="G106" i="8"/>
  <c r="F60" i="8"/>
  <c r="E6" i="8"/>
  <c r="E89" i="8"/>
  <c r="E46" i="8"/>
  <c r="H115" i="8"/>
  <c r="E38" i="8"/>
  <c r="E117" i="8"/>
  <c r="E99" i="8"/>
  <c r="G59" i="8"/>
  <c r="E94" i="8"/>
  <c r="G62" i="8"/>
  <c r="F113" i="8"/>
  <c r="F21" i="8"/>
  <c r="H116" i="8"/>
  <c r="E21" i="8"/>
  <c r="G58" i="8"/>
  <c r="G121" i="8"/>
  <c r="E70" i="8"/>
  <c r="F110" i="8"/>
  <c r="G103" i="8"/>
  <c r="G74" i="8"/>
  <c r="G14" i="8"/>
  <c r="E86" i="8"/>
  <c r="H80" i="8"/>
  <c r="H12" i="8"/>
  <c r="C23" i="3" s="1"/>
  <c r="E108" i="8"/>
  <c r="E15" i="8"/>
  <c r="H126" i="8"/>
  <c r="G21" i="8"/>
  <c r="H71" i="8"/>
  <c r="H34" i="8"/>
  <c r="H28" i="8"/>
  <c r="E18" i="8"/>
  <c r="E12" i="8"/>
  <c r="F98" i="8"/>
  <c r="E16" i="8"/>
  <c r="E63" i="8"/>
  <c r="F19" i="8"/>
  <c r="H79" i="8"/>
  <c r="E93" i="8"/>
  <c r="D10" i="3"/>
  <c r="H74" i="8"/>
  <c r="H59" i="8"/>
  <c r="H88" i="8"/>
  <c r="F78" i="8"/>
  <c r="G40" i="8"/>
  <c r="E27" i="8"/>
  <c r="G85" i="8"/>
  <c r="E61" i="8"/>
  <c r="E80" i="8"/>
  <c r="E54" i="8"/>
  <c r="I1" i="8" a="1"/>
  <c r="C22" i="3"/>
  <c r="D11" i="3"/>
  <c r="I18" i="8" l="1"/>
  <c r="I53" i="8"/>
  <c r="I73" i="8"/>
  <c r="I49" i="8"/>
  <c r="I72" i="8"/>
  <c r="I32" i="8"/>
  <c r="I45" i="8"/>
  <c r="I27" i="8"/>
  <c r="I113" i="8"/>
  <c r="I97" i="8"/>
  <c r="I74" i="8"/>
  <c r="I25" i="8"/>
  <c r="I68" i="8"/>
  <c r="I20" i="8"/>
  <c r="I105" i="8"/>
  <c r="I41" i="8"/>
  <c r="I42" i="8"/>
  <c r="I22" i="8"/>
  <c r="I123" i="8"/>
  <c r="I109" i="8"/>
  <c r="I43" i="8"/>
  <c r="I24" i="8"/>
  <c r="I76" i="8"/>
  <c r="I104" i="8"/>
  <c r="I94" i="8"/>
  <c r="I13" i="8"/>
  <c r="I36" i="8"/>
  <c r="I47" i="8"/>
  <c r="I95" i="8"/>
  <c r="I65" i="8"/>
  <c r="I35" i="8"/>
  <c r="I118" i="8"/>
  <c r="I102" i="8"/>
  <c r="I29" i="8"/>
  <c r="I117" i="8"/>
  <c r="I21" i="8"/>
  <c r="I103" i="8"/>
  <c r="I54" i="8"/>
  <c r="I87" i="8"/>
  <c r="I62" i="8"/>
  <c r="I81" i="8"/>
  <c r="I59" i="8"/>
  <c r="I39" i="8"/>
  <c r="I58" i="8"/>
  <c r="I5" i="8"/>
  <c r="I92" i="8"/>
  <c r="I50" i="8"/>
  <c r="I111" i="8"/>
  <c r="I52" i="8"/>
  <c r="I69" i="8"/>
  <c r="I67" i="8"/>
  <c r="I119" i="8"/>
  <c r="I70" i="8"/>
  <c r="I28" i="8"/>
  <c r="I1" i="8"/>
  <c r="I101" i="8"/>
  <c r="I100" i="8"/>
  <c r="I30" i="8"/>
  <c r="I46" i="8"/>
  <c r="I57" i="8"/>
  <c r="I125" i="8"/>
  <c r="I66" i="8"/>
  <c r="I33" i="8"/>
  <c r="I15" i="8"/>
  <c r="I16" i="8"/>
  <c r="I80" i="8"/>
  <c r="I23" i="8"/>
  <c r="I12" i="8"/>
  <c r="I17" i="8"/>
  <c r="I11" i="8"/>
  <c r="I120" i="8"/>
  <c r="I3" i="8"/>
  <c r="I112" i="8"/>
  <c r="I75" i="8"/>
  <c r="I55" i="8"/>
  <c r="I37" i="8"/>
  <c r="I91" i="8"/>
  <c r="I124" i="8"/>
  <c r="I89" i="8"/>
  <c r="I44" i="8"/>
  <c r="I90" i="8"/>
  <c r="I78" i="8"/>
  <c r="I40" i="8"/>
  <c r="I61" i="8"/>
  <c r="I96" i="8"/>
  <c r="I121" i="8"/>
  <c r="I79" i="8"/>
  <c r="I88" i="8"/>
  <c r="I14" i="8"/>
  <c r="I83" i="8"/>
  <c r="I86" i="8"/>
  <c r="I122" i="8"/>
  <c r="I26" i="8"/>
  <c r="I38" i="8"/>
  <c r="I115" i="8"/>
  <c r="I107" i="8"/>
  <c r="I51" i="8"/>
  <c r="I9" i="8"/>
  <c r="I7" i="8"/>
  <c r="I116" i="8"/>
  <c r="I126" i="8"/>
  <c r="I71" i="8"/>
  <c r="I85" i="8"/>
  <c r="I31" i="8"/>
  <c r="I56" i="8"/>
  <c r="I19" i="8"/>
  <c r="I4" i="8"/>
  <c r="I60" i="8"/>
  <c r="I106" i="8"/>
  <c r="I2" i="8"/>
  <c r="I77" i="8"/>
  <c r="I8" i="8"/>
  <c r="I114" i="8"/>
  <c r="I93" i="8"/>
  <c r="I34" i="8"/>
  <c r="I110" i="8"/>
  <c r="I10" i="8"/>
  <c r="I6" i="8"/>
  <c r="I84" i="8"/>
  <c r="I108" i="8"/>
  <c r="I64" i="8"/>
  <c r="I63" i="8"/>
  <c r="I48" i="8"/>
  <c r="I99" i="8"/>
  <c r="I82" i="8"/>
  <c r="I98" i="8"/>
  <c r="D24" i="3"/>
  <c r="D22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<sst xmlns="http://schemas.openxmlformats.org/spreadsheetml/2006/main" count="280" uniqueCount="156">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</sst>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0.00000%"/>
    <numFmt numFmtId="176" formatCode="0.000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56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170" fontId="10" fillId="2" borderId="36" xfId="0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center"/>
    </xf>
    <xf numFmtId="164" fontId="10" fillId="2" borderId="36" xfId="2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left"/>
    </xf>
    <xf numFmtId="164" fontId="10" fillId="0" borderId="0" xfId="0" applyNumberFormat="1" applyFont="1"/>
    <xf numFmtId="0" fontId="10" fillId="2" borderId="36" xfId="0" applyNumberFormat="1" applyFont="1" applyFill="1" applyBorder="1" applyAlignment="1">
      <alignment horizontal="center"/>
    </xf>
    <xf numFmtId="0" fontId="10" fillId="2" borderId="37" xfId="0" applyNumberFormat="1" applyFont="1" applyFill="1" applyBorder="1" applyAlignment="1">
      <alignment horizontal="center"/>
    </xf>
    <xf numFmtId="175" fontId="10" fillId="0" borderId="0" xfId="0" applyNumberFormat="1" applyFont="1"/>
    <xf numFmtId="10" fontId="10" fillId="0" borderId="0" xfId="0" applyNumberFormat="1" applyFont="1"/>
    <xf numFmtId="176" fontId="10" fillId="2" borderId="1" xfId="0" applyNumberFormat="1" applyFont="1" applyFill="1" applyBorder="1" applyAlignment="1">
      <alignment horizontal="right"/>
    </xf>
    <xf numFmtId="176" fontId="10" fillId="2" borderId="0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textRotation="90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topLeftCell="F1" workbookViewId="0">
      <selection activeCell="J18" sqref="J18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45" t="s">
        <v>7</v>
      </c>
      <c r="C2" s="146"/>
      <c r="D2" s="146"/>
      <c r="E2" s="146"/>
      <c r="F2" s="147"/>
      <c r="H2" s="148" t="s">
        <v>75</v>
      </c>
      <c r="I2" s="149"/>
      <c r="J2" s="149"/>
      <c r="K2" s="150"/>
    </row>
    <row r="3" spans="1:30" x14ac:dyDescent="0.2">
      <c r="A3" s="1"/>
      <c r="B3" s="2"/>
      <c r="C3" s="3"/>
      <c r="D3" s="4"/>
      <c r="E3" s="4"/>
      <c r="F3" s="5"/>
      <c r="G3" s="1"/>
      <c r="H3" s="83"/>
      <c r="I3" s="86"/>
      <c r="J3" s="86"/>
      <c r="K3" s="8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23">
        <v>1</v>
      </c>
      <c r="E4" s="4"/>
      <c r="F4" s="5"/>
      <c r="G4" s="1"/>
      <c r="H4" s="83"/>
      <c r="I4" s="82" t="s">
        <v>6</v>
      </c>
      <c r="J4" s="73">
        <v>41599.618668981479</v>
      </c>
      <c r="K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3"/>
      <c r="I5" s="82" t="s">
        <v>13</v>
      </c>
      <c r="J5" s="73" t="b">
        <v>1</v>
      </c>
      <c r="K5" s="8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3"/>
      <c r="I6" s="82" t="s">
        <v>27</v>
      </c>
      <c r="J6" s="73" t="b">
        <v>0</v>
      </c>
      <c r="K6" s="8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3"/>
      <c r="I7" s="82" t="s">
        <v>74</v>
      </c>
      <c r="J7" s="73" t="b">
        <v>1</v>
      </c>
      <c r="K7" s="8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4" t="s">
        <v>23</v>
      </c>
      <c r="D8" s="11" t="str">
        <f>Currency&amp;"_YC"&amp;IndexTenor&amp;"RH"</f>
        <v>HKD_YC1MRH</v>
      </c>
      <c r="E8" s="4"/>
      <c r="F8" s="5"/>
      <c r="G8" s="1"/>
      <c r="H8" s="83"/>
      <c r="I8" s="82" t="s">
        <v>73</v>
      </c>
      <c r="J8" s="84" t="str">
        <f ca="1">SUBSTITUTE(LEFT(CELL("filename",A1),FIND("[",CELL("filename",A1),1)-1),"\XLS\","\XML\")</f>
        <v>C:\Projects\quantlib\QuantLibXL\Data2\XML\</v>
      </c>
      <c r="K8" s="8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3"/>
      <c r="I9" s="82" t="s">
        <v>72</v>
      </c>
      <c r="J9" s="76" t="b">
        <v>1</v>
      </c>
      <c r="K9" s="8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_xll.qlPiecewiseYieldCurve(D12,NDays,Calendar,RateHelpersSelected,DayCounter,IF(ISERROR(D17),NA(),D15:E15),IF(ISERROR(D17),NA(),D16:E16),Accuracy,TraitsID,InterpolatorID,Permanent,,ObjectOverwrite)</f>
        <v>_HKDYC1M#0003</v>
      </c>
      <c r="E10" s="4"/>
      <c r="F10" s="5"/>
      <c r="G10" s="1"/>
      <c r="H10" s="80"/>
      <c r="I10" s="79"/>
      <c r="J10" s="79"/>
      <c r="K10" s="7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48" t="s">
        <v>71</v>
      </c>
      <c r="I12" s="149"/>
      <c r="J12" s="149"/>
      <c r="K12" s="15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5"/>
      <c r="I13" s="77"/>
      <c r="J13" s="77"/>
      <c r="K13" s="7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19"/>
      <c r="E14" s="4"/>
      <c r="F14" s="5"/>
      <c r="G14" s="1"/>
      <c r="H14" s="75"/>
      <c r="I14" s="74" t="s">
        <v>5</v>
      </c>
      <c r="J14" s="73" t="s">
        <v>48</v>
      </c>
      <c r="K14" s="7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37</v>
      </c>
      <c r="D15" s="20" t="str">
        <f>Currency&amp;"TOY_SYNTH"&amp;IndexTenor&amp;"_Quote"</f>
        <v>HKDTOY_SYNTH1M_Quote</v>
      </c>
      <c r="E15" s="8" t="str">
        <f>Currency&amp;"TOY2_SYNTH"&amp;IndexTenor&amp;"_Quote"</f>
        <v>HKDTOY2_SYNTH1M_Quote</v>
      </c>
      <c r="F15" s="5"/>
      <c r="G15" s="1"/>
      <c r="H15" s="75"/>
      <c r="I15" s="74" t="s">
        <v>70</v>
      </c>
      <c r="J15" s="73" t="s">
        <v>69</v>
      </c>
      <c r="K15" s="7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38</v>
      </c>
      <c r="D16" s="21">
        <f>DATE(YEAR(_xll.qlCalendarAdvance(Calendar,_xll.qlSettingsEvaluationDate(Trigger),NDays&amp;"D")),12,31)</f>
        <v>41639</v>
      </c>
      <c r="E16" s="22">
        <f>DATE(YEAR(D16+1),12,31)</f>
        <v>42004</v>
      </c>
      <c r="F16" s="5"/>
      <c r="G16" s="1"/>
      <c r="H16" s="75"/>
      <c r="I16" s="74" t="s">
        <v>68</v>
      </c>
      <c r="J16" s="73" t="s">
        <v>66</v>
      </c>
      <c r="K16" s="7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44</v>
      </c>
      <c r="D17" s="23" t="e">
        <f>_xll.qlQuoteValue(D15,Trigger)</f>
        <v>#NUM!</v>
      </c>
      <c r="E17" s="24" t="e">
        <f>_xll.qlQuoteValue(E15,Trigger)</f>
        <v>#NUM!</v>
      </c>
      <c r="F17" s="5"/>
      <c r="G17" s="1"/>
      <c r="H17" s="75"/>
      <c r="I17" s="74" t="s">
        <v>67</v>
      </c>
      <c r="J17" s="73" t="s">
        <v>66</v>
      </c>
      <c r="K17" s="7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22</v>
      </c>
      <c r="D18" s="25"/>
      <c r="E18" s="4"/>
      <c r="F18" s="5"/>
      <c r="G18" s="1"/>
      <c r="H18" s="75"/>
      <c r="I18" s="74" t="s">
        <v>4</v>
      </c>
      <c r="J18" s="76" t="s">
        <v>50</v>
      </c>
      <c r="K18" s="7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11</v>
      </c>
      <c r="D19" s="26" t="s">
        <v>36</v>
      </c>
      <c r="E19" s="4"/>
      <c r="F19" s="5"/>
      <c r="G19" s="1"/>
      <c r="H19" s="75"/>
      <c r="I19" s="74" t="s">
        <v>65</v>
      </c>
      <c r="J19" s="76" t="s">
        <v>64</v>
      </c>
      <c r="K19" s="7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5" t="s">
        <v>12</v>
      </c>
      <c r="D20" s="27" t="s">
        <v>61</v>
      </c>
      <c r="E20" s="4"/>
      <c r="F20" s="5"/>
      <c r="G20" s="1"/>
      <c r="H20" s="75"/>
      <c r="I20" s="74" t="s">
        <v>63</v>
      </c>
      <c r="J20" s="73" t="str">
        <f>PROPER(Currency)&amp;"YC"</f>
        <v>HkdYC</v>
      </c>
      <c r="K20" s="7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2"/>
      <c r="D21" s="12"/>
      <c r="E21" s="4"/>
      <c r="F21" s="5"/>
      <c r="G21" s="1"/>
      <c r="H21" s="75"/>
      <c r="I21" s="74" t="s">
        <v>62</v>
      </c>
      <c r="J21" s="73" t="str">
        <f>PROPER(Currency)&amp;"YCSTD"</f>
        <v>HkdYCSTD</v>
      </c>
      <c r="K21" s="7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56">
        <f>_xll.qlTermStructureReferenceDate(YieldCurve)</f>
        <v>41599</v>
      </c>
      <c r="D22" s="28">
        <f>MAX(_xll.ohPack(Selected!I1:I13))</f>
        <v>1</v>
      </c>
      <c r="E22" s="4"/>
      <c r="F22" s="5"/>
      <c r="G22" s="1"/>
      <c r="H22" s="71"/>
      <c r="I22" s="70"/>
      <c r="J22" s="70"/>
      <c r="K22" s="6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7">
        <f>MAX(_xll.ohPack(Selected!H2:H13))</f>
        <v>41968</v>
      </c>
      <c r="D23" s="10">
        <f>MIN(_xll.ohPack(Selected!I1:I13))</f>
        <v>0.99718723822049571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29" t="s">
        <v>15</v>
      </c>
      <c r="D24" s="30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1"/>
      <c r="C25" s="32"/>
      <c r="D25" s="120"/>
      <c r="E25" s="32"/>
      <c r="F25" s="3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7" customWidth="1"/>
    <col min="2" max="2" width="5.28515625" style="87" customWidth="1"/>
    <col min="3" max="3" width="6.5703125" style="87" bestFit="1" customWidth="1"/>
    <col min="4" max="4" width="2.7109375" style="87" bestFit="1" customWidth="1"/>
    <col min="5" max="5" width="5.140625" style="87" bestFit="1" customWidth="1"/>
    <col min="6" max="6" width="5.85546875" style="87" bestFit="1" customWidth="1"/>
    <col min="7" max="8" width="13.85546875" style="87" bestFit="1" customWidth="1"/>
    <col min="9" max="9" width="7.140625" style="87" bestFit="1" customWidth="1"/>
    <col min="10" max="10" width="16.140625" style="87" bestFit="1" customWidth="1"/>
    <col min="11" max="11" width="23.7109375" style="87" bestFit="1" customWidth="1"/>
    <col min="12" max="12" width="28.140625" style="88" bestFit="1" customWidth="1"/>
    <col min="13" max="13" width="21" style="87" customWidth="1"/>
    <col min="14" max="15" width="2.7109375" style="87" customWidth="1"/>
    <col min="16" max="16" width="6.5703125" style="87" bestFit="1" customWidth="1"/>
    <col min="17" max="17" width="19.28515625" style="87" bestFit="1" customWidth="1"/>
    <col min="18" max="18" width="7.28515625" style="87" bestFit="1" customWidth="1"/>
    <col min="19" max="19" width="5.28515625" style="87" bestFit="1" customWidth="1"/>
    <col min="20" max="20" width="8.5703125" style="87" bestFit="1" customWidth="1"/>
    <col min="21" max="16384" width="9.140625" style="87"/>
  </cols>
  <sheetData>
    <row r="1" spans="1:20" x14ac:dyDescent="0.2">
      <c r="A1" s="119"/>
      <c r="B1" s="117"/>
      <c r="C1" s="117"/>
      <c r="D1" s="117"/>
      <c r="E1" s="117"/>
      <c r="F1" s="117"/>
      <c r="G1" s="117"/>
      <c r="H1" s="117"/>
      <c r="I1" s="117"/>
      <c r="J1" s="117"/>
      <c r="K1" s="118"/>
      <c r="L1" s="117"/>
      <c r="M1" s="117"/>
      <c r="N1" s="116"/>
    </row>
    <row r="2" spans="1:20" x14ac:dyDescent="0.2">
      <c r="A2" s="98"/>
      <c r="B2" s="106"/>
      <c r="C2" s="106"/>
      <c r="D2" s="106"/>
      <c r="E2" s="106"/>
      <c r="F2" s="106"/>
      <c r="G2" s="106"/>
      <c r="H2" s="106"/>
      <c r="I2" s="106"/>
      <c r="J2" s="96" t="s">
        <v>95</v>
      </c>
      <c r="K2" s="96" t="str">
        <f>Currency&amp;"_YC"&amp;$J$2&amp;"RH"</f>
        <v>HKD_YC1MRH</v>
      </c>
      <c r="L2" s="96" t="e">
        <f>NA()</f>
        <v>#N/A</v>
      </c>
      <c r="M2" s="106"/>
      <c r="N2" s="93"/>
    </row>
    <row r="3" spans="1:20" ht="36" customHeight="1" x14ac:dyDescent="0.2">
      <c r="A3" s="98"/>
      <c r="B3" s="115" t="s">
        <v>94</v>
      </c>
      <c r="C3" s="115" t="s">
        <v>93</v>
      </c>
      <c r="D3" s="115"/>
      <c r="E3" s="115"/>
      <c r="F3" s="115" t="s">
        <v>92</v>
      </c>
      <c r="G3" s="115" t="s">
        <v>91</v>
      </c>
      <c r="H3" s="115" t="s">
        <v>90</v>
      </c>
      <c r="I3" s="115" t="s">
        <v>89</v>
      </c>
      <c r="J3" s="115" t="s">
        <v>88</v>
      </c>
      <c r="K3" s="114" t="str">
        <f>K2&amp;"_Swaps.xml"</f>
        <v>HKD_YC1MRH_Swaps.xml</v>
      </c>
      <c r="L3" s="113">
        <f ca="1">IF(Serialize,_xll.ohObjectSave(L4:L16,SerializationPath&amp;K3,FileOverwrite,,Serialize),"---")</f>
        <v>12</v>
      </c>
      <c r="M3" s="99" t="str">
        <f ca="1">_xll.ohRangeRetrieveError(L3)</f>
        <v/>
      </c>
      <c r="N3" s="93"/>
      <c r="P3" s="112" t="s">
        <v>87</v>
      </c>
      <c r="Q3" s="112" t="s">
        <v>86</v>
      </c>
      <c r="R3" s="112" t="s">
        <v>85</v>
      </c>
      <c r="S3" s="112" t="s">
        <v>84</v>
      </c>
      <c r="T3" s="121" t="s">
        <v>83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11" t="str">
        <f>$K$2&amp;"_x"&amp;$E6&amp;"_"&amp;FamilyName&amp;$J$2</f>
        <v>HKD_YC1MRH_xAM1H_Hibor1M</v>
      </c>
      <c r="L4" s="110" t="str">
        <f>_xll.qlIborIndex(K4,FamilyName,J2,P4,Currency,Q4,R4,S4,T4,,Permanent,Trigger,ObjectOverwrite)</f>
        <v>HKD_YC1MRH_xAM1H_Hibor1M#0002</v>
      </c>
      <c r="M4" s="109" t="str">
        <f>_xll.ohRangeRetrieveError(L4)</f>
        <v/>
      </c>
      <c r="N4" s="93"/>
      <c r="P4" s="108">
        <v>2</v>
      </c>
      <c r="Q4" s="108" t="s">
        <v>82</v>
      </c>
      <c r="R4" s="108" t="s">
        <v>81</v>
      </c>
      <c r="S4" s="108" t="b">
        <v>1</v>
      </c>
      <c r="T4" s="122" t="s">
        <v>80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93"/>
    </row>
    <row r="6" spans="1:20" x14ac:dyDescent="0.2">
      <c r="A6" s="98"/>
      <c r="B6" s="105" t="s">
        <v>79</v>
      </c>
      <c r="C6" s="105" t="s">
        <v>60</v>
      </c>
      <c r="D6" s="105">
        <v>2</v>
      </c>
      <c r="E6" s="105" t="s">
        <v>78</v>
      </c>
      <c r="F6" s="104" t="s">
        <v>77</v>
      </c>
      <c r="G6" s="104" t="s">
        <v>76</v>
      </c>
      <c r="H6" s="104" t="str">
        <f t="shared" ref="H6:H16" si="0">MoneyMarketDayCounter</f>
        <v>Actual/365 (Fixed)</v>
      </c>
      <c r="I6" s="102">
        <v>0</v>
      </c>
      <c r="J6" s="101" t="str">
        <f t="shared" ref="J6:J16" si="1">Currency&amp;$E6&amp;$C6&amp;QuoteSuffix</f>
        <v>HKDAM1H2M_Quote</v>
      </c>
      <c r="K6" s="101" t="str">
        <f t="shared" ref="K6:K16" si="2">$K$2&amp;"_"&amp;$E6&amp;$C6</f>
        <v>HKD_YC1MRH_AM1H2M</v>
      </c>
      <c r="L6" s="100" t="str">
        <f>_xll.qlSwapRateHelper2(K6,$J6,$C6,Calendar,$F6,$G6,$H6,$L$4,$I6,B6,DiscountingCurve,Permanent,,ObjectOverwrite)</f>
        <v>HKD_YC1MRH_AM1H2M#0003</v>
      </c>
      <c r="M6" s="99" t="str">
        <f>_xll.ohRangeRetrieveError(L6)</f>
        <v/>
      </c>
      <c r="N6" s="93"/>
    </row>
    <row r="7" spans="1:20" x14ac:dyDescent="0.2">
      <c r="A7" s="98"/>
      <c r="B7" s="105" t="s">
        <v>79</v>
      </c>
      <c r="C7" s="105" t="s">
        <v>59</v>
      </c>
      <c r="D7" s="105">
        <v>3</v>
      </c>
      <c r="E7" s="105" t="s">
        <v>78</v>
      </c>
      <c r="F7" s="104" t="s">
        <v>77</v>
      </c>
      <c r="G7" s="104" t="s">
        <v>76</v>
      </c>
      <c r="H7" s="103" t="str">
        <f t="shared" si="0"/>
        <v>Actual/365 (Fixed)</v>
      </c>
      <c r="I7" s="102">
        <v>0</v>
      </c>
      <c r="J7" s="101" t="str">
        <f t="shared" si="1"/>
        <v>HKDAM1H3M_Quote</v>
      </c>
      <c r="K7" s="101" t="str">
        <f t="shared" si="2"/>
        <v>HKD_YC1MRH_AM1H3M</v>
      </c>
      <c r="L7" s="100" t="str">
        <f>_xll.qlSwapRateHelper2(K7,$J7,$C7,Calendar,$F7,$G7,$H7,$L$4,$I7,B7,DiscountingCurve,Permanent,,ObjectOverwrite)</f>
        <v>HKD_YC1MRH_AM1H3M#0003</v>
      </c>
      <c r="M7" s="99" t="str">
        <f>_xll.ohRangeRetrieveError(L7)</f>
        <v/>
      </c>
      <c r="N7" s="93"/>
    </row>
    <row r="8" spans="1:20" x14ac:dyDescent="0.2">
      <c r="A8" s="98"/>
      <c r="B8" s="105" t="s">
        <v>79</v>
      </c>
      <c r="C8" s="105" t="s">
        <v>58</v>
      </c>
      <c r="D8" s="105">
        <v>4</v>
      </c>
      <c r="E8" s="105" t="s">
        <v>78</v>
      </c>
      <c r="F8" s="104" t="s">
        <v>77</v>
      </c>
      <c r="G8" s="104" t="s">
        <v>76</v>
      </c>
      <c r="H8" s="103" t="str">
        <f t="shared" si="0"/>
        <v>Actual/365 (Fixed)</v>
      </c>
      <c r="I8" s="102">
        <v>0</v>
      </c>
      <c r="J8" s="101" t="str">
        <f t="shared" si="1"/>
        <v>HKDAM1H4M_Quote</v>
      </c>
      <c r="K8" s="101" t="str">
        <f t="shared" si="2"/>
        <v>HKD_YC1MRH_AM1H4M</v>
      </c>
      <c r="L8" s="100" t="str">
        <f>_xll.qlSwapRateHelper2(K8,$J8,$C8,Calendar,$F8,$G8,$H8,$L$4,$I8,B8,DiscountingCurve,Permanent,,ObjectOverwrite)</f>
        <v>HKD_YC1MRH_AM1H4M#0003</v>
      </c>
      <c r="M8" s="99" t="str">
        <f>_xll.ohRangeRetrieveError(L8)</f>
        <v/>
      </c>
      <c r="N8" s="93"/>
    </row>
    <row r="9" spans="1:20" x14ac:dyDescent="0.2">
      <c r="A9" s="98"/>
      <c r="B9" s="105" t="s">
        <v>79</v>
      </c>
      <c r="C9" s="105" t="s">
        <v>57</v>
      </c>
      <c r="D9" s="105">
        <v>5</v>
      </c>
      <c r="E9" s="105" t="s">
        <v>78</v>
      </c>
      <c r="F9" s="104" t="s">
        <v>77</v>
      </c>
      <c r="G9" s="104" t="s">
        <v>76</v>
      </c>
      <c r="H9" s="103" t="str">
        <f t="shared" si="0"/>
        <v>Actual/365 (Fixed)</v>
      </c>
      <c r="I9" s="102">
        <v>0</v>
      </c>
      <c r="J9" s="101" t="str">
        <f t="shared" si="1"/>
        <v>HKDAM1H5M_Quote</v>
      </c>
      <c r="K9" s="101" t="str">
        <f t="shared" si="2"/>
        <v>HKD_YC1MRH_AM1H5M</v>
      </c>
      <c r="L9" s="100" t="str">
        <f>_xll.qlSwapRateHelper2(K9,$J9,$C9,Calendar,$F9,$G9,$H9,$L$4,$I9,B9,DiscountingCurve,Permanent,,ObjectOverwrite)</f>
        <v>HKD_YC1MRH_AM1H5M#0003</v>
      </c>
      <c r="M9" s="99" t="str">
        <f>_xll.ohRangeRetrieveError(L9)</f>
        <v/>
      </c>
      <c r="N9" s="93"/>
    </row>
    <row r="10" spans="1:20" x14ac:dyDescent="0.2">
      <c r="A10" s="98"/>
      <c r="B10" s="105" t="s">
        <v>79</v>
      </c>
      <c r="C10" s="105" t="s">
        <v>56</v>
      </c>
      <c r="D10" s="105">
        <v>6</v>
      </c>
      <c r="E10" s="105" t="s">
        <v>78</v>
      </c>
      <c r="F10" s="104" t="s">
        <v>77</v>
      </c>
      <c r="G10" s="104" t="s">
        <v>76</v>
      </c>
      <c r="H10" s="103" t="str">
        <f t="shared" si="0"/>
        <v>Actual/365 (Fixed)</v>
      </c>
      <c r="I10" s="102">
        <v>0</v>
      </c>
      <c r="J10" s="101" t="str">
        <f t="shared" si="1"/>
        <v>HKDAM1H6M_Quote</v>
      </c>
      <c r="K10" s="101" t="str">
        <f t="shared" si="2"/>
        <v>HKD_YC1MRH_AM1H6M</v>
      </c>
      <c r="L10" s="100" t="str">
        <f>_xll.qlSwapRateHelper2(K10,$J10,$C10,Calendar,$F10,$G10,$H10,$L$4,$I10,B10,DiscountingCurve,Permanent,,ObjectOverwrite)</f>
        <v>HKD_YC1MRH_AM1H6M#0003</v>
      </c>
      <c r="M10" s="99" t="str">
        <f>_xll.ohRangeRetrieveError(L10)</f>
        <v/>
      </c>
      <c r="N10" s="93"/>
    </row>
    <row r="11" spans="1:20" x14ac:dyDescent="0.2">
      <c r="A11" s="98"/>
      <c r="B11" s="105" t="s">
        <v>79</v>
      </c>
      <c r="C11" s="105" t="s">
        <v>55</v>
      </c>
      <c r="D11" s="105">
        <v>7</v>
      </c>
      <c r="E11" s="105" t="s">
        <v>78</v>
      </c>
      <c r="F11" s="104" t="s">
        <v>77</v>
      </c>
      <c r="G11" s="104" t="s">
        <v>76</v>
      </c>
      <c r="H11" s="103" t="str">
        <f t="shared" si="0"/>
        <v>Actual/365 (Fixed)</v>
      </c>
      <c r="I11" s="102">
        <v>0</v>
      </c>
      <c r="J11" s="101" t="str">
        <f t="shared" si="1"/>
        <v>HKDAM1H7M_Quote</v>
      </c>
      <c r="K11" s="101" t="str">
        <f t="shared" si="2"/>
        <v>HKD_YC1MRH_AM1H7M</v>
      </c>
      <c r="L11" s="100" t="str">
        <f>_xll.qlSwapRateHelper2(K11,$J11,$C11,Calendar,$F11,$G11,$H11,$L$4,$I11,B11,DiscountingCurve,Permanent,,ObjectOverwrite)</f>
        <v>HKD_YC1MRH_AM1H7M#0003</v>
      </c>
      <c r="M11" s="99" t="str">
        <f>_xll.ohRangeRetrieveError(L11)</f>
        <v/>
      </c>
      <c r="N11" s="93"/>
    </row>
    <row r="12" spans="1:20" x14ac:dyDescent="0.2">
      <c r="A12" s="98"/>
      <c r="B12" s="105" t="s">
        <v>79</v>
      </c>
      <c r="C12" s="105" t="s">
        <v>54</v>
      </c>
      <c r="D12" s="105">
        <v>8</v>
      </c>
      <c r="E12" s="105" t="s">
        <v>78</v>
      </c>
      <c r="F12" s="104" t="s">
        <v>77</v>
      </c>
      <c r="G12" s="104" t="s">
        <v>76</v>
      </c>
      <c r="H12" s="103" t="str">
        <f t="shared" si="0"/>
        <v>Actual/365 (Fixed)</v>
      </c>
      <c r="I12" s="102">
        <v>0</v>
      </c>
      <c r="J12" s="101" t="str">
        <f t="shared" si="1"/>
        <v>HKDAM1H8M_Quote</v>
      </c>
      <c r="K12" s="101" t="str">
        <f t="shared" si="2"/>
        <v>HKD_YC1MRH_AM1H8M</v>
      </c>
      <c r="L12" s="100" t="str">
        <f>_xll.qlSwapRateHelper2(K12,$J12,$C12,Calendar,$F12,$G12,$H12,$L$4,$I12,B12,DiscountingCurve,Permanent,,ObjectOverwrite)</f>
        <v>HKD_YC1MRH_AM1H8M#0003</v>
      </c>
      <c r="M12" s="99" t="str">
        <f>_xll.ohRangeRetrieveError(L12)</f>
        <v/>
      </c>
      <c r="N12" s="93"/>
    </row>
    <row r="13" spans="1:20" x14ac:dyDescent="0.2">
      <c r="A13" s="98"/>
      <c r="B13" s="105" t="s">
        <v>79</v>
      </c>
      <c r="C13" s="105" t="s">
        <v>53</v>
      </c>
      <c r="D13" s="105">
        <v>9</v>
      </c>
      <c r="E13" s="105" t="s">
        <v>78</v>
      </c>
      <c r="F13" s="104" t="s">
        <v>77</v>
      </c>
      <c r="G13" s="104" t="s">
        <v>76</v>
      </c>
      <c r="H13" s="103" t="str">
        <f t="shared" si="0"/>
        <v>Actual/365 (Fixed)</v>
      </c>
      <c r="I13" s="102">
        <v>0</v>
      </c>
      <c r="J13" s="101" t="str">
        <f t="shared" si="1"/>
        <v>HKDAM1H9M_Quote</v>
      </c>
      <c r="K13" s="101" t="str">
        <f t="shared" si="2"/>
        <v>HKD_YC1MRH_AM1H9M</v>
      </c>
      <c r="L13" s="100" t="str">
        <f>_xll.qlSwapRateHelper2(K13,$J13,$C13,Calendar,$F13,$G13,$H13,$L$4,$I13,B13,DiscountingCurve,Permanent,,ObjectOverwrite)</f>
        <v>HKD_YC1MRH_AM1H9M#0003</v>
      </c>
      <c r="M13" s="99" t="str">
        <f>_xll.ohRangeRetrieveError(L13)</f>
        <v/>
      </c>
      <c r="N13" s="93"/>
    </row>
    <row r="14" spans="1:20" x14ac:dyDescent="0.2">
      <c r="A14" s="98"/>
      <c r="B14" s="105" t="s">
        <v>79</v>
      </c>
      <c r="C14" s="105" t="s">
        <v>52</v>
      </c>
      <c r="D14" s="105">
        <v>10</v>
      </c>
      <c r="E14" s="105" t="s">
        <v>78</v>
      </c>
      <c r="F14" s="104" t="s">
        <v>77</v>
      </c>
      <c r="G14" s="104" t="s">
        <v>76</v>
      </c>
      <c r="H14" s="103" t="str">
        <f t="shared" si="0"/>
        <v>Actual/365 (Fixed)</v>
      </c>
      <c r="I14" s="102">
        <v>0</v>
      </c>
      <c r="J14" s="101" t="str">
        <f t="shared" si="1"/>
        <v>HKDAM1H10M_Quote</v>
      </c>
      <c r="K14" s="101" t="str">
        <f t="shared" si="2"/>
        <v>HKD_YC1MRH_AM1H10M</v>
      </c>
      <c r="L14" s="100" t="str">
        <f>_xll.qlSwapRateHelper2(K14,$J14,$C14,Calendar,$F14,$G14,$H14,$L$4,$I14,B14,DiscountingCurve,Permanent,,ObjectOverwrite)</f>
        <v>HKD_YC1MRH_AM1H10M#0003</v>
      </c>
      <c r="M14" s="99" t="str">
        <f>_xll.ohRangeRetrieveError(L14)</f>
        <v/>
      </c>
      <c r="N14" s="93"/>
    </row>
    <row r="15" spans="1:20" x14ac:dyDescent="0.2">
      <c r="A15" s="98"/>
      <c r="B15" s="105" t="s">
        <v>79</v>
      </c>
      <c r="C15" s="105" t="s">
        <v>51</v>
      </c>
      <c r="D15" s="105">
        <v>11</v>
      </c>
      <c r="E15" s="105" t="s">
        <v>78</v>
      </c>
      <c r="F15" s="104" t="s">
        <v>77</v>
      </c>
      <c r="G15" s="104" t="s">
        <v>76</v>
      </c>
      <c r="H15" s="103" t="str">
        <f t="shared" si="0"/>
        <v>Actual/365 (Fixed)</v>
      </c>
      <c r="I15" s="102">
        <v>0</v>
      </c>
      <c r="J15" s="101" t="str">
        <f t="shared" si="1"/>
        <v>HKDAM1H11M_Quote</v>
      </c>
      <c r="K15" s="101" t="str">
        <f t="shared" si="2"/>
        <v>HKD_YC1MRH_AM1H11M</v>
      </c>
      <c r="L15" s="100" t="str">
        <f>_xll.qlSwapRateHelper2(K15,$J15,$C15,Calendar,$F15,$G15,$H15,$L$4,$I15,B15,DiscountingCurve,Permanent,,ObjectOverwrite)</f>
        <v>HKD_YC1MRH_AM1H11M#0003</v>
      </c>
      <c r="M15" s="99" t="str">
        <f>_xll.ohRangeRetrieveError(L15)</f>
        <v/>
      </c>
      <c r="N15" s="93"/>
    </row>
    <row r="16" spans="1:20" x14ac:dyDescent="0.2">
      <c r="A16" s="98"/>
      <c r="B16" s="105" t="s">
        <v>79</v>
      </c>
      <c r="C16" s="105" t="s">
        <v>24</v>
      </c>
      <c r="D16" s="105">
        <v>12</v>
      </c>
      <c r="E16" s="105" t="s">
        <v>78</v>
      </c>
      <c r="F16" s="104" t="s">
        <v>77</v>
      </c>
      <c r="G16" s="104" t="s">
        <v>76</v>
      </c>
      <c r="H16" s="103" t="str">
        <f t="shared" si="0"/>
        <v>Actual/365 (Fixed)</v>
      </c>
      <c r="I16" s="102">
        <v>0</v>
      </c>
      <c r="J16" s="101" t="str">
        <f t="shared" si="1"/>
        <v>HKDAM1H1Y_Quote</v>
      </c>
      <c r="K16" s="101" t="str">
        <f t="shared" si="2"/>
        <v>HKD_YC1MRH_AM1H1Y</v>
      </c>
      <c r="L16" s="100" t="str">
        <f>_xll.qlSwapRateHelper2(K16,$J16,$C16,Calendar,$F16,$G16,$H16,$L$4,$I16,B16,DiscountingCurve,Permanent,,ObjectOverwrite)</f>
        <v>HKD_YC1MRH_AM1H1Y#0003</v>
      </c>
      <c r="M16" s="99" t="str">
        <f>_xll.ohRangeRetrieveError(L16)</f>
        <v/>
      </c>
      <c r="N16" s="93"/>
    </row>
    <row r="17" spans="1:14" x14ac:dyDescent="0.2">
      <c r="A17" s="98"/>
      <c r="B17" s="97"/>
      <c r="C17" s="97"/>
      <c r="D17" s="97"/>
      <c r="E17" s="97"/>
      <c r="F17" s="96"/>
      <c r="G17" s="96"/>
      <c r="H17" s="96"/>
      <c r="I17" s="95"/>
      <c r="J17" s="94"/>
      <c r="K17" s="94"/>
      <c r="L17" s="94"/>
      <c r="M17" s="94"/>
      <c r="N17" s="93"/>
    </row>
    <row r="18" spans="1:14" ht="12" thickBot="1" x14ac:dyDescent="0.25">
      <c r="A18" s="92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0"/>
      <c r="M18" s="90"/>
      <c r="N18" s="89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9"/>
  <sheetViews>
    <sheetView workbookViewId="0"/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3.28515625" style="55" bestFit="1" customWidth="1"/>
    <col min="6" max="7" width="8" style="55" bestFit="1" customWidth="1"/>
    <col min="8" max="9" width="6.85546875" style="55" bestFit="1" customWidth="1"/>
    <col min="10" max="10" width="7.85546875" style="55" bestFit="1" customWidth="1"/>
    <col min="11" max="12" width="17.28515625" style="55" bestFit="1" customWidth="1"/>
    <col min="13" max="13" width="3" style="34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">
      <c r="B1" s="151" t="s">
        <v>155</v>
      </c>
      <c r="C1" s="152"/>
      <c r="D1" s="153"/>
      <c r="E1" s="60" t="s">
        <v>19</v>
      </c>
      <c r="F1" s="60" t="s">
        <v>16</v>
      </c>
      <c r="G1" s="60" t="s">
        <v>26</v>
      </c>
      <c r="H1" s="60" t="s">
        <v>2</v>
      </c>
      <c r="I1" s="60" t="s">
        <v>3</v>
      </c>
      <c r="J1" s="60" t="s">
        <v>45</v>
      </c>
      <c r="K1" s="60" t="s">
        <v>0</v>
      </c>
      <c r="L1" s="60" t="s">
        <v>1</v>
      </c>
    </row>
    <row r="2" spans="2:14" ht="11.25" customHeight="1" x14ac:dyDescent="0.2">
      <c r="B2" s="144"/>
      <c r="C2" s="129"/>
      <c r="D2" s="128" t="s">
        <v>154</v>
      </c>
      <c r="E2" s="128" t="str">
        <f t="shared" ref="E2:E33" si="0">RateHelperPrefix&amp;"_"&amp;$B2&amp;$C2&amp;$D2</f>
        <v>HKD_YC1MRH_OND</v>
      </c>
      <c r="F2" s="61" t="e">
        <f>_xll.qlRateHelperQuoteValue($E2,Trigger)</f>
        <v>#NUM!</v>
      </c>
      <c r="G2" s="61"/>
      <c r="H2" s="62" t="b">
        <v>0</v>
      </c>
      <c r="I2" s="62">
        <v>10</v>
      </c>
      <c r="J2" s="62">
        <v>1</v>
      </c>
      <c r="K2" s="63" t="e">
        <f>_xll.qlRateHelperEarliestDate($E2,Trigger)</f>
        <v>#NUM!</v>
      </c>
      <c r="L2" s="64" t="e">
        <f>_xll.qlRateHelperLatestDate($E2,Trigger)</f>
        <v>#NUM!</v>
      </c>
      <c r="M2" s="34">
        <v>10</v>
      </c>
      <c r="N2" s="34" t="s">
        <v>30</v>
      </c>
    </row>
    <row r="3" spans="2:14" x14ac:dyDescent="0.2">
      <c r="B3" s="144"/>
      <c r="C3" s="129"/>
      <c r="D3" s="128" t="s">
        <v>153</v>
      </c>
      <c r="E3" s="128" t="str">
        <f t="shared" si="0"/>
        <v>HKD_YC1MRH_TND</v>
      </c>
      <c r="F3" s="61" t="e">
        <f>_xll.qlRateHelperQuoteValue($E3,Trigger)</f>
        <v>#NUM!</v>
      </c>
      <c r="G3" s="61"/>
      <c r="H3" s="62" t="b">
        <v>0</v>
      </c>
      <c r="I3" s="62">
        <v>10</v>
      </c>
      <c r="J3" s="62">
        <v>1</v>
      </c>
      <c r="K3" s="63" t="e">
        <f>_xll.qlRateHelperEarliestDate($E3,Trigger)</f>
        <v>#NUM!</v>
      </c>
      <c r="L3" s="64" t="e">
        <f>_xll.qlRateHelperLatestDate($E3,Trigger)</f>
        <v>#NUM!</v>
      </c>
      <c r="M3" s="34">
        <v>20</v>
      </c>
      <c r="N3" s="34" t="s">
        <v>31</v>
      </c>
    </row>
    <row r="4" spans="2:14" x14ac:dyDescent="0.2">
      <c r="B4" s="144"/>
      <c r="C4" s="129"/>
      <c r="D4" s="128" t="s">
        <v>152</v>
      </c>
      <c r="E4" s="128" t="str">
        <f t="shared" si="0"/>
        <v>HKD_YC1MRH_SND</v>
      </c>
      <c r="F4" s="61" t="e">
        <f>_xll.qlRateHelperQuoteValue($E4,Trigger)</f>
        <v>#NUM!</v>
      </c>
      <c r="G4" s="61"/>
      <c r="H4" s="62" t="b">
        <v>0</v>
      </c>
      <c r="I4" s="62">
        <v>10</v>
      </c>
      <c r="J4" s="62">
        <v>1</v>
      </c>
      <c r="K4" s="63" t="e">
        <f>_xll.qlRateHelperEarliestDate($E4,Trigger)</f>
        <v>#NUM!</v>
      </c>
      <c r="L4" s="64" t="e">
        <f>_xll.qlRateHelperLatestDate($E4,Trigger)</f>
        <v>#NUM!</v>
      </c>
      <c r="M4" s="34">
        <v>30</v>
      </c>
      <c r="N4" s="34" t="s">
        <v>32</v>
      </c>
    </row>
    <row r="5" spans="2:14" x14ac:dyDescent="0.2">
      <c r="B5" s="144"/>
      <c r="C5" s="129"/>
      <c r="D5" s="128" t="s">
        <v>151</v>
      </c>
      <c r="E5" s="128" t="str">
        <f t="shared" si="0"/>
        <v>HKD_YC1MRH_SWD</v>
      </c>
      <c r="F5" s="61" t="e">
        <f>_xll.qlRateHelperQuoteValue($E5,Trigger)</f>
        <v>#NUM!</v>
      </c>
      <c r="G5" s="61"/>
      <c r="H5" s="62" t="b">
        <v>0</v>
      </c>
      <c r="I5" s="62">
        <v>10</v>
      </c>
      <c r="J5" s="62">
        <v>1</v>
      </c>
      <c r="K5" s="63" t="e">
        <f>_xll.qlRateHelperEarliestDate($E5,Trigger)</f>
        <v>#NUM!</v>
      </c>
      <c r="L5" s="64" t="e">
        <f>_xll.qlRateHelperLatestDate($E5,Trigger)</f>
        <v>#NUM!</v>
      </c>
      <c r="M5" s="34">
        <v>40</v>
      </c>
      <c r="N5" s="34" t="s">
        <v>42</v>
      </c>
    </row>
    <row r="6" spans="2:14" x14ac:dyDescent="0.2">
      <c r="B6" s="144"/>
      <c r="C6" s="129"/>
      <c r="D6" s="128" t="s">
        <v>150</v>
      </c>
      <c r="E6" s="128" t="str">
        <f t="shared" si="0"/>
        <v>HKD_YC1MRH_2WD</v>
      </c>
      <c r="F6" s="61" t="e">
        <f>_xll.qlRateHelperQuoteValue($E6,Trigger)</f>
        <v>#NUM!</v>
      </c>
      <c r="G6" s="61"/>
      <c r="H6" s="62" t="b">
        <v>0</v>
      </c>
      <c r="I6" s="62">
        <v>10</v>
      </c>
      <c r="J6" s="62">
        <v>1</v>
      </c>
      <c r="K6" s="63" t="e">
        <f>_xll.qlRateHelperEarliestDate($E6,Trigger)</f>
        <v>#NUM!</v>
      </c>
      <c r="L6" s="64" t="e">
        <f>_xll.qlRateHelperLatestDate($E6,Trigger)</f>
        <v>#NUM!</v>
      </c>
      <c r="M6" s="34">
        <v>50</v>
      </c>
      <c r="N6" s="34" t="s">
        <v>33</v>
      </c>
    </row>
    <row r="7" spans="2:14" x14ac:dyDescent="0.2">
      <c r="B7" s="144"/>
      <c r="C7" s="129"/>
      <c r="D7" s="128" t="s">
        <v>149</v>
      </c>
      <c r="E7" s="128" t="str">
        <f t="shared" si="0"/>
        <v>HKD_YC1MRH_3WD</v>
      </c>
      <c r="F7" s="61" t="e">
        <f>_xll.qlRateHelperQuoteValue($E7,Trigger)</f>
        <v>#NUM!</v>
      </c>
      <c r="G7" s="61"/>
      <c r="H7" s="62" t="b">
        <v>0</v>
      </c>
      <c r="I7" s="62">
        <v>10</v>
      </c>
      <c r="J7" s="62">
        <v>1</v>
      </c>
      <c r="K7" s="63" t="e">
        <f>_xll.qlRateHelperEarliestDate($E7,Trigger)</f>
        <v>#NUM!</v>
      </c>
      <c r="L7" s="64" t="e">
        <f>_xll.qlRateHelperLatestDate($E7,Trigger)</f>
        <v>#NUM!</v>
      </c>
      <c r="M7" s="34">
        <v>60</v>
      </c>
      <c r="N7" s="34" t="s">
        <v>34</v>
      </c>
    </row>
    <row r="8" spans="2:14" x14ac:dyDescent="0.2">
      <c r="B8" s="144"/>
      <c r="C8" s="129"/>
      <c r="D8" s="128" t="s">
        <v>148</v>
      </c>
      <c r="E8" s="128" t="str">
        <f t="shared" si="0"/>
        <v>HKD_YC1MRH_1MD</v>
      </c>
      <c r="F8" s="61" t="e">
        <f>_xll.qlRateHelperQuoteValue($E8,Trigger)</f>
        <v>#NUM!</v>
      </c>
      <c r="G8" s="61"/>
      <c r="H8" s="62" t="b">
        <v>0</v>
      </c>
      <c r="I8" s="62">
        <v>10</v>
      </c>
      <c r="J8" s="62">
        <v>1</v>
      </c>
      <c r="K8" s="63" t="e">
        <f>_xll.qlRateHelperEarliestDate($E8,Trigger)</f>
        <v>#NUM!</v>
      </c>
      <c r="L8" s="64" t="e">
        <f>_xll.qlRateHelperLatestDate($E8,Trigger)</f>
        <v>#NUM!</v>
      </c>
      <c r="M8" s="34">
        <v>70</v>
      </c>
      <c r="N8" s="34" t="s">
        <v>46</v>
      </c>
    </row>
    <row r="9" spans="2:14" hidden="1" x14ac:dyDescent="0.2">
      <c r="B9" s="144"/>
      <c r="C9" s="129"/>
      <c r="D9" s="128" t="s">
        <v>147</v>
      </c>
      <c r="E9" s="128" t="str">
        <f t="shared" si="0"/>
        <v>HKD_YC1MRH_2MD</v>
      </c>
      <c r="F9" s="61" t="e">
        <f>_xll.qlRateHelperQuoteValue($E9,Trigger)</f>
        <v>#NUM!</v>
      </c>
      <c r="G9" s="61"/>
      <c r="H9" s="62" t="b">
        <v>0</v>
      </c>
      <c r="I9" s="62">
        <v>10</v>
      </c>
      <c r="J9" s="62">
        <v>1</v>
      </c>
      <c r="K9" s="63" t="e">
        <f>_xll.qlRateHelperEarliestDate($E9,Trigger)</f>
        <v>#NUM!</v>
      </c>
      <c r="L9" s="64" t="e">
        <f>_xll.qlRateHelperLatestDate($E9,Trigger)</f>
        <v>#NUM!</v>
      </c>
    </row>
    <row r="10" spans="2:14" hidden="1" x14ac:dyDescent="0.2">
      <c r="B10" s="144"/>
      <c r="C10" s="129"/>
      <c r="D10" s="128" t="s">
        <v>146</v>
      </c>
      <c r="E10" s="128" t="str">
        <f t="shared" si="0"/>
        <v>HKD_YC1MRH_3MD</v>
      </c>
      <c r="F10" s="61" t="e">
        <f>_xll.qlRateHelperQuoteValue($E10,Trigger)</f>
        <v>#NUM!</v>
      </c>
      <c r="G10" s="61"/>
      <c r="H10" s="62" t="b">
        <v>0</v>
      </c>
      <c r="I10" s="62">
        <v>10</v>
      </c>
      <c r="J10" s="62">
        <v>1</v>
      </c>
      <c r="K10" s="63" t="e">
        <f>_xll.qlRateHelperEarliestDate($E10,Trigger)</f>
        <v>#NUM!</v>
      </c>
      <c r="L10" s="64" t="e">
        <f>_xll.qlRateHelperLatestDate($E10,Trigger)</f>
        <v>#NUM!</v>
      </c>
    </row>
    <row r="11" spans="2:14" hidden="1" x14ac:dyDescent="0.2">
      <c r="B11" s="144"/>
      <c r="C11" s="129"/>
      <c r="D11" s="128" t="s">
        <v>145</v>
      </c>
      <c r="E11" s="128" t="str">
        <f t="shared" si="0"/>
        <v>HKD_YC1MRH_4MD</v>
      </c>
      <c r="F11" s="61" t="e">
        <f>_xll.qlRateHelperQuoteValue($E11,Trigger)</f>
        <v>#NUM!</v>
      </c>
      <c r="G11" s="61"/>
      <c r="H11" s="62" t="b">
        <v>0</v>
      </c>
      <c r="I11" s="62">
        <v>10</v>
      </c>
      <c r="J11" s="62">
        <v>1</v>
      </c>
      <c r="K11" s="63" t="e">
        <f>_xll.qlRateHelperEarliestDate($E11,Trigger)</f>
        <v>#NUM!</v>
      </c>
      <c r="L11" s="64" t="e">
        <f>_xll.qlRateHelperLatestDate($E11,Trigger)</f>
        <v>#NUM!</v>
      </c>
      <c r="M11" s="34">
        <v>7</v>
      </c>
    </row>
    <row r="12" spans="2:14" hidden="1" x14ac:dyDescent="0.2">
      <c r="B12" s="144"/>
      <c r="C12" s="129"/>
      <c r="D12" s="128" t="s">
        <v>144</v>
      </c>
      <c r="E12" s="128" t="str">
        <f t="shared" si="0"/>
        <v>HKD_YC1MRH_5MD</v>
      </c>
      <c r="F12" s="61" t="e">
        <f>_xll.qlRateHelperQuoteValue($E12,Trigger)</f>
        <v>#NUM!</v>
      </c>
      <c r="G12" s="61"/>
      <c r="H12" s="62" t="b">
        <v>0</v>
      </c>
      <c r="I12" s="62">
        <v>10</v>
      </c>
      <c r="J12" s="62">
        <v>1</v>
      </c>
      <c r="K12" s="63" t="e">
        <f>_xll.qlRateHelperEarliestDate($E12,Trigger)</f>
        <v>#NUM!</v>
      </c>
      <c r="L12" s="64" t="e">
        <f>_xll.qlRateHelperLatestDate($E12,Trigger)</f>
        <v>#NUM!</v>
      </c>
    </row>
    <row r="13" spans="2:14" hidden="1" x14ac:dyDescent="0.2">
      <c r="B13" s="144"/>
      <c r="C13" s="129"/>
      <c r="D13" s="128" t="s">
        <v>143</v>
      </c>
      <c r="E13" s="128" t="str">
        <f t="shared" si="0"/>
        <v>HKD_YC1MRH_6MD</v>
      </c>
      <c r="F13" s="61" t="e">
        <f>_xll.qlRateHelperQuoteValue($E13,Trigger)</f>
        <v>#NUM!</v>
      </c>
      <c r="G13" s="61"/>
      <c r="H13" s="62" t="b">
        <v>0</v>
      </c>
      <c r="I13" s="62">
        <v>70</v>
      </c>
      <c r="J13" s="62">
        <v>1</v>
      </c>
      <c r="K13" s="63" t="e">
        <f>_xll.qlRateHelperEarliestDate($E13,Trigger)</f>
        <v>#NUM!</v>
      </c>
      <c r="L13" s="64" t="e">
        <f>_xll.qlRateHelperLatestDate($E13,Trigger)</f>
        <v>#NUM!</v>
      </c>
    </row>
    <row r="14" spans="2:14" hidden="1" x14ac:dyDescent="0.2">
      <c r="B14" s="144"/>
      <c r="C14" s="129"/>
      <c r="D14" s="128" t="s">
        <v>142</v>
      </c>
      <c r="E14" s="128" t="str">
        <f t="shared" si="0"/>
        <v>HKD_YC1MRH_9MD</v>
      </c>
      <c r="F14" s="61" t="e">
        <f>_xll.qlRateHelperQuoteValue($E14,Trigger)</f>
        <v>#NUM!</v>
      </c>
      <c r="G14" s="61"/>
      <c r="H14" s="62" t="b">
        <v>0</v>
      </c>
      <c r="I14" s="62">
        <v>10</v>
      </c>
      <c r="J14" s="62">
        <v>1</v>
      </c>
      <c r="K14" s="63" t="e">
        <f>_xll.qlRateHelperEarliestDate($E14,Trigger)</f>
        <v>#NUM!</v>
      </c>
      <c r="L14" s="64" t="e">
        <f>_xll.qlRateHelperLatestDate($E14,Trigger)</f>
        <v>#NUM!</v>
      </c>
    </row>
    <row r="15" spans="2:14" hidden="1" x14ac:dyDescent="0.2">
      <c r="B15" s="143"/>
      <c r="C15" s="126"/>
      <c r="D15" s="125" t="s">
        <v>141</v>
      </c>
      <c r="E15" s="125" t="str">
        <f t="shared" si="0"/>
        <v>HKD_YC1MRH_1YD</v>
      </c>
      <c r="F15" s="65" t="e">
        <f>_xll.qlRateHelperQuoteValue($E15,Trigger)</f>
        <v>#NUM!</v>
      </c>
      <c r="G15" s="65"/>
      <c r="H15" s="66" t="b">
        <v>0</v>
      </c>
      <c r="I15" s="66">
        <v>10</v>
      </c>
      <c r="J15" s="66">
        <v>1</v>
      </c>
      <c r="K15" s="67" t="e">
        <f>_xll.qlRateHelperEarliestDate($E15,Trigger)</f>
        <v>#NUM!</v>
      </c>
      <c r="L15" s="68" t="e">
        <f>_xll.qlRateHelperLatestDate($E15,Trigger)</f>
        <v>#NUM!</v>
      </c>
    </row>
    <row r="16" spans="2:14" hidden="1" x14ac:dyDescent="0.2">
      <c r="B16" s="138" t="s">
        <v>140</v>
      </c>
      <c r="C16" s="137">
        <f>Months</f>
        <v>1</v>
      </c>
      <c r="D16" s="135" t="s">
        <v>138</v>
      </c>
      <c r="E16" s="135" t="str">
        <f t="shared" si="0"/>
        <v>HKD_YC1MRH_T1F1</v>
      </c>
      <c r="F16" s="134" t="e">
        <f>_xll.qlRateHelperQuoteValue($E16,Trigger)</f>
        <v>#NUM!</v>
      </c>
      <c r="G16" s="134"/>
      <c r="H16" s="133" t="b">
        <v>0</v>
      </c>
      <c r="I16" s="133">
        <v>20</v>
      </c>
      <c r="J16" s="133">
        <v>7</v>
      </c>
      <c r="K16" s="132" t="e">
        <f>_xll.qlRateHelperEarliestDate($E16,Trigger)</f>
        <v>#NUM!</v>
      </c>
      <c r="L16" s="131" t="e">
        <f>_xll.qlRateHelperLatestDate($E16,Trigger)</f>
        <v>#NUM!</v>
      </c>
    </row>
    <row r="17" spans="2:12" hidden="1" x14ac:dyDescent="0.2">
      <c r="B17" s="127" t="s">
        <v>139</v>
      </c>
      <c r="C17" s="126">
        <f>Months</f>
        <v>1</v>
      </c>
      <c r="D17" s="125" t="s">
        <v>138</v>
      </c>
      <c r="E17" s="125" t="str">
        <f t="shared" si="0"/>
        <v>HKD_YC1MRH_TOM1F1</v>
      </c>
      <c r="F17" s="65" t="e">
        <f>_xll.qlRateHelperQuoteValue($E17,Trigger)</f>
        <v>#NUM!</v>
      </c>
      <c r="G17" s="65"/>
      <c r="H17" s="66" t="b">
        <v>0</v>
      </c>
      <c r="I17" s="66">
        <v>20</v>
      </c>
      <c r="J17" s="66">
        <v>7</v>
      </c>
      <c r="K17" s="67" t="e">
        <f>_xll.qlRateHelperEarliestDate($E17,Trigger)</f>
        <v>#NUM!</v>
      </c>
      <c r="L17" s="68" t="e">
        <f>_xll.qlRateHelperLatestDate($E17,Trigger)</f>
        <v>#NUM!</v>
      </c>
    </row>
    <row r="18" spans="2:12" hidden="1" x14ac:dyDescent="0.2">
      <c r="B18" s="130">
        <v>1</v>
      </c>
      <c r="C18" s="129" t="s">
        <v>137</v>
      </c>
      <c r="D18" s="128" t="str">
        <f t="shared" ref="D18:D35" si="1">(B18+Months)&amp;"F"</f>
        <v>2F</v>
      </c>
      <c r="E18" s="128" t="str">
        <f t="shared" si="0"/>
        <v>HKD_YC1MRH_1x2F</v>
      </c>
      <c r="F18" s="61" t="e">
        <f>_xll.qlRateHelperQuoteValue($E18,Trigger)</f>
        <v>#NUM!</v>
      </c>
      <c r="G18" s="61"/>
      <c r="H18" s="62" t="b">
        <v>0</v>
      </c>
      <c r="I18" s="62">
        <v>20</v>
      </c>
      <c r="J18" s="62">
        <v>7</v>
      </c>
      <c r="K18" s="63" t="e">
        <f>_xll.qlRateHelperEarliestDate($E18,Trigger)</f>
        <v>#NUM!</v>
      </c>
      <c r="L18" s="64" t="e">
        <f>_xll.qlRateHelperLatestDate($E18,Trigger)</f>
        <v>#NUM!</v>
      </c>
    </row>
    <row r="19" spans="2:12" hidden="1" x14ac:dyDescent="0.2">
      <c r="B19" s="130">
        <v>2</v>
      </c>
      <c r="C19" s="129" t="s">
        <v>137</v>
      </c>
      <c r="D19" s="128" t="str">
        <f t="shared" si="1"/>
        <v>3F</v>
      </c>
      <c r="E19" s="128" t="str">
        <f t="shared" si="0"/>
        <v>HKD_YC1MRH_2x3F</v>
      </c>
      <c r="F19" s="61" t="e">
        <f>_xll.qlRateHelperQuoteValue($E19,Trigger)</f>
        <v>#NUM!</v>
      </c>
      <c r="G19" s="61"/>
      <c r="H19" s="62" t="b">
        <v>0</v>
      </c>
      <c r="I19" s="62">
        <v>20</v>
      </c>
      <c r="J19" s="62">
        <v>7</v>
      </c>
      <c r="K19" s="63" t="e">
        <f>_xll.qlRateHelperEarliestDate($E19,Trigger)</f>
        <v>#NUM!</v>
      </c>
      <c r="L19" s="64" t="e">
        <f>_xll.qlRateHelperLatestDate($E19,Trigger)</f>
        <v>#NUM!</v>
      </c>
    </row>
    <row r="20" spans="2:12" hidden="1" x14ac:dyDescent="0.2">
      <c r="B20" s="130">
        <v>3</v>
      </c>
      <c r="C20" s="129" t="s">
        <v>137</v>
      </c>
      <c r="D20" s="128" t="str">
        <f t="shared" si="1"/>
        <v>4F</v>
      </c>
      <c r="E20" s="128" t="str">
        <f t="shared" si="0"/>
        <v>HKD_YC1MRH_3x4F</v>
      </c>
      <c r="F20" s="61" t="e">
        <f>_xll.qlRateHelperQuoteValue($E20,Trigger)</f>
        <v>#NUM!</v>
      </c>
      <c r="G20" s="61"/>
      <c r="H20" s="62" t="b">
        <v>0</v>
      </c>
      <c r="I20" s="62">
        <v>20</v>
      </c>
      <c r="J20" s="62">
        <v>7</v>
      </c>
      <c r="K20" s="63" t="e">
        <f>_xll.qlRateHelperEarliestDate($E20,Trigger)</f>
        <v>#NUM!</v>
      </c>
      <c r="L20" s="64" t="e">
        <f>_xll.qlRateHelperLatestDate($E20,Trigger)</f>
        <v>#NUM!</v>
      </c>
    </row>
    <row r="21" spans="2:12" hidden="1" x14ac:dyDescent="0.2">
      <c r="B21" s="130">
        <v>4</v>
      </c>
      <c r="C21" s="129" t="s">
        <v>137</v>
      </c>
      <c r="D21" s="128" t="str">
        <f t="shared" si="1"/>
        <v>5F</v>
      </c>
      <c r="E21" s="128" t="str">
        <f t="shared" si="0"/>
        <v>HKD_YC1MRH_4x5F</v>
      </c>
      <c r="F21" s="61" t="e">
        <f>_xll.qlRateHelperQuoteValue($E21,Trigger)</f>
        <v>#NUM!</v>
      </c>
      <c r="G21" s="61"/>
      <c r="H21" s="62" t="b">
        <v>0</v>
      </c>
      <c r="I21" s="62">
        <v>20</v>
      </c>
      <c r="J21" s="62">
        <v>7</v>
      </c>
      <c r="K21" s="63" t="e">
        <f>_xll.qlRateHelperEarliestDate($E21,Trigger)</f>
        <v>#NUM!</v>
      </c>
      <c r="L21" s="64" t="e">
        <f>_xll.qlRateHelperLatestDate($E21,Trigger)</f>
        <v>#NUM!</v>
      </c>
    </row>
    <row r="22" spans="2:12" hidden="1" x14ac:dyDescent="0.2">
      <c r="B22" s="130">
        <v>5</v>
      </c>
      <c r="C22" s="129" t="s">
        <v>137</v>
      </c>
      <c r="D22" s="128" t="str">
        <f t="shared" si="1"/>
        <v>6F</v>
      </c>
      <c r="E22" s="128" t="str">
        <f t="shared" si="0"/>
        <v>HKD_YC1MRH_5x6F</v>
      </c>
      <c r="F22" s="61" t="e">
        <f>_xll.qlRateHelperQuoteValue($E22,Trigger)</f>
        <v>#NUM!</v>
      </c>
      <c r="G22" s="61"/>
      <c r="H22" s="62" t="b">
        <v>0</v>
      </c>
      <c r="I22" s="62">
        <v>20</v>
      </c>
      <c r="J22" s="62">
        <v>7</v>
      </c>
      <c r="K22" s="63" t="e">
        <f>_xll.qlRateHelperEarliestDate($E22,Trigger)</f>
        <v>#NUM!</v>
      </c>
      <c r="L22" s="64" t="e">
        <f>_xll.qlRateHelperLatestDate($E22,Trigger)</f>
        <v>#NUM!</v>
      </c>
    </row>
    <row r="23" spans="2:12" hidden="1" x14ac:dyDescent="0.2">
      <c r="B23" s="130">
        <v>6</v>
      </c>
      <c r="C23" s="129" t="s">
        <v>137</v>
      </c>
      <c r="D23" s="128" t="str">
        <f t="shared" si="1"/>
        <v>7F</v>
      </c>
      <c r="E23" s="128" t="str">
        <f t="shared" si="0"/>
        <v>HKD_YC1MRH_6x7F</v>
      </c>
      <c r="F23" s="61" t="e">
        <f>_xll.qlRateHelperQuoteValue($E23,Trigger)</f>
        <v>#NUM!</v>
      </c>
      <c r="G23" s="61"/>
      <c r="H23" s="62" t="b">
        <v>0</v>
      </c>
      <c r="I23" s="62">
        <v>20</v>
      </c>
      <c r="J23" s="62">
        <v>7</v>
      </c>
      <c r="K23" s="63" t="e">
        <f>_xll.qlRateHelperEarliestDate($E23,Trigger)</f>
        <v>#NUM!</v>
      </c>
      <c r="L23" s="64" t="e">
        <f>_xll.qlRateHelperLatestDate($E23,Trigger)</f>
        <v>#NUM!</v>
      </c>
    </row>
    <row r="24" spans="2:12" hidden="1" x14ac:dyDescent="0.2">
      <c r="B24" s="130">
        <v>7</v>
      </c>
      <c r="C24" s="129" t="s">
        <v>137</v>
      </c>
      <c r="D24" s="128" t="str">
        <f t="shared" si="1"/>
        <v>8F</v>
      </c>
      <c r="E24" s="128" t="str">
        <f t="shared" si="0"/>
        <v>HKD_YC1MRH_7x8F</v>
      </c>
      <c r="F24" s="61" t="e">
        <f>_xll.qlRateHelperQuoteValue($E24,Trigger)</f>
        <v>#NUM!</v>
      </c>
      <c r="G24" s="61"/>
      <c r="H24" s="62" t="b">
        <v>0</v>
      </c>
      <c r="I24" s="62">
        <v>20</v>
      </c>
      <c r="J24" s="62">
        <v>7</v>
      </c>
      <c r="K24" s="63" t="e">
        <f>_xll.qlRateHelperEarliestDate($E24,Trigger)</f>
        <v>#NUM!</v>
      </c>
      <c r="L24" s="64" t="e">
        <f>_xll.qlRateHelperLatestDate($E24,Trigger)</f>
        <v>#NUM!</v>
      </c>
    </row>
    <row r="25" spans="2:12" hidden="1" x14ac:dyDescent="0.2">
      <c r="B25" s="130">
        <v>8</v>
      </c>
      <c r="C25" s="129" t="s">
        <v>137</v>
      </c>
      <c r="D25" s="128" t="str">
        <f t="shared" si="1"/>
        <v>9F</v>
      </c>
      <c r="E25" s="128" t="str">
        <f t="shared" si="0"/>
        <v>HKD_YC1MRH_8x9F</v>
      </c>
      <c r="F25" s="61" t="e">
        <f>_xll.qlRateHelperQuoteValue($E25,Trigger)</f>
        <v>#NUM!</v>
      </c>
      <c r="G25" s="61"/>
      <c r="H25" s="62" t="b">
        <v>0</v>
      </c>
      <c r="I25" s="62">
        <v>20</v>
      </c>
      <c r="J25" s="62">
        <v>7</v>
      </c>
      <c r="K25" s="63" t="e">
        <f>_xll.qlRateHelperEarliestDate($E25,Trigger)</f>
        <v>#NUM!</v>
      </c>
      <c r="L25" s="64" t="e">
        <f>_xll.qlRateHelperLatestDate($E25,Trigger)</f>
        <v>#NUM!</v>
      </c>
    </row>
    <row r="26" spans="2:12" hidden="1" x14ac:dyDescent="0.2">
      <c r="B26" s="130">
        <v>9</v>
      </c>
      <c r="C26" s="129" t="s">
        <v>137</v>
      </c>
      <c r="D26" s="128" t="str">
        <f t="shared" si="1"/>
        <v>10F</v>
      </c>
      <c r="E26" s="128" t="str">
        <f t="shared" si="0"/>
        <v>HKD_YC1MRH_9x10F</v>
      </c>
      <c r="F26" s="61" t="e">
        <f>_xll.qlRateHelperQuoteValue($E26,Trigger)</f>
        <v>#NUM!</v>
      </c>
      <c r="G26" s="61"/>
      <c r="H26" s="62" t="b">
        <v>0</v>
      </c>
      <c r="I26" s="62">
        <v>20</v>
      </c>
      <c r="J26" s="62">
        <v>7</v>
      </c>
      <c r="K26" s="63" t="e">
        <f>_xll.qlRateHelperEarliestDate($E26,Trigger)</f>
        <v>#NUM!</v>
      </c>
      <c r="L26" s="64" t="e">
        <f>_xll.qlRateHelperLatestDate($E26,Trigger)</f>
        <v>#NUM!</v>
      </c>
    </row>
    <row r="27" spans="2:12" hidden="1" x14ac:dyDescent="0.2">
      <c r="B27" s="130">
        <v>10</v>
      </c>
      <c r="C27" s="129" t="s">
        <v>137</v>
      </c>
      <c r="D27" s="128" t="str">
        <f t="shared" si="1"/>
        <v>11F</v>
      </c>
      <c r="E27" s="128" t="str">
        <f t="shared" si="0"/>
        <v>HKD_YC1MRH_10x11F</v>
      </c>
      <c r="F27" s="61" t="e">
        <f>_xll.qlRateHelperQuoteValue($E27,Trigger)</f>
        <v>#NUM!</v>
      </c>
      <c r="G27" s="61"/>
      <c r="H27" s="62" t="b">
        <v>0</v>
      </c>
      <c r="I27" s="62">
        <v>20</v>
      </c>
      <c r="J27" s="62">
        <v>7</v>
      </c>
      <c r="K27" s="63" t="e">
        <f>_xll.qlRateHelperEarliestDate($E27,Trigger)</f>
        <v>#NUM!</v>
      </c>
      <c r="L27" s="64" t="e">
        <f>_xll.qlRateHelperLatestDate($E27,Trigger)</f>
        <v>#NUM!</v>
      </c>
    </row>
    <row r="28" spans="2:12" hidden="1" x14ac:dyDescent="0.2">
      <c r="B28" s="130">
        <v>11</v>
      </c>
      <c r="C28" s="129" t="s">
        <v>137</v>
      </c>
      <c r="D28" s="128" t="str">
        <f t="shared" si="1"/>
        <v>12F</v>
      </c>
      <c r="E28" s="128" t="str">
        <f t="shared" si="0"/>
        <v>HKD_YC1MRH_11x12F</v>
      </c>
      <c r="F28" s="61" t="e">
        <f>_xll.qlRateHelperQuoteValue($E28,Trigger)</f>
        <v>#NUM!</v>
      </c>
      <c r="G28" s="61"/>
      <c r="H28" s="62" t="b">
        <v>0</v>
      </c>
      <c r="I28" s="62">
        <v>20</v>
      </c>
      <c r="J28" s="62">
        <v>7</v>
      </c>
      <c r="K28" s="63" t="e">
        <f>_xll.qlRateHelperEarliestDate($E28,Trigger)</f>
        <v>#NUM!</v>
      </c>
      <c r="L28" s="64" t="e">
        <f>_xll.qlRateHelperLatestDate($E28,Trigger)</f>
        <v>#NUM!</v>
      </c>
    </row>
    <row r="29" spans="2:12" hidden="1" x14ac:dyDescent="0.2">
      <c r="B29" s="130">
        <v>12</v>
      </c>
      <c r="C29" s="129" t="s">
        <v>137</v>
      </c>
      <c r="D29" s="128" t="str">
        <f t="shared" si="1"/>
        <v>13F</v>
      </c>
      <c r="E29" s="128" t="str">
        <f t="shared" si="0"/>
        <v>HKD_YC1MRH_12x13F</v>
      </c>
      <c r="F29" s="61" t="e">
        <f>_xll.qlRateHelperQuoteValue($E29,Trigger)</f>
        <v>#NUM!</v>
      </c>
      <c r="G29" s="61"/>
      <c r="H29" s="62" t="b">
        <v>0</v>
      </c>
      <c r="I29" s="62">
        <v>20</v>
      </c>
      <c r="J29" s="62">
        <v>7</v>
      </c>
      <c r="K29" s="63" t="e">
        <f>_xll.qlRateHelperEarliestDate($E29,Trigger)</f>
        <v>#NUM!</v>
      </c>
      <c r="L29" s="64" t="e">
        <f>_xll.qlRateHelperLatestDate($E29,Trigger)</f>
        <v>#NUM!</v>
      </c>
    </row>
    <row r="30" spans="2:12" hidden="1" x14ac:dyDescent="0.2">
      <c r="B30" s="130">
        <v>13</v>
      </c>
      <c r="C30" s="129" t="s">
        <v>137</v>
      </c>
      <c r="D30" s="128" t="str">
        <f t="shared" si="1"/>
        <v>14F</v>
      </c>
      <c r="E30" s="128" t="str">
        <f t="shared" si="0"/>
        <v>HKD_YC1MRH_13x14F</v>
      </c>
      <c r="F30" s="61" t="e">
        <f>_xll.qlRateHelperQuoteValue($E30,Trigger)</f>
        <v>#NUM!</v>
      </c>
      <c r="G30" s="61"/>
      <c r="H30" s="62" t="b">
        <v>0</v>
      </c>
      <c r="I30" s="62">
        <v>20</v>
      </c>
      <c r="J30" s="62">
        <v>7</v>
      </c>
      <c r="K30" s="63" t="e">
        <f>_xll.qlRateHelperEarliestDate($E30,Trigger)</f>
        <v>#NUM!</v>
      </c>
      <c r="L30" s="64" t="e">
        <f>_xll.qlRateHelperLatestDate($E30,Trigger)</f>
        <v>#NUM!</v>
      </c>
    </row>
    <row r="31" spans="2:12" hidden="1" x14ac:dyDescent="0.2">
      <c r="B31" s="130">
        <v>14</v>
      </c>
      <c r="C31" s="129" t="s">
        <v>137</v>
      </c>
      <c r="D31" s="128" t="str">
        <f t="shared" si="1"/>
        <v>15F</v>
      </c>
      <c r="E31" s="128" t="str">
        <f t="shared" si="0"/>
        <v>HKD_YC1MRH_14x15F</v>
      </c>
      <c r="F31" s="61" t="e">
        <f>_xll.qlRateHelperQuoteValue($E31,Trigger)</f>
        <v>#NUM!</v>
      </c>
      <c r="G31" s="61"/>
      <c r="H31" s="62" t="b">
        <v>0</v>
      </c>
      <c r="I31" s="62">
        <v>20</v>
      </c>
      <c r="J31" s="62">
        <v>7</v>
      </c>
      <c r="K31" s="63" t="e">
        <f>_xll.qlRateHelperEarliestDate($E31,Trigger)</f>
        <v>#NUM!</v>
      </c>
      <c r="L31" s="64" t="e">
        <f>_xll.qlRateHelperLatestDate($E31,Trigger)</f>
        <v>#NUM!</v>
      </c>
    </row>
    <row r="32" spans="2:12" hidden="1" x14ac:dyDescent="0.2">
      <c r="B32" s="130">
        <v>15</v>
      </c>
      <c r="C32" s="129" t="s">
        <v>137</v>
      </c>
      <c r="D32" s="128" t="str">
        <f t="shared" si="1"/>
        <v>16F</v>
      </c>
      <c r="E32" s="128" t="str">
        <f t="shared" si="0"/>
        <v>HKD_YC1MRH_15x16F</v>
      </c>
      <c r="F32" s="61" t="e">
        <f>_xll.qlRateHelperQuoteValue($E32,Trigger)</f>
        <v>#NUM!</v>
      </c>
      <c r="G32" s="61"/>
      <c r="H32" s="62" t="b">
        <v>0</v>
      </c>
      <c r="I32" s="62">
        <v>20</v>
      </c>
      <c r="J32" s="62">
        <v>7</v>
      </c>
      <c r="K32" s="63" t="e">
        <f>_xll.qlRateHelperEarliestDate($E32,Trigger)</f>
        <v>#NUM!</v>
      </c>
      <c r="L32" s="64" t="e">
        <f>_xll.qlRateHelperLatestDate($E32,Trigger)</f>
        <v>#NUM!</v>
      </c>
    </row>
    <row r="33" spans="1:12" hidden="1" x14ac:dyDescent="0.2">
      <c r="B33" s="130">
        <v>16</v>
      </c>
      <c r="C33" s="129" t="s">
        <v>137</v>
      </c>
      <c r="D33" s="128" t="str">
        <f t="shared" si="1"/>
        <v>17F</v>
      </c>
      <c r="E33" s="128" t="str">
        <f t="shared" si="0"/>
        <v>HKD_YC1MRH_16x17F</v>
      </c>
      <c r="F33" s="61" t="e">
        <f>_xll.qlRateHelperQuoteValue($E33,Trigger)</f>
        <v>#NUM!</v>
      </c>
      <c r="G33" s="61"/>
      <c r="H33" s="62" t="b">
        <v>0</v>
      </c>
      <c r="I33" s="62">
        <v>20</v>
      </c>
      <c r="J33" s="62">
        <v>7</v>
      </c>
      <c r="K33" s="63" t="e">
        <f>_xll.qlRateHelperEarliestDate($E33,Trigger)</f>
        <v>#NUM!</v>
      </c>
      <c r="L33" s="64" t="e">
        <f>_xll.qlRateHelperLatestDate($E33,Trigger)</f>
        <v>#NUM!</v>
      </c>
    </row>
    <row r="34" spans="1:12" hidden="1" x14ac:dyDescent="0.2">
      <c r="B34" s="130">
        <v>17</v>
      </c>
      <c r="C34" s="129" t="s">
        <v>137</v>
      </c>
      <c r="D34" s="128" t="str">
        <f t="shared" si="1"/>
        <v>18F</v>
      </c>
      <c r="E34" s="128" t="str">
        <f t="shared" ref="E34:E65" si="2">RateHelperPrefix&amp;"_"&amp;$B34&amp;$C34&amp;$D34</f>
        <v>HKD_YC1MRH_17x18F</v>
      </c>
      <c r="F34" s="61" t="e">
        <f>_xll.qlRateHelperQuoteValue($E34,Trigger)</f>
        <v>#NUM!</v>
      </c>
      <c r="G34" s="61"/>
      <c r="H34" s="62" t="b">
        <v>0</v>
      </c>
      <c r="I34" s="62">
        <v>20</v>
      </c>
      <c r="J34" s="62">
        <v>7</v>
      </c>
      <c r="K34" s="63" t="e">
        <f>_xll.qlRateHelperEarliestDate($E34,Trigger)</f>
        <v>#NUM!</v>
      </c>
      <c r="L34" s="64" t="e">
        <f>_xll.qlRateHelperLatestDate($E34,Trigger)</f>
        <v>#NUM!</v>
      </c>
    </row>
    <row r="35" spans="1:12" hidden="1" x14ac:dyDescent="0.2">
      <c r="B35" s="127">
        <v>18</v>
      </c>
      <c r="C35" s="126" t="s">
        <v>137</v>
      </c>
      <c r="D35" s="125" t="str">
        <f t="shared" si="1"/>
        <v>19F</v>
      </c>
      <c r="E35" s="125" t="str">
        <f t="shared" si="2"/>
        <v>HKD_YC1MRH_18x19F</v>
      </c>
      <c r="F35" s="65" t="e">
        <f>_xll.qlRateHelperQuoteValue($E35,Trigger)</f>
        <v>#NUM!</v>
      </c>
      <c r="G35" s="65"/>
      <c r="H35" s="66" t="b">
        <v>0</v>
      </c>
      <c r="I35" s="66">
        <v>20</v>
      </c>
      <c r="J35" s="66">
        <v>7</v>
      </c>
      <c r="K35" s="67" t="e">
        <f>_xll.qlRateHelperEarliestDate($E35,Trigger)</f>
        <v>#NUM!</v>
      </c>
      <c r="L35" s="68" t="e">
        <f>_xll.qlRateHelperLatestDate($E35,Trigger)</f>
        <v>#NUM!</v>
      </c>
    </row>
    <row r="36" spans="1:12" ht="11.25" hidden="1" customHeight="1" x14ac:dyDescent="0.2">
      <c r="A36" s="137" t="b">
        <v>0</v>
      </c>
      <c r="B36" s="130"/>
      <c r="C36" s="129" t="str">
        <f t="shared" ref="C36:C77" si="3">IF(IndexTenor="6M","IMMFRA","FUT")&amp;IndexTenor</f>
        <v>FUT1M</v>
      </c>
      <c r="D36" s="128" t="str">
        <f t="array" ref="D36:D77">_xll.qlIMMNextCodes(_xll.qlSettingsEvaluationDate(Trigger)-1,$A36:$A77)</f>
        <v>Z3</v>
      </c>
      <c r="E36" s="128" t="str">
        <f t="shared" si="2"/>
        <v>HKD_YC1MRH_FUT1MZ3</v>
      </c>
      <c r="F36" s="142" t="e">
        <f>_xll.qlRateHelperQuoteValue($E36,Trigger)</f>
        <v>#NUM!</v>
      </c>
      <c r="G36" s="61" t="e">
        <f>_xll.qlFuturesRateHelperConvexityAdjustment($E36,Trigger)</f>
        <v>#NUM!</v>
      </c>
      <c r="H36" s="62" t="b">
        <v>0</v>
      </c>
      <c r="I36" s="62">
        <v>60</v>
      </c>
      <c r="J36" s="62">
        <v>1</v>
      </c>
      <c r="K36" s="63" t="e">
        <f>_xll.qlRateHelperEarliestDate($E36,Trigger)</f>
        <v>#NUM!</v>
      </c>
      <c r="L36" s="64" t="e">
        <f>_xll.qlRateHelperLatestDate($E36,Trigger)</f>
        <v>#NUM!</v>
      </c>
    </row>
    <row r="37" spans="1:12" hidden="1" x14ac:dyDescent="0.2">
      <c r="A37" s="129" t="b">
        <v>0</v>
      </c>
      <c r="B37" s="130"/>
      <c r="C37" s="129" t="str">
        <f t="shared" si="3"/>
        <v>FUT1M</v>
      </c>
      <c r="D37" s="128" t="str">
        <v>F4</v>
      </c>
      <c r="E37" s="128" t="str">
        <f t="shared" si="2"/>
        <v>HKD_YC1MRH_FUT1MF4</v>
      </c>
      <c r="F37" s="142" t="e">
        <f>_xll.qlRateHelperQuoteValue($E37,Trigger)</f>
        <v>#NUM!</v>
      </c>
      <c r="G37" s="61" t="e">
        <f>_xll.qlFuturesRateHelperConvexityAdjustment($E37,Trigger)</f>
        <v>#NUM!</v>
      </c>
      <c r="H37" s="62" t="b">
        <v>0</v>
      </c>
      <c r="I37" s="62">
        <v>60</v>
      </c>
      <c r="J37" s="62">
        <v>1</v>
      </c>
      <c r="K37" s="63" t="e">
        <f>_xll.qlRateHelperEarliestDate($E37,Trigger)</f>
        <v>#NUM!</v>
      </c>
      <c r="L37" s="64" t="e">
        <f>_xll.qlRateHelperLatestDate($E37,Trigger)</f>
        <v>#NUM!</v>
      </c>
    </row>
    <row r="38" spans="1:12" hidden="1" x14ac:dyDescent="0.2">
      <c r="A38" s="129" t="b">
        <v>0</v>
      </c>
      <c r="B38" s="130"/>
      <c r="C38" s="129" t="str">
        <f t="shared" si="3"/>
        <v>FUT1M</v>
      </c>
      <c r="D38" s="128" t="str">
        <v>G4</v>
      </c>
      <c r="E38" s="128" t="str">
        <f t="shared" si="2"/>
        <v>HKD_YC1MRH_FUT1MG4</v>
      </c>
      <c r="F38" s="142" t="e">
        <f>_xll.qlRateHelperQuoteValue($E38,Trigger)</f>
        <v>#NUM!</v>
      </c>
      <c r="G38" s="61" t="e">
        <f>_xll.qlFuturesRateHelperConvexityAdjustment($E38,Trigger)</f>
        <v>#NUM!</v>
      </c>
      <c r="H38" s="62" t="b">
        <v>0</v>
      </c>
      <c r="I38" s="62">
        <v>60</v>
      </c>
      <c r="J38" s="62">
        <v>1</v>
      </c>
      <c r="K38" s="63" t="e">
        <f>_xll.qlRateHelperEarliestDate($E38,Trigger)</f>
        <v>#NUM!</v>
      </c>
      <c r="L38" s="64" t="e">
        <f>_xll.qlRateHelperLatestDate($E38,Trigger)</f>
        <v>#NUM!</v>
      </c>
    </row>
    <row r="39" spans="1:12" hidden="1" x14ac:dyDescent="0.2">
      <c r="A39" s="129" t="b">
        <v>0</v>
      </c>
      <c r="B39" s="130"/>
      <c r="C39" s="129" t="str">
        <f t="shared" si="3"/>
        <v>FUT1M</v>
      </c>
      <c r="D39" s="128" t="str">
        <v>H4</v>
      </c>
      <c r="E39" s="128" t="str">
        <f t="shared" si="2"/>
        <v>HKD_YC1MRH_FUT1MH4</v>
      </c>
      <c r="F39" s="142" t="e">
        <f>_xll.qlRateHelperQuoteValue($E39,Trigger)</f>
        <v>#NUM!</v>
      </c>
      <c r="G39" s="61" t="e">
        <f>_xll.qlFuturesRateHelperConvexityAdjustment($E39,Trigger)</f>
        <v>#NUM!</v>
      </c>
      <c r="H39" s="62" t="b">
        <v>0</v>
      </c>
      <c r="I39" s="62">
        <v>60</v>
      </c>
      <c r="J39" s="62">
        <v>1</v>
      </c>
      <c r="K39" s="63" t="e">
        <f>_xll.qlRateHelperEarliestDate($E39,Trigger)</f>
        <v>#NUM!</v>
      </c>
      <c r="L39" s="64" t="e">
        <f>_xll.qlRateHelperLatestDate($E39,Trigger)</f>
        <v>#NUM!</v>
      </c>
    </row>
    <row r="40" spans="1:12" hidden="1" x14ac:dyDescent="0.2">
      <c r="A40" s="129" t="b">
        <v>0</v>
      </c>
      <c r="B40" s="130"/>
      <c r="C40" s="129" t="str">
        <f t="shared" si="3"/>
        <v>FUT1M</v>
      </c>
      <c r="D40" s="128" t="str">
        <v>J4</v>
      </c>
      <c r="E40" s="128" t="str">
        <f t="shared" si="2"/>
        <v>HKD_YC1MRH_FUT1MJ4</v>
      </c>
      <c r="F40" s="142" t="e">
        <f>_xll.qlRateHelperQuoteValue($E40,Trigger)</f>
        <v>#NUM!</v>
      </c>
      <c r="G40" s="61" t="e">
        <f>_xll.qlFuturesRateHelperConvexityAdjustment($E40,Trigger)</f>
        <v>#NUM!</v>
      </c>
      <c r="H40" s="62" t="b">
        <v>0</v>
      </c>
      <c r="I40" s="62">
        <v>60</v>
      </c>
      <c r="J40" s="62">
        <v>1</v>
      </c>
      <c r="K40" s="63" t="e">
        <f>_xll.qlRateHelperEarliestDate($E40,Trigger)</f>
        <v>#NUM!</v>
      </c>
      <c r="L40" s="64" t="e">
        <f>_xll.qlRateHelperLatestDate($E40,Trigger)</f>
        <v>#NUM!</v>
      </c>
    </row>
    <row r="41" spans="1:12" hidden="1" x14ac:dyDescent="0.2">
      <c r="A41" s="129" t="b">
        <v>0</v>
      </c>
      <c r="B41" s="130"/>
      <c r="C41" s="129" t="str">
        <f t="shared" si="3"/>
        <v>FUT1M</v>
      </c>
      <c r="D41" s="128" t="str">
        <v>K4</v>
      </c>
      <c r="E41" s="128" t="str">
        <f t="shared" si="2"/>
        <v>HKD_YC1MRH_FUT1MK4</v>
      </c>
      <c r="F41" s="142" t="e">
        <f>_xll.qlRateHelperQuoteValue($E41,Trigger)</f>
        <v>#NUM!</v>
      </c>
      <c r="G41" s="61" t="e">
        <f>_xll.qlFuturesRateHelperConvexityAdjustment($E41,Trigger)</f>
        <v>#NUM!</v>
      </c>
      <c r="H41" s="62" t="b">
        <v>0</v>
      </c>
      <c r="I41" s="62">
        <v>60</v>
      </c>
      <c r="J41" s="62">
        <v>1</v>
      </c>
      <c r="K41" s="63" t="e">
        <f>_xll.qlRateHelperEarliestDate($E41,Trigger)</f>
        <v>#NUM!</v>
      </c>
      <c r="L41" s="64" t="e">
        <f>_xll.qlRateHelperLatestDate($E41,Trigger)</f>
        <v>#NUM!</v>
      </c>
    </row>
    <row r="42" spans="1:12" hidden="1" x14ac:dyDescent="0.2">
      <c r="A42" s="129" t="b">
        <v>0</v>
      </c>
      <c r="B42" s="130"/>
      <c r="C42" s="129" t="str">
        <f t="shared" si="3"/>
        <v>FUT1M</v>
      </c>
      <c r="D42" s="128" t="str">
        <v>M4</v>
      </c>
      <c r="E42" s="128" t="str">
        <f t="shared" si="2"/>
        <v>HKD_YC1MRH_FUT1MM4</v>
      </c>
      <c r="F42" s="142" t="e">
        <f>_xll.qlRateHelperQuoteValue($E42,Trigger)</f>
        <v>#NUM!</v>
      </c>
      <c r="G42" s="61" t="e">
        <f>_xll.qlFuturesRateHelperConvexityAdjustment($E42,Trigger)</f>
        <v>#NUM!</v>
      </c>
      <c r="H42" s="62" t="b">
        <v>0</v>
      </c>
      <c r="I42" s="62">
        <v>60</v>
      </c>
      <c r="J42" s="62">
        <v>1</v>
      </c>
      <c r="K42" s="63" t="e">
        <f>_xll.qlRateHelperEarliestDate($E42,Trigger)</f>
        <v>#NUM!</v>
      </c>
      <c r="L42" s="64" t="e">
        <f>_xll.qlRateHelperLatestDate($E42,Trigger)</f>
        <v>#NUM!</v>
      </c>
    </row>
    <row r="43" spans="1:12" hidden="1" x14ac:dyDescent="0.2">
      <c r="A43" s="129" t="b">
        <v>0</v>
      </c>
      <c r="B43" s="130"/>
      <c r="C43" s="129" t="str">
        <f t="shared" si="3"/>
        <v>FUT1M</v>
      </c>
      <c r="D43" s="128" t="str">
        <v>N4</v>
      </c>
      <c r="E43" s="128" t="str">
        <f t="shared" si="2"/>
        <v>HKD_YC1MRH_FUT1MN4</v>
      </c>
      <c r="F43" s="142" t="e">
        <f>_xll.qlRateHelperQuoteValue($E43,Trigger)</f>
        <v>#NUM!</v>
      </c>
      <c r="G43" s="61" t="e">
        <f>_xll.qlFuturesRateHelperConvexityAdjustment($E43,Trigger)</f>
        <v>#NUM!</v>
      </c>
      <c r="H43" s="62" t="b">
        <v>0</v>
      </c>
      <c r="I43" s="62">
        <v>60</v>
      </c>
      <c r="J43" s="62">
        <v>1</v>
      </c>
      <c r="K43" s="63" t="e">
        <f>_xll.qlRateHelperEarliestDate($E43,Trigger)</f>
        <v>#NUM!</v>
      </c>
      <c r="L43" s="64" t="e">
        <f>_xll.qlRateHelperLatestDate($E43,Trigger)</f>
        <v>#NUM!</v>
      </c>
    </row>
    <row r="44" spans="1:12" hidden="1" x14ac:dyDescent="0.2">
      <c r="A44" s="129" t="b">
        <v>0</v>
      </c>
      <c r="B44" s="130"/>
      <c r="C44" s="129" t="str">
        <f t="shared" si="3"/>
        <v>FUT1M</v>
      </c>
      <c r="D44" s="128" t="str">
        <v>Q4</v>
      </c>
      <c r="E44" s="128" t="str">
        <f t="shared" si="2"/>
        <v>HKD_YC1MRH_FUT1MQ4</v>
      </c>
      <c r="F44" s="142" t="e">
        <f>_xll.qlRateHelperQuoteValue($E44,Trigger)</f>
        <v>#NUM!</v>
      </c>
      <c r="G44" s="61" t="e">
        <f>_xll.qlFuturesRateHelperConvexityAdjustment($E44,Trigger)</f>
        <v>#NUM!</v>
      </c>
      <c r="H44" s="62" t="b">
        <v>0</v>
      </c>
      <c r="I44" s="62">
        <v>60</v>
      </c>
      <c r="J44" s="62">
        <v>1</v>
      </c>
      <c r="K44" s="63" t="e">
        <f>_xll.qlRateHelperEarliestDate($E44,Trigger)</f>
        <v>#NUM!</v>
      </c>
      <c r="L44" s="64" t="e">
        <f>_xll.qlRateHelperLatestDate($E44,Trigger)</f>
        <v>#NUM!</v>
      </c>
    </row>
    <row r="45" spans="1:12" hidden="1" x14ac:dyDescent="0.2">
      <c r="A45" s="129" t="b">
        <v>0</v>
      </c>
      <c r="B45" s="130"/>
      <c r="C45" s="129" t="str">
        <f t="shared" si="3"/>
        <v>FUT1M</v>
      </c>
      <c r="D45" s="128" t="str">
        <v>U4</v>
      </c>
      <c r="E45" s="128" t="str">
        <f t="shared" si="2"/>
        <v>HKD_YC1MRH_FUT1MU4</v>
      </c>
      <c r="F45" s="142" t="e">
        <f>_xll.qlRateHelperQuoteValue($E45,Trigger)</f>
        <v>#NUM!</v>
      </c>
      <c r="G45" s="61" t="e">
        <f>_xll.qlFuturesRateHelperConvexityAdjustment($E45,Trigger)</f>
        <v>#NUM!</v>
      </c>
      <c r="H45" s="62" t="b">
        <v>0</v>
      </c>
      <c r="I45" s="62">
        <v>60</v>
      </c>
      <c r="J45" s="62">
        <v>1</v>
      </c>
      <c r="K45" s="63" t="e">
        <f>_xll.qlRateHelperEarliestDate($E45,Trigger)</f>
        <v>#NUM!</v>
      </c>
      <c r="L45" s="64" t="e">
        <f>_xll.qlRateHelperLatestDate($E45,Trigger)</f>
        <v>#NUM!</v>
      </c>
    </row>
    <row r="46" spans="1:12" hidden="1" x14ac:dyDescent="0.2">
      <c r="A46" s="129" t="b">
        <v>0</v>
      </c>
      <c r="B46" s="130"/>
      <c r="C46" s="129" t="str">
        <f t="shared" si="3"/>
        <v>FUT1M</v>
      </c>
      <c r="D46" s="128" t="str">
        <v>V4</v>
      </c>
      <c r="E46" s="128" t="str">
        <f t="shared" si="2"/>
        <v>HKD_YC1MRH_FUT1MV4</v>
      </c>
      <c r="F46" s="142" t="e">
        <f>_xll.qlRateHelperQuoteValue($E46,Trigger)</f>
        <v>#NUM!</v>
      </c>
      <c r="G46" s="61" t="e">
        <f>_xll.qlFuturesRateHelperConvexityAdjustment($E46,Trigger)</f>
        <v>#NUM!</v>
      </c>
      <c r="H46" s="62" t="b">
        <v>0</v>
      </c>
      <c r="I46" s="62">
        <v>60</v>
      </c>
      <c r="J46" s="62">
        <v>1</v>
      </c>
      <c r="K46" s="63" t="e">
        <f>_xll.qlRateHelperEarliestDate($E46,Trigger)</f>
        <v>#NUM!</v>
      </c>
      <c r="L46" s="64" t="e">
        <f>_xll.qlRateHelperLatestDate($E46,Trigger)</f>
        <v>#NUM!</v>
      </c>
    </row>
    <row r="47" spans="1:12" hidden="1" x14ac:dyDescent="0.2">
      <c r="A47" s="129" t="b">
        <v>0</v>
      </c>
      <c r="B47" s="130"/>
      <c r="C47" s="129" t="str">
        <f t="shared" si="3"/>
        <v>FUT1M</v>
      </c>
      <c r="D47" s="128" t="str">
        <v>X4</v>
      </c>
      <c r="E47" s="128" t="str">
        <f t="shared" si="2"/>
        <v>HKD_YC1MRH_FUT1MX4</v>
      </c>
      <c r="F47" s="142" t="e">
        <f>_xll.qlRateHelperQuoteValue($E47,Trigger)</f>
        <v>#NUM!</v>
      </c>
      <c r="G47" s="61" t="e">
        <f>_xll.qlFuturesRateHelperConvexityAdjustment($E47,Trigger)</f>
        <v>#NUM!</v>
      </c>
      <c r="H47" s="62" t="b">
        <v>0</v>
      </c>
      <c r="I47" s="62">
        <v>60</v>
      </c>
      <c r="J47" s="62">
        <v>1</v>
      </c>
      <c r="K47" s="63" t="e">
        <f>_xll.qlRateHelperEarliestDate($E47,Trigger)</f>
        <v>#NUM!</v>
      </c>
      <c r="L47" s="64" t="e">
        <f>_xll.qlRateHelperLatestDate($E47,Trigger)</f>
        <v>#NUM!</v>
      </c>
    </row>
    <row r="48" spans="1:12" hidden="1" x14ac:dyDescent="0.2">
      <c r="A48" s="129" t="b">
        <v>1</v>
      </c>
      <c r="B48" s="130"/>
      <c r="C48" s="129" t="str">
        <f t="shared" si="3"/>
        <v>FUT1M</v>
      </c>
      <c r="D48" s="128" t="str">
        <v>Z4</v>
      </c>
      <c r="E48" s="128" t="str">
        <f t="shared" si="2"/>
        <v>HKD_YC1MRH_FUT1MZ4</v>
      </c>
      <c r="F48" s="142" t="e">
        <f>_xll.qlRateHelperQuoteValue($E48,Trigger)</f>
        <v>#NUM!</v>
      </c>
      <c r="G48" s="61" t="e">
        <f>_xll.qlFuturesRateHelperConvexityAdjustment($E48,Trigger)</f>
        <v>#NUM!</v>
      </c>
      <c r="H48" s="62" t="b">
        <v>0</v>
      </c>
      <c r="I48" s="62">
        <v>60</v>
      </c>
      <c r="J48" s="62">
        <v>1</v>
      </c>
      <c r="K48" s="63" t="e">
        <f>_xll.qlRateHelperEarliestDate($E48,Trigger)</f>
        <v>#NUM!</v>
      </c>
      <c r="L48" s="64" t="e">
        <f>_xll.qlRateHelperLatestDate($E48,Trigger)</f>
        <v>#NUM!</v>
      </c>
    </row>
    <row r="49" spans="1:12" hidden="1" x14ac:dyDescent="0.2">
      <c r="A49" s="129" t="b">
        <v>1</v>
      </c>
      <c r="B49" s="130"/>
      <c r="C49" s="129" t="str">
        <f t="shared" si="3"/>
        <v>FUT1M</v>
      </c>
      <c r="D49" s="128" t="str">
        <v>H5</v>
      </c>
      <c r="E49" s="128" t="str">
        <f t="shared" si="2"/>
        <v>HKD_YC1MRH_FUT1MH5</v>
      </c>
      <c r="F49" s="142" t="e">
        <f>_xll.qlRateHelperQuoteValue($E49,Trigger)</f>
        <v>#NUM!</v>
      </c>
      <c r="G49" s="61" t="e">
        <f>_xll.qlFuturesRateHelperConvexityAdjustment($E49,Trigger)</f>
        <v>#NUM!</v>
      </c>
      <c r="H49" s="62" t="b">
        <v>0</v>
      </c>
      <c r="I49" s="62">
        <v>60</v>
      </c>
      <c r="J49" s="62">
        <v>1</v>
      </c>
      <c r="K49" s="63" t="e">
        <f>_xll.qlRateHelperEarliestDate($E49,Trigger)</f>
        <v>#NUM!</v>
      </c>
      <c r="L49" s="64" t="e">
        <f>_xll.qlRateHelperLatestDate($E49,Trigger)</f>
        <v>#NUM!</v>
      </c>
    </row>
    <row r="50" spans="1:12" hidden="1" x14ac:dyDescent="0.2">
      <c r="A50" s="129" t="b">
        <v>1</v>
      </c>
      <c r="B50" s="130"/>
      <c r="C50" s="129" t="str">
        <f t="shared" si="3"/>
        <v>FUT1M</v>
      </c>
      <c r="D50" s="128" t="str">
        <v>M5</v>
      </c>
      <c r="E50" s="128" t="str">
        <f t="shared" si="2"/>
        <v>HKD_YC1MRH_FUT1MM5</v>
      </c>
      <c r="F50" s="142" t="e">
        <f>_xll.qlRateHelperQuoteValue($E50,Trigger)</f>
        <v>#NUM!</v>
      </c>
      <c r="G50" s="61" t="e">
        <f>_xll.qlFuturesRateHelperConvexityAdjustment($E50,Trigger)</f>
        <v>#NUM!</v>
      </c>
      <c r="H50" s="62" t="b">
        <v>0</v>
      </c>
      <c r="I50" s="62">
        <v>60</v>
      </c>
      <c r="J50" s="62">
        <v>1</v>
      </c>
      <c r="K50" s="63" t="e">
        <f>_xll.qlRateHelperEarliestDate($E50,Trigger)</f>
        <v>#NUM!</v>
      </c>
      <c r="L50" s="64" t="e">
        <f>_xll.qlRateHelperLatestDate($E50,Trigger)</f>
        <v>#NUM!</v>
      </c>
    </row>
    <row r="51" spans="1:12" hidden="1" x14ac:dyDescent="0.2">
      <c r="A51" s="129" t="b">
        <v>1</v>
      </c>
      <c r="B51" s="130"/>
      <c r="C51" s="129" t="str">
        <f t="shared" si="3"/>
        <v>FUT1M</v>
      </c>
      <c r="D51" s="128" t="str">
        <v>U5</v>
      </c>
      <c r="E51" s="128" t="str">
        <f t="shared" si="2"/>
        <v>HKD_YC1MRH_FUT1MU5</v>
      </c>
      <c r="F51" s="142" t="e">
        <f>_xll.qlRateHelperQuoteValue($E51,Trigger)</f>
        <v>#NUM!</v>
      </c>
      <c r="G51" s="61" t="e">
        <f>_xll.qlFuturesRateHelperConvexityAdjustment($E51,Trigger)</f>
        <v>#NUM!</v>
      </c>
      <c r="H51" s="62" t="b">
        <v>0</v>
      </c>
      <c r="I51" s="62">
        <v>60</v>
      </c>
      <c r="J51" s="62">
        <v>1</v>
      </c>
      <c r="K51" s="63" t="e">
        <f>_xll.qlRateHelperEarliestDate($E51,Trigger)</f>
        <v>#NUM!</v>
      </c>
      <c r="L51" s="64" t="e">
        <f>_xll.qlRateHelperLatestDate($E51,Trigger)</f>
        <v>#NUM!</v>
      </c>
    </row>
    <row r="52" spans="1:12" hidden="1" x14ac:dyDescent="0.2">
      <c r="A52" s="129" t="b">
        <v>1</v>
      </c>
      <c r="B52" s="130"/>
      <c r="C52" s="129" t="str">
        <f t="shared" si="3"/>
        <v>FUT1M</v>
      </c>
      <c r="D52" s="128" t="str">
        <v>Z5</v>
      </c>
      <c r="E52" s="128" t="str">
        <f t="shared" si="2"/>
        <v>HKD_YC1MRH_FUT1MZ5</v>
      </c>
      <c r="F52" s="142" t="e">
        <f>_xll.qlRateHelperQuoteValue($E52,Trigger)</f>
        <v>#NUM!</v>
      </c>
      <c r="G52" s="61" t="e">
        <f>_xll.qlFuturesRateHelperConvexityAdjustment($E52,Trigger)</f>
        <v>#NUM!</v>
      </c>
      <c r="H52" s="62" t="b">
        <v>0</v>
      </c>
      <c r="I52" s="62">
        <v>60</v>
      </c>
      <c r="J52" s="62">
        <v>1</v>
      </c>
      <c r="K52" s="63" t="e">
        <f>_xll.qlRateHelperEarliestDate($E52,Trigger)</f>
        <v>#NUM!</v>
      </c>
      <c r="L52" s="64" t="e">
        <f>_xll.qlRateHelperLatestDate($E52,Trigger)</f>
        <v>#NUM!</v>
      </c>
    </row>
    <row r="53" spans="1:12" hidden="1" x14ac:dyDescent="0.2">
      <c r="A53" s="129" t="b">
        <v>1</v>
      </c>
      <c r="B53" s="130"/>
      <c r="C53" s="129" t="str">
        <f t="shared" si="3"/>
        <v>FUT1M</v>
      </c>
      <c r="D53" s="128" t="str">
        <v>H6</v>
      </c>
      <c r="E53" s="128" t="str">
        <f t="shared" si="2"/>
        <v>HKD_YC1MRH_FUT1MH6</v>
      </c>
      <c r="F53" s="142" t="e">
        <f>_xll.qlRateHelperQuoteValue($E53,Trigger)</f>
        <v>#NUM!</v>
      </c>
      <c r="G53" s="61" t="e">
        <f>_xll.qlFuturesRateHelperConvexityAdjustment($E53,Trigger)</f>
        <v>#NUM!</v>
      </c>
      <c r="H53" s="62" t="b">
        <v>0</v>
      </c>
      <c r="I53" s="62">
        <v>30</v>
      </c>
      <c r="J53" s="62">
        <v>1</v>
      </c>
      <c r="K53" s="63" t="e">
        <f>_xll.qlRateHelperEarliestDate($E53,Trigger)</f>
        <v>#NUM!</v>
      </c>
      <c r="L53" s="64" t="e">
        <f>_xll.qlRateHelperLatestDate($E53,Trigger)</f>
        <v>#NUM!</v>
      </c>
    </row>
    <row r="54" spans="1:12" hidden="1" x14ac:dyDescent="0.2">
      <c r="A54" s="129" t="b">
        <v>1</v>
      </c>
      <c r="B54" s="130"/>
      <c r="C54" s="129" t="str">
        <f t="shared" si="3"/>
        <v>FUT1M</v>
      </c>
      <c r="D54" s="128" t="str">
        <v>M6</v>
      </c>
      <c r="E54" s="128" t="str">
        <f t="shared" si="2"/>
        <v>HKD_YC1MRH_FUT1MM6</v>
      </c>
      <c r="F54" s="142" t="e">
        <f>_xll.qlRateHelperQuoteValue($E54,Trigger)</f>
        <v>#NUM!</v>
      </c>
      <c r="G54" s="61" t="e">
        <f>_xll.qlFuturesRateHelperConvexityAdjustment($E54,Trigger)</f>
        <v>#NUM!</v>
      </c>
      <c r="H54" s="62" t="b">
        <v>0</v>
      </c>
      <c r="I54" s="62">
        <v>30</v>
      </c>
      <c r="J54" s="62">
        <v>1</v>
      </c>
      <c r="K54" s="63" t="e">
        <f>_xll.qlRateHelperEarliestDate($E54,Trigger)</f>
        <v>#NUM!</v>
      </c>
      <c r="L54" s="64" t="e">
        <f>_xll.qlRateHelperLatestDate($E54,Trigger)</f>
        <v>#NUM!</v>
      </c>
    </row>
    <row r="55" spans="1:12" hidden="1" x14ac:dyDescent="0.2">
      <c r="A55" s="129" t="b">
        <v>1</v>
      </c>
      <c r="B55" s="130"/>
      <c r="C55" s="129" t="str">
        <f t="shared" si="3"/>
        <v>FUT1M</v>
      </c>
      <c r="D55" s="128" t="str">
        <v>U6</v>
      </c>
      <c r="E55" s="128" t="str">
        <f t="shared" si="2"/>
        <v>HKD_YC1MRH_FUT1MU6</v>
      </c>
      <c r="F55" s="142" t="e">
        <f>_xll.qlRateHelperQuoteValue($E55,Trigger)</f>
        <v>#NUM!</v>
      </c>
      <c r="G55" s="61" t="e">
        <f>_xll.qlFuturesRateHelperConvexityAdjustment($E55,Trigger)</f>
        <v>#NUM!</v>
      </c>
      <c r="H55" s="62" t="b">
        <v>0</v>
      </c>
      <c r="I55" s="62">
        <v>30</v>
      </c>
      <c r="J55" s="62">
        <v>1</v>
      </c>
      <c r="K55" s="63" t="e">
        <f>_xll.qlRateHelperEarliestDate($E55,Trigger)</f>
        <v>#NUM!</v>
      </c>
      <c r="L55" s="64" t="e">
        <f>_xll.qlRateHelperLatestDate($E55,Trigger)</f>
        <v>#NUM!</v>
      </c>
    </row>
    <row r="56" spans="1:12" hidden="1" x14ac:dyDescent="0.2">
      <c r="A56" s="129" t="b">
        <v>1</v>
      </c>
      <c r="B56" s="130"/>
      <c r="C56" s="129" t="str">
        <f t="shared" si="3"/>
        <v>FUT1M</v>
      </c>
      <c r="D56" s="128" t="str">
        <v>Z6</v>
      </c>
      <c r="E56" s="128" t="str">
        <f t="shared" si="2"/>
        <v>HKD_YC1MRH_FUT1MZ6</v>
      </c>
      <c r="F56" s="142" t="e">
        <f>_xll.qlRateHelperQuoteValue($E56,Trigger)</f>
        <v>#NUM!</v>
      </c>
      <c r="G56" s="61" t="e">
        <f>_xll.qlFuturesRateHelperConvexityAdjustment($E56,Trigger)</f>
        <v>#NUM!</v>
      </c>
      <c r="H56" s="62" t="b">
        <v>0</v>
      </c>
      <c r="I56" s="62">
        <v>30</v>
      </c>
      <c r="J56" s="62">
        <v>1</v>
      </c>
      <c r="K56" s="63" t="e">
        <f>_xll.qlRateHelperEarliestDate($E56,Trigger)</f>
        <v>#NUM!</v>
      </c>
      <c r="L56" s="64" t="e">
        <f>_xll.qlRateHelperLatestDate($E56,Trigger)</f>
        <v>#NUM!</v>
      </c>
    </row>
    <row r="57" spans="1:12" hidden="1" x14ac:dyDescent="0.2">
      <c r="A57" s="129" t="b">
        <v>1</v>
      </c>
      <c r="B57" s="130"/>
      <c r="C57" s="129" t="str">
        <f t="shared" si="3"/>
        <v>FUT1M</v>
      </c>
      <c r="D57" s="128" t="str">
        <v>H7</v>
      </c>
      <c r="E57" s="128" t="str">
        <f t="shared" si="2"/>
        <v>HKD_YC1MRH_FUT1MH7</v>
      </c>
      <c r="F57" s="142" t="e">
        <f>_xll.qlRateHelperQuoteValue($E57,Trigger)</f>
        <v>#NUM!</v>
      </c>
      <c r="G57" s="61" t="e">
        <f>_xll.qlFuturesRateHelperConvexityAdjustment($E57,Trigger)</f>
        <v>#NUM!</v>
      </c>
      <c r="H57" s="62" t="b">
        <v>0</v>
      </c>
      <c r="I57" s="62">
        <v>30</v>
      </c>
      <c r="J57" s="62">
        <v>1</v>
      </c>
      <c r="K57" s="63" t="e">
        <f>_xll.qlRateHelperEarliestDate($E57,Trigger)</f>
        <v>#NUM!</v>
      </c>
      <c r="L57" s="64" t="e">
        <f>_xll.qlRateHelperLatestDate($E57,Trigger)</f>
        <v>#NUM!</v>
      </c>
    </row>
    <row r="58" spans="1:12" hidden="1" x14ac:dyDescent="0.2">
      <c r="A58" s="129" t="b">
        <v>1</v>
      </c>
      <c r="B58" s="130"/>
      <c r="C58" s="129" t="str">
        <f t="shared" si="3"/>
        <v>FUT1M</v>
      </c>
      <c r="D58" s="128" t="str">
        <v>M7</v>
      </c>
      <c r="E58" s="128" t="str">
        <f t="shared" si="2"/>
        <v>HKD_YC1MRH_FUT1MM7</v>
      </c>
      <c r="F58" s="142" t="e">
        <f>_xll.qlRateHelperQuoteValue($E58,Trigger)</f>
        <v>#NUM!</v>
      </c>
      <c r="G58" s="61" t="e">
        <f>_xll.qlFuturesRateHelperConvexityAdjustment($E58,Trigger)</f>
        <v>#NUM!</v>
      </c>
      <c r="H58" s="62" t="b">
        <v>0</v>
      </c>
      <c r="I58" s="62">
        <v>30</v>
      </c>
      <c r="J58" s="62">
        <v>1</v>
      </c>
      <c r="K58" s="63" t="e">
        <f>_xll.qlRateHelperEarliestDate($E58,Trigger)</f>
        <v>#NUM!</v>
      </c>
      <c r="L58" s="64" t="e">
        <f>_xll.qlRateHelperLatestDate($E58,Trigger)</f>
        <v>#NUM!</v>
      </c>
    </row>
    <row r="59" spans="1:12" hidden="1" x14ac:dyDescent="0.2">
      <c r="A59" s="129" t="b">
        <v>1</v>
      </c>
      <c r="B59" s="130"/>
      <c r="C59" s="129" t="str">
        <f t="shared" si="3"/>
        <v>FUT1M</v>
      </c>
      <c r="D59" s="128" t="str">
        <v>U7</v>
      </c>
      <c r="E59" s="128" t="str">
        <f t="shared" si="2"/>
        <v>HKD_YC1MRH_FUT1MU7</v>
      </c>
      <c r="F59" s="142" t="e">
        <f>_xll.qlRateHelperQuoteValue($E59,Trigger)</f>
        <v>#NUM!</v>
      </c>
      <c r="G59" s="61" t="e">
        <f>_xll.qlFuturesRateHelperConvexityAdjustment($E59,Trigger)</f>
        <v>#NUM!</v>
      </c>
      <c r="H59" s="62" t="b">
        <v>0</v>
      </c>
      <c r="I59" s="62">
        <v>30</v>
      </c>
      <c r="J59" s="62">
        <v>1</v>
      </c>
      <c r="K59" s="63" t="e">
        <f>_xll.qlRateHelperEarliestDate($E59,Trigger)</f>
        <v>#NUM!</v>
      </c>
      <c r="L59" s="64" t="e">
        <f>_xll.qlRateHelperLatestDate($E59,Trigger)</f>
        <v>#NUM!</v>
      </c>
    </row>
    <row r="60" spans="1:12" hidden="1" x14ac:dyDescent="0.2">
      <c r="A60" s="129" t="b">
        <v>1</v>
      </c>
      <c r="B60" s="130"/>
      <c r="C60" s="129" t="str">
        <f t="shared" si="3"/>
        <v>FUT1M</v>
      </c>
      <c r="D60" s="128" t="str">
        <v>Z7</v>
      </c>
      <c r="E60" s="128" t="str">
        <f t="shared" si="2"/>
        <v>HKD_YC1MRH_FUT1MZ7</v>
      </c>
      <c r="F60" s="142" t="e">
        <f>_xll.qlRateHelperQuoteValue($E60,Trigger)</f>
        <v>#NUM!</v>
      </c>
      <c r="G60" s="61" t="e">
        <f>_xll.qlFuturesRateHelperConvexityAdjustment($E60,Trigger)</f>
        <v>#NUM!</v>
      </c>
      <c r="H60" s="62" t="b">
        <v>0</v>
      </c>
      <c r="I60" s="62">
        <v>30</v>
      </c>
      <c r="J60" s="62">
        <v>1</v>
      </c>
      <c r="K60" s="63" t="e">
        <f>_xll.qlRateHelperEarliestDate($E60,Trigger)</f>
        <v>#NUM!</v>
      </c>
      <c r="L60" s="64" t="e">
        <f>_xll.qlRateHelperLatestDate($E60,Trigger)</f>
        <v>#NUM!</v>
      </c>
    </row>
    <row r="61" spans="1:12" hidden="1" x14ac:dyDescent="0.2">
      <c r="A61" s="129" t="b">
        <v>1</v>
      </c>
      <c r="B61" s="130"/>
      <c r="C61" s="129" t="str">
        <f t="shared" si="3"/>
        <v>FUT1M</v>
      </c>
      <c r="D61" s="128" t="str">
        <v>H8</v>
      </c>
      <c r="E61" s="128" t="str">
        <f t="shared" si="2"/>
        <v>HKD_YC1MRH_FUT1MH8</v>
      </c>
      <c r="F61" s="142" t="e">
        <f>_xll.qlRateHelperQuoteValue($E61,Trigger)</f>
        <v>#NUM!</v>
      </c>
      <c r="G61" s="61" t="e">
        <f>_xll.qlFuturesRateHelperConvexityAdjustment($E61,Trigger)</f>
        <v>#NUM!</v>
      </c>
      <c r="H61" s="62" t="b">
        <v>0</v>
      </c>
      <c r="I61" s="62">
        <v>30</v>
      </c>
      <c r="J61" s="62">
        <v>1</v>
      </c>
      <c r="K61" s="63" t="e">
        <f>_xll.qlRateHelperEarliestDate($E61,Trigger)</f>
        <v>#NUM!</v>
      </c>
      <c r="L61" s="64" t="e">
        <f>_xll.qlRateHelperLatestDate($E61,Trigger)</f>
        <v>#NUM!</v>
      </c>
    </row>
    <row r="62" spans="1:12" hidden="1" x14ac:dyDescent="0.2">
      <c r="A62" s="129" t="b">
        <v>1</v>
      </c>
      <c r="B62" s="130"/>
      <c r="C62" s="129" t="str">
        <f t="shared" si="3"/>
        <v>FUT1M</v>
      </c>
      <c r="D62" s="128" t="str">
        <v>M8</v>
      </c>
      <c r="E62" s="128" t="str">
        <f t="shared" si="2"/>
        <v>HKD_YC1MRH_FUT1MM8</v>
      </c>
      <c r="F62" s="142" t="e">
        <f>_xll.qlRateHelperQuoteValue($E62,Trigger)</f>
        <v>#NUM!</v>
      </c>
      <c r="G62" s="61" t="e">
        <f>_xll.qlFuturesRateHelperConvexityAdjustment($E62,Trigger)</f>
        <v>#NUM!</v>
      </c>
      <c r="H62" s="62" t="b">
        <v>0</v>
      </c>
      <c r="I62" s="62">
        <v>30</v>
      </c>
      <c r="J62" s="62">
        <v>1</v>
      </c>
      <c r="K62" s="63" t="e">
        <f>_xll.qlRateHelperEarliestDate($E62,Trigger)</f>
        <v>#NUM!</v>
      </c>
      <c r="L62" s="64" t="e">
        <f>_xll.qlRateHelperLatestDate($E62,Trigger)</f>
        <v>#NUM!</v>
      </c>
    </row>
    <row r="63" spans="1:12" hidden="1" x14ac:dyDescent="0.2">
      <c r="A63" s="129" t="b">
        <v>1</v>
      </c>
      <c r="B63" s="130"/>
      <c r="C63" s="129" t="str">
        <f t="shared" si="3"/>
        <v>FUT1M</v>
      </c>
      <c r="D63" s="128" t="str">
        <v>U8</v>
      </c>
      <c r="E63" s="128" t="str">
        <f t="shared" si="2"/>
        <v>HKD_YC1MRH_FUT1MU8</v>
      </c>
      <c r="F63" s="142" t="e">
        <f>_xll.qlRateHelperQuoteValue($E63,Trigger)</f>
        <v>#NUM!</v>
      </c>
      <c r="G63" s="61" t="e">
        <f>_xll.qlFuturesRateHelperConvexityAdjustment($E63,Trigger)</f>
        <v>#NUM!</v>
      </c>
      <c r="H63" s="62" t="b">
        <v>0</v>
      </c>
      <c r="I63" s="62">
        <v>30</v>
      </c>
      <c r="J63" s="62">
        <v>1</v>
      </c>
      <c r="K63" s="63" t="e">
        <f>_xll.qlRateHelperEarliestDate($E63,Trigger)</f>
        <v>#NUM!</v>
      </c>
      <c r="L63" s="64" t="e">
        <f>_xll.qlRateHelperLatestDate($E63,Trigger)</f>
        <v>#NUM!</v>
      </c>
    </row>
    <row r="64" spans="1:12" hidden="1" x14ac:dyDescent="0.2">
      <c r="A64" s="129" t="b">
        <v>1</v>
      </c>
      <c r="B64" s="130"/>
      <c r="C64" s="129" t="str">
        <f t="shared" si="3"/>
        <v>FUT1M</v>
      </c>
      <c r="D64" s="128" t="str">
        <v>Z8</v>
      </c>
      <c r="E64" s="128" t="str">
        <f t="shared" si="2"/>
        <v>HKD_YC1MRH_FUT1MZ8</v>
      </c>
      <c r="F64" s="142" t="e">
        <f>_xll.qlRateHelperQuoteValue($E64,Trigger)</f>
        <v>#NUM!</v>
      </c>
      <c r="G64" s="61" t="e">
        <f>_xll.qlFuturesRateHelperConvexityAdjustment($E64,Trigger)</f>
        <v>#NUM!</v>
      </c>
      <c r="H64" s="62" t="b">
        <v>0</v>
      </c>
      <c r="I64" s="62">
        <v>30</v>
      </c>
      <c r="J64" s="62">
        <v>1</v>
      </c>
      <c r="K64" s="63" t="e">
        <f>_xll.qlRateHelperEarliestDate($E64,Trigger)</f>
        <v>#NUM!</v>
      </c>
      <c r="L64" s="64" t="e">
        <f>_xll.qlRateHelperLatestDate($E64,Trigger)</f>
        <v>#NUM!</v>
      </c>
    </row>
    <row r="65" spans="1:13" hidden="1" x14ac:dyDescent="0.2">
      <c r="A65" s="129" t="b">
        <v>1</v>
      </c>
      <c r="B65" s="130"/>
      <c r="C65" s="129" t="str">
        <f t="shared" si="3"/>
        <v>FUT1M</v>
      </c>
      <c r="D65" s="128" t="str">
        <v>H9</v>
      </c>
      <c r="E65" s="128" t="str">
        <f t="shared" si="2"/>
        <v>HKD_YC1MRH_FUT1MH9</v>
      </c>
      <c r="F65" s="142" t="e">
        <f>_xll.qlRateHelperQuoteValue($E65,Trigger)</f>
        <v>#NUM!</v>
      </c>
      <c r="G65" s="61" t="e">
        <f>_xll.qlFuturesRateHelperConvexityAdjustment($E65,Trigger)</f>
        <v>#NUM!</v>
      </c>
      <c r="H65" s="62" t="b">
        <v>0</v>
      </c>
      <c r="I65" s="62">
        <v>30</v>
      </c>
      <c r="J65" s="62">
        <v>1</v>
      </c>
      <c r="K65" s="63" t="e">
        <f>_xll.qlRateHelperEarliestDate($E65,Trigger)</f>
        <v>#NUM!</v>
      </c>
      <c r="L65" s="64" t="e">
        <f>_xll.qlRateHelperLatestDate($E65,Trigger)</f>
        <v>#NUM!</v>
      </c>
    </row>
    <row r="66" spans="1:13" hidden="1" x14ac:dyDescent="0.2">
      <c r="A66" s="129" t="b">
        <v>1</v>
      </c>
      <c r="B66" s="130"/>
      <c r="C66" s="129" t="str">
        <f t="shared" si="3"/>
        <v>FUT1M</v>
      </c>
      <c r="D66" s="128" t="str">
        <v>M9</v>
      </c>
      <c r="E66" s="128" t="str">
        <f t="shared" ref="E66:E97" si="4">RateHelperPrefix&amp;"_"&amp;$B66&amp;$C66&amp;$D66</f>
        <v>HKD_YC1MRH_FUT1MM9</v>
      </c>
      <c r="F66" s="142" t="e">
        <f>_xll.qlRateHelperQuoteValue($E66,Trigger)</f>
        <v>#NUM!</v>
      </c>
      <c r="G66" s="61" t="e">
        <f>_xll.qlFuturesRateHelperConvexityAdjustment($E66,Trigger)</f>
        <v>#NUM!</v>
      </c>
      <c r="H66" s="62" t="b">
        <v>0</v>
      </c>
      <c r="I66" s="62">
        <v>30</v>
      </c>
      <c r="J66" s="62">
        <v>1</v>
      </c>
      <c r="K66" s="63" t="e">
        <f>_xll.qlRateHelperEarliestDate($E66,Trigger)</f>
        <v>#NUM!</v>
      </c>
      <c r="L66" s="64" t="e">
        <f>_xll.qlRateHelperLatestDate($E66,Trigger)</f>
        <v>#NUM!</v>
      </c>
    </row>
    <row r="67" spans="1:13" hidden="1" x14ac:dyDescent="0.2">
      <c r="A67" s="129" t="b">
        <v>1</v>
      </c>
      <c r="B67" s="130"/>
      <c r="C67" s="129" t="str">
        <f t="shared" si="3"/>
        <v>FUT1M</v>
      </c>
      <c r="D67" s="128" t="str">
        <v>U9</v>
      </c>
      <c r="E67" s="128" t="str">
        <f t="shared" si="4"/>
        <v>HKD_YC1MRH_FUT1MU9</v>
      </c>
      <c r="F67" s="142" t="e">
        <f>_xll.qlRateHelperQuoteValue($E67,Trigger)</f>
        <v>#NUM!</v>
      </c>
      <c r="G67" s="61" t="e">
        <f>_xll.qlFuturesRateHelperConvexityAdjustment($E67,Trigger)</f>
        <v>#NUM!</v>
      </c>
      <c r="H67" s="62" t="b">
        <v>0</v>
      </c>
      <c r="I67" s="62">
        <v>30</v>
      </c>
      <c r="J67" s="62">
        <v>1</v>
      </c>
      <c r="K67" s="63" t="e">
        <f>_xll.qlRateHelperEarliestDate($E67,Trigger)</f>
        <v>#NUM!</v>
      </c>
      <c r="L67" s="64" t="e">
        <f>_xll.qlRateHelperLatestDate($E67,Trigger)</f>
        <v>#NUM!</v>
      </c>
    </row>
    <row r="68" spans="1:13" hidden="1" x14ac:dyDescent="0.2">
      <c r="A68" s="129" t="b">
        <v>1</v>
      </c>
      <c r="B68" s="130"/>
      <c r="C68" s="129" t="str">
        <f t="shared" si="3"/>
        <v>FUT1M</v>
      </c>
      <c r="D68" s="128" t="str">
        <v>Z9</v>
      </c>
      <c r="E68" s="128" t="str">
        <f t="shared" si="4"/>
        <v>HKD_YC1MRH_FUT1MZ9</v>
      </c>
      <c r="F68" s="142" t="e">
        <f>_xll.qlRateHelperQuoteValue($E68,Trigger)</f>
        <v>#NUM!</v>
      </c>
      <c r="G68" s="61" t="e">
        <f>_xll.qlFuturesRateHelperConvexityAdjustment($E68,Trigger)</f>
        <v>#NUM!</v>
      </c>
      <c r="H68" s="62" t="b">
        <v>0</v>
      </c>
      <c r="I68" s="62">
        <v>30</v>
      </c>
      <c r="J68" s="62">
        <v>1</v>
      </c>
      <c r="K68" s="63" t="e">
        <f>_xll.qlRateHelperEarliestDate($E68,Trigger)</f>
        <v>#NUM!</v>
      </c>
      <c r="L68" s="64" t="e">
        <f>_xll.qlRateHelperLatestDate($E68,Trigger)</f>
        <v>#NUM!</v>
      </c>
    </row>
    <row r="69" spans="1:13" hidden="1" x14ac:dyDescent="0.2">
      <c r="A69" s="129" t="b">
        <v>1</v>
      </c>
      <c r="B69" s="130"/>
      <c r="C69" s="129" t="str">
        <f t="shared" si="3"/>
        <v>FUT1M</v>
      </c>
      <c r="D69" s="128" t="str">
        <v>H0</v>
      </c>
      <c r="E69" s="128" t="str">
        <f t="shared" si="4"/>
        <v>HKD_YC1MRH_FUT1MH0</v>
      </c>
      <c r="F69" s="142" t="e">
        <f>_xll.qlRateHelperQuoteValue($E69,Trigger)</f>
        <v>#NUM!</v>
      </c>
      <c r="G69" s="61" t="e">
        <f>_xll.qlFuturesRateHelperConvexityAdjustment($E69,Trigger)</f>
        <v>#NUM!</v>
      </c>
      <c r="H69" s="62" t="b">
        <v>0</v>
      </c>
      <c r="I69" s="62">
        <v>30</v>
      </c>
      <c r="J69" s="62">
        <v>1</v>
      </c>
      <c r="K69" s="63" t="e">
        <f>_xll.qlRateHelperEarliestDate($E69,Trigger)</f>
        <v>#NUM!</v>
      </c>
      <c r="L69" s="64" t="e">
        <f>_xll.qlRateHelperLatestDate($E69,Trigger)</f>
        <v>#NUM!</v>
      </c>
    </row>
    <row r="70" spans="1:13" hidden="1" x14ac:dyDescent="0.2">
      <c r="A70" s="129" t="b">
        <v>1</v>
      </c>
      <c r="B70" s="130"/>
      <c r="C70" s="129" t="str">
        <f t="shared" si="3"/>
        <v>FUT1M</v>
      </c>
      <c r="D70" s="128" t="str">
        <v>M0</v>
      </c>
      <c r="E70" s="128" t="str">
        <f t="shared" si="4"/>
        <v>HKD_YC1MRH_FUT1MM0</v>
      </c>
      <c r="F70" s="142" t="e">
        <f>_xll.qlRateHelperQuoteValue($E70,Trigger)</f>
        <v>#NUM!</v>
      </c>
      <c r="G70" s="61" t="e">
        <f>_xll.qlFuturesRateHelperConvexityAdjustment($E70,Trigger)</f>
        <v>#NUM!</v>
      </c>
      <c r="H70" s="62" t="b">
        <v>0</v>
      </c>
      <c r="I70" s="62">
        <v>30</v>
      </c>
      <c r="J70" s="62">
        <v>1</v>
      </c>
      <c r="K70" s="63" t="e">
        <f>_xll.qlRateHelperEarliestDate($E70,Trigger)</f>
        <v>#NUM!</v>
      </c>
      <c r="L70" s="64" t="e">
        <f>_xll.qlRateHelperLatestDate($E70,Trigger)</f>
        <v>#NUM!</v>
      </c>
    </row>
    <row r="71" spans="1:13" hidden="1" x14ac:dyDescent="0.2">
      <c r="A71" s="129" t="b">
        <v>1</v>
      </c>
      <c r="B71" s="130"/>
      <c r="C71" s="129" t="str">
        <f t="shared" si="3"/>
        <v>FUT1M</v>
      </c>
      <c r="D71" s="128" t="str">
        <v>U0</v>
      </c>
      <c r="E71" s="128" t="str">
        <f t="shared" si="4"/>
        <v>HKD_YC1MRH_FUT1MU0</v>
      </c>
      <c r="F71" s="142" t="e">
        <f>_xll.qlRateHelperQuoteValue($E71,Trigger)</f>
        <v>#NUM!</v>
      </c>
      <c r="G71" s="61" t="e">
        <f>_xll.qlFuturesRateHelperConvexityAdjustment($E71,Trigger)</f>
        <v>#NUM!</v>
      </c>
      <c r="H71" s="62" t="b">
        <v>0</v>
      </c>
      <c r="I71" s="62">
        <v>30</v>
      </c>
      <c r="J71" s="62">
        <v>1</v>
      </c>
      <c r="K71" s="63" t="e">
        <f>_xll.qlRateHelperEarliestDate($E71,Trigger)</f>
        <v>#NUM!</v>
      </c>
      <c r="L71" s="64" t="e">
        <f>_xll.qlRateHelperLatestDate($E71,Trigger)</f>
        <v>#NUM!</v>
      </c>
    </row>
    <row r="72" spans="1:13" hidden="1" x14ac:dyDescent="0.2">
      <c r="A72" s="129" t="b">
        <v>1</v>
      </c>
      <c r="B72" s="130"/>
      <c r="C72" s="129" t="str">
        <f t="shared" si="3"/>
        <v>FUT1M</v>
      </c>
      <c r="D72" s="128" t="str">
        <v>Z0</v>
      </c>
      <c r="E72" s="128" t="str">
        <f t="shared" si="4"/>
        <v>HKD_YC1MRH_FUT1MZ0</v>
      </c>
      <c r="F72" s="142" t="e">
        <f>_xll.qlRateHelperQuoteValue($E72,Trigger)</f>
        <v>#NUM!</v>
      </c>
      <c r="G72" s="61" t="e">
        <f>_xll.qlFuturesRateHelperConvexityAdjustment($E72,Trigger)</f>
        <v>#NUM!</v>
      </c>
      <c r="H72" s="62" t="b">
        <v>0</v>
      </c>
      <c r="I72" s="62">
        <v>30</v>
      </c>
      <c r="J72" s="62">
        <v>1</v>
      </c>
      <c r="K72" s="63" t="e">
        <f>_xll.qlRateHelperEarliestDate($E72,Trigger)</f>
        <v>#NUM!</v>
      </c>
      <c r="L72" s="64" t="e">
        <f>_xll.qlRateHelperLatestDate($E72,Trigger)</f>
        <v>#NUM!</v>
      </c>
    </row>
    <row r="73" spans="1:13" hidden="1" x14ac:dyDescent="0.2">
      <c r="A73" s="129" t="b">
        <v>1</v>
      </c>
      <c r="B73" s="130"/>
      <c r="C73" s="129" t="str">
        <f t="shared" si="3"/>
        <v>FUT1M</v>
      </c>
      <c r="D73" s="128" t="str">
        <v>H1</v>
      </c>
      <c r="E73" s="128" t="str">
        <f t="shared" si="4"/>
        <v>HKD_YC1MRH_FUT1MH1</v>
      </c>
      <c r="F73" s="142" t="e">
        <f>_xll.qlRateHelperQuoteValue($E73,Trigger)</f>
        <v>#NUM!</v>
      </c>
      <c r="G73" s="61" t="e">
        <f>_xll.qlFuturesRateHelperConvexityAdjustment($E73,Trigger)</f>
        <v>#NUM!</v>
      </c>
      <c r="H73" s="62" t="b">
        <v>0</v>
      </c>
      <c r="I73" s="62">
        <v>30</v>
      </c>
      <c r="J73" s="62">
        <v>1</v>
      </c>
      <c r="K73" s="63" t="e">
        <f>_xll.qlRateHelperEarliestDate($E73,Trigger)</f>
        <v>#NUM!</v>
      </c>
      <c r="L73" s="64" t="e">
        <f>_xll.qlRateHelperLatestDate($E73,Trigger)</f>
        <v>#NUM!</v>
      </c>
    </row>
    <row r="74" spans="1:13" hidden="1" x14ac:dyDescent="0.2">
      <c r="A74" s="129" t="b">
        <v>1</v>
      </c>
      <c r="B74" s="130"/>
      <c r="C74" s="129" t="str">
        <f t="shared" si="3"/>
        <v>FUT1M</v>
      </c>
      <c r="D74" s="128" t="str">
        <v>M1</v>
      </c>
      <c r="E74" s="128" t="str">
        <f t="shared" si="4"/>
        <v>HKD_YC1MRH_FUT1MM1</v>
      </c>
      <c r="F74" s="142" t="e">
        <f>_xll.qlRateHelperQuoteValue($E74,Trigger)</f>
        <v>#NUM!</v>
      </c>
      <c r="G74" s="61" t="e">
        <f>_xll.qlFuturesRateHelperConvexityAdjustment($E74,Trigger)</f>
        <v>#NUM!</v>
      </c>
      <c r="H74" s="62" t="b">
        <v>0</v>
      </c>
      <c r="I74" s="62">
        <v>30</v>
      </c>
      <c r="J74" s="62">
        <v>1</v>
      </c>
      <c r="K74" s="63" t="e">
        <f>_xll.qlRateHelperEarliestDate($E74,Trigger)</f>
        <v>#NUM!</v>
      </c>
      <c r="L74" s="64" t="e">
        <f>_xll.qlRateHelperLatestDate($E74,Trigger)</f>
        <v>#NUM!</v>
      </c>
    </row>
    <row r="75" spans="1:13" hidden="1" x14ac:dyDescent="0.2">
      <c r="A75" s="129" t="b">
        <v>1</v>
      </c>
      <c r="B75" s="130"/>
      <c r="C75" s="129" t="str">
        <f t="shared" si="3"/>
        <v>FUT1M</v>
      </c>
      <c r="D75" s="128" t="str">
        <v>U1</v>
      </c>
      <c r="E75" s="128" t="str">
        <f t="shared" si="4"/>
        <v>HKD_YC1MRH_FUT1MU1</v>
      </c>
      <c r="F75" s="142" t="e">
        <f>_xll.qlRateHelperQuoteValue($E75,Trigger)</f>
        <v>#NUM!</v>
      </c>
      <c r="G75" s="61" t="e">
        <f>_xll.qlFuturesRateHelperConvexityAdjustment($E75,Trigger)</f>
        <v>#NUM!</v>
      </c>
      <c r="H75" s="62" t="b">
        <v>0</v>
      </c>
      <c r="I75" s="62">
        <v>30</v>
      </c>
      <c r="J75" s="62">
        <v>1</v>
      </c>
      <c r="K75" s="63" t="e">
        <f>_xll.qlRateHelperEarliestDate($E75,Trigger)</f>
        <v>#NUM!</v>
      </c>
      <c r="L75" s="64" t="e">
        <f>_xll.qlRateHelperLatestDate($E75,Trigger)</f>
        <v>#NUM!</v>
      </c>
    </row>
    <row r="76" spans="1:13" hidden="1" x14ac:dyDescent="0.2">
      <c r="A76" s="129" t="b">
        <v>1</v>
      </c>
      <c r="B76" s="130"/>
      <c r="C76" s="129" t="str">
        <f t="shared" si="3"/>
        <v>FUT1M</v>
      </c>
      <c r="D76" s="128" t="str">
        <v>Z1</v>
      </c>
      <c r="E76" s="128" t="str">
        <f t="shared" si="4"/>
        <v>HKD_YC1MRH_FUT1MZ1</v>
      </c>
      <c r="F76" s="142" t="e">
        <f>_xll.qlRateHelperQuoteValue($E76,Trigger)</f>
        <v>#NUM!</v>
      </c>
      <c r="G76" s="61" t="e">
        <f>_xll.qlFuturesRateHelperConvexityAdjustment($E76,Trigger)</f>
        <v>#NUM!</v>
      </c>
      <c r="H76" s="62" t="b">
        <v>0</v>
      </c>
      <c r="I76" s="62">
        <v>30</v>
      </c>
      <c r="J76" s="62">
        <v>1</v>
      </c>
      <c r="K76" s="63" t="e">
        <f>_xll.qlRateHelperEarliestDate($E76,Trigger)</f>
        <v>#NUM!</v>
      </c>
      <c r="L76" s="64" t="e">
        <f>_xll.qlRateHelperLatestDate($E76,Trigger)</f>
        <v>#NUM!</v>
      </c>
    </row>
    <row r="77" spans="1:13" hidden="1" x14ac:dyDescent="0.2">
      <c r="A77" s="126" t="b">
        <v>1</v>
      </c>
      <c r="B77" s="127"/>
      <c r="C77" s="126" t="str">
        <f t="shared" si="3"/>
        <v>FUT1M</v>
      </c>
      <c r="D77" s="125" t="str">
        <v>H2</v>
      </c>
      <c r="E77" s="125" t="str">
        <f t="shared" si="4"/>
        <v>HKD_YC1MRH_FUT1MH2</v>
      </c>
      <c r="F77" s="141" t="e">
        <f>_xll.qlRateHelperQuoteValue($E77,Trigger)</f>
        <v>#NUM!</v>
      </c>
      <c r="G77" s="65" t="e">
        <f>_xll.qlFuturesRateHelperConvexityAdjustment($E77,Trigger)</f>
        <v>#NUM!</v>
      </c>
      <c r="H77" s="66" t="b">
        <v>0</v>
      </c>
      <c r="I77" s="66">
        <v>30</v>
      </c>
      <c r="J77" s="62">
        <v>1</v>
      </c>
      <c r="K77" s="67" t="e">
        <f>_xll.qlRateHelperEarliestDate($E77,Trigger)</f>
        <v>#NUM!</v>
      </c>
      <c r="L77" s="68" t="e">
        <f>_xll.qlRateHelperLatestDate($E77,Trigger)</f>
        <v>#NUM!</v>
      </c>
      <c r="M77" s="140"/>
    </row>
    <row r="78" spans="1:13" ht="11.25" customHeight="1" x14ac:dyDescent="0.2">
      <c r="B78" s="138">
        <v>2</v>
      </c>
      <c r="C78" s="137"/>
      <c r="D78" s="135" t="s">
        <v>136</v>
      </c>
      <c r="E78" s="135" t="str">
        <f t="shared" si="4"/>
        <v>HKD_YC1MRH_2X1S</v>
      </c>
      <c r="F78" s="134" t="e">
        <f>_xll.qlRateHelperQuoteValue($E78,Trigger)</f>
        <v>#NUM!</v>
      </c>
      <c r="G78" s="134" t="e">
        <f>_xll.qlSwapRateHelperSpread($E78,Trigger)</f>
        <v>#NUM!</v>
      </c>
      <c r="H78" s="133" t="b">
        <v>0</v>
      </c>
      <c r="I78" s="133">
        <v>40</v>
      </c>
      <c r="J78" s="133">
        <v>1</v>
      </c>
      <c r="K78" s="132" t="e">
        <f>_xll.qlRateHelperEarliestDate($E78,Trigger)</f>
        <v>#NUM!</v>
      </c>
      <c r="L78" s="131" t="e">
        <f>_xll.qlRateHelperLatestDate($E78,Trigger)</f>
        <v>#NUM!</v>
      </c>
      <c r="M78" s="136"/>
    </row>
    <row r="79" spans="1:13" x14ac:dyDescent="0.2">
      <c r="B79" s="130">
        <v>3</v>
      </c>
      <c r="C79" s="129"/>
      <c r="D79" s="128" t="s">
        <v>136</v>
      </c>
      <c r="E79" s="128" t="str">
        <f t="shared" si="4"/>
        <v>HKD_YC1MRH_3X1S</v>
      </c>
      <c r="F79" s="61" t="e">
        <f>_xll.qlRateHelperQuoteValue($E79,Trigger)</f>
        <v>#NUM!</v>
      </c>
      <c r="G79" s="61" t="e">
        <f>_xll.qlSwapRateHelperSpread($E79,Trigger)</f>
        <v>#NUM!</v>
      </c>
      <c r="H79" s="62" t="b">
        <v>0</v>
      </c>
      <c r="I79" s="62">
        <v>40</v>
      </c>
      <c r="J79" s="62">
        <v>1</v>
      </c>
      <c r="K79" s="63" t="e">
        <f>_xll.qlRateHelperEarliestDate($E79,Trigger)</f>
        <v>#NUM!</v>
      </c>
      <c r="L79" s="64" t="e">
        <f>_xll.qlRateHelperLatestDate($E79,Trigger)</f>
        <v>#NUM!</v>
      </c>
      <c r="M79" s="139"/>
    </row>
    <row r="80" spans="1:13" x14ac:dyDescent="0.2">
      <c r="B80" s="130">
        <v>4</v>
      </c>
      <c r="C80" s="129"/>
      <c r="D80" s="128" t="s">
        <v>136</v>
      </c>
      <c r="E80" s="128" t="str">
        <f t="shared" si="4"/>
        <v>HKD_YC1MRH_4X1S</v>
      </c>
      <c r="F80" s="61" t="e">
        <f>_xll.qlRateHelperQuoteValue($E80,Trigger)</f>
        <v>#NUM!</v>
      </c>
      <c r="G80" s="61" t="e">
        <f>_xll.qlSwapRateHelperSpread($E80,Trigger)</f>
        <v>#NUM!</v>
      </c>
      <c r="H80" s="62" t="b">
        <v>0</v>
      </c>
      <c r="I80" s="62">
        <v>40</v>
      </c>
      <c r="J80" s="62">
        <v>1</v>
      </c>
      <c r="K80" s="63" t="e">
        <f>_xll.qlRateHelperEarliestDate($E80,Trigger)</f>
        <v>#NUM!</v>
      </c>
      <c r="L80" s="64" t="e">
        <f>_xll.qlRateHelperLatestDate($E80,Trigger)</f>
        <v>#NUM!</v>
      </c>
    </row>
    <row r="81" spans="2:14" x14ac:dyDescent="0.2">
      <c r="B81" s="130">
        <v>5</v>
      </c>
      <c r="C81" s="129"/>
      <c r="D81" s="128" t="s">
        <v>136</v>
      </c>
      <c r="E81" s="128" t="str">
        <f t="shared" si="4"/>
        <v>HKD_YC1MRH_5X1S</v>
      </c>
      <c r="F81" s="61" t="e">
        <f>_xll.qlRateHelperQuoteValue($E81,Trigger)</f>
        <v>#NUM!</v>
      </c>
      <c r="G81" s="61" t="e">
        <f>_xll.qlSwapRateHelperSpread($E81,Trigger)</f>
        <v>#NUM!</v>
      </c>
      <c r="H81" s="62" t="b">
        <v>0</v>
      </c>
      <c r="I81" s="62">
        <v>40</v>
      </c>
      <c r="J81" s="62">
        <v>1</v>
      </c>
      <c r="K81" s="63" t="e">
        <f>_xll.qlRateHelperEarliestDate($E81,Trigger)</f>
        <v>#NUM!</v>
      </c>
      <c r="L81" s="64" t="e">
        <f>_xll.qlRateHelperLatestDate($E81,Trigger)</f>
        <v>#NUM!</v>
      </c>
    </row>
    <row r="82" spans="2:14" ht="11.25" customHeight="1" x14ac:dyDescent="0.2">
      <c r="B82" s="130">
        <v>6</v>
      </c>
      <c r="C82" s="129"/>
      <c r="D82" s="128" t="s">
        <v>136</v>
      </c>
      <c r="E82" s="128" t="str">
        <f t="shared" si="4"/>
        <v>HKD_YC1MRH_6X1S</v>
      </c>
      <c r="F82" s="61" t="e">
        <f>_xll.qlRateHelperQuoteValue($E82,Trigger)</f>
        <v>#NUM!</v>
      </c>
      <c r="G82" s="61" t="e">
        <f>_xll.qlSwapRateHelperSpread($E82,Trigger)</f>
        <v>#NUM!</v>
      </c>
      <c r="H82" s="62" t="b">
        <v>0</v>
      </c>
      <c r="I82" s="62">
        <v>40</v>
      </c>
      <c r="J82" s="62">
        <v>1</v>
      </c>
      <c r="K82" s="63" t="e">
        <f>_xll.qlRateHelperEarliestDate($E82,Trigger)</f>
        <v>#NUM!</v>
      </c>
      <c r="L82" s="64" t="e">
        <f>_xll.qlRateHelperLatestDate($E82,Trigger)</f>
        <v>#NUM!</v>
      </c>
    </row>
    <row r="83" spans="2:14" x14ac:dyDescent="0.2">
      <c r="B83" s="130">
        <v>7</v>
      </c>
      <c r="C83" s="129"/>
      <c r="D83" s="128" t="s">
        <v>136</v>
      </c>
      <c r="E83" s="128" t="str">
        <f t="shared" si="4"/>
        <v>HKD_YC1MRH_7X1S</v>
      </c>
      <c r="F83" s="61" t="e">
        <f>_xll.qlRateHelperQuoteValue($E83,Trigger)</f>
        <v>#NUM!</v>
      </c>
      <c r="G83" s="61" t="e">
        <f>_xll.qlSwapRateHelperSpread($E83,Trigger)</f>
        <v>#NUM!</v>
      </c>
      <c r="H83" s="62" t="b">
        <v>0</v>
      </c>
      <c r="I83" s="62">
        <v>40</v>
      </c>
      <c r="J83" s="62">
        <v>1</v>
      </c>
      <c r="K83" s="63" t="e">
        <f>_xll.qlRateHelperEarliestDate($E83,Trigger)</f>
        <v>#NUM!</v>
      </c>
      <c r="L83" s="64" t="e">
        <f>_xll.qlRateHelperLatestDate($E83,Trigger)</f>
        <v>#NUM!</v>
      </c>
    </row>
    <row r="84" spans="2:14" x14ac:dyDescent="0.2">
      <c r="B84" s="130">
        <v>8</v>
      </c>
      <c r="C84" s="129"/>
      <c r="D84" s="128" t="s">
        <v>136</v>
      </c>
      <c r="E84" s="128" t="str">
        <f t="shared" si="4"/>
        <v>HKD_YC1MRH_8X1S</v>
      </c>
      <c r="F84" s="61" t="e">
        <f>_xll.qlRateHelperQuoteValue($E84,Trigger)</f>
        <v>#NUM!</v>
      </c>
      <c r="G84" s="61" t="e">
        <f>_xll.qlSwapRateHelperSpread($E84,Trigger)</f>
        <v>#NUM!</v>
      </c>
      <c r="H84" s="62" t="b">
        <v>0</v>
      </c>
      <c r="I84" s="62">
        <v>40</v>
      </c>
      <c r="J84" s="62">
        <v>1</v>
      </c>
      <c r="K84" s="63" t="e">
        <f>_xll.qlRateHelperEarliestDate($E84,Trigger)</f>
        <v>#NUM!</v>
      </c>
      <c r="L84" s="64" t="e">
        <f>_xll.qlRateHelperLatestDate($E84,Trigger)</f>
        <v>#NUM!</v>
      </c>
    </row>
    <row r="85" spans="2:14" ht="11.25" customHeight="1" x14ac:dyDescent="0.2">
      <c r="B85" s="130">
        <v>9</v>
      </c>
      <c r="C85" s="129"/>
      <c r="D85" s="128" t="s">
        <v>136</v>
      </c>
      <c r="E85" s="128" t="str">
        <f t="shared" si="4"/>
        <v>HKD_YC1MRH_9X1S</v>
      </c>
      <c r="F85" s="61" t="e">
        <f>_xll.qlRateHelperQuoteValue($E85,Trigger)</f>
        <v>#NUM!</v>
      </c>
      <c r="G85" s="61" t="e">
        <f>_xll.qlSwapRateHelperSpread($E85,Trigger)</f>
        <v>#NUM!</v>
      </c>
      <c r="H85" s="62" t="b">
        <v>0</v>
      </c>
      <c r="I85" s="62">
        <v>40</v>
      </c>
      <c r="J85" s="62">
        <v>1</v>
      </c>
      <c r="K85" s="63" t="e">
        <f>_xll.qlRateHelperEarliestDate($E85,Trigger)</f>
        <v>#NUM!</v>
      </c>
      <c r="L85" s="64" t="e">
        <f>_xll.qlRateHelperLatestDate($E85,Trigger)</f>
        <v>#NUM!</v>
      </c>
    </row>
    <row r="86" spans="2:14" x14ac:dyDescent="0.2">
      <c r="B86" s="130">
        <v>10</v>
      </c>
      <c r="C86" s="129"/>
      <c r="D86" s="128" t="s">
        <v>136</v>
      </c>
      <c r="E86" s="128" t="str">
        <f t="shared" si="4"/>
        <v>HKD_YC1MRH_10X1S</v>
      </c>
      <c r="F86" s="61" t="e">
        <f>_xll.qlRateHelperQuoteValue($E86,Trigger)</f>
        <v>#NUM!</v>
      </c>
      <c r="G86" s="61" t="e">
        <f>_xll.qlSwapRateHelperSpread($E86,Trigger)</f>
        <v>#NUM!</v>
      </c>
      <c r="H86" s="62" t="b">
        <v>0</v>
      </c>
      <c r="I86" s="62">
        <v>40</v>
      </c>
      <c r="J86" s="62">
        <v>1</v>
      </c>
      <c r="K86" s="63" t="e">
        <f>_xll.qlRateHelperEarliestDate($E86,Trigger)</f>
        <v>#NUM!</v>
      </c>
      <c r="L86" s="64" t="e">
        <f>_xll.qlRateHelperLatestDate($E86,Trigger)</f>
        <v>#NUM!</v>
      </c>
    </row>
    <row r="87" spans="2:14" x14ac:dyDescent="0.2">
      <c r="B87" s="130">
        <v>11</v>
      </c>
      <c r="C87" s="129"/>
      <c r="D87" s="128" t="s">
        <v>136</v>
      </c>
      <c r="E87" s="128" t="str">
        <f t="shared" si="4"/>
        <v>HKD_YC1MRH_11X1S</v>
      </c>
      <c r="F87" s="61" t="e">
        <f>_xll.qlRateHelperQuoteValue($E87,Trigger)</f>
        <v>#NUM!</v>
      </c>
      <c r="G87" s="61" t="e">
        <f>_xll.qlSwapRateHelperSpread($E87,Trigger)</f>
        <v>#NUM!</v>
      </c>
      <c r="H87" s="62" t="b">
        <v>0</v>
      </c>
      <c r="I87" s="62">
        <v>40</v>
      </c>
      <c r="J87" s="62">
        <v>1</v>
      </c>
      <c r="K87" s="63" t="e">
        <f>_xll.qlRateHelperEarliestDate($E87,Trigger)</f>
        <v>#NUM!</v>
      </c>
      <c r="L87" s="64" t="e">
        <f>_xll.qlRateHelperLatestDate($E87,Trigger)</f>
        <v>#NUM!</v>
      </c>
    </row>
    <row r="88" spans="2:14" x14ac:dyDescent="0.2">
      <c r="B88" s="127">
        <v>12</v>
      </c>
      <c r="C88" s="126"/>
      <c r="D88" s="125" t="s">
        <v>136</v>
      </c>
      <c r="E88" s="125" t="str">
        <f t="shared" si="4"/>
        <v>HKD_YC1MRH_12X1S</v>
      </c>
      <c r="F88" s="65" t="e">
        <f>_xll.qlRateHelperQuoteValue($E88,Trigger)</f>
        <v>#NUM!</v>
      </c>
      <c r="G88" s="65" t="e">
        <f>_xll.qlSwapRateHelperSpread($E88,Trigger)</f>
        <v>#NUM!</v>
      </c>
      <c r="H88" s="66" t="b">
        <v>0</v>
      </c>
      <c r="I88" s="66">
        <v>40</v>
      </c>
      <c r="J88" s="62">
        <v>1</v>
      </c>
      <c r="K88" s="67" t="e">
        <f>_xll.qlRateHelperEarliestDate($E88,Trigger)</f>
        <v>#NUM!</v>
      </c>
      <c r="L88" s="68" t="e">
        <f>_xll.qlRateHelperLatestDate($E88,Trigger)</f>
        <v>#NUM!</v>
      </c>
    </row>
    <row r="89" spans="2:14" x14ac:dyDescent="0.2">
      <c r="B89" s="138" t="s">
        <v>132</v>
      </c>
      <c r="C89" s="137">
        <v>12</v>
      </c>
      <c r="D89" s="135"/>
      <c r="E89" s="135" t="str">
        <f t="shared" si="4"/>
        <v>HKD_YC1MRH_1S12</v>
      </c>
      <c r="F89" s="134" t="e">
        <f>_xll.qlRateHelperQuoteValue($E89,Trigger)</f>
        <v>#NUM!</v>
      </c>
      <c r="G89" s="134" t="e">
        <f>_xll.qlSwapRateHelperSpread($E89,Trigger)</f>
        <v>#NUM!</v>
      </c>
      <c r="H89" s="133" t="b">
        <v>0</v>
      </c>
      <c r="I89" s="133">
        <v>40</v>
      </c>
      <c r="J89" s="133">
        <v>1</v>
      </c>
      <c r="K89" s="132" t="e">
        <f>_xll.qlRateHelperEarliestDate($E89,Trigger)</f>
        <v>#NUM!</v>
      </c>
      <c r="L89" s="131" t="e">
        <f>_xll.qlRateHelperLatestDate($E89,Trigger)</f>
        <v>#NUM!</v>
      </c>
    </row>
    <row r="90" spans="2:14" x14ac:dyDescent="0.2">
      <c r="B90" s="130" t="s">
        <v>133</v>
      </c>
      <c r="C90" s="129">
        <v>12</v>
      </c>
      <c r="D90" s="128"/>
      <c r="E90" s="128" t="str">
        <f t="shared" si="4"/>
        <v>HKD_YC1MRH_2S12</v>
      </c>
      <c r="F90" s="61" t="e">
        <f>_xll.qlRateHelperQuoteValue($E90,Trigger)</f>
        <v>#NUM!</v>
      </c>
      <c r="G90" s="61" t="e">
        <f>_xll.qlSwapRateHelperSpread($E90,Trigger)</f>
        <v>#NUM!</v>
      </c>
      <c r="H90" s="62" t="b">
        <v>0</v>
      </c>
      <c r="I90" s="62">
        <v>40</v>
      </c>
      <c r="J90" s="62">
        <v>1</v>
      </c>
      <c r="K90" s="63" t="e">
        <f>_xll.qlRateHelperEarliestDate($E90,Trigger)</f>
        <v>#NUM!</v>
      </c>
      <c r="L90" s="64" t="e">
        <f>_xll.qlRateHelperLatestDate($E90,Trigger)</f>
        <v>#NUM!</v>
      </c>
    </row>
    <row r="91" spans="2:14" x14ac:dyDescent="0.2">
      <c r="B91" s="130" t="s">
        <v>135</v>
      </c>
      <c r="C91" s="129">
        <v>12</v>
      </c>
      <c r="D91" s="128"/>
      <c r="E91" s="128" t="str">
        <f t="shared" si="4"/>
        <v>HKD_YC1MRH_3S12</v>
      </c>
      <c r="F91" s="61" t="e">
        <f>_xll.qlRateHelperQuoteValue($E91,Trigger)</f>
        <v>#NUM!</v>
      </c>
      <c r="G91" s="61" t="e">
        <f>_xll.qlSwapRateHelperSpread($E91,Trigger)</f>
        <v>#NUM!</v>
      </c>
      <c r="H91" s="62" t="b">
        <v>0</v>
      </c>
      <c r="I91" s="62">
        <v>40</v>
      </c>
      <c r="J91" s="62">
        <v>1</v>
      </c>
      <c r="K91" s="63" t="e">
        <f>_xll.qlRateHelperEarliestDate($E91,Trigger)</f>
        <v>#NUM!</v>
      </c>
      <c r="L91" s="64" t="e">
        <f>_xll.qlRateHelperLatestDate($E91,Trigger)</f>
        <v>#NUM!</v>
      </c>
    </row>
    <row r="92" spans="2:14" x14ac:dyDescent="0.2">
      <c r="B92" s="130" t="s">
        <v>134</v>
      </c>
      <c r="C92" s="129">
        <v>12</v>
      </c>
      <c r="D92" s="128"/>
      <c r="E92" s="128" t="str">
        <f t="shared" si="4"/>
        <v>HKD_YC1MRH_4S12</v>
      </c>
      <c r="F92" s="61" t="e">
        <f>_xll.qlRateHelperQuoteValue($E92,Trigger)</f>
        <v>#NUM!</v>
      </c>
      <c r="G92" s="61" t="e">
        <f>_xll.qlSwapRateHelperSpread($E92,Trigger)</f>
        <v>#NUM!</v>
      </c>
      <c r="H92" s="62" t="b">
        <v>0</v>
      </c>
      <c r="I92" s="62">
        <v>40</v>
      </c>
      <c r="J92" s="62">
        <v>1</v>
      </c>
      <c r="K92" s="63" t="e">
        <f>_xll.qlRateHelperEarliestDate($E92,Trigger)</f>
        <v>#NUM!</v>
      </c>
      <c r="L92" s="64" t="e">
        <f>_xll.qlRateHelperLatestDate($E92,Trigger)</f>
        <v>#NUM!</v>
      </c>
    </row>
    <row r="93" spans="2:14" x14ac:dyDescent="0.2">
      <c r="B93" s="130" t="s">
        <v>132</v>
      </c>
      <c r="C93" s="129">
        <v>24</v>
      </c>
      <c r="D93" s="128"/>
      <c r="E93" s="128" t="str">
        <f t="shared" si="4"/>
        <v>HKD_YC1MRH_1S24</v>
      </c>
      <c r="F93" s="61" t="e">
        <f>_xll.qlRateHelperQuoteValue($E93,Trigger)</f>
        <v>#NUM!</v>
      </c>
      <c r="G93" s="61" t="e">
        <f>_xll.qlSwapRateHelperSpread($E93,Trigger)</f>
        <v>#NUM!</v>
      </c>
      <c r="H93" s="62" t="b">
        <v>0</v>
      </c>
      <c r="I93" s="62">
        <v>40</v>
      </c>
      <c r="J93" s="62">
        <v>1</v>
      </c>
      <c r="K93" s="63" t="e">
        <f>_xll.qlRateHelperEarliestDate($E93,Trigger)</f>
        <v>#NUM!</v>
      </c>
      <c r="L93" s="64" t="e">
        <f>_xll.qlRateHelperLatestDate($E93,Trigger)</f>
        <v>#NUM!</v>
      </c>
    </row>
    <row r="94" spans="2:14" x14ac:dyDescent="0.2">
      <c r="B94" s="130" t="s">
        <v>133</v>
      </c>
      <c r="C94" s="129">
        <v>24</v>
      </c>
      <c r="D94" s="128"/>
      <c r="E94" s="128" t="str">
        <f t="shared" si="4"/>
        <v>HKD_YC1MRH_2S24</v>
      </c>
      <c r="F94" s="61" t="e">
        <f>_xll.qlRateHelperQuoteValue($E94,Trigger)</f>
        <v>#NUM!</v>
      </c>
      <c r="G94" s="61" t="e">
        <f>_xll.qlSwapRateHelperSpread($E94,Trigger)</f>
        <v>#NUM!</v>
      </c>
      <c r="H94" s="62" t="b">
        <v>0</v>
      </c>
      <c r="I94" s="62">
        <v>40</v>
      </c>
      <c r="J94" s="62">
        <v>1</v>
      </c>
      <c r="K94" s="63" t="e">
        <f>_xll.qlRateHelperEarliestDate($E94,Trigger)</f>
        <v>#NUM!</v>
      </c>
      <c r="L94" s="64" t="e">
        <f>_xll.qlRateHelperLatestDate($E94,Trigger)</f>
        <v>#NUM!</v>
      </c>
    </row>
    <row r="95" spans="2:14" x14ac:dyDescent="0.2">
      <c r="B95" s="127" t="s">
        <v>132</v>
      </c>
      <c r="C95" s="126">
        <v>36</v>
      </c>
      <c r="D95" s="125"/>
      <c r="E95" s="125" t="str">
        <f t="shared" si="4"/>
        <v>HKD_YC1MRH_1S36</v>
      </c>
      <c r="F95" s="65" t="e">
        <f>_xll.qlRateHelperQuoteValue($E95,Trigger)</f>
        <v>#NUM!</v>
      </c>
      <c r="G95" s="65" t="e">
        <f>_xll.qlSwapRateHelperSpread($E95,Trigger)</f>
        <v>#NUM!</v>
      </c>
      <c r="H95" s="66" t="b">
        <v>0</v>
      </c>
      <c r="I95" s="66">
        <v>40</v>
      </c>
      <c r="J95" s="66">
        <v>1</v>
      </c>
      <c r="K95" s="67" t="e">
        <f>_xll.qlRateHelperEarliestDate($E95,Trigger)</f>
        <v>#NUM!</v>
      </c>
      <c r="L95" s="68" t="e">
        <f>_xll.qlRateHelperLatestDate($E95,Trigger)</f>
        <v>#NUM!</v>
      </c>
    </row>
    <row r="96" spans="2:14" x14ac:dyDescent="0.2">
      <c r="B96" s="130" t="str">
        <f t="shared" ref="B96:B127" si="5">SwapFixedFreq</f>
        <v>AM</v>
      </c>
      <c r="C96" s="129" t="str">
        <f t="shared" ref="C96:C142" si="6">IborType</f>
        <v>1H</v>
      </c>
      <c r="D96" s="128" t="s">
        <v>60</v>
      </c>
      <c r="E96" s="128" t="str">
        <f t="shared" si="4"/>
        <v>HKD_YC1MRH_AM1H2M</v>
      </c>
      <c r="F96" s="61" t="e">
        <f>_xll.qlRateHelperQuoteValue($E96,Trigger)</f>
        <v>#NUM!</v>
      </c>
      <c r="G96" s="61">
        <f>_xll.qlSwapRateHelperSpread($E96,Trigger)</f>
        <v>0</v>
      </c>
      <c r="H96" s="62" t="b">
        <f t="shared" ref="H96:H142" si="7">IF(ISERROR(F96),FALSE,TRUE)</f>
        <v>0</v>
      </c>
      <c r="I96" s="62">
        <v>50</v>
      </c>
      <c r="J96" s="62">
        <v>1</v>
      </c>
      <c r="K96" s="63">
        <f>_xll.qlRateHelperEarliestDate($E96,Trigger)</f>
        <v>41603</v>
      </c>
      <c r="L96" s="64">
        <f>_xll.qlRateHelperLatestDate($E96,Trigger)</f>
        <v>41666</v>
      </c>
      <c r="N96" s="136" t="e">
        <f>IF(G96=G143,F96-F143,"--")</f>
        <v>#NUM!</v>
      </c>
    </row>
    <row r="97" spans="2:14" x14ac:dyDescent="0.2">
      <c r="B97" s="130" t="str">
        <f t="shared" si="5"/>
        <v>AM</v>
      </c>
      <c r="C97" s="129" t="str">
        <f t="shared" si="6"/>
        <v>1H</v>
      </c>
      <c r="D97" s="128" t="s">
        <v>59</v>
      </c>
      <c r="E97" s="128" t="str">
        <f t="shared" si="4"/>
        <v>HKD_YC1MRH_AM1H3M</v>
      </c>
      <c r="F97" s="61">
        <f>_xll.qlRateHelperQuoteValue($E97,Trigger)</f>
        <v>2.1000000000000003E-3</v>
      </c>
      <c r="G97" s="61">
        <f>_xll.qlSwapRateHelperSpread($E97,Trigger)</f>
        <v>0</v>
      </c>
      <c r="H97" s="62" t="b">
        <f t="shared" si="7"/>
        <v>1</v>
      </c>
      <c r="I97" s="62">
        <v>50</v>
      </c>
      <c r="J97" s="62">
        <v>1</v>
      </c>
      <c r="K97" s="63">
        <f>_xll.qlRateHelperEarliestDate($E97,Trigger)</f>
        <v>41603</v>
      </c>
      <c r="L97" s="64">
        <f>_xll.qlRateHelperLatestDate($E97,Trigger)</f>
        <v>41695</v>
      </c>
      <c r="N97" s="136"/>
    </row>
    <row r="98" spans="2:14" x14ac:dyDescent="0.2">
      <c r="B98" s="130" t="str">
        <f t="shared" si="5"/>
        <v>AM</v>
      </c>
      <c r="C98" s="129" t="str">
        <f t="shared" si="6"/>
        <v>1H</v>
      </c>
      <c r="D98" s="128" t="s">
        <v>58</v>
      </c>
      <c r="E98" s="128" t="str">
        <f t="shared" ref="E98:E129" si="8">RateHelperPrefix&amp;"_"&amp;$B98&amp;$C98&amp;$D98</f>
        <v>HKD_YC1MRH_AM1H4M</v>
      </c>
      <c r="F98" s="61" t="e">
        <f>_xll.qlRateHelperQuoteValue($E98,Trigger)</f>
        <v>#NUM!</v>
      </c>
      <c r="G98" s="61">
        <f>_xll.qlSwapRateHelperSpread($E98,Trigger)</f>
        <v>0</v>
      </c>
      <c r="H98" s="62" t="b">
        <f t="shared" si="7"/>
        <v>0</v>
      </c>
      <c r="I98" s="62">
        <v>50</v>
      </c>
      <c r="J98" s="62">
        <v>1</v>
      </c>
      <c r="K98" s="63">
        <f>_xll.qlRateHelperEarliestDate($E98,Trigger)</f>
        <v>41603</v>
      </c>
      <c r="L98" s="64">
        <f>_xll.qlRateHelperLatestDate($E98,Trigger)</f>
        <v>41723</v>
      </c>
      <c r="N98" s="136"/>
    </row>
    <row r="99" spans="2:14" x14ac:dyDescent="0.2">
      <c r="B99" s="130" t="str">
        <f t="shared" si="5"/>
        <v>AM</v>
      </c>
      <c r="C99" s="129" t="str">
        <f t="shared" si="6"/>
        <v>1H</v>
      </c>
      <c r="D99" s="128" t="s">
        <v>57</v>
      </c>
      <c r="E99" s="128" t="str">
        <f t="shared" si="8"/>
        <v>HKD_YC1MRH_AM1H5M</v>
      </c>
      <c r="F99" s="61" t="e">
        <f>_xll.qlRateHelperQuoteValue($E99,Trigger)</f>
        <v>#NUM!</v>
      </c>
      <c r="G99" s="61">
        <f>_xll.qlSwapRateHelperSpread($E99,Trigger)</f>
        <v>0</v>
      </c>
      <c r="H99" s="62" t="b">
        <f t="shared" si="7"/>
        <v>0</v>
      </c>
      <c r="I99" s="62">
        <v>50</v>
      </c>
      <c r="J99" s="62">
        <v>1</v>
      </c>
      <c r="K99" s="63">
        <f>_xll.qlRateHelperEarliestDate($E99,Trigger)</f>
        <v>41603</v>
      </c>
      <c r="L99" s="64">
        <f>_xll.qlRateHelperLatestDate($E99,Trigger)</f>
        <v>41754</v>
      </c>
      <c r="N99" s="136" t="e">
        <f t="shared" ref="N99:N142" si="9">IF(G99=G136,F99-F136,"--")</f>
        <v>#NUM!</v>
      </c>
    </row>
    <row r="100" spans="2:14" x14ac:dyDescent="0.2">
      <c r="B100" s="130" t="str">
        <f t="shared" si="5"/>
        <v>AM</v>
      </c>
      <c r="C100" s="129" t="str">
        <f t="shared" si="6"/>
        <v>1H</v>
      </c>
      <c r="D100" s="128" t="s">
        <v>56</v>
      </c>
      <c r="E100" s="128" t="str">
        <f t="shared" si="8"/>
        <v>HKD_YC1MRH_AM1H6M</v>
      </c>
      <c r="F100" s="61">
        <f>_xll.qlRateHelperQuoteValue($E100,Trigger)</f>
        <v>2.3999999999999998E-3</v>
      </c>
      <c r="G100" s="61">
        <f>_xll.qlSwapRateHelperSpread($E100,Trigger)</f>
        <v>0</v>
      </c>
      <c r="H100" s="62" t="b">
        <f t="shared" si="7"/>
        <v>1</v>
      </c>
      <c r="I100" s="62">
        <v>50</v>
      </c>
      <c r="J100" s="62">
        <v>1</v>
      </c>
      <c r="K100" s="63">
        <f>_xll.qlRateHelperEarliestDate($E100,Trigger)</f>
        <v>41603</v>
      </c>
      <c r="L100" s="64">
        <f>_xll.qlRateHelperLatestDate($E100,Trigger)</f>
        <v>41785</v>
      </c>
      <c r="N100" s="136" t="e">
        <f t="shared" si="9"/>
        <v>#NUM!</v>
      </c>
    </row>
    <row r="101" spans="2:14" x14ac:dyDescent="0.2">
      <c r="B101" s="130" t="str">
        <f t="shared" si="5"/>
        <v>AM</v>
      </c>
      <c r="C101" s="129" t="str">
        <f t="shared" si="6"/>
        <v>1H</v>
      </c>
      <c r="D101" s="128" t="s">
        <v>55</v>
      </c>
      <c r="E101" s="128" t="str">
        <f t="shared" si="8"/>
        <v>HKD_YC1MRH_AM1H7M</v>
      </c>
      <c r="F101" s="61" t="e">
        <f>_xll.qlRateHelperQuoteValue($E101,Trigger)</f>
        <v>#NUM!</v>
      </c>
      <c r="G101" s="61">
        <f>_xll.qlSwapRateHelperSpread($E101,Trigger)</f>
        <v>0</v>
      </c>
      <c r="H101" s="62" t="b">
        <f t="shared" si="7"/>
        <v>0</v>
      </c>
      <c r="I101" s="62">
        <v>50</v>
      </c>
      <c r="J101" s="62">
        <v>1</v>
      </c>
      <c r="K101" s="63">
        <f>_xll.qlRateHelperEarliestDate($E101,Trigger)</f>
        <v>41603</v>
      </c>
      <c r="L101" s="64">
        <f>_xll.qlRateHelperLatestDate($E101,Trigger)</f>
        <v>41815</v>
      </c>
      <c r="N101" s="136" t="e">
        <f t="shared" si="9"/>
        <v>#NUM!</v>
      </c>
    </row>
    <row r="102" spans="2:14" x14ac:dyDescent="0.2">
      <c r="B102" s="130" t="str">
        <f t="shared" si="5"/>
        <v>AM</v>
      </c>
      <c r="C102" s="129" t="str">
        <f t="shared" si="6"/>
        <v>1H</v>
      </c>
      <c r="D102" s="128" t="s">
        <v>54</v>
      </c>
      <c r="E102" s="128" t="str">
        <f t="shared" si="8"/>
        <v>HKD_YC1MRH_AM1H8M</v>
      </c>
      <c r="F102" s="61" t="e">
        <f>_xll.qlRateHelperQuoteValue($E102,Trigger)</f>
        <v>#NUM!</v>
      </c>
      <c r="G102" s="61">
        <f>_xll.qlSwapRateHelperSpread($E102,Trigger)</f>
        <v>0</v>
      </c>
      <c r="H102" s="62" t="b">
        <f t="shared" si="7"/>
        <v>0</v>
      </c>
      <c r="I102" s="62">
        <v>50</v>
      </c>
      <c r="J102" s="62">
        <v>1</v>
      </c>
      <c r="K102" s="63">
        <f>_xll.qlRateHelperEarliestDate($E102,Trigger)</f>
        <v>41603</v>
      </c>
      <c r="L102" s="64">
        <f>_xll.qlRateHelperLatestDate($E102,Trigger)</f>
        <v>41845</v>
      </c>
      <c r="N102" s="136" t="e">
        <f t="shared" si="9"/>
        <v>#NUM!</v>
      </c>
    </row>
    <row r="103" spans="2:14" x14ac:dyDescent="0.2">
      <c r="B103" s="130" t="str">
        <f t="shared" si="5"/>
        <v>AM</v>
      </c>
      <c r="C103" s="129" t="str">
        <f t="shared" si="6"/>
        <v>1H</v>
      </c>
      <c r="D103" s="128" t="s">
        <v>53</v>
      </c>
      <c r="E103" s="128" t="str">
        <f t="shared" si="8"/>
        <v>HKD_YC1MRH_AM1H9M</v>
      </c>
      <c r="F103" s="61">
        <f>_xll.qlRateHelperQuoteValue($E103,Trigger)</f>
        <v>2.5999999999999999E-3</v>
      </c>
      <c r="G103" s="61">
        <f>_xll.qlSwapRateHelperSpread($E103,Trigger)</f>
        <v>0</v>
      </c>
      <c r="H103" s="62" t="b">
        <f t="shared" si="7"/>
        <v>1</v>
      </c>
      <c r="I103" s="62">
        <v>50</v>
      </c>
      <c r="J103" s="62">
        <v>1</v>
      </c>
      <c r="K103" s="63">
        <f>_xll.qlRateHelperEarliestDate($E103,Trigger)</f>
        <v>41603</v>
      </c>
      <c r="L103" s="64">
        <f>_xll.qlRateHelperLatestDate($E103,Trigger)</f>
        <v>41876</v>
      </c>
      <c r="N103" s="136" t="e">
        <f t="shared" si="9"/>
        <v>#NUM!</v>
      </c>
    </row>
    <row r="104" spans="2:14" x14ac:dyDescent="0.2">
      <c r="B104" s="130" t="str">
        <f t="shared" si="5"/>
        <v>AM</v>
      </c>
      <c r="C104" s="129" t="str">
        <f t="shared" si="6"/>
        <v>1H</v>
      </c>
      <c r="D104" s="128" t="s">
        <v>52</v>
      </c>
      <c r="E104" s="128" t="str">
        <f t="shared" si="8"/>
        <v>HKD_YC1MRH_AM1H10M</v>
      </c>
      <c r="F104" s="61" t="e">
        <f>_xll.qlRateHelperQuoteValue($E104,Trigger)</f>
        <v>#NUM!</v>
      </c>
      <c r="G104" s="61">
        <f>_xll.qlSwapRateHelperSpread($E104,Trigger)</f>
        <v>0</v>
      </c>
      <c r="H104" s="62" t="b">
        <f t="shared" si="7"/>
        <v>0</v>
      </c>
      <c r="I104" s="62">
        <v>50</v>
      </c>
      <c r="J104" s="62">
        <v>1</v>
      </c>
      <c r="K104" s="63">
        <f>_xll.qlRateHelperEarliestDate($E104,Trigger)</f>
        <v>41603</v>
      </c>
      <c r="L104" s="64">
        <f>_xll.qlRateHelperLatestDate($E104,Trigger)</f>
        <v>41907</v>
      </c>
      <c r="N104" s="136" t="e">
        <f t="shared" si="9"/>
        <v>#NUM!</v>
      </c>
    </row>
    <row r="105" spans="2:14" x14ac:dyDescent="0.2">
      <c r="B105" s="130" t="str">
        <f t="shared" si="5"/>
        <v>AM</v>
      </c>
      <c r="C105" s="129" t="str">
        <f t="shared" si="6"/>
        <v>1H</v>
      </c>
      <c r="D105" s="128" t="s">
        <v>51</v>
      </c>
      <c r="E105" s="128" t="str">
        <f t="shared" si="8"/>
        <v>HKD_YC1MRH_AM1H11M</v>
      </c>
      <c r="F105" s="61" t="e">
        <f>_xll.qlRateHelperQuoteValue($E105,Trigger)</f>
        <v>#NUM!</v>
      </c>
      <c r="G105" s="61">
        <f>_xll.qlSwapRateHelperSpread($E105,Trigger)</f>
        <v>0</v>
      </c>
      <c r="H105" s="62" t="b">
        <f t="shared" si="7"/>
        <v>0</v>
      </c>
      <c r="I105" s="62">
        <v>50</v>
      </c>
      <c r="J105" s="62">
        <v>1</v>
      </c>
      <c r="K105" s="63">
        <f>_xll.qlRateHelperEarliestDate($E105,Trigger)</f>
        <v>41603</v>
      </c>
      <c r="L105" s="64">
        <f>_xll.qlRateHelperLatestDate($E105,Trigger)</f>
        <v>41939</v>
      </c>
      <c r="N105" s="136" t="e">
        <f t="shared" si="9"/>
        <v>#NUM!</v>
      </c>
    </row>
    <row r="106" spans="2:14" x14ac:dyDescent="0.2">
      <c r="B106" s="130" t="str">
        <f t="shared" si="5"/>
        <v>AM</v>
      </c>
      <c r="C106" s="129" t="str">
        <f t="shared" si="6"/>
        <v>1H</v>
      </c>
      <c r="D106" s="128" t="s">
        <v>24</v>
      </c>
      <c r="E106" s="128" t="str">
        <f t="shared" si="8"/>
        <v>HKD_YC1MRH_AM1H1Y</v>
      </c>
      <c r="F106" s="61">
        <f>_xll.qlRateHelperQuoteValue($E106,Trigger)</f>
        <v>2.8000000000000004E-3</v>
      </c>
      <c r="G106" s="61">
        <f>_xll.qlSwapRateHelperSpread($E106,Trigger)</f>
        <v>0</v>
      </c>
      <c r="H106" s="62" t="b">
        <f t="shared" si="7"/>
        <v>1</v>
      </c>
      <c r="I106" s="62">
        <v>50</v>
      </c>
      <c r="J106" s="62">
        <v>1</v>
      </c>
      <c r="K106" s="63">
        <f>_xll.qlRateHelperEarliestDate($E106,Trigger)</f>
        <v>41603</v>
      </c>
      <c r="L106" s="64">
        <f>_xll.qlRateHelperLatestDate($E106,Trigger)</f>
        <v>41968</v>
      </c>
      <c r="N106" s="136" t="e">
        <f t="shared" si="9"/>
        <v>#NUM!</v>
      </c>
    </row>
    <row r="107" spans="2:14" x14ac:dyDescent="0.2">
      <c r="B107" s="130" t="str">
        <f t="shared" si="5"/>
        <v>AM</v>
      </c>
      <c r="C107" s="129" t="str">
        <f t="shared" si="6"/>
        <v>1H</v>
      </c>
      <c r="D107" s="128" t="s">
        <v>131</v>
      </c>
      <c r="E107" s="128" t="str">
        <f t="shared" si="8"/>
        <v>HKD_YC1MRH_AM1H15M</v>
      </c>
      <c r="F107" s="61" t="e">
        <f>_xll.qlRateHelperQuoteValue($E107,Trigger)</f>
        <v>#NUM!</v>
      </c>
      <c r="G107" s="61" t="e">
        <f>_xll.qlSwapRateHelperSpread($E107,Trigger)</f>
        <v>#NUM!</v>
      </c>
      <c r="H107" s="62" t="b">
        <f t="shared" si="7"/>
        <v>0</v>
      </c>
      <c r="I107" s="62">
        <v>50</v>
      </c>
      <c r="J107" s="62">
        <v>1</v>
      </c>
      <c r="K107" s="63" t="e">
        <f>_xll.qlRateHelperEarliestDate($E107,Trigger)</f>
        <v>#NUM!</v>
      </c>
      <c r="L107" s="64" t="e">
        <f>_xll.qlRateHelperLatestDate($E107,Trigger)</f>
        <v>#NUM!</v>
      </c>
      <c r="N107" s="136" t="e">
        <f t="shared" si="9"/>
        <v>#NUM!</v>
      </c>
    </row>
    <row r="108" spans="2:14" x14ac:dyDescent="0.2">
      <c r="B108" s="130" t="str">
        <f t="shared" si="5"/>
        <v>AM</v>
      </c>
      <c r="C108" s="129" t="str">
        <f t="shared" si="6"/>
        <v>1H</v>
      </c>
      <c r="D108" s="128" t="s">
        <v>130</v>
      </c>
      <c r="E108" s="128" t="str">
        <f t="shared" si="8"/>
        <v>HKD_YC1MRH_AM1H18M</v>
      </c>
      <c r="F108" s="61" t="e">
        <f>_xll.qlRateHelperQuoteValue($E108,Trigger)</f>
        <v>#NUM!</v>
      </c>
      <c r="G108" s="61" t="e">
        <f>_xll.qlSwapRateHelperSpread($E108,Trigger)</f>
        <v>#NUM!</v>
      </c>
      <c r="H108" s="62" t="b">
        <f t="shared" si="7"/>
        <v>0</v>
      </c>
      <c r="I108" s="62">
        <v>50</v>
      </c>
      <c r="J108" s="62">
        <v>1</v>
      </c>
      <c r="K108" s="63" t="e">
        <f>_xll.qlRateHelperEarliestDate($E108,Trigger)</f>
        <v>#NUM!</v>
      </c>
      <c r="L108" s="64" t="e">
        <f>_xll.qlRateHelperLatestDate($E108,Trigger)</f>
        <v>#NUM!</v>
      </c>
      <c r="N108" s="136" t="e">
        <f t="shared" si="9"/>
        <v>#NUM!</v>
      </c>
    </row>
    <row r="109" spans="2:14" x14ac:dyDescent="0.2">
      <c r="B109" s="130" t="str">
        <f t="shared" si="5"/>
        <v>AM</v>
      </c>
      <c r="C109" s="129" t="str">
        <f t="shared" si="6"/>
        <v>1H</v>
      </c>
      <c r="D109" s="128" t="s">
        <v>129</v>
      </c>
      <c r="E109" s="128" t="str">
        <f t="shared" si="8"/>
        <v>HKD_YC1MRH_AM1H21M</v>
      </c>
      <c r="F109" s="61" t="e">
        <f>_xll.qlRateHelperQuoteValue($E109,Trigger)</f>
        <v>#NUM!</v>
      </c>
      <c r="G109" s="61" t="e">
        <f>_xll.qlSwapRateHelperSpread($E109,Trigger)</f>
        <v>#NUM!</v>
      </c>
      <c r="H109" s="62" t="b">
        <f t="shared" si="7"/>
        <v>0</v>
      </c>
      <c r="I109" s="62">
        <v>50</v>
      </c>
      <c r="J109" s="62">
        <v>1</v>
      </c>
      <c r="K109" s="63" t="e">
        <f>_xll.qlRateHelperEarliestDate($E109,Trigger)</f>
        <v>#NUM!</v>
      </c>
      <c r="L109" s="64" t="e">
        <f>_xll.qlRateHelperLatestDate($E109,Trigger)</f>
        <v>#NUM!</v>
      </c>
      <c r="N109" s="136" t="e">
        <f t="shared" si="9"/>
        <v>#NUM!</v>
      </c>
    </row>
    <row r="110" spans="2:14" x14ac:dyDescent="0.2">
      <c r="B110" s="130" t="str">
        <f t="shared" si="5"/>
        <v>AM</v>
      </c>
      <c r="C110" s="129" t="str">
        <f t="shared" si="6"/>
        <v>1H</v>
      </c>
      <c r="D110" s="128" t="s">
        <v>128</v>
      </c>
      <c r="E110" s="128" t="str">
        <f t="shared" si="8"/>
        <v>HKD_YC1MRH_AM1H2Y</v>
      </c>
      <c r="F110" s="61" t="e">
        <f>_xll.qlRateHelperQuoteValue($E110,Trigger)</f>
        <v>#NUM!</v>
      </c>
      <c r="G110" s="61" t="e">
        <f>_xll.qlSwapRateHelperSpread($E110,Trigger)</f>
        <v>#NUM!</v>
      </c>
      <c r="H110" s="62" t="b">
        <f t="shared" si="7"/>
        <v>0</v>
      </c>
      <c r="I110" s="62">
        <v>50</v>
      </c>
      <c r="J110" s="62">
        <v>1</v>
      </c>
      <c r="K110" s="63" t="e">
        <f>_xll.qlRateHelperEarliestDate($E110,Trigger)</f>
        <v>#NUM!</v>
      </c>
      <c r="L110" s="64" t="e">
        <f>_xll.qlRateHelperLatestDate($E110,Trigger)</f>
        <v>#NUM!</v>
      </c>
      <c r="N110" s="136" t="e">
        <f t="shared" si="9"/>
        <v>#NUM!</v>
      </c>
    </row>
    <row r="111" spans="2:14" x14ac:dyDescent="0.2">
      <c r="B111" s="130" t="str">
        <f t="shared" si="5"/>
        <v>AM</v>
      </c>
      <c r="C111" s="129" t="str">
        <f t="shared" si="6"/>
        <v>1H</v>
      </c>
      <c r="D111" s="128" t="s">
        <v>127</v>
      </c>
      <c r="E111" s="128" t="str">
        <f t="shared" si="8"/>
        <v>HKD_YC1MRH_AM1H3Y</v>
      </c>
      <c r="F111" s="61" t="e">
        <f>_xll.qlRateHelperQuoteValue($E111,Trigger)</f>
        <v>#NUM!</v>
      </c>
      <c r="G111" s="61" t="e">
        <f>_xll.qlSwapRateHelperSpread($E111,Trigger)</f>
        <v>#NUM!</v>
      </c>
      <c r="H111" s="62" t="b">
        <f t="shared" si="7"/>
        <v>0</v>
      </c>
      <c r="I111" s="62">
        <v>50</v>
      </c>
      <c r="J111" s="62">
        <v>1</v>
      </c>
      <c r="K111" s="63" t="e">
        <f>_xll.qlRateHelperEarliestDate($E111,Trigger)</f>
        <v>#NUM!</v>
      </c>
      <c r="L111" s="64" t="e">
        <f>_xll.qlRateHelperLatestDate($E111,Trigger)</f>
        <v>#NUM!</v>
      </c>
      <c r="N111" s="136" t="e">
        <f t="shared" si="9"/>
        <v>#NUM!</v>
      </c>
    </row>
    <row r="112" spans="2:14" x14ac:dyDescent="0.2">
      <c r="B112" s="130" t="str">
        <f t="shared" si="5"/>
        <v>AM</v>
      </c>
      <c r="C112" s="129" t="str">
        <f t="shared" si="6"/>
        <v>1H</v>
      </c>
      <c r="D112" s="128" t="s">
        <v>126</v>
      </c>
      <c r="E112" s="128" t="str">
        <f t="shared" si="8"/>
        <v>HKD_YC1MRH_AM1H4Y</v>
      </c>
      <c r="F112" s="61" t="e">
        <f>_xll.qlRateHelperQuoteValue($E112,Trigger)</f>
        <v>#NUM!</v>
      </c>
      <c r="G112" s="61" t="e">
        <f>_xll.qlSwapRateHelperSpread($E112,Trigger)</f>
        <v>#NUM!</v>
      </c>
      <c r="H112" s="62" t="b">
        <f t="shared" si="7"/>
        <v>0</v>
      </c>
      <c r="I112" s="62">
        <v>50</v>
      </c>
      <c r="J112" s="62">
        <v>1</v>
      </c>
      <c r="K112" s="63" t="e">
        <f>_xll.qlRateHelperEarliestDate($E112,Trigger)</f>
        <v>#NUM!</v>
      </c>
      <c r="L112" s="64" t="e">
        <f>_xll.qlRateHelperLatestDate($E112,Trigger)</f>
        <v>#NUM!</v>
      </c>
      <c r="N112" s="136" t="e">
        <f t="shared" si="9"/>
        <v>#NUM!</v>
      </c>
    </row>
    <row r="113" spans="2:14" x14ac:dyDescent="0.2">
      <c r="B113" s="130" t="str">
        <f t="shared" si="5"/>
        <v>AM</v>
      </c>
      <c r="C113" s="129" t="str">
        <f t="shared" si="6"/>
        <v>1H</v>
      </c>
      <c r="D113" s="128" t="s">
        <v>125</v>
      </c>
      <c r="E113" s="128" t="str">
        <f t="shared" si="8"/>
        <v>HKD_YC1MRH_AM1H5Y</v>
      </c>
      <c r="F113" s="61" t="e">
        <f>_xll.qlRateHelperQuoteValue($E113,Trigger)</f>
        <v>#NUM!</v>
      </c>
      <c r="G113" s="61" t="e">
        <f>_xll.qlSwapRateHelperSpread($E113,Trigger)</f>
        <v>#NUM!</v>
      </c>
      <c r="H113" s="62" t="b">
        <f t="shared" si="7"/>
        <v>0</v>
      </c>
      <c r="I113" s="62">
        <v>50</v>
      </c>
      <c r="J113" s="62">
        <v>1</v>
      </c>
      <c r="K113" s="63" t="e">
        <f>_xll.qlRateHelperEarliestDate($E113,Trigger)</f>
        <v>#NUM!</v>
      </c>
      <c r="L113" s="64" t="e">
        <f>_xll.qlRateHelperLatestDate($E113,Trigger)</f>
        <v>#NUM!</v>
      </c>
      <c r="N113" s="136" t="e">
        <f t="shared" si="9"/>
        <v>#NUM!</v>
      </c>
    </row>
    <row r="114" spans="2:14" x14ac:dyDescent="0.2">
      <c r="B114" s="130" t="str">
        <f t="shared" si="5"/>
        <v>AM</v>
      </c>
      <c r="C114" s="129" t="str">
        <f t="shared" si="6"/>
        <v>1H</v>
      </c>
      <c r="D114" s="128" t="s">
        <v>124</v>
      </c>
      <c r="E114" s="128" t="str">
        <f t="shared" si="8"/>
        <v>HKD_YC1MRH_AM1H6Y</v>
      </c>
      <c r="F114" s="61" t="e">
        <f>_xll.qlRateHelperQuoteValue($E114,Trigger)</f>
        <v>#NUM!</v>
      </c>
      <c r="G114" s="61" t="e">
        <f>_xll.qlSwapRateHelperSpread($E114,Trigger)</f>
        <v>#NUM!</v>
      </c>
      <c r="H114" s="62" t="b">
        <f t="shared" si="7"/>
        <v>0</v>
      </c>
      <c r="I114" s="62">
        <v>50</v>
      </c>
      <c r="J114" s="62">
        <v>1</v>
      </c>
      <c r="K114" s="63" t="e">
        <f>_xll.qlRateHelperEarliestDate($E114,Trigger)</f>
        <v>#NUM!</v>
      </c>
      <c r="L114" s="64" t="e">
        <f>_xll.qlRateHelperLatestDate($E114,Trigger)</f>
        <v>#NUM!</v>
      </c>
      <c r="N114" s="136" t="e">
        <f t="shared" si="9"/>
        <v>#NUM!</v>
      </c>
    </row>
    <row r="115" spans="2:14" x14ac:dyDescent="0.2">
      <c r="B115" s="130" t="str">
        <f t="shared" si="5"/>
        <v>AM</v>
      </c>
      <c r="C115" s="129" t="str">
        <f t="shared" si="6"/>
        <v>1H</v>
      </c>
      <c r="D115" s="128" t="s">
        <v>123</v>
      </c>
      <c r="E115" s="128" t="str">
        <f t="shared" si="8"/>
        <v>HKD_YC1MRH_AM1H7Y</v>
      </c>
      <c r="F115" s="61" t="e">
        <f>_xll.qlRateHelperQuoteValue($E115,Trigger)</f>
        <v>#NUM!</v>
      </c>
      <c r="G115" s="61" t="e">
        <f>_xll.qlSwapRateHelperSpread($E115,Trigger)</f>
        <v>#NUM!</v>
      </c>
      <c r="H115" s="62" t="b">
        <f t="shared" si="7"/>
        <v>0</v>
      </c>
      <c r="I115" s="62">
        <v>50</v>
      </c>
      <c r="J115" s="62">
        <v>1</v>
      </c>
      <c r="K115" s="63" t="e">
        <f>_xll.qlRateHelperEarliestDate($E115,Trigger)</f>
        <v>#NUM!</v>
      </c>
      <c r="L115" s="64" t="e">
        <f>_xll.qlRateHelperLatestDate($E115,Trigger)</f>
        <v>#NUM!</v>
      </c>
      <c r="N115" s="136" t="e">
        <f t="shared" si="9"/>
        <v>#NUM!</v>
      </c>
    </row>
    <row r="116" spans="2:14" x14ac:dyDescent="0.2">
      <c r="B116" s="130" t="str">
        <f t="shared" si="5"/>
        <v>AM</v>
      </c>
      <c r="C116" s="129" t="str">
        <f t="shared" si="6"/>
        <v>1H</v>
      </c>
      <c r="D116" s="128" t="s">
        <v>122</v>
      </c>
      <c r="E116" s="128" t="str">
        <f t="shared" si="8"/>
        <v>HKD_YC1MRH_AM1H8Y</v>
      </c>
      <c r="F116" s="61" t="e">
        <f>_xll.qlRateHelperQuoteValue($E116,Trigger)</f>
        <v>#NUM!</v>
      </c>
      <c r="G116" s="61" t="e">
        <f>_xll.qlSwapRateHelperSpread($E116,Trigger)</f>
        <v>#NUM!</v>
      </c>
      <c r="H116" s="62" t="b">
        <f t="shared" si="7"/>
        <v>0</v>
      </c>
      <c r="I116" s="62">
        <v>50</v>
      </c>
      <c r="J116" s="62">
        <v>1</v>
      </c>
      <c r="K116" s="63" t="e">
        <f>_xll.qlRateHelperEarliestDate($E116,Trigger)</f>
        <v>#NUM!</v>
      </c>
      <c r="L116" s="64" t="e">
        <f>_xll.qlRateHelperLatestDate($E116,Trigger)</f>
        <v>#NUM!</v>
      </c>
      <c r="N116" s="136" t="e">
        <f t="shared" si="9"/>
        <v>#NUM!</v>
      </c>
    </row>
    <row r="117" spans="2:14" x14ac:dyDescent="0.2">
      <c r="B117" s="130" t="str">
        <f t="shared" si="5"/>
        <v>AM</v>
      </c>
      <c r="C117" s="129" t="str">
        <f t="shared" si="6"/>
        <v>1H</v>
      </c>
      <c r="D117" s="128" t="s">
        <v>121</v>
      </c>
      <c r="E117" s="128" t="str">
        <f t="shared" si="8"/>
        <v>HKD_YC1MRH_AM1H9Y</v>
      </c>
      <c r="F117" s="61" t="e">
        <f>_xll.qlRateHelperQuoteValue($E117,Trigger)</f>
        <v>#NUM!</v>
      </c>
      <c r="G117" s="61" t="e">
        <f>_xll.qlSwapRateHelperSpread($E117,Trigger)</f>
        <v>#NUM!</v>
      </c>
      <c r="H117" s="62" t="b">
        <f t="shared" si="7"/>
        <v>0</v>
      </c>
      <c r="I117" s="62">
        <v>50</v>
      </c>
      <c r="J117" s="62">
        <v>1</v>
      </c>
      <c r="K117" s="63" t="e">
        <f>_xll.qlRateHelperEarliestDate($E117,Trigger)</f>
        <v>#NUM!</v>
      </c>
      <c r="L117" s="64" t="e">
        <f>_xll.qlRateHelperLatestDate($E117,Trigger)</f>
        <v>#NUM!</v>
      </c>
      <c r="N117" s="136" t="e">
        <f t="shared" si="9"/>
        <v>#NUM!</v>
      </c>
    </row>
    <row r="118" spans="2:14" x14ac:dyDescent="0.2">
      <c r="B118" s="130" t="str">
        <f t="shared" si="5"/>
        <v>AM</v>
      </c>
      <c r="C118" s="129" t="str">
        <f t="shared" si="6"/>
        <v>1H</v>
      </c>
      <c r="D118" s="128" t="s">
        <v>120</v>
      </c>
      <c r="E118" s="128" t="str">
        <f t="shared" si="8"/>
        <v>HKD_YC1MRH_AM1H10Y</v>
      </c>
      <c r="F118" s="61" t="e">
        <f>_xll.qlRateHelperQuoteValue($E118,Trigger)</f>
        <v>#NUM!</v>
      </c>
      <c r="G118" s="61" t="e">
        <f>_xll.qlSwapRateHelperSpread($E118,Trigger)</f>
        <v>#NUM!</v>
      </c>
      <c r="H118" s="62" t="b">
        <f t="shared" si="7"/>
        <v>0</v>
      </c>
      <c r="I118" s="62">
        <v>50</v>
      </c>
      <c r="J118" s="62">
        <v>1</v>
      </c>
      <c r="K118" s="63" t="e">
        <f>_xll.qlRateHelperEarliestDate($E118,Trigger)</f>
        <v>#NUM!</v>
      </c>
      <c r="L118" s="64" t="e">
        <f>_xll.qlRateHelperLatestDate($E118,Trigger)</f>
        <v>#NUM!</v>
      </c>
      <c r="N118" s="136" t="e">
        <f t="shared" si="9"/>
        <v>#NUM!</v>
      </c>
    </row>
    <row r="119" spans="2:14" x14ac:dyDescent="0.2">
      <c r="B119" s="130" t="str">
        <f t="shared" si="5"/>
        <v>AM</v>
      </c>
      <c r="C119" s="129" t="str">
        <f t="shared" si="6"/>
        <v>1H</v>
      </c>
      <c r="D119" s="128" t="s">
        <v>119</v>
      </c>
      <c r="E119" s="128" t="str">
        <f t="shared" si="8"/>
        <v>HKD_YC1MRH_AM1H11Y</v>
      </c>
      <c r="F119" s="61" t="e">
        <f>_xll.qlRateHelperQuoteValue($E119,Trigger)</f>
        <v>#NUM!</v>
      </c>
      <c r="G119" s="61" t="e">
        <f>_xll.qlSwapRateHelperSpread($E119,Trigger)</f>
        <v>#NUM!</v>
      </c>
      <c r="H119" s="62" t="b">
        <f t="shared" si="7"/>
        <v>0</v>
      </c>
      <c r="I119" s="62">
        <v>50</v>
      </c>
      <c r="J119" s="62">
        <v>1</v>
      </c>
      <c r="K119" s="63" t="e">
        <f>_xll.qlRateHelperEarliestDate($E119,Trigger)</f>
        <v>#NUM!</v>
      </c>
      <c r="L119" s="64" t="e">
        <f>_xll.qlRateHelperLatestDate($E119,Trigger)</f>
        <v>#NUM!</v>
      </c>
      <c r="N119" s="136" t="e">
        <f t="shared" si="9"/>
        <v>#NUM!</v>
      </c>
    </row>
    <row r="120" spans="2:14" x14ac:dyDescent="0.2">
      <c r="B120" s="130" t="str">
        <f t="shared" si="5"/>
        <v>AM</v>
      </c>
      <c r="C120" s="129" t="str">
        <f t="shared" si="6"/>
        <v>1H</v>
      </c>
      <c r="D120" s="128" t="s">
        <v>118</v>
      </c>
      <c r="E120" s="128" t="str">
        <f t="shared" si="8"/>
        <v>HKD_YC1MRH_AM1H12Y</v>
      </c>
      <c r="F120" s="61" t="e">
        <f>_xll.qlRateHelperQuoteValue($E120,Trigger)</f>
        <v>#NUM!</v>
      </c>
      <c r="G120" s="61" t="e">
        <f>_xll.qlSwapRateHelperSpread($E120,Trigger)</f>
        <v>#NUM!</v>
      </c>
      <c r="H120" s="62" t="b">
        <f t="shared" si="7"/>
        <v>0</v>
      </c>
      <c r="I120" s="62">
        <v>50</v>
      </c>
      <c r="J120" s="62">
        <v>1</v>
      </c>
      <c r="K120" s="63" t="e">
        <f>_xll.qlRateHelperEarliestDate($E120,Trigger)</f>
        <v>#NUM!</v>
      </c>
      <c r="L120" s="64" t="e">
        <f>_xll.qlRateHelperLatestDate($E120,Trigger)</f>
        <v>#NUM!</v>
      </c>
      <c r="N120" s="136" t="e">
        <f t="shared" si="9"/>
        <v>#NUM!</v>
      </c>
    </row>
    <row r="121" spans="2:14" x14ac:dyDescent="0.2">
      <c r="B121" s="130" t="str">
        <f t="shared" si="5"/>
        <v>AM</v>
      </c>
      <c r="C121" s="129" t="str">
        <f t="shared" si="6"/>
        <v>1H</v>
      </c>
      <c r="D121" s="128" t="s">
        <v>117</v>
      </c>
      <c r="E121" s="128" t="str">
        <f t="shared" si="8"/>
        <v>HKD_YC1MRH_AM1H13Y</v>
      </c>
      <c r="F121" s="61" t="e">
        <f>_xll.qlRateHelperQuoteValue($E121,Trigger)</f>
        <v>#NUM!</v>
      </c>
      <c r="G121" s="61" t="e">
        <f>_xll.qlSwapRateHelperSpread($E121,Trigger)</f>
        <v>#NUM!</v>
      </c>
      <c r="H121" s="62" t="b">
        <f t="shared" si="7"/>
        <v>0</v>
      </c>
      <c r="I121" s="62">
        <v>50</v>
      </c>
      <c r="J121" s="62">
        <v>1</v>
      </c>
      <c r="K121" s="63" t="e">
        <f>_xll.qlRateHelperEarliestDate($E121,Trigger)</f>
        <v>#NUM!</v>
      </c>
      <c r="L121" s="64" t="e">
        <f>_xll.qlRateHelperLatestDate($E121,Trigger)</f>
        <v>#NUM!</v>
      </c>
      <c r="N121" s="136" t="e">
        <f t="shared" si="9"/>
        <v>#NUM!</v>
      </c>
    </row>
    <row r="122" spans="2:14" x14ac:dyDescent="0.2">
      <c r="B122" s="130" t="str">
        <f t="shared" si="5"/>
        <v>AM</v>
      </c>
      <c r="C122" s="129" t="str">
        <f t="shared" si="6"/>
        <v>1H</v>
      </c>
      <c r="D122" s="128" t="s">
        <v>116</v>
      </c>
      <c r="E122" s="128" t="str">
        <f t="shared" si="8"/>
        <v>HKD_YC1MRH_AM1H14Y</v>
      </c>
      <c r="F122" s="61" t="e">
        <f>_xll.qlRateHelperQuoteValue($E122,Trigger)</f>
        <v>#NUM!</v>
      </c>
      <c r="G122" s="61" t="e">
        <f>_xll.qlSwapRateHelperSpread($E122,Trigger)</f>
        <v>#NUM!</v>
      </c>
      <c r="H122" s="62" t="b">
        <f t="shared" si="7"/>
        <v>0</v>
      </c>
      <c r="I122" s="62">
        <v>50</v>
      </c>
      <c r="J122" s="62">
        <v>1</v>
      </c>
      <c r="K122" s="63" t="e">
        <f>_xll.qlRateHelperEarliestDate($E122,Trigger)</f>
        <v>#NUM!</v>
      </c>
      <c r="L122" s="64" t="e">
        <f>_xll.qlRateHelperLatestDate($E122,Trigger)</f>
        <v>#NUM!</v>
      </c>
      <c r="N122" s="136" t="e">
        <f t="shared" si="9"/>
        <v>#NUM!</v>
      </c>
    </row>
    <row r="123" spans="2:14" x14ac:dyDescent="0.2">
      <c r="B123" s="130" t="str">
        <f t="shared" si="5"/>
        <v>AM</v>
      </c>
      <c r="C123" s="129" t="str">
        <f t="shared" si="6"/>
        <v>1H</v>
      </c>
      <c r="D123" s="128" t="s">
        <v>115</v>
      </c>
      <c r="E123" s="128" t="str">
        <f t="shared" si="8"/>
        <v>HKD_YC1MRH_AM1H15Y</v>
      </c>
      <c r="F123" s="61" t="e">
        <f>_xll.qlRateHelperQuoteValue($E123,Trigger)</f>
        <v>#NUM!</v>
      </c>
      <c r="G123" s="61" t="e">
        <f>_xll.qlSwapRateHelperSpread($E123,Trigger)</f>
        <v>#NUM!</v>
      </c>
      <c r="H123" s="62" t="b">
        <f t="shared" si="7"/>
        <v>0</v>
      </c>
      <c r="I123" s="62">
        <v>50</v>
      </c>
      <c r="J123" s="62">
        <v>1</v>
      </c>
      <c r="K123" s="63" t="e">
        <f>_xll.qlRateHelperEarliestDate($E123,Trigger)</f>
        <v>#NUM!</v>
      </c>
      <c r="L123" s="64" t="e">
        <f>_xll.qlRateHelperLatestDate($E123,Trigger)</f>
        <v>#NUM!</v>
      </c>
      <c r="N123" s="136" t="e">
        <f t="shared" si="9"/>
        <v>#NUM!</v>
      </c>
    </row>
    <row r="124" spans="2:14" x14ac:dyDescent="0.2">
      <c r="B124" s="130" t="str">
        <f t="shared" si="5"/>
        <v>AM</v>
      </c>
      <c r="C124" s="129" t="str">
        <f t="shared" si="6"/>
        <v>1H</v>
      </c>
      <c r="D124" s="128" t="s">
        <v>114</v>
      </c>
      <c r="E124" s="128" t="str">
        <f t="shared" si="8"/>
        <v>HKD_YC1MRH_AM1H16Y</v>
      </c>
      <c r="F124" s="61" t="e">
        <f>_xll.qlRateHelperQuoteValue($E124,Trigger)</f>
        <v>#NUM!</v>
      </c>
      <c r="G124" s="61" t="e">
        <f>_xll.qlSwapRateHelperSpread($E124,Trigger)</f>
        <v>#NUM!</v>
      </c>
      <c r="H124" s="62" t="b">
        <f t="shared" si="7"/>
        <v>0</v>
      </c>
      <c r="I124" s="62">
        <v>50</v>
      </c>
      <c r="J124" s="62">
        <v>1</v>
      </c>
      <c r="K124" s="63" t="e">
        <f>_xll.qlRateHelperEarliestDate($E124,Trigger)</f>
        <v>#NUM!</v>
      </c>
      <c r="L124" s="64" t="e">
        <f>_xll.qlRateHelperLatestDate($E124,Trigger)</f>
        <v>#NUM!</v>
      </c>
      <c r="N124" s="136" t="e">
        <f t="shared" si="9"/>
        <v>#NUM!</v>
      </c>
    </row>
    <row r="125" spans="2:14" x14ac:dyDescent="0.2">
      <c r="B125" s="130" t="str">
        <f t="shared" si="5"/>
        <v>AM</v>
      </c>
      <c r="C125" s="129" t="str">
        <f t="shared" si="6"/>
        <v>1H</v>
      </c>
      <c r="D125" s="128" t="s">
        <v>113</v>
      </c>
      <c r="E125" s="128" t="str">
        <f t="shared" si="8"/>
        <v>HKD_YC1MRH_AM1H17Y</v>
      </c>
      <c r="F125" s="61" t="e">
        <f>_xll.qlRateHelperQuoteValue($E125,Trigger)</f>
        <v>#NUM!</v>
      </c>
      <c r="G125" s="61" t="e">
        <f>_xll.qlSwapRateHelperSpread($E125,Trigger)</f>
        <v>#NUM!</v>
      </c>
      <c r="H125" s="62" t="b">
        <f t="shared" si="7"/>
        <v>0</v>
      </c>
      <c r="I125" s="62">
        <v>50</v>
      </c>
      <c r="J125" s="62">
        <v>1</v>
      </c>
      <c r="K125" s="63" t="e">
        <f>_xll.qlRateHelperEarliestDate($E125,Trigger)</f>
        <v>#NUM!</v>
      </c>
      <c r="L125" s="64" t="e">
        <f>_xll.qlRateHelperLatestDate($E125,Trigger)</f>
        <v>#NUM!</v>
      </c>
      <c r="N125" s="136" t="e">
        <f t="shared" si="9"/>
        <v>#NUM!</v>
      </c>
    </row>
    <row r="126" spans="2:14" x14ac:dyDescent="0.2">
      <c r="B126" s="130" t="str">
        <f t="shared" si="5"/>
        <v>AM</v>
      </c>
      <c r="C126" s="129" t="str">
        <f t="shared" si="6"/>
        <v>1H</v>
      </c>
      <c r="D126" s="128" t="s">
        <v>112</v>
      </c>
      <c r="E126" s="128" t="str">
        <f t="shared" si="8"/>
        <v>HKD_YC1MRH_AM1H18Y</v>
      </c>
      <c r="F126" s="61" t="e">
        <f>_xll.qlRateHelperQuoteValue($E126,Trigger)</f>
        <v>#NUM!</v>
      </c>
      <c r="G126" s="61" t="e">
        <f>_xll.qlSwapRateHelperSpread($E126,Trigger)</f>
        <v>#NUM!</v>
      </c>
      <c r="H126" s="62" t="b">
        <f t="shared" si="7"/>
        <v>0</v>
      </c>
      <c r="I126" s="62">
        <v>50</v>
      </c>
      <c r="J126" s="62">
        <v>1</v>
      </c>
      <c r="K126" s="63" t="e">
        <f>_xll.qlRateHelperEarliestDate($E126,Trigger)</f>
        <v>#NUM!</v>
      </c>
      <c r="L126" s="64" t="e">
        <f>_xll.qlRateHelperLatestDate($E126,Trigger)</f>
        <v>#NUM!</v>
      </c>
      <c r="N126" s="136" t="e">
        <f t="shared" si="9"/>
        <v>#NUM!</v>
      </c>
    </row>
    <row r="127" spans="2:14" x14ac:dyDescent="0.2">
      <c r="B127" s="130" t="str">
        <f t="shared" si="5"/>
        <v>AM</v>
      </c>
      <c r="C127" s="129" t="str">
        <f t="shared" si="6"/>
        <v>1H</v>
      </c>
      <c r="D127" s="128" t="s">
        <v>111</v>
      </c>
      <c r="E127" s="128" t="str">
        <f t="shared" si="8"/>
        <v>HKD_YC1MRH_AM1H19Y</v>
      </c>
      <c r="F127" s="61" t="e">
        <f>_xll.qlRateHelperQuoteValue($E127,Trigger)</f>
        <v>#NUM!</v>
      </c>
      <c r="G127" s="61" t="e">
        <f>_xll.qlSwapRateHelperSpread($E127,Trigger)</f>
        <v>#NUM!</v>
      </c>
      <c r="H127" s="62" t="b">
        <f t="shared" si="7"/>
        <v>0</v>
      </c>
      <c r="I127" s="62">
        <v>50</v>
      </c>
      <c r="J127" s="62">
        <v>1</v>
      </c>
      <c r="K127" s="63" t="e">
        <f>_xll.qlRateHelperEarliestDate($E127,Trigger)</f>
        <v>#NUM!</v>
      </c>
      <c r="L127" s="64" t="e">
        <f>_xll.qlRateHelperLatestDate($E127,Trigger)</f>
        <v>#NUM!</v>
      </c>
      <c r="N127" s="136" t="e">
        <f t="shared" si="9"/>
        <v>#NUM!</v>
      </c>
    </row>
    <row r="128" spans="2:14" x14ac:dyDescent="0.2">
      <c r="B128" s="130" t="str">
        <f t="shared" ref="B128:B159" si="10">SwapFixedFreq</f>
        <v>AM</v>
      </c>
      <c r="C128" s="129" t="str">
        <f t="shared" si="6"/>
        <v>1H</v>
      </c>
      <c r="D128" s="128" t="s">
        <v>110</v>
      </c>
      <c r="E128" s="128" t="str">
        <f t="shared" si="8"/>
        <v>HKD_YC1MRH_AM1H20Y</v>
      </c>
      <c r="F128" s="61" t="e">
        <f>_xll.qlRateHelperQuoteValue($E128,Trigger)</f>
        <v>#NUM!</v>
      </c>
      <c r="G128" s="61" t="e">
        <f>_xll.qlSwapRateHelperSpread($E128,Trigger)</f>
        <v>#NUM!</v>
      </c>
      <c r="H128" s="62" t="b">
        <f t="shared" si="7"/>
        <v>0</v>
      </c>
      <c r="I128" s="62">
        <v>50</v>
      </c>
      <c r="J128" s="62">
        <v>1</v>
      </c>
      <c r="K128" s="63" t="e">
        <f>_xll.qlRateHelperEarliestDate($E128,Trigger)</f>
        <v>#NUM!</v>
      </c>
      <c r="L128" s="64" t="e">
        <f>_xll.qlRateHelperLatestDate($E128,Trigger)</f>
        <v>#NUM!</v>
      </c>
      <c r="N128" s="136" t="e">
        <f t="shared" si="9"/>
        <v>#NUM!</v>
      </c>
    </row>
    <row r="129" spans="2:14" x14ac:dyDescent="0.2">
      <c r="B129" s="130" t="str">
        <f t="shared" si="10"/>
        <v>AM</v>
      </c>
      <c r="C129" s="129" t="str">
        <f t="shared" si="6"/>
        <v>1H</v>
      </c>
      <c r="D129" s="128" t="s">
        <v>109</v>
      </c>
      <c r="E129" s="128" t="str">
        <f t="shared" si="8"/>
        <v>HKD_YC1MRH_AM1H21Y</v>
      </c>
      <c r="F129" s="61" t="e">
        <f>_xll.qlRateHelperQuoteValue($E129,Trigger)</f>
        <v>#NUM!</v>
      </c>
      <c r="G129" s="61" t="e">
        <f>_xll.qlSwapRateHelperSpread($E129,Trigger)</f>
        <v>#NUM!</v>
      </c>
      <c r="H129" s="62" t="b">
        <f t="shared" si="7"/>
        <v>0</v>
      </c>
      <c r="I129" s="62">
        <v>50</v>
      </c>
      <c r="J129" s="62">
        <v>1</v>
      </c>
      <c r="K129" s="63" t="e">
        <f>_xll.qlRateHelperEarliestDate($E129,Trigger)</f>
        <v>#NUM!</v>
      </c>
      <c r="L129" s="64" t="e">
        <f>_xll.qlRateHelperLatestDate($E129,Trigger)</f>
        <v>#NUM!</v>
      </c>
      <c r="N129" s="136" t="e">
        <f t="shared" si="9"/>
        <v>#NUM!</v>
      </c>
    </row>
    <row r="130" spans="2:14" x14ac:dyDescent="0.2">
      <c r="B130" s="130" t="str">
        <f t="shared" si="10"/>
        <v>AM</v>
      </c>
      <c r="C130" s="129" t="str">
        <f t="shared" si="6"/>
        <v>1H</v>
      </c>
      <c r="D130" s="128" t="s">
        <v>108</v>
      </c>
      <c r="E130" s="128" t="str">
        <f t="shared" ref="E130:E161" si="11">RateHelperPrefix&amp;"_"&amp;$B130&amp;$C130&amp;$D130</f>
        <v>HKD_YC1MRH_AM1H22Y</v>
      </c>
      <c r="F130" s="61" t="e">
        <f>_xll.qlRateHelperQuoteValue($E130,Trigger)</f>
        <v>#NUM!</v>
      </c>
      <c r="G130" s="61" t="e">
        <f>_xll.qlSwapRateHelperSpread($E130,Trigger)</f>
        <v>#NUM!</v>
      </c>
      <c r="H130" s="62" t="b">
        <f t="shared" si="7"/>
        <v>0</v>
      </c>
      <c r="I130" s="62">
        <v>50</v>
      </c>
      <c r="J130" s="62">
        <v>1</v>
      </c>
      <c r="K130" s="63" t="e">
        <f>_xll.qlRateHelperEarliestDate($E130,Trigger)</f>
        <v>#NUM!</v>
      </c>
      <c r="L130" s="64" t="e">
        <f>_xll.qlRateHelperLatestDate($E130,Trigger)</f>
        <v>#NUM!</v>
      </c>
      <c r="N130" s="136" t="e">
        <f t="shared" si="9"/>
        <v>#NUM!</v>
      </c>
    </row>
    <row r="131" spans="2:14" x14ac:dyDescent="0.2">
      <c r="B131" s="130" t="str">
        <f t="shared" si="10"/>
        <v>AM</v>
      </c>
      <c r="C131" s="129" t="str">
        <f t="shared" si="6"/>
        <v>1H</v>
      </c>
      <c r="D131" s="128" t="s">
        <v>107</v>
      </c>
      <c r="E131" s="128" t="str">
        <f t="shared" si="11"/>
        <v>HKD_YC1MRH_AM1H23Y</v>
      </c>
      <c r="F131" s="61" t="e">
        <f>_xll.qlRateHelperQuoteValue($E131,Trigger)</f>
        <v>#NUM!</v>
      </c>
      <c r="G131" s="61" t="e">
        <f>_xll.qlSwapRateHelperSpread($E131,Trigger)</f>
        <v>#NUM!</v>
      </c>
      <c r="H131" s="62" t="b">
        <f t="shared" si="7"/>
        <v>0</v>
      </c>
      <c r="I131" s="62">
        <v>50</v>
      </c>
      <c r="J131" s="62">
        <v>1</v>
      </c>
      <c r="K131" s="63" t="e">
        <f>_xll.qlRateHelperEarliestDate($E131,Trigger)</f>
        <v>#NUM!</v>
      </c>
      <c r="L131" s="64" t="e">
        <f>_xll.qlRateHelperLatestDate($E131,Trigger)</f>
        <v>#NUM!</v>
      </c>
      <c r="N131" s="136" t="e">
        <f t="shared" si="9"/>
        <v>#NUM!</v>
      </c>
    </row>
    <row r="132" spans="2:14" x14ac:dyDescent="0.2">
      <c r="B132" s="130" t="str">
        <f t="shared" si="10"/>
        <v>AM</v>
      </c>
      <c r="C132" s="129" t="str">
        <f t="shared" si="6"/>
        <v>1H</v>
      </c>
      <c r="D132" s="128" t="s">
        <v>106</v>
      </c>
      <c r="E132" s="128" t="str">
        <f t="shared" si="11"/>
        <v>HKD_YC1MRH_AM1H24Y</v>
      </c>
      <c r="F132" s="61" t="e">
        <f>_xll.qlRateHelperQuoteValue($E132,Trigger)</f>
        <v>#NUM!</v>
      </c>
      <c r="G132" s="61" t="e">
        <f>_xll.qlSwapRateHelperSpread($E132,Trigger)</f>
        <v>#NUM!</v>
      </c>
      <c r="H132" s="62" t="b">
        <f t="shared" si="7"/>
        <v>0</v>
      </c>
      <c r="I132" s="62">
        <v>50</v>
      </c>
      <c r="J132" s="62">
        <v>1</v>
      </c>
      <c r="K132" s="63" t="e">
        <f>_xll.qlRateHelperEarliestDate($E132,Trigger)</f>
        <v>#NUM!</v>
      </c>
      <c r="L132" s="64" t="e">
        <f>_xll.qlRateHelperLatestDate($E132,Trigger)</f>
        <v>#NUM!</v>
      </c>
      <c r="N132" s="136" t="e">
        <f t="shared" si="9"/>
        <v>#NUM!</v>
      </c>
    </row>
    <row r="133" spans="2:14" x14ac:dyDescent="0.2">
      <c r="B133" s="130" t="str">
        <f t="shared" si="10"/>
        <v>AM</v>
      </c>
      <c r="C133" s="129" t="str">
        <f t="shared" si="6"/>
        <v>1H</v>
      </c>
      <c r="D133" s="128" t="s">
        <v>105</v>
      </c>
      <c r="E133" s="128" t="str">
        <f t="shared" si="11"/>
        <v>HKD_YC1MRH_AM1H25Y</v>
      </c>
      <c r="F133" s="61" t="e">
        <f>_xll.qlRateHelperQuoteValue($E133,Trigger)</f>
        <v>#NUM!</v>
      </c>
      <c r="G133" s="61" t="e">
        <f>_xll.qlSwapRateHelperSpread($E133,Trigger)</f>
        <v>#NUM!</v>
      </c>
      <c r="H133" s="62" t="b">
        <f t="shared" si="7"/>
        <v>0</v>
      </c>
      <c r="I133" s="62">
        <v>50</v>
      </c>
      <c r="J133" s="62">
        <v>1</v>
      </c>
      <c r="K133" s="63" t="e">
        <f>_xll.qlRateHelperEarliestDate($E133,Trigger)</f>
        <v>#NUM!</v>
      </c>
      <c r="L133" s="64" t="e">
        <f>_xll.qlRateHelperLatestDate($E133,Trigger)</f>
        <v>#NUM!</v>
      </c>
      <c r="N133" s="136" t="e">
        <f t="shared" si="9"/>
        <v>#NUM!</v>
      </c>
    </row>
    <row r="134" spans="2:14" x14ac:dyDescent="0.2">
      <c r="B134" s="130" t="str">
        <f t="shared" si="10"/>
        <v>AM</v>
      </c>
      <c r="C134" s="129" t="str">
        <f t="shared" si="6"/>
        <v>1H</v>
      </c>
      <c r="D134" s="128" t="s">
        <v>104</v>
      </c>
      <c r="E134" s="128" t="str">
        <f t="shared" si="11"/>
        <v>HKD_YC1MRH_AM1H26Y</v>
      </c>
      <c r="F134" s="61" t="e">
        <f>_xll.qlRateHelperQuoteValue($E134,Trigger)</f>
        <v>#NUM!</v>
      </c>
      <c r="G134" s="61" t="e">
        <f>_xll.qlSwapRateHelperSpread($E134,Trigger)</f>
        <v>#NUM!</v>
      </c>
      <c r="H134" s="62" t="b">
        <f t="shared" si="7"/>
        <v>0</v>
      </c>
      <c r="I134" s="62">
        <v>50</v>
      </c>
      <c r="J134" s="62">
        <v>1</v>
      </c>
      <c r="K134" s="63" t="e">
        <f>_xll.qlRateHelperEarliestDate($E134,Trigger)</f>
        <v>#NUM!</v>
      </c>
      <c r="L134" s="64" t="e">
        <f>_xll.qlRateHelperLatestDate($E134,Trigger)</f>
        <v>#NUM!</v>
      </c>
      <c r="N134" s="136" t="e">
        <f t="shared" si="9"/>
        <v>#NUM!</v>
      </c>
    </row>
    <row r="135" spans="2:14" x14ac:dyDescent="0.2">
      <c r="B135" s="130" t="str">
        <f t="shared" si="10"/>
        <v>AM</v>
      </c>
      <c r="C135" s="129" t="str">
        <f t="shared" si="6"/>
        <v>1H</v>
      </c>
      <c r="D135" s="128" t="s">
        <v>103</v>
      </c>
      <c r="E135" s="128" t="str">
        <f t="shared" si="11"/>
        <v>HKD_YC1MRH_AM1H27Y</v>
      </c>
      <c r="F135" s="61" t="e">
        <f>_xll.qlRateHelperQuoteValue($E135,Trigger)</f>
        <v>#NUM!</v>
      </c>
      <c r="G135" s="61" t="e">
        <f>_xll.qlSwapRateHelperSpread($E135,Trigger)</f>
        <v>#NUM!</v>
      </c>
      <c r="H135" s="62" t="b">
        <f t="shared" si="7"/>
        <v>0</v>
      </c>
      <c r="I135" s="62">
        <v>50</v>
      </c>
      <c r="J135" s="62">
        <v>1</v>
      </c>
      <c r="K135" s="63" t="e">
        <f>_xll.qlRateHelperEarliestDate($E135,Trigger)</f>
        <v>#NUM!</v>
      </c>
      <c r="L135" s="64" t="e">
        <f>_xll.qlRateHelperLatestDate($E135,Trigger)</f>
        <v>#NUM!</v>
      </c>
      <c r="N135" s="136" t="e">
        <f t="shared" si="9"/>
        <v>#NUM!</v>
      </c>
    </row>
    <row r="136" spans="2:14" x14ac:dyDescent="0.2">
      <c r="B136" s="130" t="str">
        <f t="shared" si="10"/>
        <v>AM</v>
      </c>
      <c r="C136" s="129" t="str">
        <f t="shared" si="6"/>
        <v>1H</v>
      </c>
      <c r="D136" s="128" t="s">
        <v>102</v>
      </c>
      <c r="E136" s="128" t="str">
        <f t="shared" si="11"/>
        <v>HKD_YC1MRH_AM1H28Y</v>
      </c>
      <c r="F136" s="61" t="e">
        <f>_xll.qlRateHelperQuoteValue($E136,Trigger)</f>
        <v>#NUM!</v>
      </c>
      <c r="G136" s="61" t="e">
        <f>_xll.qlSwapRateHelperSpread($E136,Trigger)</f>
        <v>#NUM!</v>
      </c>
      <c r="H136" s="62" t="b">
        <f t="shared" si="7"/>
        <v>0</v>
      </c>
      <c r="I136" s="62">
        <v>50</v>
      </c>
      <c r="J136" s="62">
        <v>1</v>
      </c>
      <c r="K136" s="63" t="e">
        <f>_xll.qlRateHelperEarliestDate($E136,Trigger)</f>
        <v>#NUM!</v>
      </c>
      <c r="L136" s="64" t="e">
        <f>_xll.qlRateHelperLatestDate($E136,Trigger)</f>
        <v>#NUM!</v>
      </c>
      <c r="N136" s="136" t="e">
        <f t="shared" si="9"/>
        <v>#NUM!</v>
      </c>
    </row>
    <row r="137" spans="2:14" x14ac:dyDescent="0.2">
      <c r="B137" s="130" t="str">
        <f t="shared" si="10"/>
        <v>AM</v>
      </c>
      <c r="C137" s="129" t="str">
        <f t="shared" si="6"/>
        <v>1H</v>
      </c>
      <c r="D137" s="128" t="s">
        <v>101</v>
      </c>
      <c r="E137" s="128" t="str">
        <f t="shared" si="11"/>
        <v>HKD_YC1MRH_AM1H29Y</v>
      </c>
      <c r="F137" s="61" t="e">
        <f>_xll.qlRateHelperQuoteValue($E137,Trigger)</f>
        <v>#NUM!</v>
      </c>
      <c r="G137" s="61" t="e">
        <f>_xll.qlSwapRateHelperSpread($E137,Trigger)</f>
        <v>#NUM!</v>
      </c>
      <c r="H137" s="62" t="b">
        <f t="shared" si="7"/>
        <v>0</v>
      </c>
      <c r="I137" s="62">
        <v>50</v>
      </c>
      <c r="J137" s="62">
        <v>1</v>
      </c>
      <c r="K137" s="63" t="e">
        <f>_xll.qlRateHelperEarliestDate($E137,Trigger)</f>
        <v>#NUM!</v>
      </c>
      <c r="L137" s="64" t="e">
        <f>_xll.qlRateHelperLatestDate($E137,Trigger)</f>
        <v>#NUM!</v>
      </c>
      <c r="N137" s="136" t="e">
        <f t="shared" si="9"/>
        <v>#NUM!</v>
      </c>
    </row>
    <row r="138" spans="2:14" x14ac:dyDescent="0.2">
      <c r="B138" s="130" t="str">
        <f t="shared" si="10"/>
        <v>AM</v>
      </c>
      <c r="C138" s="129" t="str">
        <f t="shared" si="6"/>
        <v>1H</v>
      </c>
      <c r="D138" s="128" t="s">
        <v>100</v>
      </c>
      <c r="E138" s="128" t="str">
        <f t="shared" si="11"/>
        <v>HKD_YC1MRH_AM1H30Y</v>
      </c>
      <c r="F138" s="61" t="e">
        <f>_xll.qlRateHelperQuoteValue($E138,Trigger)</f>
        <v>#NUM!</v>
      </c>
      <c r="G138" s="61" t="e">
        <f>_xll.qlSwapRateHelperSpread($E138,Trigger)</f>
        <v>#NUM!</v>
      </c>
      <c r="H138" s="62" t="b">
        <f t="shared" si="7"/>
        <v>0</v>
      </c>
      <c r="I138" s="62">
        <v>50</v>
      </c>
      <c r="J138" s="62">
        <v>1</v>
      </c>
      <c r="K138" s="63" t="e">
        <f>_xll.qlRateHelperEarliestDate($E138,Trigger)</f>
        <v>#NUM!</v>
      </c>
      <c r="L138" s="64" t="e">
        <f>_xll.qlRateHelperLatestDate($E138,Trigger)</f>
        <v>#NUM!</v>
      </c>
      <c r="N138" s="136" t="e">
        <f t="shared" si="9"/>
        <v>#NUM!</v>
      </c>
    </row>
    <row r="139" spans="2:14" x14ac:dyDescent="0.2">
      <c r="B139" s="130" t="str">
        <f t="shared" si="10"/>
        <v>AM</v>
      </c>
      <c r="C139" s="129" t="str">
        <f t="shared" si="6"/>
        <v>1H</v>
      </c>
      <c r="D139" s="128" t="s">
        <v>99</v>
      </c>
      <c r="E139" s="128" t="str">
        <f t="shared" si="11"/>
        <v>HKD_YC1MRH_AM1H35Y</v>
      </c>
      <c r="F139" s="61" t="e">
        <f>_xll.qlRateHelperQuoteValue($E139,Trigger)</f>
        <v>#NUM!</v>
      </c>
      <c r="G139" s="61" t="e">
        <f>_xll.qlSwapRateHelperSpread($E139,Trigger)</f>
        <v>#NUM!</v>
      </c>
      <c r="H139" s="62" t="b">
        <f t="shared" si="7"/>
        <v>0</v>
      </c>
      <c r="I139" s="62">
        <v>50</v>
      </c>
      <c r="J139" s="62">
        <v>1</v>
      </c>
      <c r="K139" s="63" t="e">
        <f>_xll.qlRateHelperEarliestDate($E139,Trigger)</f>
        <v>#NUM!</v>
      </c>
      <c r="L139" s="64" t="e">
        <f>_xll.qlRateHelperLatestDate($E139,Trigger)</f>
        <v>#NUM!</v>
      </c>
      <c r="N139" s="136" t="e">
        <f t="shared" si="9"/>
        <v>#NUM!</v>
      </c>
    </row>
    <row r="140" spans="2:14" x14ac:dyDescent="0.2">
      <c r="B140" s="130" t="str">
        <f t="shared" si="10"/>
        <v>AM</v>
      </c>
      <c r="C140" s="129" t="str">
        <f t="shared" si="6"/>
        <v>1H</v>
      </c>
      <c r="D140" s="128" t="s">
        <v>98</v>
      </c>
      <c r="E140" s="128" t="str">
        <f t="shared" si="11"/>
        <v>HKD_YC1MRH_AM1H40Y</v>
      </c>
      <c r="F140" s="61" t="e">
        <f>_xll.qlRateHelperQuoteValue($E140,Trigger)</f>
        <v>#NUM!</v>
      </c>
      <c r="G140" s="61" t="e">
        <f>_xll.qlSwapRateHelperSpread($E140,Trigger)</f>
        <v>#NUM!</v>
      </c>
      <c r="H140" s="62" t="b">
        <f t="shared" si="7"/>
        <v>0</v>
      </c>
      <c r="I140" s="62">
        <v>50</v>
      </c>
      <c r="J140" s="62">
        <v>1</v>
      </c>
      <c r="K140" s="63" t="e">
        <f>_xll.qlRateHelperEarliestDate($E140,Trigger)</f>
        <v>#NUM!</v>
      </c>
      <c r="L140" s="64" t="e">
        <f>_xll.qlRateHelperLatestDate($E140,Trigger)</f>
        <v>#NUM!</v>
      </c>
      <c r="N140" s="136" t="e">
        <f t="shared" si="9"/>
        <v>#NUM!</v>
      </c>
    </row>
    <row r="141" spans="2:14" x14ac:dyDescent="0.2">
      <c r="B141" s="130" t="str">
        <f t="shared" si="10"/>
        <v>AM</v>
      </c>
      <c r="C141" s="129" t="str">
        <f t="shared" si="6"/>
        <v>1H</v>
      </c>
      <c r="D141" s="128" t="s">
        <v>97</v>
      </c>
      <c r="E141" s="128" t="str">
        <f t="shared" si="11"/>
        <v>HKD_YC1MRH_AM1H50Y</v>
      </c>
      <c r="F141" s="61" t="e">
        <f>_xll.qlRateHelperQuoteValue($E141,Trigger)</f>
        <v>#NUM!</v>
      </c>
      <c r="G141" s="61" t="e">
        <f>_xll.qlSwapRateHelperSpread($E141,Trigger)</f>
        <v>#NUM!</v>
      </c>
      <c r="H141" s="62" t="b">
        <f t="shared" si="7"/>
        <v>0</v>
      </c>
      <c r="I141" s="62">
        <v>50</v>
      </c>
      <c r="J141" s="62">
        <v>1</v>
      </c>
      <c r="K141" s="63" t="e">
        <f>_xll.qlRateHelperEarliestDate($E141,Trigger)</f>
        <v>#NUM!</v>
      </c>
      <c r="L141" s="64" t="e">
        <f>_xll.qlRateHelperLatestDate($E141,Trigger)</f>
        <v>#NUM!</v>
      </c>
      <c r="N141" s="136" t="e">
        <f t="shared" si="9"/>
        <v>#NUM!</v>
      </c>
    </row>
    <row r="142" spans="2:14" x14ac:dyDescent="0.2">
      <c r="B142" s="127" t="str">
        <f t="shared" si="10"/>
        <v>AM</v>
      </c>
      <c r="C142" s="126" t="str">
        <f t="shared" si="6"/>
        <v>1H</v>
      </c>
      <c r="D142" s="125" t="s">
        <v>96</v>
      </c>
      <c r="E142" s="125" t="str">
        <f t="shared" si="11"/>
        <v>HKD_YC1MRH_AM1H60Y</v>
      </c>
      <c r="F142" s="65" t="e">
        <f>_xll.qlRateHelperQuoteValue($E142,Trigger)</f>
        <v>#NUM!</v>
      </c>
      <c r="G142" s="65" t="e">
        <f>_xll.qlSwapRateHelperSpread($E142,Trigger)</f>
        <v>#NUM!</v>
      </c>
      <c r="H142" s="66" t="b">
        <f t="shared" si="7"/>
        <v>0</v>
      </c>
      <c r="I142" s="66">
        <v>50</v>
      </c>
      <c r="J142" s="66">
        <v>1</v>
      </c>
      <c r="K142" s="67" t="e">
        <f>_xll.qlRateHelperEarliestDate($E142,Trigger)</f>
        <v>#NUM!</v>
      </c>
      <c r="L142" s="68" t="e">
        <f>_xll.qlRateHelperLatestDate($E142,Trigger)</f>
        <v>#NUM!</v>
      </c>
      <c r="N142" s="136" t="e">
        <f t="shared" si="9"/>
        <v>#NUM!</v>
      </c>
    </row>
    <row r="143" spans="2:14" x14ac:dyDescent="0.2">
      <c r="B143" s="130" t="str">
        <f t="shared" si="10"/>
        <v>AM</v>
      </c>
      <c r="C143" s="129" t="str">
        <f t="shared" ref="C143:C179" si="12">IborType&amp;"BASIS"</f>
        <v>1HBASIS</v>
      </c>
      <c r="D143" s="128" t="s">
        <v>24</v>
      </c>
      <c r="E143" s="135" t="str">
        <f t="shared" si="11"/>
        <v>HKD_YC1MRH_AM1HBASIS1Y</v>
      </c>
      <c r="F143" s="134" t="e">
        <f>_xll.qlRateHelperQuoteValue($E143,Trigger)</f>
        <v>#NUM!</v>
      </c>
      <c r="G143" s="134" t="e">
        <f>_xll.qlSwapRateHelperSpread($E143,Trigger)</f>
        <v>#NUM!</v>
      </c>
      <c r="H143" s="133" t="b">
        <v>0</v>
      </c>
      <c r="I143" s="133">
        <v>40</v>
      </c>
      <c r="J143" s="133">
        <v>1</v>
      </c>
      <c r="K143" s="132" t="e">
        <f>_xll.qlRateHelperEarliestDate($E143,Trigger)</f>
        <v>#NUM!</v>
      </c>
      <c r="L143" s="131" t="e">
        <f>_xll.qlRateHelperLatestDate($E143,Trigger)</f>
        <v>#NUM!</v>
      </c>
    </row>
    <row r="144" spans="2:14" x14ac:dyDescent="0.2">
      <c r="B144" s="130" t="str">
        <f t="shared" si="10"/>
        <v>AM</v>
      </c>
      <c r="C144" s="129" t="str">
        <f t="shared" si="12"/>
        <v>1HBASIS</v>
      </c>
      <c r="D144" s="128" t="s">
        <v>131</v>
      </c>
      <c r="E144" s="128" t="str">
        <f t="shared" si="11"/>
        <v>HKD_YC1MRH_AM1HBASIS15M</v>
      </c>
      <c r="F144" s="61" t="e">
        <f>_xll.qlRateHelperQuoteValue($E144,Trigger)</f>
        <v>#NUM!</v>
      </c>
      <c r="G144" s="61" t="e">
        <f>_xll.qlSwapRateHelperSpread($E144,Trigger)</f>
        <v>#NUM!</v>
      </c>
      <c r="H144" s="62" t="b">
        <v>0</v>
      </c>
      <c r="I144" s="62">
        <v>40</v>
      </c>
      <c r="J144" s="62">
        <v>1</v>
      </c>
      <c r="K144" s="63" t="e">
        <f>_xll.qlRateHelperEarliestDate($E144,Trigger)</f>
        <v>#NUM!</v>
      </c>
      <c r="L144" s="64" t="e">
        <f>_xll.qlRateHelperLatestDate($E144,Trigger)</f>
        <v>#NUM!</v>
      </c>
    </row>
    <row r="145" spans="2:12" x14ac:dyDescent="0.2">
      <c r="B145" s="130" t="str">
        <f t="shared" si="10"/>
        <v>AM</v>
      </c>
      <c r="C145" s="129" t="str">
        <f t="shared" si="12"/>
        <v>1HBASIS</v>
      </c>
      <c r="D145" s="128" t="s">
        <v>130</v>
      </c>
      <c r="E145" s="128" t="str">
        <f t="shared" si="11"/>
        <v>HKD_YC1MRH_AM1HBASIS18M</v>
      </c>
      <c r="F145" s="61" t="e">
        <f>_xll.qlRateHelperQuoteValue($E145,Trigger)</f>
        <v>#NUM!</v>
      </c>
      <c r="G145" s="61" t="e">
        <f>_xll.qlSwapRateHelperSpread($E145,Trigger)</f>
        <v>#NUM!</v>
      </c>
      <c r="H145" s="62" t="b">
        <v>0</v>
      </c>
      <c r="I145" s="62">
        <v>40</v>
      </c>
      <c r="J145" s="62">
        <v>1</v>
      </c>
      <c r="K145" s="63" t="e">
        <f>_xll.qlRateHelperEarliestDate($E145,Trigger)</f>
        <v>#NUM!</v>
      </c>
      <c r="L145" s="64" t="e">
        <f>_xll.qlRateHelperLatestDate($E145,Trigger)</f>
        <v>#NUM!</v>
      </c>
    </row>
    <row r="146" spans="2:12" x14ac:dyDescent="0.2">
      <c r="B146" s="130" t="str">
        <f t="shared" si="10"/>
        <v>AM</v>
      </c>
      <c r="C146" s="129" t="str">
        <f t="shared" si="12"/>
        <v>1HBASIS</v>
      </c>
      <c r="D146" s="128" t="s">
        <v>129</v>
      </c>
      <c r="E146" s="128" t="str">
        <f t="shared" si="11"/>
        <v>HKD_YC1MRH_AM1HBASIS21M</v>
      </c>
      <c r="F146" s="61" t="e">
        <f>_xll.qlRateHelperQuoteValue($E146,Trigger)</f>
        <v>#NUM!</v>
      </c>
      <c r="G146" s="61" t="e">
        <f>_xll.qlSwapRateHelperSpread($E146,Trigger)</f>
        <v>#NUM!</v>
      </c>
      <c r="H146" s="62" t="b">
        <v>0</v>
      </c>
      <c r="I146" s="62">
        <v>40</v>
      </c>
      <c r="J146" s="62">
        <v>1</v>
      </c>
      <c r="K146" s="63" t="e">
        <f>_xll.qlRateHelperEarliestDate($E146,Trigger)</f>
        <v>#NUM!</v>
      </c>
      <c r="L146" s="64" t="e">
        <f>_xll.qlRateHelperLatestDate($E146,Trigger)</f>
        <v>#NUM!</v>
      </c>
    </row>
    <row r="147" spans="2:12" x14ac:dyDescent="0.2">
      <c r="B147" s="130" t="str">
        <f t="shared" si="10"/>
        <v>AM</v>
      </c>
      <c r="C147" s="129" t="str">
        <f t="shared" si="12"/>
        <v>1HBASIS</v>
      </c>
      <c r="D147" s="128" t="s">
        <v>128</v>
      </c>
      <c r="E147" s="128" t="str">
        <f t="shared" si="11"/>
        <v>HKD_YC1MRH_AM1HBASIS2Y</v>
      </c>
      <c r="F147" s="61" t="e">
        <f>_xll.qlRateHelperQuoteValue($E147,Trigger)</f>
        <v>#NUM!</v>
      </c>
      <c r="G147" s="61" t="e">
        <f>_xll.qlSwapRateHelperSpread($E147,Trigger)</f>
        <v>#NUM!</v>
      </c>
      <c r="H147" s="62" t="b">
        <v>0</v>
      </c>
      <c r="I147" s="62">
        <v>40</v>
      </c>
      <c r="J147" s="62">
        <v>1</v>
      </c>
      <c r="K147" s="63" t="e">
        <f>_xll.qlRateHelperEarliestDate($E147,Trigger)</f>
        <v>#NUM!</v>
      </c>
      <c r="L147" s="64" t="e">
        <f>_xll.qlRateHelperLatestDate($E147,Trigger)</f>
        <v>#NUM!</v>
      </c>
    </row>
    <row r="148" spans="2:12" x14ac:dyDescent="0.2">
      <c r="B148" s="130" t="str">
        <f t="shared" si="10"/>
        <v>AM</v>
      </c>
      <c r="C148" s="129" t="str">
        <f t="shared" si="12"/>
        <v>1HBASIS</v>
      </c>
      <c r="D148" s="128" t="s">
        <v>127</v>
      </c>
      <c r="E148" s="128" t="str">
        <f t="shared" si="11"/>
        <v>HKD_YC1MRH_AM1HBASIS3Y</v>
      </c>
      <c r="F148" s="61" t="e">
        <f>_xll.qlRateHelperQuoteValue($E148,Trigger)</f>
        <v>#NUM!</v>
      </c>
      <c r="G148" s="61" t="e">
        <f>_xll.qlSwapRateHelperSpread($E148,Trigger)</f>
        <v>#NUM!</v>
      </c>
      <c r="H148" s="62" t="b">
        <v>0</v>
      </c>
      <c r="I148" s="62">
        <v>40</v>
      </c>
      <c r="J148" s="62">
        <v>1</v>
      </c>
      <c r="K148" s="63" t="e">
        <f>_xll.qlRateHelperEarliestDate($E148,Trigger)</f>
        <v>#NUM!</v>
      </c>
      <c r="L148" s="64" t="e">
        <f>_xll.qlRateHelperLatestDate($E148,Trigger)</f>
        <v>#NUM!</v>
      </c>
    </row>
    <row r="149" spans="2:12" x14ac:dyDescent="0.2">
      <c r="B149" s="130" t="str">
        <f t="shared" si="10"/>
        <v>AM</v>
      </c>
      <c r="C149" s="129" t="str">
        <f t="shared" si="12"/>
        <v>1HBASIS</v>
      </c>
      <c r="D149" s="128" t="s">
        <v>126</v>
      </c>
      <c r="E149" s="128" t="str">
        <f t="shared" si="11"/>
        <v>HKD_YC1MRH_AM1HBASIS4Y</v>
      </c>
      <c r="F149" s="61" t="e">
        <f>_xll.qlRateHelperQuoteValue($E149,Trigger)</f>
        <v>#NUM!</v>
      </c>
      <c r="G149" s="61" t="e">
        <f>_xll.qlSwapRateHelperSpread($E149,Trigger)</f>
        <v>#NUM!</v>
      </c>
      <c r="H149" s="62" t="b">
        <v>0</v>
      </c>
      <c r="I149" s="62">
        <v>40</v>
      </c>
      <c r="J149" s="62">
        <v>1</v>
      </c>
      <c r="K149" s="63" t="e">
        <f>_xll.qlRateHelperEarliestDate($E149,Trigger)</f>
        <v>#NUM!</v>
      </c>
      <c r="L149" s="64" t="e">
        <f>_xll.qlRateHelperLatestDate($E149,Trigger)</f>
        <v>#NUM!</v>
      </c>
    </row>
    <row r="150" spans="2:12" x14ac:dyDescent="0.2">
      <c r="B150" s="130" t="str">
        <f t="shared" si="10"/>
        <v>AM</v>
      </c>
      <c r="C150" s="129" t="str">
        <f t="shared" si="12"/>
        <v>1HBASIS</v>
      </c>
      <c r="D150" s="128" t="s">
        <v>125</v>
      </c>
      <c r="E150" s="128" t="str">
        <f t="shared" si="11"/>
        <v>HKD_YC1MRH_AM1HBASIS5Y</v>
      </c>
      <c r="F150" s="61" t="e">
        <f>_xll.qlRateHelperQuoteValue($E150,Trigger)</f>
        <v>#NUM!</v>
      </c>
      <c r="G150" s="61" t="e">
        <f>_xll.qlSwapRateHelperSpread($E150,Trigger)</f>
        <v>#NUM!</v>
      </c>
      <c r="H150" s="62" t="b">
        <v>0</v>
      </c>
      <c r="I150" s="62">
        <v>40</v>
      </c>
      <c r="J150" s="62">
        <v>1</v>
      </c>
      <c r="K150" s="63" t="e">
        <f>_xll.qlRateHelperEarliestDate($E150,Trigger)</f>
        <v>#NUM!</v>
      </c>
      <c r="L150" s="64" t="e">
        <f>_xll.qlRateHelperLatestDate($E150,Trigger)</f>
        <v>#NUM!</v>
      </c>
    </row>
    <row r="151" spans="2:12" x14ac:dyDescent="0.2">
      <c r="B151" s="130" t="str">
        <f t="shared" si="10"/>
        <v>AM</v>
      </c>
      <c r="C151" s="129" t="str">
        <f t="shared" si="12"/>
        <v>1HBASIS</v>
      </c>
      <c r="D151" s="128" t="s">
        <v>124</v>
      </c>
      <c r="E151" s="128" t="str">
        <f t="shared" si="11"/>
        <v>HKD_YC1MRH_AM1HBASIS6Y</v>
      </c>
      <c r="F151" s="61" t="e">
        <f>_xll.qlRateHelperQuoteValue($E151,Trigger)</f>
        <v>#NUM!</v>
      </c>
      <c r="G151" s="61" t="e">
        <f>_xll.qlSwapRateHelperSpread($E151,Trigger)</f>
        <v>#NUM!</v>
      </c>
      <c r="H151" s="62" t="b">
        <v>0</v>
      </c>
      <c r="I151" s="62">
        <v>40</v>
      </c>
      <c r="J151" s="62">
        <v>1</v>
      </c>
      <c r="K151" s="63" t="e">
        <f>_xll.qlRateHelperEarliestDate($E151,Trigger)</f>
        <v>#NUM!</v>
      </c>
      <c r="L151" s="64" t="e">
        <f>_xll.qlRateHelperLatestDate($E151,Trigger)</f>
        <v>#NUM!</v>
      </c>
    </row>
    <row r="152" spans="2:12" x14ac:dyDescent="0.2">
      <c r="B152" s="130" t="str">
        <f t="shared" si="10"/>
        <v>AM</v>
      </c>
      <c r="C152" s="129" t="str">
        <f t="shared" si="12"/>
        <v>1HBASIS</v>
      </c>
      <c r="D152" s="128" t="s">
        <v>123</v>
      </c>
      <c r="E152" s="128" t="str">
        <f t="shared" si="11"/>
        <v>HKD_YC1MRH_AM1HBASIS7Y</v>
      </c>
      <c r="F152" s="61" t="e">
        <f>_xll.qlRateHelperQuoteValue($E152,Trigger)</f>
        <v>#NUM!</v>
      </c>
      <c r="G152" s="61" t="e">
        <f>_xll.qlSwapRateHelperSpread($E152,Trigger)</f>
        <v>#NUM!</v>
      </c>
      <c r="H152" s="62" t="b">
        <v>0</v>
      </c>
      <c r="I152" s="62">
        <v>40</v>
      </c>
      <c r="J152" s="62">
        <v>1</v>
      </c>
      <c r="K152" s="63" t="e">
        <f>_xll.qlRateHelperEarliestDate($E152,Trigger)</f>
        <v>#NUM!</v>
      </c>
      <c r="L152" s="64" t="e">
        <f>_xll.qlRateHelperLatestDate($E152,Trigger)</f>
        <v>#NUM!</v>
      </c>
    </row>
    <row r="153" spans="2:12" x14ac:dyDescent="0.2">
      <c r="B153" s="130" t="str">
        <f t="shared" si="10"/>
        <v>AM</v>
      </c>
      <c r="C153" s="129" t="str">
        <f t="shared" si="12"/>
        <v>1HBASIS</v>
      </c>
      <c r="D153" s="128" t="s">
        <v>122</v>
      </c>
      <c r="E153" s="128" t="str">
        <f t="shared" si="11"/>
        <v>HKD_YC1MRH_AM1HBASIS8Y</v>
      </c>
      <c r="F153" s="61" t="e">
        <f>_xll.qlRateHelperQuoteValue($E153,Trigger)</f>
        <v>#NUM!</v>
      </c>
      <c r="G153" s="61" t="e">
        <f>_xll.qlSwapRateHelperSpread($E153,Trigger)</f>
        <v>#NUM!</v>
      </c>
      <c r="H153" s="62" t="b">
        <v>0</v>
      </c>
      <c r="I153" s="62">
        <v>40</v>
      </c>
      <c r="J153" s="62">
        <v>1</v>
      </c>
      <c r="K153" s="63" t="e">
        <f>_xll.qlRateHelperEarliestDate($E153,Trigger)</f>
        <v>#NUM!</v>
      </c>
      <c r="L153" s="64" t="e">
        <f>_xll.qlRateHelperLatestDate($E153,Trigger)</f>
        <v>#NUM!</v>
      </c>
    </row>
    <row r="154" spans="2:12" x14ac:dyDescent="0.2">
      <c r="B154" s="130" t="str">
        <f t="shared" si="10"/>
        <v>AM</v>
      </c>
      <c r="C154" s="129" t="str">
        <f t="shared" si="12"/>
        <v>1HBASIS</v>
      </c>
      <c r="D154" s="128" t="s">
        <v>121</v>
      </c>
      <c r="E154" s="128" t="str">
        <f t="shared" si="11"/>
        <v>HKD_YC1MRH_AM1HBASIS9Y</v>
      </c>
      <c r="F154" s="61" t="e">
        <f>_xll.qlRateHelperQuoteValue($E154,Trigger)</f>
        <v>#NUM!</v>
      </c>
      <c r="G154" s="61" t="e">
        <f>_xll.qlSwapRateHelperSpread($E154,Trigger)</f>
        <v>#NUM!</v>
      </c>
      <c r="H154" s="62" t="b">
        <v>0</v>
      </c>
      <c r="I154" s="62">
        <v>40</v>
      </c>
      <c r="J154" s="62">
        <v>1</v>
      </c>
      <c r="K154" s="63" t="e">
        <f>_xll.qlRateHelperEarliestDate($E154,Trigger)</f>
        <v>#NUM!</v>
      </c>
      <c r="L154" s="64" t="e">
        <f>_xll.qlRateHelperLatestDate($E154,Trigger)</f>
        <v>#NUM!</v>
      </c>
    </row>
    <row r="155" spans="2:12" x14ac:dyDescent="0.2">
      <c r="B155" s="130" t="str">
        <f t="shared" si="10"/>
        <v>AM</v>
      </c>
      <c r="C155" s="129" t="str">
        <f t="shared" si="12"/>
        <v>1HBASIS</v>
      </c>
      <c r="D155" s="128" t="s">
        <v>120</v>
      </c>
      <c r="E155" s="128" t="str">
        <f t="shared" si="11"/>
        <v>HKD_YC1MRH_AM1HBASIS10Y</v>
      </c>
      <c r="F155" s="61" t="e">
        <f>_xll.qlRateHelperQuoteValue($E155,Trigger)</f>
        <v>#NUM!</v>
      </c>
      <c r="G155" s="61" t="e">
        <f>_xll.qlSwapRateHelperSpread($E155,Trigger)</f>
        <v>#NUM!</v>
      </c>
      <c r="H155" s="62" t="b">
        <v>0</v>
      </c>
      <c r="I155" s="62">
        <v>40</v>
      </c>
      <c r="J155" s="62">
        <v>1</v>
      </c>
      <c r="K155" s="63" t="e">
        <f>_xll.qlRateHelperEarliestDate($E155,Trigger)</f>
        <v>#NUM!</v>
      </c>
      <c r="L155" s="64" t="e">
        <f>_xll.qlRateHelperLatestDate($E155,Trigger)</f>
        <v>#NUM!</v>
      </c>
    </row>
    <row r="156" spans="2:12" x14ac:dyDescent="0.2">
      <c r="B156" s="130" t="str">
        <f t="shared" si="10"/>
        <v>AM</v>
      </c>
      <c r="C156" s="129" t="str">
        <f t="shared" si="12"/>
        <v>1HBASIS</v>
      </c>
      <c r="D156" s="128" t="s">
        <v>119</v>
      </c>
      <c r="E156" s="128" t="str">
        <f t="shared" si="11"/>
        <v>HKD_YC1MRH_AM1HBASIS11Y</v>
      </c>
      <c r="F156" s="61" t="e">
        <f>_xll.qlRateHelperQuoteValue($E156,Trigger)</f>
        <v>#NUM!</v>
      </c>
      <c r="G156" s="61" t="e">
        <f>_xll.qlSwapRateHelperSpread($E156,Trigger)</f>
        <v>#NUM!</v>
      </c>
      <c r="H156" s="62" t="b">
        <v>0</v>
      </c>
      <c r="I156" s="62">
        <v>40</v>
      </c>
      <c r="J156" s="62">
        <v>1</v>
      </c>
      <c r="K156" s="63" t="e">
        <f>_xll.qlRateHelperEarliestDate($E156,Trigger)</f>
        <v>#NUM!</v>
      </c>
      <c r="L156" s="64" t="e">
        <f>_xll.qlRateHelperLatestDate($E156,Trigger)</f>
        <v>#NUM!</v>
      </c>
    </row>
    <row r="157" spans="2:12" x14ac:dyDescent="0.2">
      <c r="B157" s="130" t="str">
        <f t="shared" si="10"/>
        <v>AM</v>
      </c>
      <c r="C157" s="129" t="str">
        <f t="shared" si="12"/>
        <v>1HBASIS</v>
      </c>
      <c r="D157" s="128" t="s">
        <v>118</v>
      </c>
      <c r="E157" s="128" t="str">
        <f t="shared" si="11"/>
        <v>HKD_YC1MRH_AM1HBASIS12Y</v>
      </c>
      <c r="F157" s="61" t="e">
        <f>_xll.qlRateHelperQuoteValue($E157,Trigger)</f>
        <v>#NUM!</v>
      </c>
      <c r="G157" s="61" t="e">
        <f>_xll.qlSwapRateHelperSpread($E157,Trigger)</f>
        <v>#NUM!</v>
      </c>
      <c r="H157" s="62" t="b">
        <v>0</v>
      </c>
      <c r="I157" s="62">
        <v>40</v>
      </c>
      <c r="J157" s="62">
        <v>1</v>
      </c>
      <c r="K157" s="63" t="e">
        <f>_xll.qlRateHelperEarliestDate($E157,Trigger)</f>
        <v>#NUM!</v>
      </c>
      <c r="L157" s="64" t="e">
        <f>_xll.qlRateHelperLatestDate($E157,Trigger)</f>
        <v>#NUM!</v>
      </c>
    </row>
    <row r="158" spans="2:12" x14ac:dyDescent="0.2">
      <c r="B158" s="130" t="str">
        <f t="shared" si="10"/>
        <v>AM</v>
      </c>
      <c r="C158" s="129" t="str">
        <f t="shared" si="12"/>
        <v>1HBASIS</v>
      </c>
      <c r="D158" s="128" t="s">
        <v>117</v>
      </c>
      <c r="E158" s="128" t="str">
        <f t="shared" si="11"/>
        <v>HKD_YC1MRH_AM1HBASIS13Y</v>
      </c>
      <c r="F158" s="61" t="e">
        <f>_xll.qlRateHelperQuoteValue($E158,Trigger)</f>
        <v>#NUM!</v>
      </c>
      <c r="G158" s="61" t="e">
        <f>_xll.qlSwapRateHelperSpread($E158,Trigger)</f>
        <v>#NUM!</v>
      </c>
      <c r="H158" s="62" t="b">
        <v>0</v>
      </c>
      <c r="I158" s="62">
        <v>40</v>
      </c>
      <c r="J158" s="62">
        <v>1</v>
      </c>
      <c r="K158" s="63" t="e">
        <f>_xll.qlRateHelperEarliestDate($E158,Trigger)</f>
        <v>#NUM!</v>
      </c>
      <c r="L158" s="64" t="e">
        <f>_xll.qlRateHelperLatestDate($E158,Trigger)</f>
        <v>#NUM!</v>
      </c>
    </row>
    <row r="159" spans="2:12" x14ac:dyDescent="0.2">
      <c r="B159" s="130" t="str">
        <f t="shared" si="10"/>
        <v>AM</v>
      </c>
      <c r="C159" s="129" t="str">
        <f t="shared" si="12"/>
        <v>1HBASIS</v>
      </c>
      <c r="D159" s="128" t="s">
        <v>116</v>
      </c>
      <c r="E159" s="128" t="str">
        <f t="shared" si="11"/>
        <v>HKD_YC1MRH_AM1HBASIS14Y</v>
      </c>
      <c r="F159" s="61" t="e">
        <f>_xll.qlRateHelperQuoteValue($E159,Trigger)</f>
        <v>#NUM!</v>
      </c>
      <c r="G159" s="61" t="e">
        <f>_xll.qlSwapRateHelperSpread($E159,Trigger)</f>
        <v>#NUM!</v>
      </c>
      <c r="H159" s="62" t="b">
        <v>0</v>
      </c>
      <c r="I159" s="62">
        <v>40</v>
      </c>
      <c r="J159" s="62">
        <v>1</v>
      </c>
      <c r="K159" s="63" t="e">
        <f>_xll.qlRateHelperEarliestDate($E159,Trigger)</f>
        <v>#NUM!</v>
      </c>
      <c r="L159" s="64" t="e">
        <f>_xll.qlRateHelperLatestDate($E159,Trigger)</f>
        <v>#NUM!</v>
      </c>
    </row>
    <row r="160" spans="2:12" x14ac:dyDescent="0.2">
      <c r="B160" s="130" t="str">
        <f t="shared" ref="B160:B179" si="13">SwapFixedFreq</f>
        <v>AM</v>
      </c>
      <c r="C160" s="129" t="str">
        <f t="shared" si="12"/>
        <v>1HBASIS</v>
      </c>
      <c r="D160" s="128" t="s">
        <v>115</v>
      </c>
      <c r="E160" s="128" t="str">
        <f t="shared" si="11"/>
        <v>HKD_YC1MRH_AM1HBASIS15Y</v>
      </c>
      <c r="F160" s="61" t="e">
        <f>_xll.qlRateHelperQuoteValue($E160,Trigger)</f>
        <v>#NUM!</v>
      </c>
      <c r="G160" s="61" t="e">
        <f>_xll.qlSwapRateHelperSpread($E160,Trigger)</f>
        <v>#NUM!</v>
      </c>
      <c r="H160" s="62" t="b">
        <v>0</v>
      </c>
      <c r="I160" s="62">
        <v>40</v>
      </c>
      <c r="J160" s="62">
        <v>1</v>
      </c>
      <c r="K160" s="63" t="e">
        <f>_xll.qlRateHelperEarliestDate($E160,Trigger)</f>
        <v>#NUM!</v>
      </c>
      <c r="L160" s="64" t="e">
        <f>_xll.qlRateHelperLatestDate($E160,Trigger)</f>
        <v>#NUM!</v>
      </c>
    </row>
    <row r="161" spans="2:12" x14ac:dyDescent="0.2">
      <c r="B161" s="130" t="str">
        <f t="shared" si="13"/>
        <v>AM</v>
      </c>
      <c r="C161" s="129" t="str">
        <f t="shared" si="12"/>
        <v>1HBASIS</v>
      </c>
      <c r="D161" s="128" t="s">
        <v>114</v>
      </c>
      <c r="E161" s="128" t="str">
        <f t="shared" si="11"/>
        <v>HKD_YC1MRH_AM1HBASIS16Y</v>
      </c>
      <c r="F161" s="61" t="e">
        <f>_xll.qlRateHelperQuoteValue($E161,Trigger)</f>
        <v>#NUM!</v>
      </c>
      <c r="G161" s="61" t="e">
        <f>_xll.qlSwapRateHelperSpread($E161,Trigger)</f>
        <v>#NUM!</v>
      </c>
      <c r="H161" s="62" t="b">
        <v>0</v>
      </c>
      <c r="I161" s="62">
        <v>40</v>
      </c>
      <c r="J161" s="62">
        <v>1</v>
      </c>
      <c r="K161" s="63" t="e">
        <f>_xll.qlRateHelperEarliestDate($E161,Trigger)</f>
        <v>#NUM!</v>
      </c>
      <c r="L161" s="64" t="e">
        <f>_xll.qlRateHelperLatestDate($E161,Trigger)</f>
        <v>#NUM!</v>
      </c>
    </row>
    <row r="162" spans="2:12" x14ac:dyDescent="0.2">
      <c r="B162" s="130" t="str">
        <f t="shared" si="13"/>
        <v>AM</v>
      </c>
      <c r="C162" s="129" t="str">
        <f t="shared" si="12"/>
        <v>1HBASIS</v>
      </c>
      <c r="D162" s="128" t="s">
        <v>113</v>
      </c>
      <c r="E162" s="128" t="str">
        <f t="shared" ref="E162:E179" si="14">RateHelperPrefix&amp;"_"&amp;$B162&amp;$C162&amp;$D162</f>
        <v>HKD_YC1MRH_AM1HBASIS17Y</v>
      </c>
      <c r="F162" s="61" t="e">
        <f>_xll.qlRateHelperQuoteValue($E162,Trigger)</f>
        <v>#NUM!</v>
      </c>
      <c r="G162" s="61" t="e">
        <f>_xll.qlSwapRateHelperSpread($E162,Trigger)</f>
        <v>#NUM!</v>
      </c>
      <c r="H162" s="62" t="b">
        <v>0</v>
      </c>
      <c r="I162" s="62">
        <v>40</v>
      </c>
      <c r="J162" s="62">
        <v>1</v>
      </c>
      <c r="K162" s="63" t="e">
        <f>_xll.qlRateHelperEarliestDate($E162,Trigger)</f>
        <v>#NUM!</v>
      </c>
      <c r="L162" s="64" t="e">
        <f>_xll.qlRateHelperLatestDate($E162,Trigger)</f>
        <v>#NUM!</v>
      </c>
    </row>
    <row r="163" spans="2:12" x14ac:dyDescent="0.2">
      <c r="B163" s="130" t="str">
        <f t="shared" si="13"/>
        <v>AM</v>
      </c>
      <c r="C163" s="129" t="str">
        <f t="shared" si="12"/>
        <v>1HBASIS</v>
      </c>
      <c r="D163" s="128" t="s">
        <v>112</v>
      </c>
      <c r="E163" s="128" t="str">
        <f t="shared" si="14"/>
        <v>HKD_YC1MRH_AM1HBASIS18Y</v>
      </c>
      <c r="F163" s="61" t="e">
        <f>_xll.qlRateHelperQuoteValue($E163,Trigger)</f>
        <v>#NUM!</v>
      </c>
      <c r="G163" s="61" t="e">
        <f>_xll.qlSwapRateHelperSpread($E163,Trigger)</f>
        <v>#NUM!</v>
      </c>
      <c r="H163" s="62" t="b">
        <v>0</v>
      </c>
      <c r="I163" s="62">
        <v>40</v>
      </c>
      <c r="J163" s="62">
        <v>1</v>
      </c>
      <c r="K163" s="63" t="e">
        <f>_xll.qlRateHelperEarliestDate($E163,Trigger)</f>
        <v>#NUM!</v>
      </c>
      <c r="L163" s="64" t="e">
        <f>_xll.qlRateHelperLatestDate($E163,Trigger)</f>
        <v>#NUM!</v>
      </c>
    </row>
    <row r="164" spans="2:12" x14ac:dyDescent="0.2">
      <c r="B164" s="130" t="str">
        <f t="shared" si="13"/>
        <v>AM</v>
      </c>
      <c r="C164" s="129" t="str">
        <f t="shared" si="12"/>
        <v>1HBASIS</v>
      </c>
      <c r="D164" s="128" t="s">
        <v>111</v>
      </c>
      <c r="E164" s="128" t="str">
        <f t="shared" si="14"/>
        <v>HKD_YC1MRH_AM1HBASIS19Y</v>
      </c>
      <c r="F164" s="61" t="e">
        <f>_xll.qlRateHelperQuoteValue($E164,Trigger)</f>
        <v>#NUM!</v>
      </c>
      <c r="G164" s="61" t="e">
        <f>_xll.qlSwapRateHelperSpread($E164,Trigger)</f>
        <v>#NUM!</v>
      </c>
      <c r="H164" s="62" t="b">
        <v>0</v>
      </c>
      <c r="I164" s="62">
        <v>40</v>
      </c>
      <c r="J164" s="62">
        <v>1</v>
      </c>
      <c r="K164" s="63" t="e">
        <f>_xll.qlRateHelperEarliestDate($E164,Trigger)</f>
        <v>#NUM!</v>
      </c>
      <c r="L164" s="64" t="e">
        <f>_xll.qlRateHelperLatestDate($E164,Trigger)</f>
        <v>#NUM!</v>
      </c>
    </row>
    <row r="165" spans="2:12" x14ac:dyDescent="0.2">
      <c r="B165" s="130" t="str">
        <f t="shared" si="13"/>
        <v>AM</v>
      </c>
      <c r="C165" s="129" t="str">
        <f t="shared" si="12"/>
        <v>1HBASIS</v>
      </c>
      <c r="D165" s="128" t="s">
        <v>110</v>
      </c>
      <c r="E165" s="128" t="str">
        <f t="shared" si="14"/>
        <v>HKD_YC1MRH_AM1HBASIS20Y</v>
      </c>
      <c r="F165" s="61" t="e">
        <f>_xll.qlRateHelperQuoteValue($E165,Trigger)</f>
        <v>#NUM!</v>
      </c>
      <c r="G165" s="61" t="e">
        <f>_xll.qlSwapRateHelperSpread($E165,Trigger)</f>
        <v>#NUM!</v>
      </c>
      <c r="H165" s="62" t="b">
        <v>0</v>
      </c>
      <c r="I165" s="62">
        <v>40</v>
      </c>
      <c r="J165" s="62">
        <v>1</v>
      </c>
      <c r="K165" s="63" t="e">
        <f>_xll.qlRateHelperEarliestDate($E165,Trigger)</f>
        <v>#NUM!</v>
      </c>
      <c r="L165" s="64" t="e">
        <f>_xll.qlRateHelperLatestDate($E165,Trigger)</f>
        <v>#NUM!</v>
      </c>
    </row>
    <row r="166" spans="2:12" x14ac:dyDescent="0.2">
      <c r="B166" s="130" t="str">
        <f t="shared" si="13"/>
        <v>AM</v>
      </c>
      <c r="C166" s="129" t="str">
        <f t="shared" si="12"/>
        <v>1HBASIS</v>
      </c>
      <c r="D166" s="128" t="s">
        <v>109</v>
      </c>
      <c r="E166" s="128" t="str">
        <f t="shared" si="14"/>
        <v>HKD_YC1MRH_AM1HBASIS21Y</v>
      </c>
      <c r="F166" s="61" t="e">
        <f>_xll.qlRateHelperQuoteValue($E166,Trigger)</f>
        <v>#NUM!</v>
      </c>
      <c r="G166" s="61" t="e">
        <f>_xll.qlSwapRateHelperSpread($E166,Trigger)</f>
        <v>#NUM!</v>
      </c>
      <c r="H166" s="62" t="b">
        <v>0</v>
      </c>
      <c r="I166" s="62">
        <v>40</v>
      </c>
      <c r="J166" s="62">
        <v>1</v>
      </c>
      <c r="K166" s="63" t="e">
        <f>_xll.qlRateHelperEarliestDate($E166,Trigger)</f>
        <v>#NUM!</v>
      </c>
      <c r="L166" s="64" t="e">
        <f>_xll.qlRateHelperLatestDate($E166,Trigger)</f>
        <v>#NUM!</v>
      </c>
    </row>
    <row r="167" spans="2:12" x14ac:dyDescent="0.2">
      <c r="B167" s="130" t="str">
        <f t="shared" si="13"/>
        <v>AM</v>
      </c>
      <c r="C167" s="129" t="str">
        <f t="shared" si="12"/>
        <v>1HBASIS</v>
      </c>
      <c r="D167" s="128" t="s">
        <v>108</v>
      </c>
      <c r="E167" s="128" t="str">
        <f t="shared" si="14"/>
        <v>HKD_YC1MRH_AM1HBASIS22Y</v>
      </c>
      <c r="F167" s="61" t="e">
        <f>_xll.qlRateHelperQuoteValue($E167,Trigger)</f>
        <v>#NUM!</v>
      </c>
      <c r="G167" s="61" t="e">
        <f>_xll.qlSwapRateHelperSpread($E167,Trigger)</f>
        <v>#NUM!</v>
      </c>
      <c r="H167" s="62" t="b">
        <v>0</v>
      </c>
      <c r="I167" s="62">
        <v>40</v>
      </c>
      <c r="J167" s="62">
        <v>1</v>
      </c>
      <c r="K167" s="63" t="e">
        <f>_xll.qlRateHelperEarliestDate($E167,Trigger)</f>
        <v>#NUM!</v>
      </c>
      <c r="L167" s="64" t="e">
        <f>_xll.qlRateHelperLatestDate($E167,Trigger)</f>
        <v>#NUM!</v>
      </c>
    </row>
    <row r="168" spans="2:12" x14ac:dyDescent="0.2">
      <c r="B168" s="130" t="str">
        <f t="shared" si="13"/>
        <v>AM</v>
      </c>
      <c r="C168" s="129" t="str">
        <f t="shared" si="12"/>
        <v>1HBASIS</v>
      </c>
      <c r="D168" s="128" t="s">
        <v>107</v>
      </c>
      <c r="E168" s="128" t="str">
        <f t="shared" si="14"/>
        <v>HKD_YC1MRH_AM1HBASIS23Y</v>
      </c>
      <c r="F168" s="61" t="e">
        <f>_xll.qlRateHelperQuoteValue($E168,Trigger)</f>
        <v>#NUM!</v>
      </c>
      <c r="G168" s="61" t="e">
        <f>_xll.qlSwapRateHelperSpread($E168,Trigger)</f>
        <v>#NUM!</v>
      </c>
      <c r="H168" s="62" t="b">
        <v>0</v>
      </c>
      <c r="I168" s="62">
        <v>40</v>
      </c>
      <c r="J168" s="62">
        <v>1</v>
      </c>
      <c r="K168" s="63" t="e">
        <f>_xll.qlRateHelperEarliestDate($E168,Trigger)</f>
        <v>#NUM!</v>
      </c>
      <c r="L168" s="64" t="e">
        <f>_xll.qlRateHelperLatestDate($E168,Trigger)</f>
        <v>#NUM!</v>
      </c>
    </row>
    <row r="169" spans="2:12" x14ac:dyDescent="0.2">
      <c r="B169" s="130" t="str">
        <f t="shared" si="13"/>
        <v>AM</v>
      </c>
      <c r="C169" s="129" t="str">
        <f t="shared" si="12"/>
        <v>1HBASIS</v>
      </c>
      <c r="D169" s="128" t="s">
        <v>106</v>
      </c>
      <c r="E169" s="128" t="str">
        <f t="shared" si="14"/>
        <v>HKD_YC1MRH_AM1HBASIS24Y</v>
      </c>
      <c r="F169" s="61" t="e">
        <f>_xll.qlRateHelperQuoteValue($E169,Trigger)</f>
        <v>#NUM!</v>
      </c>
      <c r="G169" s="61" t="e">
        <f>_xll.qlSwapRateHelperSpread($E169,Trigger)</f>
        <v>#NUM!</v>
      </c>
      <c r="H169" s="62" t="b">
        <v>0</v>
      </c>
      <c r="I169" s="62">
        <v>40</v>
      </c>
      <c r="J169" s="62">
        <v>1</v>
      </c>
      <c r="K169" s="63" t="e">
        <f>_xll.qlRateHelperEarliestDate($E169,Trigger)</f>
        <v>#NUM!</v>
      </c>
      <c r="L169" s="64" t="e">
        <f>_xll.qlRateHelperLatestDate($E169,Trigger)</f>
        <v>#NUM!</v>
      </c>
    </row>
    <row r="170" spans="2:12" x14ac:dyDescent="0.2">
      <c r="B170" s="130" t="str">
        <f t="shared" si="13"/>
        <v>AM</v>
      </c>
      <c r="C170" s="129" t="str">
        <f t="shared" si="12"/>
        <v>1HBASIS</v>
      </c>
      <c r="D170" s="128" t="s">
        <v>105</v>
      </c>
      <c r="E170" s="128" t="str">
        <f t="shared" si="14"/>
        <v>HKD_YC1MRH_AM1HBASIS25Y</v>
      </c>
      <c r="F170" s="61" t="e">
        <f>_xll.qlRateHelperQuoteValue($E170,Trigger)</f>
        <v>#NUM!</v>
      </c>
      <c r="G170" s="61" t="e">
        <f>_xll.qlSwapRateHelperSpread($E170,Trigger)</f>
        <v>#NUM!</v>
      </c>
      <c r="H170" s="62" t="b">
        <v>0</v>
      </c>
      <c r="I170" s="62">
        <v>40</v>
      </c>
      <c r="J170" s="62">
        <v>1</v>
      </c>
      <c r="K170" s="63" t="e">
        <f>_xll.qlRateHelperEarliestDate($E170,Trigger)</f>
        <v>#NUM!</v>
      </c>
      <c r="L170" s="64" t="e">
        <f>_xll.qlRateHelperLatestDate($E170,Trigger)</f>
        <v>#NUM!</v>
      </c>
    </row>
    <row r="171" spans="2:12" x14ac:dyDescent="0.2">
      <c r="B171" s="130" t="str">
        <f t="shared" si="13"/>
        <v>AM</v>
      </c>
      <c r="C171" s="129" t="str">
        <f t="shared" si="12"/>
        <v>1HBASIS</v>
      </c>
      <c r="D171" s="128" t="s">
        <v>104</v>
      </c>
      <c r="E171" s="128" t="str">
        <f t="shared" si="14"/>
        <v>HKD_YC1MRH_AM1HBASIS26Y</v>
      </c>
      <c r="F171" s="61" t="e">
        <f>_xll.qlRateHelperQuoteValue($E171,Trigger)</f>
        <v>#NUM!</v>
      </c>
      <c r="G171" s="61" t="e">
        <f>_xll.qlSwapRateHelperSpread($E171,Trigger)</f>
        <v>#NUM!</v>
      </c>
      <c r="H171" s="62" t="b">
        <v>0</v>
      </c>
      <c r="I171" s="62">
        <v>40</v>
      </c>
      <c r="J171" s="62">
        <v>1</v>
      </c>
      <c r="K171" s="63" t="e">
        <f>_xll.qlRateHelperEarliestDate($E171,Trigger)</f>
        <v>#NUM!</v>
      </c>
      <c r="L171" s="64" t="e">
        <f>_xll.qlRateHelperLatestDate($E171,Trigger)</f>
        <v>#NUM!</v>
      </c>
    </row>
    <row r="172" spans="2:12" x14ac:dyDescent="0.2">
      <c r="B172" s="130" t="str">
        <f t="shared" si="13"/>
        <v>AM</v>
      </c>
      <c r="C172" s="129" t="str">
        <f t="shared" si="12"/>
        <v>1HBASIS</v>
      </c>
      <c r="D172" s="128" t="s">
        <v>103</v>
      </c>
      <c r="E172" s="128" t="str">
        <f t="shared" si="14"/>
        <v>HKD_YC1MRH_AM1HBASIS27Y</v>
      </c>
      <c r="F172" s="61" t="e">
        <f>_xll.qlRateHelperQuoteValue($E172,Trigger)</f>
        <v>#NUM!</v>
      </c>
      <c r="G172" s="61" t="e">
        <f>_xll.qlSwapRateHelperSpread($E172,Trigger)</f>
        <v>#NUM!</v>
      </c>
      <c r="H172" s="62" t="b">
        <v>0</v>
      </c>
      <c r="I172" s="62">
        <v>40</v>
      </c>
      <c r="J172" s="62">
        <v>1</v>
      </c>
      <c r="K172" s="63" t="e">
        <f>_xll.qlRateHelperEarliestDate($E172,Trigger)</f>
        <v>#NUM!</v>
      </c>
      <c r="L172" s="64" t="e">
        <f>_xll.qlRateHelperLatestDate($E172,Trigger)</f>
        <v>#NUM!</v>
      </c>
    </row>
    <row r="173" spans="2:12" x14ac:dyDescent="0.2">
      <c r="B173" s="130" t="str">
        <f t="shared" si="13"/>
        <v>AM</v>
      </c>
      <c r="C173" s="129" t="str">
        <f t="shared" si="12"/>
        <v>1HBASIS</v>
      </c>
      <c r="D173" s="128" t="s">
        <v>102</v>
      </c>
      <c r="E173" s="128" t="str">
        <f t="shared" si="14"/>
        <v>HKD_YC1MRH_AM1HBASIS28Y</v>
      </c>
      <c r="F173" s="61" t="e">
        <f>_xll.qlRateHelperQuoteValue($E173,Trigger)</f>
        <v>#NUM!</v>
      </c>
      <c r="G173" s="61" t="e">
        <f>_xll.qlSwapRateHelperSpread($E173,Trigger)</f>
        <v>#NUM!</v>
      </c>
      <c r="H173" s="62" t="b">
        <v>0</v>
      </c>
      <c r="I173" s="62">
        <v>40</v>
      </c>
      <c r="J173" s="62">
        <v>1</v>
      </c>
      <c r="K173" s="63" t="e">
        <f>_xll.qlRateHelperEarliestDate($E173,Trigger)</f>
        <v>#NUM!</v>
      </c>
      <c r="L173" s="64" t="e">
        <f>_xll.qlRateHelperLatestDate($E173,Trigger)</f>
        <v>#NUM!</v>
      </c>
    </row>
    <row r="174" spans="2:12" x14ac:dyDescent="0.2">
      <c r="B174" s="130" t="str">
        <f t="shared" si="13"/>
        <v>AM</v>
      </c>
      <c r="C174" s="129" t="str">
        <f t="shared" si="12"/>
        <v>1HBASIS</v>
      </c>
      <c r="D174" s="128" t="s">
        <v>101</v>
      </c>
      <c r="E174" s="128" t="str">
        <f t="shared" si="14"/>
        <v>HKD_YC1MRH_AM1HBASIS29Y</v>
      </c>
      <c r="F174" s="61" t="e">
        <f>_xll.qlRateHelperQuoteValue($E174,Trigger)</f>
        <v>#NUM!</v>
      </c>
      <c r="G174" s="61" t="e">
        <f>_xll.qlSwapRateHelperSpread($E174,Trigger)</f>
        <v>#NUM!</v>
      </c>
      <c r="H174" s="62" t="b">
        <v>0</v>
      </c>
      <c r="I174" s="62">
        <v>40</v>
      </c>
      <c r="J174" s="62">
        <v>1</v>
      </c>
      <c r="K174" s="63" t="e">
        <f>_xll.qlRateHelperEarliestDate($E174,Trigger)</f>
        <v>#NUM!</v>
      </c>
      <c r="L174" s="64" t="e">
        <f>_xll.qlRateHelperLatestDate($E174,Trigger)</f>
        <v>#NUM!</v>
      </c>
    </row>
    <row r="175" spans="2:12" x14ac:dyDescent="0.2">
      <c r="B175" s="130" t="str">
        <f t="shared" si="13"/>
        <v>AM</v>
      </c>
      <c r="C175" s="129" t="str">
        <f t="shared" si="12"/>
        <v>1HBASIS</v>
      </c>
      <c r="D175" s="128" t="s">
        <v>100</v>
      </c>
      <c r="E175" s="128" t="str">
        <f t="shared" si="14"/>
        <v>HKD_YC1MRH_AM1HBASIS30Y</v>
      </c>
      <c r="F175" s="61" t="e">
        <f>_xll.qlRateHelperQuoteValue($E175,Trigger)</f>
        <v>#NUM!</v>
      </c>
      <c r="G175" s="61" t="e">
        <f>_xll.qlSwapRateHelperSpread($E175,Trigger)</f>
        <v>#NUM!</v>
      </c>
      <c r="H175" s="62" t="b">
        <v>0</v>
      </c>
      <c r="I175" s="62">
        <v>40</v>
      </c>
      <c r="J175" s="62">
        <v>1</v>
      </c>
      <c r="K175" s="63" t="e">
        <f>_xll.qlRateHelperEarliestDate($E175,Trigger)</f>
        <v>#NUM!</v>
      </c>
      <c r="L175" s="64" t="e">
        <f>_xll.qlRateHelperLatestDate($E175,Trigger)</f>
        <v>#NUM!</v>
      </c>
    </row>
    <row r="176" spans="2:12" x14ac:dyDescent="0.2">
      <c r="B176" s="130" t="str">
        <f t="shared" si="13"/>
        <v>AM</v>
      </c>
      <c r="C176" s="129" t="str">
        <f t="shared" si="12"/>
        <v>1HBASIS</v>
      </c>
      <c r="D176" s="128" t="s">
        <v>99</v>
      </c>
      <c r="E176" s="128" t="str">
        <f t="shared" si="14"/>
        <v>HKD_YC1MRH_AM1HBASIS35Y</v>
      </c>
      <c r="F176" s="61" t="e">
        <f>_xll.qlRateHelperQuoteValue($E176,Trigger)</f>
        <v>#NUM!</v>
      </c>
      <c r="G176" s="61" t="e">
        <f>_xll.qlSwapRateHelperSpread($E176,Trigger)</f>
        <v>#NUM!</v>
      </c>
      <c r="H176" s="62" t="b">
        <v>0</v>
      </c>
      <c r="I176" s="62">
        <v>40</v>
      </c>
      <c r="J176" s="62">
        <v>1</v>
      </c>
      <c r="K176" s="63" t="e">
        <f>_xll.qlRateHelperEarliestDate($E176,Trigger)</f>
        <v>#NUM!</v>
      </c>
      <c r="L176" s="64" t="e">
        <f>_xll.qlRateHelperLatestDate($E176,Trigger)</f>
        <v>#NUM!</v>
      </c>
    </row>
    <row r="177" spans="2:12" x14ac:dyDescent="0.2">
      <c r="B177" s="130" t="str">
        <f t="shared" si="13"/>
        <v>AM</v>
      </c>
      <c r="C177" s="129" t="str">
        <f t="shared" si="12"/>
        <v>1HBASIS</v>
      </c>
      <c r="D177" s="128" t="s">
        <v>98</v>
      </c>
      <c r="E177" s="128" t="str">
        <f t="shared" si="14"/>
        <v>HKD_YC1MRH_AM1HBASIS40Y</v>
      </c>
      <c r="F177" s="61" t="e">
        <f>_xll.qlRateHelperQuoteValue($E177,Trigger)</f>
        <v>#NUM!</v>
      </c>
      <c r="G177" s="61" t="e">
        <f>_xll.qlSwapRateHelperSpread($E177,Trigger)</f>
        <v>#NUM!</v>
      </c>
      <c r="H177" s="62" t="b">
        <v>0</v>
      </c>
      <c r="I177" s="62">
        <v>40</v>
      </c>
      <c r="J177" s="62">
        <v>1</v>
      </c>
      <c r="K177" s="63" t="e">
        <f>_xll.qlRateHelperEarliestDate($E177,Trigger)</f>
        <v>#NUM!</v>
      </c>
      <c r="L177" s="64" t="e">
        <f>_xll.qlRateHelperLatestDate($E177,Trigger)</f>
        <v>#NUM!</v>
      </c>
    </row>
    <row r="178" spans="2:12" x14ac:dyDescent="0.2">
      <c r="B178" s="130" t="str">
        <f t="shared" si="13"/>
        <v>AM</v>
      </c>
      <c r="C178" s="129" t="str">
        <f t="shared" si="12"/>
        <v>1HBASIS</v>
      </c>
      <c r="D178" s="128" t="s">
        <v>97</v>
      </c>
      <c r="E178" s="128" t="str">
        <f t="shared" si="14"/>
        <v>HKD_YC1MRH_AM1HBASIS50Y</v>
      </c>
      <c r="F178" s="61" t="e">
        <f>_xll.qlRateHelperQuoteValue($E178,Trigger)</f>
        <v>#NUM!</v>
      </c>
      <c r="G178" s="61" t="e">
        <f>_xll.qlSwapRateHelperSpread($E178,Trigger)</f>
        <v>#NUM!</v>
      </c>
      <c r="H178" s="62" t="b">
        <v>0</v>
      </c>
      <c r="I178" s="62">
        <v>40</v>
      </c>
      <c r="J178" s="62">
        <v>1</v>
      </c>
      <c r="K178" s="63" t="e">
        <f>_xll.qlRateHelperEarliestDate($E178,Trigger)</f>
        <v>#NUM!</v>
      </c>
      <c r="L178" s="64" t="e">
        <f>_xll.qlRateHelperLatestDate($E178,Trigger)</f>
        <v>#NUM!</v>
      </c>
    </row>
    <row r="179" spans="2:12" x14ac:dyDescent="0.2">
      <c r="B179" s="127" t="str">
        <f t="shared" si="13"/>
        <v>AM</v>
      </c>
      <c r="C179" s="126" t="str">
        <f t="shared" si="12"/>
        <v>1HBASIS</v>
      </c>
      <c r="D179" s="125" t="s">
        <v>96</v>
      </c>
      <c r="E179" s="125" t="str">
        <f t="shared" si="14"/>
        <v>HKD_YC1MRH_AM1HBASIS60Y</v>
      </c>
      <c r="F179" s="65" t="e">
        <f>_xll.qlRateHelperQuoteValue($E179,Trigger)</f>
        <v>#NUM!</v>
      </c>
      <c r="G179" s="65" t="e">
        <f>_xll.qlSwapRateHelperSpread($E179,Trigger)</f>
        <v>#NUM!</v>
      </c>
      <c r="H179" s="66" t="b">
        <v>0</v>
      </c>
      <c r="I179" s="66">
        <v>40</v>
      </c>
      <c r="J179" s="66">
        <v>1</v>
      </c>
      <c r="K179" s="67" t="e">
        <f>_xll.qlRateHelperEarliestDate($E179,Trigger)</f>
        <v>#NUM!</v>
      </c>
      <c r="L179" s="68" t="e">
        <f>_xll.qlRateHelperLatestDate($E179,Trigger)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54" t="s">
        <v>21</v>
      </c>
      <c r="B1" s="155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41603</v>
      </c>
      <c r="H2" s="44">
        <f>_xll.qlRateHelperLatestDate($D2)</f>
        <v>41695</v>
      </c>
      <c r="I2" s="38">
        <v>0.99944973191562592</v>
      </c>
    </row>
    <row r="3" spans="1:9" x14ac:dyDescent="0.2">
      <c r="A3" s="45" t="s">
        <v>29</v>
      </c>
      <c r="B3" s="46">
        <v>0</v>
      </c>
      <c r="D3" s="41" t="str">
        <v>HKD_YC1MRH_AM1H6M</v>
      </c>
      <c r="E3" s="42">
        <f>_xll.qlRateHelperRate($D3)</f>
        <v>2.3999999999999998E-3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41603</v>
      </c>
      <c r="H3" s="44">
        <f>_xll.qlRateHelperLatestDate($D3)</f>
        <v>41785</v>
      </c>
      <c r="I3" s="38">
        <v>0.99878357775957516</v>
      </c>
    </row>
    <row r="4" spans="1:9" x14ac:dyDescent="0.2">
      <c r="A4" s="45" t="s">
        <v>17</v>
      </c>
      <c r="B4" s="46">
        <v>1</v>
      </c>
      <c r="D4" s="41" t="str">
        <v>HKD_YC1MRH_AM1H9M</v>
      </c>
      <c r="E4" s="42">
        <f>_xll.qlRateHelperRate($D4)</f>
        <v>2.5999999999999999E-3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41603</v>
      </c>
      <c r="H4" s="44">
        <f>_xll.qlRateHelperLatestDate($D4)</f>
        <v>41876</v>
      </c>
      <c r="I4" s="38">
        <v>0.99803828918481163</v>
      </c>
    </row>
    <row r="5" spans="1:9" x14ac:dyDescent="0.2">
      <c r="A5" s="45" t="s">
        <v>18</v>
      </c>
      <c r="B5" s="47" t="s">
        <v>25</v>
      </c>
      <c r="D5" s="41" t="str">
        <v>HKD_YC1MRH_AM1H1Y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41603</v>
      </c>
      <c r="H5" s="44">
        <f>_xll.qlRateHelperLatestDate($D5)</f>
        <v>41968</v>
      </c>
      <c r="I5" s="38">
        <v>0.99718723822049571</v>
      </c>
    </row>
    <row r="6" spans="1:9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HKD_YC1MRH_RateHelpersSelected#0003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HKD_YCRH_Swaps_1M!DiscountingCurve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2013-11-21T14:00:35Z</dcterms:modified>
</cp:coreProperties>
</file>