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45" windowWidth="15285" windowHeight="8355"/>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20" i="7" l="1"/>
  <c r="J23" i="7"/>
  <c r="J22" i="7"/>
  <c r="G23" i="7"/>
  <c r="I20" i="7"/>
  <c r="I22" i="7" s="1"/>
  <c r="G24" i="7"/>
  <c r="G25" i="7" s="1"/>
  <c r="G26" i="7" s="1"/>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H18" i="7"/>
  <c r="J9" i="7"/>
  <c r="H7" i="7"/>
  <c r="H12" i="7"/>
  <c r="J10" i="7"/>
  <c r="H11" i="7"/>
  <c r="H15" i="7"/>
  <c r="J19" i="7"/>
  <c r="J8" i="7"/>
  <c r="H6" i="7"/>
  <c r="H16" i="7"/>
  <c r="J5" i="7"/>
  <c r="K5" i="7" s="1"/>
  <c r="J13" i="7"/>
  <c r="J3" i="7"/>
  <c r="H4" i="7"/>
  <c r="H14" i="7"/>
  <c r="H17" i="7"/>
  <c r="B4" i="4" l="1"/>
  <c r="B7" i="4"/>
  <c r="B9" i="4"/>
  <c r="B8" i="4"/>
  <c r="B12" i="4"/>
  <c r="B18" i="4"/>
  <c r="D4" i="4"/>
  <c r="C9" i="4"/>
  <c r="C7" i="4"/>
  <c r="C4" i="4"/>
  <c r="C12" i="4"/>
  <c r="C8" i="4"/>
  <c r="I7" i="4"/>
  <c r="D9" i="4"/>
  <c r="C18" i="4"/>
  <c r="I8" i="4"/>
  <c r="J12" i="4"/>
  <c r="J7" i="4"/>
  <c r="I18" i="4"/>
  <c r="J9" i="4"/>
  <c r="J8" i="4"/>
  <c r="D7" i="4"/>
  <c r="I12" i="4"/>
  <c r="J18" i="4"/>
  <c r="J4" i="4"/>
  <c r="D8" i="4"/>
  <c r="I9" i="4"/>
  <c r="I4" i="4"/>
  <c r="D18" i="4"/>
  <c r="D12" i="4"/>
  <c r="I4" i="7" l="1"/>
  <c r="I6" i="7"/>
  <c r="I7" i="7"/>
  <c r="I11" i="7"/>
  <c r="I12" i="7"/>
  <c r="I14" i="7"/>
  <c r="I15" i="7"/>
  <c r="I16" i="7"/>
  <c r="I17" i="7"/>
  <c r="I18" i="7"/>
  <c r="J11" i="7"/>
  <c r="J7" i="7"/>
  <c r="K19" i="7"/>
  <c r="K9" i="7"/>
  <c r="J16" i="7"/>
  <c r="J6" i="7"/>
  <c r="K10" i="7"/>
  <c r="K8" i="7"/>
  <c r="J15" i="7"/>
  <c r="J17" i="7"/>
  <c r="K17" i="7"/>
  <c r="J4" i="7"/>
  <c r="J14" i="7"/>
  <c r="K14" i="7" s="1"/>
  <c r="K15" i="7"/>
  <c r="J18" i="7"/>
  <c r="K16" i="7"/>
  <c r="J12" i="7"/>
  <c r="K12" i="7" s="1"/>
  <c r="K13" i="7"/>
  <c r="B5" i="4" l="1"/>
  <c r="B3" i="4"/>
  <c r="B10" i="4"/>
  <c r="B17" i="4"/>
  <c r="B16" i="4"/>
  <c r="B15" i="4"/>
  <c r="B14" i="4"/>
  <c r="B6" i="4"/>
  <c r="B13" i="4"/>
  <c r="B11" i="4"/>
  <c r="K18" i="7"/>
  <c r="I10" i="4"/>
  <c r="D3" i="4"/>
  <c r="I14" i="4"/>
  <c r="D11" i="4"/>
  <c r="J10" i="4"/>
  <c r="K11" i="7"/>
  <c r="J17" i="4"/>
  <c r="C11" i="4"/>
  <c r="J13" i="4"/>
  <c r="D16" i="4"/>
  <c r="D17" i="4"/>
  <c r="I15" i="4"/>
  <c r="C16" i="4"/>
  <c r="J3" i="4"/>
  <c r="J14" i="4"/>
  <c r="J15" i="4"/>
  <c r="D6" i="4"/>
  <c r="C14" i="4"/>
  <c r="I11" i="4"/>
  <c r="D13" i="4"/>
  <c r="I6" i="4"/>
  <c r="D5" i="4"/>
  <c r="D10" i="4"/>
  <c r="C13" i="4"/>
  <c r="I16" i="4"/>
  <c r="C10" i="4"/>
  <c r="C5" i="4"/>
  <c r="I17" i="4"/>
  <c r="I3" i="4"/>
  <c r="D14" i="4"/>
  <c r="C17" i="4"/>
  <c r="J5" i="4"/>
  <c r="D15" i="4"/>
  <c r="J11" i="4"/>
  <c r="I13" i="4"/>
  <c r="C15" i="4"/>
  <c r="I5" i="4"/>
  <c r="J6" i="4"/>
  <c r="J16" i="4"/>
  <c r="C3" i="4"/>
  <c r="C6" i="4"/>
  <c r="M16" i="6" l="1"/>
  <c r="M15" i="6"/>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B2" i="4" l="1"/>
  <c r="D3" i="9"/>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G38" i="9"/>
  <c r="F6" i="9"/>
  <c r="G6" i="9"/>
  <c r="G40" i="9"/>
  <c r="F40" i="9"/>
  <c r="G39" i="9"/>
  <c r="F39" i="9"/>
  <c r="G41" i="9"/>
  <c r="F41" i="9"/>
  <c r="F37" i="9"/>
  <c r="G37" i="9"/>
  <c r="F42" i="9"/>
  <c r="G42" i="9"/>
  <c r="F43" i="9"/>
  <c r="G43" i="9"/>
  <c r="F44" i="9"/>
  <c r="G44" i="9"/>
  <c r="G32" i="9"/>
  <c r="F32" i="9"/>
  <c r="G31" i="9"/>
  <c r="F31" i="9"/>
  <c r="G33" i="9"/>
  <c r="F33" i="9"/>
  <c r="F29" i="9"/>
  <c r="G29" i="9"/>
  <c r="F34" i="9"/>
  <c r="G34" i="9"/>
  <c r="F35" i="9"/>
  <c r="G35" i="9"/>
  <c r="F36" i="9"/>
  <c r="G36" i="9"/>
  <c r="F30" i="9"/>
  <c r="G30" i="9"/>
  <c r="F22" i="9"/>
  <c r="G22" i="9"/>
  <c r="G24" i="9"/>
  <c r="F24" i="9"/>
  <c r="G23" i="9"/>
  <c r="F23" i="9"/>
  <c r="G25" i="9"/>
  <c r="F25" i="9"/>
  <c r="F21" i="9"/>
  <c r="G21" i="9"/>
  <c r="F26" i="9"/>
  <c r="G26" i="9"/>
  <c r="F27" i="9"/>
  <c r="G27" i="9"/>
  <c r="F28" i="9"/>
  <c r="G28" i="9"/>
  <c r="G16" i="9"/>
  <c r="F16" i="9"/>
  <c r="G15" i="9"/>
  <c r="F15" i="9"/>
  <c r="G17" i="9"/>
  <c r="F17" i="9"/>
  <c r="F13" i="9"/>
  <c r="G13" i="9"/>
  <c r="F18" i="9"/>
  <c r="G18" i="9"/>
  <c r="F19" i="9"/>
  <c r="G19" i="9"/>
  <c r="F20" i="9"/>
  <c r="G20" i="9"/>
  <c r="F14" i="9"/>
  <c r="G14" i="9"/>
  <c r="G8" i="9"/>
  <c r="F8" i="9"/>
  <c r="G7" i="9"/>
  <c r="F7" i="9"/>
  <c r="G9" i="9"/>
  <c r="F9" i="9"/>
  <c r="F5" i="9"/>
  <c r="G5" i="9"/>
  <c r="F10" i="9"/>
  <c r="G10" i="9"/>
  <c r="F11" i="9"/>
  <c r="G11" i="9"/>
  <c r="F12" i="9"/>
  <c r="G12" i="9"/>
  <c r="F3" i="9"/>
  <c r="G3" i="9"/>
  <c r="F4" i="9"/>
  <c r="G4" i="9"/>
  <c r="H2" i="9"/>
  <c r="J2" i="7"/>
  <c r="H41" i="9"/>
  <c r="H28" i="9"/>
  <c r="K22" i="11"/>
  <c r="H17" i="9"/>
  <c r="K9" i="11"/>
  <c r="H8" i="9"/>
  <c r="H26" i="9"/>
  <c r="H40" i="9"/>
  <c r="K18" i="11"/>
  <c r="K30" i="11"/>
  <c r="K7" i="11"/>
  <c r="K29" i="11"/>
  <c r="H24" i="9"/>
  <c r="K4" i="7"/>
  <c r="H18" i="9"/>
  <c r="H10" i="9"/>
  <c r="H33" i="9"/>
  <c r="H4" i="9"/>
  <c r="H44" i="9"/>
  <c r="K14" i="11"/>
  <c r="K39" i="11"/>
  <c r="H21" i="9"/>
  <c r="K23" i="11"/>
  <c r="K8" i="11"/>
  <c r="K37" i="11"/>
  <c r="K15" i="11"/>
  <c r="K36" i="11"/>
  <c r="K11" i="11"/>
  <c r="H22" i="9"/>
  <c r="H32" i="9"/>
  <c r="H31" i="9"/>
  <c r="H30" i="9"/>
  <c r="H13" i="9"/>
  <c r="K41" i="11"/>
  <c r="K6" i="7"/>
  <c r="K6" i="11"/>
  <c r="H3" i="9"/>
  <c r="H43" i="9"/>
  <c r="K13" i="11"/>
  <c r="H25" i="9"/>
  <c r="K27" i="11"/>
  <c r="K12" i="11"/>
  <c r="H12" i="9"/>
  <c r="K24" i="11"/>
  <c r="K25" i="11"/>
  <c r="H6" i="9"/>
  <c r="H35" i="9"/>
  <c r="H5" i="9"/>
  <c r="H37" i="9"/>
  <c r="K32" i="11"/>
  <c r="H38" i="9"/>
  <c r="K16" i="11"/>
  <c r="K26" i="11"/>
  <c r="L4" i="11"/>
  <c r="K31" i="11"/>
  <c r="H11" i="9"/>
  <c r="H36" i="9"/>
  <c r="K21" i="11"/>
  <c r="H16" i="9"/>
  <c r="H15" i="9"/>
  <c r="K35" i="11"/>
  <c r="K7" i="7"/>
  <c r="K20" i="11"/>
  <c r="H34" i="9"/>
  <c r="H20" i="9"/>
  <c r="H19" i="9"/>
  <c r="H7" i="9"/>
  <c r="K34" i="11"/>
  <c r="H29" i="9"/>
  <c r="K38" i="11"/>
  <c r="K17" i="11"/>
  <c r="K40" i="11"/>
  <c r="K3" i="7"/>
  <c r="H23" i="9"/>
  <c r="H27" i="9"/>
  <c r="K10" i="11"/>
  <c r="H14" i="9"/>
  <c r="H9" i="9"/>
  <c r="H42" i="9"/>
  <c r="H39" i="9"/>
  <c r="K33" i="11"/>
  <c r="K19" i="11"/>
  <c r="K28" i="11"/>
  <c r="K42" i="11"/>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E39" i="4"/>
  <c r="C57" i="4"/>
  <c r="I22" i="9"/>
  <c r="I36" i="9"/>
  <c r="I40" i="9"/>
  <c r="I25" i="9"/>
  <c r="I58" i="4"/>
  <c r="E57" i="4"/>
  <c r="I59" i="4"/>
  <c r="I27" i="9"/>
  <c r="I57" i="4"/>
  <c r="L3" i="11"/>
  <c r="C47" i="4"/>
  <c r="L7" i="11"/>
  <c r="C35" i="4"/>
  <c r="E36" i="4"/>
  <c r="E51" i="4"/>
  <c r="D56" i="4"/>
  <c r="D57" i="4"/>
  <c r="I52" i="4"/>
  <c r="I6" i="9"/>
  <c r="I9" i="9"/>
  <c r="C51" i="4"/>
  <c r="I38" i="9"/>
  <c r="L31" i="11"/>
  <c r="I34" i="9"/>
  <c r="L26" i="11"/>
  <c r="D38" i="4"/>
  <c r="I26" i="9"/>
  <c r="I20" i="9"/>
  <c r="L23" i="11"/>
  <c r="C60" i="4"/>
  <c r="I5" i="9"/>
  <c r="C26" i="4"/>
  <c r="C49" i="4"/>
  <c r="L27" i="11"/>
  <c r="E21" i="4"/>
  <c r="C22" i="4"/>
  <c r="C45" i="4"/>
  <c r="C41" i="4"/>
  <c r="J52" i="4"/>
  <c r="L13" i="11"/>
  <c r="I14" i="9"/>
  <c r="I60" i="4"/>
  <c r="L28" i="11"/>
  <c r="D43" i="4"/>
  <c r="E37" i="4"/>
  <c r="J53" i="4"/>
  <c r="L18" i="11"/>
  <c r="I19" i="9"/>
  <c r="E30" i="4"/>
  <c r="J58" i="4"/>
  <c r="D53" i="4"/>
  <c r="I51" i="4"/>
  <c r="I12" i="9"/>
  <c r="C50" i="4"/>
  <c r="C29" i="4"/>
  <c r="C24" i="4"/>
  <c r="I30" i="9"/>
  <c r="C33" i="4"/>
  <c r="I3" i="9"/>
  <c r="L19" i="11"/>
  <c r="E53" i="4"/>
  <c r="J49" i="4"/>
  <c r="D40" i="4"/>
  <c r="E58" i="4"/>
  <c r="D24" i="4"/>
  <c r="E23" i="4"/>
  <c r="I44" i="9"/>
  <c r="D52" i="4"/>
  <c r="E33" i="4"/>
  <c r="D49" i="4"/>
  <c r="L37" i="11"/>
  <c r="I10" i="9"/>
  <c r="I39" i="9"/>
  <c r="E24" i="4"/>
  <c r="D34" i="4"/>
  <c r="D50" i="4"/>
  <c r="I41" i="9"/>
  <c r="C40" i="4"/>
  <c r="E50" i="4"/>
  <c r="C54" i="4"/>
  <c r="I56" i="4"/>
  <c r="L38" i="11"/>
  <c r="C23" i="4"/>
  <c r="J50" i="4"/>
  <c r="D44" i="4"/>
  <c r="D59" i="4"/>
  <c r="J57" i="4"/>
  <c r="D60" i="4"/>
  <c r="C31" i="4"/>
  <c r="I17" i="9"/>
  <c r="E27" i="4"/>
  <c r="E56" i="4"/>
  <c r="I16" i="9"/>
  <c r="D27" i="4"/>
  <c r="C28" i="4"/>
  <c r="I49" i="4"/>
  <c r="E43" i="4"/>
  <c r="I8" i="9"/>
  <c r="E26" i="4"/>
  <c r="E54" i="4"/>
  <c r="I43" i="9"/>
  <c r="L41" i="11"/>
  <c r="I2" i="9"/>
  <c r="C52" i="4"/>
  <c r="L42" i="11"/>
  <c r="E34" i="4"/>
  <c r="L34" i="11"/>
  <c r="D54" i="4"/>
  <c r="L39" i="11"/>
  <c r="L32" i="11"/>
  <c r="E38" i="4"/>
  <c r="I35" i="9"/>
  <c r="D45" i="4"/>
  <c r="J54" i="4"/>
  <c r="E28" i="4"/>
  <c r="L17" i="11"/>
  <c r="E55" i="4"/>
  <c r="C61" i="4"/>
  <c r="I24" i="9"/>
  <c r="E59" i="4"/>
  <c r="C42" i="4"/>
  <c r="I28" i="9"/>
  <c r="L11" i="11"/>
  <c r="D30" i="4"/>
  <c r="E47" i="4"/>
  <c r="D21" i="4"/>
  <c r="E31" i="4"/>
  <c r="D22" i="4"/>
  <c r="D46" i="4"/>
  <c r="C34" i="4"/>
  <c r="I48" i="4"/>
  <c r="E44" i="4"/>
  <c r="D47" i="4"/>
  <c r="C38" i="4"/>
  <c r="D48" i="4"/>
  <c r="E35" i="4"/>
  <c r="D35" i="4"/>
  <c r="J59" i="4"/>
  <c r="E40" i="4"/>
  <c r="D55" i="4"/>
  <c r="D31" i="4"/>
  <c r="D32" i="4"/>
  <c r="C46" i="4"/>
  <c r="E41" i="4"/>
  <c r="D37" i="4"/>
  <c r="I54" i="4"/>
  <c r="C44" i="4"/>
  <c r="E42" i="4"/>
  <c r="D58" i="4"/>
  <c r="L36" i="11"/>
  <c r="L15" i="11"/>
  <c r="E60" i="4"/>
  <c r="C21" i="4"/>
  <c r="I23" i="9"/>
  <c r="L35" i="11"/>
  <c r="D28" i="4"/>
  <c r="E32" i="4"/>
  <c r="E22" i="4"/>
  <c r="L21" i="11"/>
  <c r="C56" i="4"/>
  <c r="K2" i="7"/>
  <c r="D25" i="4"/>
  <c r="C58" i="4"/>
  <c r="E25" i="4"/>
  <c r="I32" i="9"/>
  <c r="C30" i="4"/>
  <c r="L12" i="11"/>
  <c r="C53" i="4"/>
  <c r="C32" i="4"/>
  <c r="J55" i="4"/>
  <c r="I15" i="9"/>
  <c r="C25" i="4"/>
  <c r="L30" i="11"/>
  <c r="C59" i="4"/>
  <c r="C48" i="4"/>
  <c r="I55" i="4"/>
  <c r="D42" i="4"/>
  <c r="L6" i="11"/>
  <c r="C55" i="4"/>
  <c r="J61" i="4"/>
  <c r="L16" i="11"/>
  <c r="D33" i="4"/>
  <c r="L14" i="11"/>
  <c r="D23" i="4"/>
  <c r="L10" i="11"/>
  <c r="L24" i="11"/>
  <c r="I50" i="4"/>
  <c r="D51" i="4"/>
  <c r="E49" i="4"/>
  <c r="J48" i="4"/>
  <c r="I29" i="9"/>
  <c r="L8" i="11"/>
  <c r="I13" i="9"/>
  <c r="L22" i="11"/>
  <c r="I33" i="9"/>
  <c r="L25" i="11"/>
  <c r="E29" i="4"/>
  <c r="E61" i="4"/>
  <c r="D29" i="4"/>
  <c r="I31" i="9"/>
  <c r="L9" i="11"/>
  <c r="I42" i="9"/>
  <c r="J60" i="4"/>
  <c r="C43" i="4"/>
  <c r="I4" i="9"/>
  <c r="L20" i="11"/>
  <c r="L33" i="11"/>
  <c r="D41" i="4"/>
  <c r="C39" i="4"/>
  <c r="I18" i="9"/>
  <c r="B1" i="6"/>
  <c r="D39" i="4"/>
  <c r="C27" i="4"/>
  <c r="I21" i="9"/>
  <c r="J56" i="4"/>
  <c r="L29" i="11"/>
  <c r="J51" i="4"/>
  <c r="I11" i="9"/>
  <c r="L40" i="11"/>
  <c r="I7" i="9"/>
  <c r="E46" i="4"/>
  <c r="C36" i="4"/>
  <c r="E45" i="4"/>
  <c r="I61" i="4"/>
  <c r="D26" i="4"/>
  <c r="D61" i="4"/>
  <c r="E52" i="4"/>
  <c r="C37" i="4"/>
  <c r="I37" i="9"/>
  <c r="D36" i="4"/>
  <c r="E48" i="4"/>
  <c r="I53" i="4"/>
  <c r="D16" i="6" l="1"/>
  <c r="E65" i="4"/>
  <c r="C80" i="4"/>
  <c r="J72" i="4"/>
  <c r="J35" i="4"/>
  <c r="I90" i="4"/>
  <c r="C20" i="4"/>
  <c r="I76" i="4"/>
  <c r="J42" i="4"/>
  <c r="I72" i="4"/>
  <c r="D76" i="4"/>
  <c r="C81" i="4"/>
  <c r="C94" i="4"/>
  <c r="E95" i="4"/>
  <c r="E70" i="4"/>
  <c r="E98" i="4"/>
  <c r="J23" i="4"/>
  <c r="J84" i="4"/>
  <c r="E67" i="4"/>
  <c r="C67" i="4"/>
  <c r="C70" i="4"/>
  <c r="E91" i="4"/>
  <c r="J2" i="4"/>
  <c r="J34" i="4"/>
  <c r="D66" i="4"/>
  <c r="J26" i="4"/>
  <c r="I40" i="4"/>
  <c r="C71" i="4"/>
  <c r="J41" i="4"/>
  <c r="J95" i="4"/>
  <c r="J40" i="4"/>
  <c r="D83" i="4"/>
  <c r="C83" i="4"/>
  <c r="J32" i="4"/>
  <c r="I97" i="4"/>
  <c r="C85" i="4"/>
  <c r="I75" i="4"/>
  <c r="C77" i="4"/>
  <c r="I81" i="4"/>
  <c r="J27" i="4"/>
  <c r="D84" i="4"/>
  <c r="C78" i="4"/>
  <c r="J76" i="4"/>
  <c r="C88" i="4"/>
  <c r="D91" i="4"/>
  <c r="J30" i="4"/>
  <c r="I34" i="4"/>
  <c r="C76" i="4"/>
  <c r="C74" i="4"/>
  <c r="C79" i="4"/>
  <c r="I93" i="4"/>
  <c r="J71" i="4"/>
  <c r="J46" i="4"/>
  <c r="C75" i="4"/>
  <c r="I20" i="4"/>
  <c r="I26" i="4"/>
  <c r="I32" i="4"/>
  <c r="I95" i="4"/>
  <c r="E82" i="4"/>
  <c r="C69" i="4"/>
  <c r="J43" i="4"/>
  <c r="C96" i="4"/>
  <c r="E75" i="4"/>
  <c r="C95" i="4"/>
  <c r="E20" i="4"/>
  <c r="D75" i="4"/>
  <c r="D80" i="4"/>
  <c r="E89" i="4"/>
  <c r="J82" i="4"/>
  <c r="C84" i="4"/>
  <c r="D77" i="4"/>
  <c r="I37" i="4"/>
  <c r="E66" i="4"/>
  <c r="I46" i="4"/>
  <c r="D62" i="4"/>
  <c r="I39" i="4"/>
  <c r="I83" i="4"/>
  <c r="I44" i="4"/>
  <c r="C65" i="4"/>
  <c r="I87" i="4"/>
  <c r="I66" i="4"/>
  <c r="D72" i="4"/>
  <c r="D68" i="4"/>
  <c r="I82" i="4"/>
  <c r="I94" i="4"/>
  <c r="J62" i="4"/>
  <c r="J92" i="4"/>
  <c r="J21" i="4"/>
  <c r="I27" i="4"/>
  <c r="I92" i="4"/>
  <c r="C73" i="4"/>
  <c r="J31" i="4"/>
  <c r="J81" i="4"/>
  <c r="I68" i="4"/>
  <c r="D65" i="4"/>
  <c r="E78" i="4"/>
  <c r="D87" i="4"/>
  <c r="J33" i="4"/>
  <c r="D88" i="4"/>
  <c r="J70" i="4"/>
  <c r="J67" i="4"/>
  <c r="D94" i="4"/>
  <c r="E92" i="4"/>
  <c r="E76" i="4"/>
  <c r="C97" i="4"/>
  <c r="I45" i="4"/>
  <c r="J80" i="4"/>
  <c r="C92" i="4"/>
  <c r="I38" i="4"/>
  <c r="J36" i="4"/>
  <c r="C63" i="4"/>
  <c r="D89" i="4"/>
  <c r="D81" i="4"/>
  <c r="D2" i="4"/>
  <c r="I31" i="4"/>
  <c r="I71" i="4"/>
  <c r="E87" i="4"/>
  <c r="I96" i="4"/>
  <c r="D74" i="4"/>
  <c r="I77" i="4"/>
  <c r="D79" i="4"/>
  <c r="E73" i="4"/>
  <c r="E63" i="4"/>
  <c r="J25" i="4"/>
  <c r="D96" i="4"/>
  <c r="E85" i="4"/>
  <c r="E97" i="4"/>
  <c r="E71" i="4"/>
  <c r="D90" i="4"/>
  <c r="J78" i="4"/>
  <c r="D73" i="4"/>
  <c r="J38" i="4"/>
  <c r="J93" i="4"/>
  <c r="D63" i="4"/>
  <c r="D95" i="4"/>
  <c r="I98" i="4"/>
  <c r="I33" i="4"/>
  <c r="C64" i="4"/>
  <c r="E83" i="4"/>
  <c r="I84" i="4"/>
  <c r="J22" i="4"/>
  <c r="I74" i="4"/>
  <c r="C87" i="4"/>
  <c r="J20" i="4"/>
  <c r="E80" i="4"/>
  <c r="J77" i="4"/>
  <c r="C91" i="4"/>
  <c r="I25" i="4"/>
  <c r="J69" i="4"/>
  <c r="I67" i="4"/>
  <c r="C93" i="4"/>
  <c r="E88" i="4"/>
  <c r="I29" i="4"/>
  <c r="J74" i="4"/>
  <c r="I2" i="4"/>
  <c r="E90" i="4"/>
  <c r="J47" i="4"/>
  <c r="C86" i="4"/>
  <c r="D78" i="4"/>
  <c r="J65" i="4"/>
  <c r="J44" i="4"/>
  <c r="C89" i="4"/>
  <c r="D98" i="4"/>
  <c r="J83" i="4"/>
  <c r="J68" i="4"/>
  <c r="E79" i="4"/>
  <c r="J91" i="4"/>
  <c r="D93" i="4"/>
  <c r="D69" i="4"/>
  <c r="E96" i="4"/>
  <c r="I28" i="4"/>
  <c r="I62" i="4"/>
  <c r="J96" i="4"/>
  <c r="I42" i="4"/>
  <c r="J45" i="4"/>
  <c r="I86" i="4"/>
  <c r="I22" i="4"/>
  <c r="I64" i="4"/>
  <c r="D86" i="4"/>
  <c r="I89" i="4"/>
  <c r="J88" i="4"/>
  <c r="D64" i="4"/>
  <c r="J90" i="4"/>
  <c r="I85" i="4"/>
  <c r="E81" i="4"/>
  <c r="D71" i="4"/>
  <c r="J79" i="4"/>
  <c r="E64" i="4"/>
  <c r="D82" i="4"/>
  <c r="E77" i="4"/>
  <c r="E62" i="4"/>
  <c r="I79" i="4"/>
  <c r="I23" i="4"/>
  <c r="I43" i="4"/>
  <c r="E84" i="4"/>
  <c r="E74" i="4"/>
  <c r="I78" i="4"/>
  <c r="J75" i="4"/>
  <c r="J64" i="4"/>
  <c r="J73" i="4"/>
  <c r="I35" i="4"/>
  <c r="I63" i="4"/>
  <c r="J28" i="4"/>
  <c r="I88" i="4"/>
  <c r="I24" i="4"/>
  <c r="I36" i="4"/>
  <c r="I80" i="4"/>
  <c r="D70" i="4"/>
  <c r="I69" i="4"/>
  <c r="J37" i="4"/>
  <c r="I65" i="4"/>
  <c r="I47" i="4"/>
  <c r="C90" i="4"/>
  <c r="J39" i="4"/>
  <c r="C66" i="4"/>
  <c r="I30" i="4"/>
  <c r="E86" i="4"/>
  <c r="J24" i="4"/>
  <c r="J85" i="4"/>
  <c r="C72" i="4"/>
  <c r="C82" i="4"/>
  <c r="C62" i="4"/>
  <c r="I91" i="4"/>
  <c r="J87" i="4"/>
  <c r="E68" i="4"/>
  <c r="J29" i="4"/>
  <c r="E72" i="4"/>
  <c r="J63" i="4"/>
  <c r="C68" i="4"/>
  <c r="J89" i="4"/>
  <c r="D92" i="4"/>
  <c r="E69" i="4"/>
  <c r="D97" i="4"/>
  <c r="I41" i="4"/>
  <c r="I73" i="4"/>
  <c r="J86" i="4"/>
  <c r="J98" i="4"/>
  <c r="D67" i="4"/>
  <c r="I21" i="4"/>
  <c r="I70" i="4"/>
  <c r="C98" i="4"/>
  <c r="J97" i="4"/>
  <c r="J94" i="4"/>
  <c r="D85" i="4"/>
  <c r="D20" i="4"/>
  <c r="E94" i="4"/>
  <c r="J66" i="4"/>
  <c r="E93" i="4"/>
  <c r="J20" i="7" l="1"/>
  <c r="H25" i="7"/>
  <c r="B19" i="4" l="1"/>
  <c r="D2" i="5" a="1"/>
  <c r="J19" i="4"/>
  <c r="I19" i="4"/>
  <c r="C19" i="4"/>
  <c r="D19" i="4"/>
  <c r="D38" i="5" l="1"/>
  <c r="D47" i="5"/>
  <c r="D119" i="5"/>
  <c r="D74" i="5"/>
  <c r="D41" i="5"/>
  <c r="D45" i="5"/>
  <c r="D60" i="5"/>
  <c r="D9" i="5"/>
  <c r="D121" i="5"/>
  <c r="D123" i="5"/>
  <c r="D15" i="5"/>
  <c r="D84" i="5"/>
  <c r="D78" i="5"/>
  <c r="D53" i="5"/>
  <c r="D86" i="5"/>
  <c r="D43" i="5"/>
  <c r="D13" i="5"/>
  <c r="D20" i="5"/>
  <c r="D67" i="5"/>
  <c r="D39" i="5"/>
  <c r="D62" i="5"/>
  <c r="D68" i="5"/>
  <c r="D126" i="5"/>
  <c r="D77" i="5"/>
  <c r="D101" i="5"/>
  <c r="D50" i="5"/>
  <c r="D8" i="5"/>
  <c r="D109" i="5"/>
  <c r="D93" i="5"/>
  <c r="D4" i="5"/>
  <c r="D117" i="5"/>
  <c r="D73" i="5"/>
  <c r="D91" i="5"/>
  <c r="D110" i="5"/>
  <c r="D58" i="5"/>
  <c r="D98" i="5"/>
  <c r="D122" i="5"/>
  <c r="D82" i="5"/>
  <c r="D76" i="5"/>
  <c r="D29" i="5"/>
  <c r="D23" i="5"/>
  <c r="D24" i="5"/>
  <c r="D52" i="5"/>
  <c r="D107" i="5"/>
  <c r="D19" i="5"/>
  <c r="D3" i="5"/>
  <c r="D102" i="5"/>
  <c r="D6" i="5"/>
  <c r="D83" i="5"/>
  <c r="D51" i="5"/>
  <c r="D40" i="5"/>
  <c r="D120" i="5"/>
  <c r="D108" i="5"/>
  <c r="D105" i="5"/>
  <c r="D37" i="5"/>
  <c r="D22" i="5"/>
  <c r="D104" i="5"/>
  <c r="D113" i="5"/>
  <c r="D32" i="5"/>
  <c r="D75" i="5"/>
  <c r="D30" i="5"/>
  <c r="D28" i="5"/>
  <c r="D27" i="5"/>
  <c r="D88" i="5"/>
  <c r="D49" i="5"/>
  <c r="D71" i="5"/>
  <c r="D124" i="5"/>
  <c r="D103" i="5"/>
  <c r="D17" i="5"/>
  <c r="D61" i="5"/>
  <c r="D100" i="5"/>
  <c r="D69" i="5"/>
  <c r="D16" i="5"/>
  <c r="D80" i="5"/>
  <c r="D7" i="5"/>
  <c r="D66" i="5"/>
  <c r="D56" i="5"/>
  <c r="D55" i="5"/>
  <c r="D96" i="5"/>
  <c r="D33" i="5"/>
  <c r="D26" i="5"/>
  <c r="D34" i="5"/>
  <c r="D18" i="5"/>
  <c r="D125" i="5"/>
  <c r="D87" i="5"/>
  <c r="D36" i="5"/>
  <c r="D118" i="5"/>
  <c r="D79" i="5"/>
  <c r="D2" i="5"/>
  <c r="D31" i="5"/>
  <c r="D94" i="5"/>
  <c r="D54" i="5"/>
  <c r="D64" i="5"/>
  <c r="D111" i="5"/>
  <c r="D85" i="5"/>
  <c r="D65" i="5"/>
  <c r="D25" i="5"/>
  <c r="D46" i="5"/>
  <c r="D48" i="5"/>
  <c r="D90" i="5"/>
  <c r="D5" i="5"/>
  <c r="D63" i="5"/>
  <c r="D112" i="5"/>
  <c r="D106" i="5"/>
  <c r="D12" i="5"/>
  <c r="D10" i="5"/>
  <c r="D14" i="5"/>
  <c r="D89" i="5"/>
  <c r="D21" i="5"/>
  <c r="D11" i="5"/>
  <c r="D44" i="5"/>
  <c r="D114" i="5"/>
  <c r="D72" i="5"/>
  <c r="D99" i="5"/>
  <c r="D115" i="5"/>
  <c r="D42" i="5"/>
  <c r="D59" i="5"/>
  <c r="D70" i="5"/>
  <c r="D92" i="5"/>
  <c r="D97" i="5"/>
  <c r="D57" i="5"/>
  <c r="D95" i="5"/>
  <c r="D81" i="5"/>
  <c r="D116" i="5"/>
  <c r="D35" i="5"/>
  <c r="H38" i="5"/>
  <c r="I38" i="5"/>
  <c r="G38" i="5"/>
  <c r="F38" i="5"/>
  <c r="E38" i="5"/>
  <c r="G121" i="5"/>
  <c r="H121" i="5"/>
  <c r="E121" i="5"/>
  <c r="I121" i="5"/>
  <c r="F121" i="5"/>
  <c r="F13" i="5"/>
  <c r="I13" i="5"/>
  <c r="H13" i="5"/>
  <c r="E13" i="5"/>
  <c r="G13" i="5"/>
  <c r="F101" i="5"/>
  <c r="E101" i="5"/>
  <c r="G101" i="5"/>
  <c r="I101" i="5"/>
  <c r="H101" i="5"/>
  <c r="I91" i="5"/>
  <c r="H91" i="5"/>
  <c r="G91" i="5"/>
  <c r="F91" i="5"/>
  <c r="E91" i="5"/>
  <c r="G23" i="5"/>
  <c r="H23" i="5"/>
  <c r="I23" i="5"/>
  <c r="F23" i="5"/>
  <c r="E23" i="5"/>
  <c r="G83" i="5"/>
  <c r="H83" i="5"/>
  <c r="I83" i="5"/>
  <c r="E83" i="5"/>
  <c r="F83" i="5"/>
  <c r="F104" i="5"/>
  <c r="E104" i="5"/>
  <c r="H104" i="5"/>
  <c r="I104" i="5"/>
  <c r="G104" i="5"/>
  <c r="E49" i="5"/>
  <c r="I49" i="5"/>
  <c r="H49" i="5"/>
  <c r="F49" i="5"/>
  <c r="G49" i="5"/>
  <c r="I16" i="5"/>
  <c r="E16" i="5"/>
  <c r="G16" i="5"/>
  <c r="H16" i="5"/>
  <c r="F16" i="5"/>
  <c r="F26" i="5"/>
  <c r="I26" i="5"/>
  <c r="E26" i="5"/>
  <c r="H26" i="5"/>
  <c r="G26" i="5"/>
  <c r="I2" i="5"/>
  <c r="F2" i="5"/>
  <c r="H2" i="5"/>
  <c r="B6" i="5"/>
  <c r="E2" i="5"/>
  <c r="G2" i="5"/>
  <c r="F25" i="5"/>
  <c r="H25" i="5"/>
  <c r="G25" i="5"/>
  <c r="E25" i="5"/>
  <c r="I25" i="5"/>
  <c r="F12" i="5"/>
  <c r="H12" i="5"/>
  <c r="I12" i="5"/>
  <c r="G12" i="5"/>
  <c r="E12" i="5"/>
  <c r="E72" i="5"/>
  <c r="H72" i="5"/>
  <c r="F72" i="5"/>
  <c r="G72" i="5"/>
  <c r="I72" i="5"/>
  <c r="G57" i="5"/>
  <c r="F57" i="5"/>
  <c r="H57" i="5"/>
  <c r="E57" i="5"/>
  <c r="I57" i="5"/>
  <c r="F15" i="5"/>
  <c r="G15" i="5"/>
  <c r="E15" i="5"/>
  <c r="I15" i="5"/>
  <c r="H15" i="5"/>
  <c r="H48" i="5"/>
  <c r="G48" i="5"/>
  <c r="F48" i="5"/>
  <c r="E48" i="5"/>
  <c r="I48" i="5"/>
  <c r="H74" i="5"/>
  <c r="F74" i="5"/>
  <c r="G74" i="5"/>
  <c r="I74" i="5"/>
  <c r="E74" i="5"/>
  <c r="G39" i="5"/>
  <c r="I39" i="5"/>
  <c r="E39" i="5"/>
  <c r="H39" i="5"/>
  <c r="F39" i="5"/>
  <c r="E98" i="5"/>
  <c r="F98" i="5"/>
  <c r="I98" i="5"/>
  <c r="H98" i="5"/>
  <c r="G98" i="5"/>
  <c r="I120" i="5"/>
  <c r="H120" i="5"/>
  <c r="G120" i="5"/>
  <c r="F120" i="5"/>
  <c r="E120" i="5"/>
  <c r="I103" i="5"/>
  <c r="G103" i="5"/>
  <c r="F103" i="5"/>
  <c r="E103" i="5"/>
  <c r="H103" i="5"/>
  <c r="G125" i="5"/>
  <c r="F125" i="5"/>
  <c r="H125" i="5"/>
  <c r="E125" i="5"/>
  <c r="I125" i="5"/>
  <c r="I90" i="5"/>
  <c r="E90" i="5"/>
  <c r="H90" i="5"/>
  <c r="G90" i="5"/>
  <c r="F90" i="5"/>
  <c r="I42" i="5"/>
  <c r="E42" i="5"/>
  <c r="H42" i="5"/>
  <c r="G42" i="5"/>
  <c r="F42" i="5"/>
  <c r="I41" i="5"/>
  <c r="F41" i="5"/>
  <c r="E41" i="5"/>
  <c r="H41" i="5"/>
  <c r="G41" i="5"/>
  <c r="I62" i="5"/>
  <c r="E62" i="5"/>
  <c r="F62" i="5"/>
  <c r="H62" i="5"/>
  <c r="G62" i="5"/>
  <c r="G93" i="5"/>
  <c r="E93" i="5"/>
  <c r="F93" i="5"/>
  <c r="H93" i="5"/>
  <c r="I93" i="5"/>
  <c r="F122" i="5"/>
  <c r="I122" i="5"/>
  <c r="H122" i="5"/>
  <c r="E122" i="5"/>
  <c r="G122" i="5"/>
  <c r="H19" i="5"/>
  <c r="F19" i="5"/>
  <c r="E19" i="5"/>
  <c r="I19" i="5"/>
  <c r="G19" i="5"/>
  <c r="I30" i="5"/>
  <c r="H30" i="5"/>
  <c r="E30" i="5"/>
  <c r="F30" i="5"/>
  <c r="G30" i="5"/>
  <c r="E17" i="5"/>
  <c r="I17" i="5"/>
  <c r="H17" i="5"/>
  <c r="G17" i="5"/>
  <c r="F17" i="5"/>
  <c r="E87" i="5"/>
  <c r="F87" i="5"/>
  <c r="I87" i="5"/>
  <c r="G87" i="5"/>
  <c r="H87" i="5"/>
  <c r="E64" i="5"/>
  <c r="G64" i="5"/>
  <c r="I64" i="5"/>
  <c r="H64" i="5"/>
  <c r="F64" i="5"/>
  <c r="I21" i="5"/>
  <c r="H21" i="5"/>
  <c r="E21" i="5"/>
  <c r="G21" i="5"/>
  <c r="F21" i="5"/>
  <c r="F35" i="5"/>
  <c r="G35" i="5"/>
  <c r="I35" i="5"/>
  <c r="E35" i="5"/>
  <c r="H35" i="5"/>
  <c r="G53" i="5"/>
  <c r="H53" i="5"/>
  <c r="F53" i="5"/>
  <c r="I53" i="5"/>
  <c r="E53" i="5"/>
  <c r="I105" i="5"/>
  <c r="F105" i="5"/>
  <c r="E105" i="5"/>
  <c r="G105" i="5"/>
  <c r="H105" i="5"/>
  <c r="E55" i="5"/>
  <c r="I55" i="5"/>
  <c r="G55" i="5"/>
  <c r="F55" i="5"/>
  <c r="H55" i="5"/>
  <c r="I111" i="5"/>
  <c r="F111" i="5"/>
  <c r="H111" i="5"/>
  <c r="G111" i="5"/>
  <c r="E111" i="5"/>
  <c r="G63" i="5"/>
  <c r="H63" i="5"/>
  <c r="I63" i="5"/>
  <c r="E63" i="5"/>
  <c r="F63" i="5"/>
  <c r="H70" i="5"/>
  <c r="I70" i="5"/>
  <c r="E70" i="5"/>
  <c r="F70" i="5"/>
  <c r="G70" i="5"/>
  <c r="I86" i="5"/>
  <c r="F86" i="5"/>
  <c r="G86" i="5"/>
  <c r="H86" i="5"/>
  <c r="E86" i="5"/>
  <c r="G76" i="5"/>
  <c r="E76" i="5"/>
  <c r="H76" i="5"/>
  <c r="I76" i="5"/>
  <c r="F76" i="5"/>
  <c r="I27" i="5"/>
  <c r="E27" i="5"/>
  <c r="G27" i="5"/>
  <c r="F27" i="5"/>
  <c r="H27" i="5"/>
  <c r="I96" i="5"/>
  <c r="H96" i="5"/>
  <c r="E96" i="5"/>
  <c r="F96" i="5"/>
  <c r="G96" i="5"/>
  <c r="F85" i="5"/>
  <c r="G85" i="5"/>
  <c r="I85" i="5"/>
  <c r="H85" i="5"/>
  <c r="E85" i="5"/>
  <c r="E44" i="5"/>
  <c r="H44" i="5"/>
  <c r="I44" i="5"/>
  <c r="G44" i="5"/>
  <c r="F44" i="5"/>
  <c r="G43" i="5"/>
  <c r="E43" i="5"/>
  <c r="I43" i="5"/>
  <c r="F43" i="5"/>
  <c r="H43" i="5"/>
  <c r="H47" i="5"/>
  <c r="E47" i="5"/>
  <c r="I47" i="5"/>
  <c r="F47" i="5"/>
  <c r="G47" i="5"/>
  <c r="G123" i="5"/>
  <c r="E123" i="5"/>
  <c r="F123" i="5"/>
  <c r="I123" i="5"/>
  <c r="H123" i="5"/>
  <c r="F20" i="5"/>
  <c r="H20" i="5"/>
  <c r="G20" i="5"/>
  <c r="I20" i="5"/>
  <c r="E20" i="5"/>
  <c r="F50" i="5"/>
  <c r="E50" i="5"/>
  <c r="I50" i="5"/>
  <c r="H50" i="5"/>
  <c r="G50" i="5"/>
  <c r="G110" i="5"/>
  <c r="H110" i="5"/>
  <c r="E110" i="5"/>
  <c r="F110" i="5"/>
  <c r="I110" i="5"/>
  <c r="I24" i="5"/>
  <c r="H24" i="5"/>
  <c r="F24" i="5"/>
  <c r="E24" i="5"/>
  <c r="G24" i="5"/>
  <c r="F51" i="5"/>
  <c r="E51" i="5"/>
  <c r="G51" i="5"/>
  <c r="H51" i="5"/>
  <c r="I51" i="5"/>
  <c r="H113" i="5"/>
  <c r="I113" i="5"/>
  <c r="G113" i="5"/>
  <c r="E113" i="5"/>
  <c r="F113" i="5"/>
  <c r="G71" i="5"/>
  <c r="F71" i="5"/>
  <c r="E71" i="5"/>
  <c r="H71" i="5"/>
  <c r="I71" i="5"/>
  <c r="G80" i="5"/>
  <c r="F80" i="5"/>
  <c r="H80" i="5"/>
  <c r="I80" i="5"/>
  <c r="E80" i="5"/>
  <c r="E34" i="5"/>
  <c r="G34" i="5"/>
  <c r="F34" i="5"/>
  <c r="I34" i="5"/>
  <c r="H34" i="5"/>
  <c r="F31" i="5"/>
  <c r="E31" i="5"/>
  <c r="I31" i="5"/>
  <c r="H31" i="5"/>
  <c r="G31" i="5"/>
  <c r="E46" i="5"/>
  <c r="H46" i="5"/>
  <c r="F46" i="5"/>
  <c r="I46" i="5"/>
  <c r="G46" i="5"/>
  <c r="F10" i="5"/>
  <c r="E10" i="5"/>
  <c r="I10" i="5"/>
  <c r="G10" i="5"/>
  <c r="H10" i="5"/>
  <c r="E99" i="5"/>
  <c r="H99" i="5"/>
  <c r="G99" i="5"/>
  <c r="F99" i="5"/>
  <c r="I99" i="5"/>
  <c r="H95" i="5"/>
  <c r="F95" i="5"/>
  <c r="I95" i="5"/>
  <c r="G95" i="5"/>
  <c r="E95" i="5"/>
  <c r="I119" i="5"/>
  <c r="G119" i="5"/>
  <c r="H119" i="5"/>
  <c r="E119" i="5"/>
  <c r="F119" i="5"/>
  <c r="I67" i="5"/>
  <c r="H67" i="5"/>
  <c r="F67" i="5"/>
  <c r="G67" i="5"/>
  <c r="E67" i="5"/>
  <c r="H8" i="5"/>
  <c r="I8" i="5"/>
  <c r="G8" i="5"/>
  <c r="E8" i="5"/>
  <c r="F8" i="5"/>
  <c r="I58" i="5"/>
  <c r="F58" i="5"/>
  <c r="H58" i="5"/>
  <c r="E58" i="5"/>
  <c r="G58" i="5"/>
  <c r="I52" i="5"/>
  <c r="E52" i="5"/>
  <c r="H52" i="5"/>
  <c r="G52" i="5"/>
  <c r="F52" i="5"/>
  <c r="G40" i="5"/>
  <c r="F40" i="5"/>
  <c r="H40" i="5"/>
  <c r="I40" i="5"/>
  <c r="E40" i="5"/>
  <c r="F32" i="5"/>
  <c r="I32" i="5"/>
  <c r="G32" i="5"/>
  <c r="H32" i="5"/>
  <c r="E32" i="5"/>
  <c r="E124" i="5"/>
  <c r="G124" i="5"/>
  <c r="I124" i="5"/>
  <c r="F124" i="5"/>
  <c r="H124" i="5"/>
  <c r="G7" i="5"/>
  <c r="E7" i="5"/>
  <c r="I7" i="5"/>
  <c r="H7" i="5"/>
  <c r="F7" i="5"/>
  <c r="G18" i="5"/>
  <c r="F18" i="5"/>
  <c r="E18" i="5"/>
  <c r="I18" i="5"/>
  <c r="H18" i="5"/>
  <c r="H94" i="5"/>
  <c r="I94" i="5"/>
  <c r="F94" i="5"/>
  <c r="G94" i="5"/>
  <c r="E94" i="5"/>
  <c r="G14" i="5"/>
  <c r="E14" i="5"/>
  <c r="H14" i="5"/>
  <c r="F14" i="5"/>
  <c r="I14" i="5"/>
  <c r="H115" i="5"/>
  <c r="G115" i="5"/>
  <c r="I115" i="5"/>
  <c r="E115" i="5"/>
  <c r="F115" i="5"/>
  <c r="F81" i="5"/>
  <c r="G81" i="5"/>
  <c r="I81" i="5"/>
  <c r="H81" i="5"/>
  <c r="E81" i="5"/>
  <c r="F84" i="5"/>
  <c r="I84" i="5"/>
  <c r="E84" i="5"/>
  <c r="H84" i="5"/>
  <c r="G84" i="5"/>
  <c r="E109" i="5"/>
  <c r="G109" i="5"/>
  <c r="F109" i="5"/>
  <c r="I109" i="5"/>
  <c r="H109" i="5"/>
  <c r="F107" i="5"/>
  <c r="I107" i="5"/>
  <c r="E107" i="5"/>
  <c r="H107" i="5"/>
  <c r="G107" i="5"/>
  <c r="E75" i="5"/>
  <c r="F75" i="5"/>
  <c r="I75" i="5"/>
  <c r="H75" i="5"/>
  <c r="G75" i="5"/>
  <c r="H66" i="5"/>
  <c r="I66" i="5"/>
  <c r="E66" i="5"/>
  <c r="F66" i="5"/>
  <c r="G66" i="5"/>
  <c r="E54" i="5"/>
  <c r="F54" i="5"/>
  <c r="G54" i="5"/>
  <c r="H54" i="5"/>
  <c r="I54" i="5"/>
  <c r="E89" i="5"/>
  <c r="I89" i="5"/>
  <c r="G89" i="5"/>
  <c r="F89" i="5"/>
  <c r="H89" i="5"/>
  <c r="H116" i="5"/>
  <c r="I116" i="5"/>
  <c r="E116" i="5"/>
  <c r="F116" i="5"/>
  <c r="G116" i="5"/>
  <c r="G78" i="5"/>
  <c r="F78" i="5"/>
  <c r="I78" i="5"/>
  <c r="E78" i="5"/>
  <c r="H78" i="5"/>
  <c r="G108" i="5"/>
  <c r="I108" i="5"/>
  <c r="F108" i="5"/>
  <c r="H108" i="5"/>
  <c r="E108" i="5"/>
  <c r="F56" i="5"/>
  <c r="G56" i="5"/>
  <c r="E56" i="5"/>
  <c r="H56" i="5"/>
  <c r="I56" i="5"/>
  <c r="F5" i="5"/>
  <c r="H5" i="5"/>
  <c r="G5" i="5"/>
  <c r="E5" i="5"/>
  <c r="I5" i="5"/>
  <c r="I59" i="5"/>
  <c r="E59" i="5"/>
  <c r="H59" i="5"/>
  <c r="F59" i="5"/>
  <c r="G59" i="5"/>
  <c r="H45" i="5"/>
  <c r="G45" i="5"/>
  <c r="I45" i="5"/>
  <c r="E45" i="5"/>
  <c r="F45" i="5"/>
  <c r="I68" i="5"/>
  <c r="E68" i="5"/>
  <c r="F68" i="5"/>
  <c r="G68" i="5"/>
  <c r="H68" i="5"/>
  <c r="E4" i="5"/>
  <c r="I4" i="5"/>
  <c r="H4" i="5"/>
  <c r="F4" i="5"/>
  <c r="G4" i="5"/>
  <c r="H82" i="5"/>
  <c r="G82" i="5"/>
  <c r="I82" i="5"/>
  <c r="E82" i="5"/>
  <c r="F82" i="5"/>
  <c r="E3" i="5"/>
  <c r="I3" i="5"/>
  <c r="G3" i="5"/>
  <c r="H3" i="5"/>
  <c r="F3" i="5"/>
  <c r="G28" i="5"/>
  <c r="I28" i="5"/>
  <c r="H28" i="5"/>
  <c r="E28" i="5"/>
  <c r="F28" i="5"/>
  <c r="F61" i="5"/>
  <c r="E61" i="5"/>
  <c r="G61" i="5"/>
  <c r="H61" i="5"/>
  <c r="I61" i="5"/>
  <c r="H36" i="5"/>
  <c r="E36" i="5"/>
  <c r="I36" i="5"/>
  <c r="G36" i="5"/>
  <c r="F36" i="5"/>
  <c r="H11" i="5"/>
  <c r="I11" i="5"/>
  <c r="G11" i="5"/>
  <c r="E11" i="5"/>
  <c r="F11" i="5"/>
  <c r="H60" i="5"/>
  <c r="F60" i="5"/>
  <c r="I60" i="5"/>
  <c r="G60" i="5"/>
  <c r="E60" i="5"/>
  <c r="G126" i="5"/>
  <c r="H126" i="5"/>
  <c r="E126" i="5"/>
  <c r="I126" i="5"/>
  <c r="F126" i="5"/>
  <c r="E117" i="5"/>
  <c r="I117" i="5"/>
  <c r="G117" i="5"/>
  <c r="F117" i="5"/>
  <c r="H117" i="5"/>
  <c r="E102" i="5"/>
  <c r="G102" i="5"/>
  <c r="H102" i="5"/>
  <c r="I102" i="5"/>
  <c r="F102" i="5"/>
  <c r="F37" i="5"/>
  <c r="E37" i="5"/>
  <c r="H37" i="5"/>
  <c r="I37" i="5"/>
  <c r="G37" i="5"/>
  <c r="G100" i="5"/>
  <c r="I100" i="5"/>
  <c r="F100" i="5"/>
  <c r="H100" i="5"/>
  <c r="E100" i="5"/>
  <c r="E118" i="5"/>
  <c r="H118" i="5"/>
  <c r="I118" i="5"/>
  <c r="F118" i="5"/>
  <c r="G118" i="5"/>
  <c r="G112" i="5"/>
  <c r="F112" i="5"/>
  <c r="I112" i="5"/>
  <c r="H112" i="5"/>
  <c r="E112" i="5"/>
  <c r="F92" i="5"/>
  <c r="H92" i="5"/>
  <c r="E92" i="5"/>
  <c r="I92" i="5"/>
  <c r="G92" i="5"/>
  <c r="I9" i="5"/>
  <c r="F9" i="5"/>
  <c r="H9" i="5"/>
  <c r="E9" i="5"/>
  <c r="G9" i="5"/>
  <c r="G77" i="5"/>
  <c r="H77" i="5"/>
  <c r="E77" i="5"/>
  <c r="F77" i="5"/>
  <c r="I77" i="5"/>
  <c r="H73" i="5"/>
  <c r="E73" i="5"/>
  <c r="F73" i="5"/>
  <c r="G73" i="5"/>
  <c r="I73" i="5"/>
  <c r="F29" i="5"/>
  <c r="I29" i="5"/>
  <c r="E29" i="5"/>
  <c r="H29" i="5"/>
  <c r="G29" i="5"/>
  <c r="G6" i="5"/>
  <c r="H6" i="5"/>
  <c r="E6" i="5"/>
  <c r="F6" i="5"/>
  <c r="I6" i="5"/>
  <c r="E22" i="5"/>
  <c r="G22" i="5"/>
  <c r="F22" i="5"/>
  <c r="H22" i="5"/>
  <c r="I22" i="5"/>
  <c r="I88" i="5"/>
  <c r="G88" i="5"/>
  <c r="F88" i="5"/>
  <c r="H88" i="5"/>
  <c r="E88" i="5"/>
  <c r="E69" i="5"/>
  <c r="I69" i="5"/>
  <c r="G69" i="5"/>
  <c r="H69" i="5"/>
  <c r="F69" i="5"/>
  <c r="F79" i="5"/>
  <c r="I79" i="5"/>
  <c r="E79" i="5"/>
  <c r="H79" i="5"/>
  <c r="G79" i="5"/>
  <c r="I65" i="5"/>
  <c r="G65" i="5"/>
  <c r="H65" i="5"/>
  <c r="E65" i="5"/>
  <c r="F65" i="5"/>
  <c r="F33" i="5"/>
  <c r="G33" i="5"/>
  <c r="I33" i="5"/>
  <c r="H33" i="5"/>
  <c r="E33" i="5"/>
  <c r="F106" i="5"/>
  <c r="H106" i="5"/>
  <c r="E106" i="5"/>
  <c r="G106" i="5"/>
  <c r="I106" i="5"/>
  <c r="I114" i="5"/>
  <c r="E114" i="5"/>
  <c r="H114" i="5"/>
  <c r="G114" i="5"/>
  <c r="F114" i="5"/>
  <c r="I97" i="5"/>
  <c r="E97" i="5"/>
  <c r="H97" i="5"/>
  <c r="F97" i="5"/>
  <c r="G97" i="5"/>
  <c r="C24" i="6"/>
  <c r="A7" i="5"/>
  <c r="B7" i="5"/>
  <c r="D14" i="6"/>
  <c r="D15" i="6"/>
  <c r="C23" i="6"/>
  <c r="D27" i="6"/>
  <c r="D26" i="6"/>
  <c r="J1" i="5" a="1"/>
  <c r="J1" i="5"/>
  <c r="D25" i="6"/>
  <c r="J68" i="5"/>
  <c r="J116" i="5"/>
  <c r="J111" i="5"/>
  <c r="J64" i="5"/>
  <c r="J117" i="5"/>
  <c r="J72" i="5"/>
  <c r="J2" i="5"/>
  <c r="J98" i="5"/>
  <c r="J123" i="5"/>
  <c r="J67" i="5"/>
  <c r="J24" i="5"/>
  <c r="J58" i="5"/>
  <c r="J51" i="5"/>
  <c r="J122" i="5"/>
  <c r="J45" i="5"/>
  <c r="J33" i="5"/>
  <c r="J37" i="5"/>
  <c r="J34" i="5"/>
  <c r="J126" i="5"/>
  <c r="J110" i="5"/>
  <c r="J43" i="5"/>
  <c r="J49" i="5"/>
  <c r="J106" i="5"/>
  <c r="J78" i="5"/>
  <c r="J85" i="5"/>
  <c r="J77" i="5"/>
  <c r="J82" i="5"/>
  <c r="J84" i="5"/>
  <c r="J95" i="5"/>
  <c r="J36" i="5"/>
  <c r="J80" i="5"/>
  <c r="J70" i="5"/>
  <c r="J6" i="5"/>
  <c r="J27" i="5"/>
  <c r="J113" i="5"/>
  <c r="J5" i="5"/>
  <c r="J101" i="5"/>
  <c r="J10" i="5"/>
  <c r="J118" i="5"/>
  <c r="J86" i="5"/>
  <c r="J11" i="5"/>
  <c r="J22" i="5"/>
  <c r="J21" i="5"/>
  <c r="J124" i="5"/>
  <c r="J13" i="5"/>
  <c r="J79" i="5"/>
  <c r="J103" i="5"/>
  <c r="J65" i="5"/>
  <c r="J59" i="5"/>
  <c r="J109" i="5"/>
  <c r="J40" i="5"/>
  <c r="J102" i="5"/>
  <c r="J83" i="5"/>
  <c r="J17" i="5"/>
  <c r="J25" i="5"/>
  <c r="J38" i="5"/>
  <c r="J32" i="5"/>
  <c r="J74" i="5"/>
  <c r="J44" i="5"/>
  <c r="J9" i="5"/>
  <c r="J76" i="5"/>
  <c r="J55" i="5"/>
  <c r="J15" i="5"/>
  <c r="J53" i="5"/>
  <c r="J92" i="5"/>
  <c r="J75" i="5"/>
  <c r="J104" i="5"/>
  <c r="J66" i="5"/>
  <c r="J16" i="5"/>
  <c r="J35" i="5"/>
  <c r="J3" i="5"/>
  <c r="J119" i="5"/>
  <c r="J89" i="5"/>
  <c r="J73" i="5"/>
  <c r="J71" i="5"/>
  <c r="J97" i="5"/>
  <c r="J56" i="5"/>
  <c r="J96" i="5"/>
  <c r="J12" i="5"/>
  <c r="J91" i="5"/>
  <c r="J69" i="5"/>
  <c r="J125" i="5"/>
  <c r="J60" i="5"/>
  <c r="J99" i="5"/>
  <c r="J107" i="5"/>
  <c r="J4" i="5"/>
  <c r="J90" i="5"/>
  <c r="J41" i="5"/>
  <c r="J121" i="5"/>
  <c r="J62" i="5"/>
  <c r="J8" i="5"/>
  <c r="J112" i="5"/>
  <c r="J50" i="5"/>
  <c r="J57" i="5"/>
  <c r="J108" i="5"/>
  <c r="J42" i="5"/>
  <c r="J61" i="5"/>
  <c r="J30" i="5"/>
  <c r="J31" i="5"/>
  <c r="J18" i="5"/>
  <c r="J54" i="5"/>
  <c r="J7" i="5"/>
  <c r="J120" i="5"/>
  <c r="J14" i="5"/>
  <c r="J20" i="5"/>
  <c r="J94" i="5"/>
  <c r="J23" i="5"/>
  <c r="J26" i="5"/>
  <c r="J93" i="5"/>
  <c r="J47" i="5"/>
  <c r="J100" i="5"/>
  <c r="J46" i="5"/>
  <c r="J81" i="5"/>
  <c r="J63" i="5"/>
  <c r="J29" i="5"/>
  <c r="J115" i="5"/>
  <c r="J105" i="5"/>
  <c r="J114" i="5"/>
  <c r="J39" i="5"/>
  <c r="J48" i="5"/>
  <c r="J52" i="5"/>
  <c r="J19" i="5"/>
  <c r="J87" i="5"/>
  <c r="J88" i="5"/>
  <c r="J28" i="5"/>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<sst xmlns="http://schemas.openxmlformats.org/spreadsheetml/2006/main" count="276" uniqueCount="148">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</sst>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82" formatCode="0.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192">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2" fillId="2" borderId="11"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xf numFmtId="182" fontId="11" fillId="0" borderId="0" xfId="1" applyNumberFormat="1" applyFont="1"/>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tgetrtdserver">
      <tp>
        <v>0.85816708799999997</v>
        <stp/>
        <stp>_x0012_GBP_STD_#20150617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J22" s="7"/>
      </tp>
      <tp>
        <v>0.83816708799999995</v>
        <stp/>
        <stp>_x0012_GBP_STD_#20150617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J23" s="7"/>
      </tp>
    </main>
  </volType>
</volType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volatileDependencies" Target="volatileDependenci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tabSelected="1"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Jun 25 2014 10:33:09</v>
      </c>
    </row>
    <row r="2" spans="2:14" ht="18.75" thickBot="1" x14ac:dyDescent="0.3">
      <c r="B2" s="185" t="s">
        <v>90</v>
      </c>
      <c r="C2" s="186"/>
      <c r="D2" s="186"/>
      <c r="E2" s="186"/>
      <c r="F2" s="187"/>
      <c r="K2" s="185" t="s">
        <v>109</v>
      </c>
      <c r="L2" s="186"/>
      <c r="M2" s="186"/>
      <c r="N2" s="188"/>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85" t="s">
        <v>105</v>
      </c>
      <c r="L9" s="186"/>
      <c r="M9" s="186"/>
      <c r="N9" s="188"/>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_GBPYCSTD#0009</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41914</v>
      </c>
      <c r="D23" s="120">
        <f>MAX(_xll.ohPack(Selected!J1:J126))</f>
        <v>2.9066575056002363E-2</v>
      </c>
      <c r="E23" s="41"/>
      <c r="F23" s="40"/>
    </row>
    <row r="24" spans="2:14" x14ac:dyDescent="0.2">
      <c r="B24" s="43"/>
      <c r="C24" s="45">
        <f>MAX(_xll.ohPack(Selected!I2:I126))</f>
        <v>63829</v>
      </c>
      <c r="D24" s="121">
        <f>MIN(_xll.ohPack(Selected!J1:J126))</f>
        <v>1.1890672526646562E-3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zoomScaleNormal="100" workbookViewId="0">
      <selection activeCell="G19" sqref="G19"/>
    </sheetView>
  </sheetViews>
  <sheetFormatPr defaultRowHeight="11.25" outlineLevelCol="1" x14ac:dyDescent="0.2"/>
  <cols>
    <col min="1" max="1" width="6" style="1" customWidth="1" outlineLevel="1"/>
    <col min="2" max="2" width="15.140625" style="2" customWidth="1" outlineLevel="1"/>
    <col min="3" max="3" width="27.5703125" style="2" bestFit="1" customWidth="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obj_00355#0001</v>
      </c>
      <c r="C2" s="7" t="str">
        <f>_xll.qlRateHelperQuoteName(B2)</f>
        <v>GBPOND_Quote</v>
      </c>
      <c r="D2" s="6">
        <f>_xll.qlRateHelperQuoteValue($B2,Trigger)</f>
        <v>4.7562999999999998E-3</v>
      </c>
      <c r="E2" s="6"/>
      <c r="F2" s="5" t="b">
        <v>1</v>
      </c>
      <c r="G2" s="5">
        <v>10</v>
      </c>
      <c r="H2" s="5">
        <v>1</v>
      </c>
      <c r="I2" s="4">
        <f>_xll.qlRateHelperEarliestDate($B2,Trigger)</f>
        <v>41914</v>
      </c>
      <c r="J2" s="3">
        <f>_xll.qlRateHelperLatestDate($B2,Trigger)</f>
        <v>41915</v>
      </c>
      <c r="K2" s="1">
        <v>10</v>
      </c>
      <c r="L2" s="1" t="s">
        <v>43</v>
      </c>
      <c r="R2" s="73"/>
    </row>
    <row r="3" spans="2:18" x14ac:dyDescent="0.2">
      <c r="B3" s="149" t="str">
        <f>Deposits!J4</f>
        <v>obj_0035f#0001</v>
      </c>
      <c r="C3" s="7" t="str">
        <f>_xll.qlRateHelperQuoteName(B3)</f>
        <v>GBPSND_Mx_Quote</v>
      </c>
      <c r="D3" s="6">
        <f>_xll.qlRateHelperQuoteValue($B3,Trigger)</f>
        <v>0</v>
      </c>
      <c r="E3" s="6"/>
      <c r="F3" s="74" t="b">
        <v>1</v>
      </c>
      <c r="G3" s="74">
        <v>10</v>
      </c>
      <c r="H3" s="74">
        <v>1</v>
      </c>
      <c r="I3" s="4">
        <f>_xll.qlRateHelperEarliestDate($B3,Trigger)</f>
        <v>41915</v>
      </c>
      <c r="J3" s="3">
        <f>_xll.qlRateHelperLatestDate($B3,Trigger)</f>
        <v>41918</v>
      </c>
      <c r="K3" s="1">
        <v>20</v>
      </c>
      <c r="L3" s="1" t="s">
        <v>42</v>
      </c>
      <c r="R3" s="73"/>
    </row>
    <row r="4" spans="2:18" s="73" customFormat="1" x14ac:dyDescent="0.2">
      <c r="B4" s="149" t="str">
        <f>Deposits!J5</f>
        <v>obj_00353#0001</v>
      </c>
      <c r="C4" s="7" t="str">
        <f>_xll.qlRateHelperQuoteName(B4)</f>
        <v>GBPSWD_Quote</v>
      </c>
      <c r="D4" s="6">
        <f>_xll.qlRateHelperQuoteValue($B4,Trigger)</f>
        <v>4.8187999999999998E-3</v>
      </c>
      <c r="E4" s="6"/>
      <c r="F4" s="74" t="b">
        <v>1</v>
      </c>
      <c r="G4" s="74">
        <v>10</v>
      </c>
      <c r="H4" s="74">
        <v>1</v>
      </c>
      <c r="I4" s="4">
        <f>_xll.qlRateHelperEarliestDate($B4,Trigger)</f>
        <v>41914</v>
      </c>
      <c r="J4" s="3">
        <f>_xll.qlRateHelperLatestDate($B4,Trigger)</f>
        <v>41921</v>
      </c>
    </row>
    <row r="5" spans="2:18" s="73" customFormat="1" x14ac:dyDescent="0.2">
      <c r="B5" s="149" t="str">
        <f>Deposits!J6</f>
        <v>obj_0035c#0001</v>
      </c>
      <c r="C5" s="7" t="str">
        <f>_xll.qlRateHelperQuoteName(B5)</f>
        <v>GBP2WD_Mx_Quote</v>
      </c>
      <c r="D5" s="6">
        <f>_xll.qlRateHelperQuoteValue($B5,Trigger)</f>
        <v>4.8990250000000004E-3</v>
      </c>
      <c r="E5" s="6"/>
      <c r="F5" s="74" t="b">
        <v>1</v>
      </c>
      <c r="G5" s="74">
        <v>10</v>
      </c>
      <c r="H5" s="74">
        <v>1</v>
      </c>
      <c r="I5" s="4">
        <f>_xll.qlRateHelperEarliestDate($B5,Trigger)</f>
        <v>41914</v>
      </c>
      <c r="J5" s="3">
        <f>_xll.qlRateHelperLatestDate($B5,Trigger)</f>
        <v>41928</v>
      </c>
    </row>
    <row r="6" spans="2:18" s="73" customFormat="1" x14ac:dyDescent="0.2">
      <c r="B6" s="149" t="str">
        <f>Deposits!J7</f>
        <v>obj_0035a#0001</v>
      </c>
      <c r="C6" s="7" t="str">
        <f>_xll.qlRateHelperQuoteName(B6)</f>
        <v>GBP3WD_Mx_Quote</v>
      </c>
      <c r="D6" s="6">
        <f>_xll.qlRateHelperQuoteValue($B6,Trigger)</f>
        <v>4.9730499999999997E-3</v>
      </c>
      <c r="E6" s="6"/>
      <c r="F6" s="74" t="b">
        <v>0</v>
      </c>
      <c r="G6" s="74">
        <v>10</v>
      </c>
      <c r="H6" s="74">
        <v>1</v>
      </c>
      <c r="I6" s="4">
        <f>_xll.qlRateHelperEarliestDate($B6,Trigger)</f>
        <v>41914</v>
      </c>
      <c r="J6" s="3">
        <f>_xll.qlRateHelperLatestDate($B6,Trigger)</f>
        <v>41935</v>
      </c>
    </row>
    <row r="7" spans="2:18" s="73" customFormat="1" x14ac:dyDescent="0.2">
      <c r="B7" s="149" t="str">
        <f>Deposits!J8</f>
        <v>obj_00350#0001</v>
      </c>
      <c r="C7" s="7" t="str">
        <f>_xll.qlRateHelperQuoteName(B7)</f>
        <v>GBP1MD_Quote</v>
      </c>
      <c r="D7" s="6">
        <f>_xll.qlRateHelperQuoteValue($B7,Trigger)</f>
        <v>5.0319000000000006E-3</v>
      </c>
      <c r="E7" s="6"/>
      <c r="F7" s="74" t="b">
        <v>1</v>
      </c>
      <c r="G7" s="74">
        <v>10</v>
      </c>
      <c r="H7" s="74">
        <v>1</v>
      </c>
      <c r="I7" s="4">
        <f>_xll.qlRateHelperEarliestDate($B7,Trigger)</f>
        <v>41914</v>
      </c>
      <c r="J7" s="3">
        <f>_xll.qlRateHelperLatestDate($B7,Trigger)</f>
        <v>41946</v>
      </c>
    </row>
    <row r="8" spans="2:18" s="73" customFormat="1" x14ac:dyDescent="0.2">
      <c r="B8" s="149" t="str">
        <f>Deposits!J9</f>
        <v>obj_00349#0001</v>
      </c>
      <c r="C8" s="7" t="str">
        <f>_xll.qlRateHelperQuoteName(B8)</f>
        <v>GBP2MD_Quote</v>
      </c>
      <c r="D8" s="6">
        <f>_xll.qlRateHelperQuoteValue($B8,Trigger)</f>
        <v>5.3337999999999997E-3</v>
      </c>
      <c r="E8" s="6"/>
      <c r="F8" s="74" t="b">
        <v>1</v>
      </c>
      <c r="G8" s="74">
        <v>10</v>
      </c>
      <c r="H8" s="74">
        <v>1</v>
      </c>
      <c r="I8" s="4">
        <f>_xll.qlRateHelperEarliestDate($B8,Trigger)</f>
        <v>41914</v>
      </c>
      <c r="J8" s="3">
        <f>_xll.qlRateHelperLatestDate($B8,Trigger)</f>
        <v>41975</v>
      </c>
    </row>
    <row r="9" spans="2:18" s="73" customFormat="1" x14ac:dyDescent="0.2">
      <c r="B9" s="149" t="str">
        <f>Deposits!J10</f>
        <v>obj_0034c#0001</v>
      </c>
      <c r="C9" s="7" t="str">
        <f>_xll.qlRateHelperQuoteName(B9)</f>
        <v>GBP3MD_Quote</v>
      </c>
      <c r="D9" s="6">
        <f>_xll.qlRateHelperQuoteValue($B9,Trigger)</f>
        <v>5.6274999999999997E-3</v>
      </c>
      <c r="E9" s="6"/>
      <c r="F9" s="74" t="b">
        <v>1</v>
      </c>
      <c r="G9" s="74">
        <v>10</v>
      </c>
      <c r="H9" s="74">
        <v>1</v>
      </c>
      <c r="I9" s="4">
        <f>_xll.qlRateHelperEarliestDate($B9,Trigger)</f>
        <v>41914</v>
      </c>
      <c r="J9" s="3">
        <f>_xll.qlRateHelperLatestDate($B9,Trigger)</f>
        <v>42006</v>
      </c>
    </row>
    <row r="10" spans="2:18" s="73" customFormat="1" x14ac:dyDescent="0.2">
      <c r="B10" s="149" t="str">
        <f>Deposits!J11</f>
        <v>obj_00359#0001</v>
      </c>
      <c r="C10" s="7" t="str">
        <f>_xll.qlRateHelperQuoteName(B10)</f>
        <v>GBP4MD_Mx_Quote</v>
      </c>
      <c r="D10" s="6">
        <f>_xll.qlRateHelperQuoteValue($B10,Trigger)</f>
        <v>6.1506824200000003E-3</v>
      </c>
      <c r="E10" s="6"/>
      <c r="F10" s="74" t="b">
        <v>1</v>
      </c>
      <c r="G10" s="74">
        <v>10</v>
      </c>
      <c r="H10" s="74">
        <v>1</v>
      </c>
      <c r="I10" s="4">
        <f>_xll.qlRateHelperEarliestDate($B10,Trigger)</f>
        <v>41914</v>
      </c>
      <c r="J10" s="3">
        <f>_xll.qlRateHelperLatestDate($B10,Trigger)</f>
        <v>42037</v>
      </c>
    </row>
    <row r="11" spans="2:18" x14ac:dyDescent="0.2">
      <c r="B11" s="149" t="str">
        <f>Deposits!J12</f>
        <v>obj_00362#0001</v>
      </c>
      <c r="C11" s="7" t="str">
        <f>_xll.qlRateHelperQuoteName(B11)</f>
        <v>GBP5MD_Mx_Quote</v>
      </c>
      <c r="D11" s="6">
        <f>_xll.qlRateHelperQuoteValue($B11,Trigger)</f>
        <v>6.6091439600000001E-3</v>
      </c>
      <c r="E11" s="6"/>
      <c r="F11" s="74" t="b">
        <v>1</v>
      </c>
      <c r="G11" s="74">
        <v>10</v>
      </c>
      <c r="H11" s="74">
        <v>1</v>
      </c>
      <c r="I11" s="4">
        <f>_xll.qlRateHelperEarliestDate($B11,Trigger)</f>
        <v>41914</v>
      </c>
      <c r="J11" s="3">
        <f>_xll.qlRateHelperLatestDate($B11,Trigger)</f>
        <v>42065</v>
      </c>
      <c r="K11" s="1">
        <v>30</v>
      </c>
      <c r="L11" s="1" t="s">
        <v>41</v>
      </c>
      <c r="R11" s="73"/>
    </row>
    <row r="12" spans="2:18" x14ac:dyDescent="0.2">
      <c r="B12" s="149" t="str">
        <f>Deposits!J13</f>
        <v>obj_00354#0001</v>
      </c>
      <c r="C12" s="7" t="str">
        <f>_xll.qlRateHelperQuoteName(B12)</f>
        <v>GBP6MD_Quote</v>
      </c>
      <c r="D12" s="6">
        <f>_xll.qlRateHelperQuoteValue($B12,Trigger)</f>
        <v>7.0955999999999997E-3</v>
      </c>
      <c r="E12" s="6"/>
      <c r="F12" s="74" t="b">
        <v>1</v>
      </c>
      <c r="G12" s="74">
        <v>10</v>
      </c>
      <c r="H12" s="74">
        <v>1</v>
      </c>
      <c r="I12" s="4">
        <f>_xll.qlRateHelperEarliestDate($B12,Trigger)</f>
        <v>41914</v>
      </c>
      <c r="J12" s="3">
        <f>_xll.qlRateHelperLatestDate($B12,Trigger)</f>
        <v>42096</v>
      </c>
      <c r="K12" s="1">
        <v>40</v>
      </c>
      <c r="L12" s="1" t="s">
        <v>40</v>
      </c>
      <c r="R12" s="73"/>
    </row>
    <row r="13" spans="2:18" x14ac:dyDescent="0.2">
      <c r="B13" s="149" t="str">
        <f>Deposits!J14</f>
        <v>obj_00360#0001</v>
      </c>
      <c r="C13" s="7" t="str">
        <f>_xll.qlRateHelperQuoteName(B13)</f>
        <v>GBP7MD_Mx_Quote</v>
      </c>
      <c r="D13" s="6">
        <f>_xll.qlRateHelperQuoteValue($B13,Trigger)</f>
        <v>7.6839247300000005E-3</v>
      </c>
      <c r="E13" s="6"/>
      <c r="F13" s="74" t="b">
        <v>1</v>
      </c>
      <c r="G13" s="74">
        <v>10</v>
      </c>
      <c r="H13" s="74">
        <v>1</v>
      </c>
      <c r="I13" s="4">
        <f>_xll.qlRateHelperEarliestDate($B13,Trigger)</f>
        <v>41914</v>
      </c>
      <c r="J13" s="3">
        <f>_xll.qlRateHelperLatestDate($B13,Trigger)</f>
        <v>42129</v>
      </c>
      <c r="K13" s="1">
        <v>50</v>
      </c>
      <c r="L13" s="1" t="s">
        <v>39</v>
      </c>
      <c r="R13" s="73"/>
    </row>
    <row r="14" spans="2:18" x14ac:dyDescent="0.2">
      <c r="B14" s="149" t="str">
        <f>Deposits!J15</f>
        <v>obj_0035d#0001</v>
      </c>
      <c r="C14" s="7" t="str">
        <f>_xll.qlRateHelperQuoteName(B14)</f>
        <v>GBP8MD_Mx_Quote</v>
      </c>
      <c r="D14" s="6">
        <f>_xll.qlRateHelperQuoteValue($B14,Trigger)</f>
        <v>8.3107252699999995E-3</v>
      </c>
      <c r="E14" s="6"/>
      <c r="F14" s="74" t="b">
        <v>1</v>
      </c>
      <c r="G14" s="74">
        <v>10</v>
      </c>
      <c r="H14" s="74">
        <v>1</v>
      </c>
      <c r="I14" s="4">
        <f>_xll.qlRateHelperEarliestDate($B14,Trigger)</f>
        <v>41914</v>
      </c>
      <c r="J14" s="3">
        <f>_xll.qlRateHelperLatestDate($B14,Trigger)</f>
        <v>42157</v>
      </c>
      <c r="K14" s="1">
        <v>60</v>
      </c>
      <c r="L14" s="1" t="s">
        <v>38</v>
      </c>
      <c r="R14" s="73"/>
    </row>
    <row r="15" spans="2:18" s="73" customFormat="1" x14ac:dyDescent="0.2">
      <c r="B15" s="149" t="str">
        <f>Deposits!J16</f>
        <v>obj_0035b#0001</v>
      </c>
      <c r="C15" s="7" t="str">
        <f>_xll.qlRateHelperQuoteName(B15)</f>
        <v>GBP9MD_Mx_Quote</v>
      </c>
      <c r="D15" s="6">
        <f>_xll.qlRateHelperQuoteValue($B15,Trigger)</f>
        <v>8.8425560399999995E-3</v>
      </c>
      <c r="E15" s="6"/>
      <c r="F15" s="74" t="b">
        <v>1</v>
      </c>
      <c r="G15" s="74">
        <v>10</v>
      </c>
      <c r="H15" s="74">
        <v>1</v>
      </c>
      <c r="I15" s="4">
        <f>_xll.qlRateHelperEarliestDate($B15,Trigger)</f>
        <v>41914</v>
      </c>
      <c r="J15" s="3">
        <f>_xll.qlRateHelperLatestDate($B15,Trigger)</f>
        <v>42187</v>
      </c>
    </row>
    <row r="16" spans="2:18" s="73" customFormat="1" x14ac:dyDescent="0.2">
      <c r="B16" s="149" t="str">
        <f>Deposits!J17</f>
        <v>obj_0035e#0001</v>
      </c>
      <c r="C16" s="7" t="str">
        <f>_xll.qlRateHelperQuoteName(B16)</f>
        <v>GBP10MD_Mx_Quote</v>
      </c>
      <c r="D16" s="6">
        <f>_xll.qlRateHelperQuoteValue($B16,Trigger)</f>
        <v>9.4313686799999998E-3</v>
      </c>
      <c r="E16" s="6"/>
      <c r="F16" s="74" t="b">
        <v>1</v>
      </c>
      <c r="G16" s="74">
        <v>10</v>
      </c>
      <c r="H16" s="74">
        <v>1</v>
      </c>
      <c r="I16" s="4">
        <f>_xll.qlRateHelperEarliestDate($B16,Trigger)</f>
        <v>41914</v>
      </c>
      <c r="J16" s="3">
        <f>_xll.qlRateHelperLatestDate($B16,Trigger)</f>
        <v>42219</v>
      </c>
    </row>
    <row r="17" spans="1:18" s="73" customFormat="1" x14ac:dyDescent="0.2">
      <c r="B17" s="149" t="str">
        <f>Deposits!J18</f>
        <v>obj_00361#0001</v>
      </c>
      <c r="C17" s="7" t="str">
        <f>_xll.qlRateHelperQuoteName(B17)</f>
        <v>GBP11MD_Mx_Quote</v>
      </c>
      <c r="D17" s="6">
        <f>_xll.qlRateHelperQuoteValue($B17,Trigger)</f>
        <v>1.0039175270000001E-2</v>
      </c>
      <c r="E17" s="6"/>
      <c r="F17" s="74" t="b">
        <v>1</v>
      </c>
      <c r="G17" s="74">
        <v>10</v>
      </c>
      <c r="H17" s="74">
        <v>1</v>
      </c>
      <c r="I17" s="4">
        <f>_xll.qlRateHelperEarliestDate($B17,Trigger)</f>
        <v>41914</v>
      </c>
      <c r="J17" s="3">
        <f>_xll.qlRateHelperLatestDate($B17,Trigger)</f>
        <v>42249</v>
      </c>
    </row>
    <row r="18" spans="1:18" x14ac:dyDescent="0.2">
      <c r="B18" s="149" t="str">
        <f>Deposits!J19</f>
        <v>obj_0034f#0001</v>
      </c>
      <c r="C18" s="7" t="str">
        <f>_xll.qlRateHelperQuoteName(B18)</f>
        <v>GBP1YD_Quote</v>
      </c>
      <c r="D18" s="6">
        <f>_xll.qlRateHelperQuoteValue($B18,Trigger)</f>
        <v>1.04619E-2</v>
      </c>
      <c r="E18" s="6"/>
      <c r="F18" s="74" t="b">
        <v>1</v>
      </c>
      <c r="G18" s="74">
        <v>10</v>
      </c>
      <c r="H18" s="74">
        <v>1</v>
      </c>
      <c r="I18" s="4">
        <f>_xll.qlRateHelperEarliestDate($B18,Trigger)</f>
        <v>41914</v>
      </c>
      <c r="J18" s="3">
        <f>_xll.qlRateHelperLatestDate($B18,Trigger)</f>
        <v>42279</v>
      </c>
      <c r="K18" s="1">
        <v>70</v>
      </c>
      <c r="L18" s="1" t="s">
        <v>37</v>
      </c>
      <c r="R18" s="73"/>
    </row>
    <row r="19" spans="1:18" s="73" customFormat="1" x14ac:dyDescent="0.2">
      <c r="B19" s="149" t="str">
        <f>Deposits!J20</f>
        <v>obj_0063f#0015</v>
      </c>
      <c r="C19" s="7" t="str">
        <f>_xll.qlRateHelperQuoteName(B19)</f>
        <v>stub</v>
      </c>
      <c r="D19" s="6">
        <f>_xll.qlRateHelperQuoteValue($B19,Trigger)</f>
        <v>8.5816708799999995E-3</v>
      </c>
      <c r="E19" s="6"/>
      <c r="F19" s="74" t="b">
        <v>1</v>
      </c>
      <c r="G19" s="74">
        <v>10</v>
      </c>
      <c r="H19" s="74">
        <v>1</v>
      </c>
      <c r="I19" s="4">
        <f>_xll.qlRateHelperEarliestDate($B19,Trigger)</f>
        <v>41914</v>
      </c>
      <c r="J19" s="3">
        <f>_xll.qlRateHelperLatestDate($B19,Trigger)</f>
        <v>42173</v>
      </c>
    </row>
    <row r="20" spans="1:18" x14ac:dyDescent="0.2">
      <c r="A20" s="15" t="b">
        <v>0</v>
      </c>
      <c r="B20" s="150" t="str">
        <f>Futures!H3</f>
        <v>obj_00386#0001</v>
      </c>
      <c r="C20" s="14" t="str">
        <f>_xll.qlRateHelperQuoteName(B20)</f>
        <v>GBPFUT3MV4_Quote</v>
      </c>
      <c r="D20" s="147" t="e">
        <f>_xll.qlRateHelperQuoteValue($B20,Trigger)</f>
        <v>#NUM!</v>
      </c>
      <c r="E20" s="13" t="e">
        <f>_xll.qlFuturesRateHelperConvexityAdjustment($B20,Trigger)</f>
        <v>#NUM!</v>
      </c>
      <c r="F20" s="12" t="b">
        <v>0</v>
      </c>
      <c r="G20" s="12">
        <v>60</v>
      </c>
      <c r="H20" s="12">
        <v>1</v>
      </c>
      <c r="I20" s="11">
        <f>_xll.qlRateHelperEarliestDate($B20,Trigger)</f>
        <v>41927</v>
      </c>
      <c r="J20" s="10">
        <f>_xll.qlRateHelperLatestDate($B20,Trigger)</f>
        <v>42019</v>
      </c>
    </row>
    <row r="21" spans="1:18" x14ac:dyDescent="0.2">
      <c r="A21" s="8" t="b">
        <v>0</v>
      </c>
      <c r="B21" s="149" t="str">
        <f>Futures!H4</f>
        <v>obj_00374#0001</v>
      </c>
      <c r="C21" s="7" t="str">
        <f>_xll.qlRateHelperQuoteName(B21)</f>
        <v>GBPFUT3MX4_Quote</v>
      </c>
      <c r="D21" s="16" t="e">
        <f>_xll.qlRateHelperQuoteValue($B21,Trigger)</f>
        <v>#NUM!</v>
      </c>
      <c r="E21" s="6" t="e">
        <f>_xll.qlFuturesRateHelperConvexityAdjustment($B21,Trigger)</f>
        <v>#NUM!</v>
      </c>
      <c r="F21" s="74" t="b">
        <v>0</v>
      </c>
      <c r="G21" s="5">
        <v>60</v>
      </c>
      <c r="H21" s="5">
        <v>1</v>
      </c>
      <c r="I21" s="4">
        <f>_xll.qlRateHelperEarliestDate($B21,Trigger)</f>
        <v>41962</v>
      </c>
      <c r="J21" s="3">
        <f>_xll.qlRateHelperLatestDate($B21,Trigger)</f>
        <v>42054</v>
      </c>
    </row>
    <row r="22" spans="1:18" x14ac:dyDescent="0.2">
      <c r="A22" s="8" t="b">
        <v>0</v>
      </c>
      <c r="B22" s="149" t="str">
        <f>Futures!H5</f>
        <v>obj_00391#0001</v>
      </c>
      <c r="C22" s="7" t="str">
        <f>_xll.qlRateHelperQuoteName(B22)</f>
        <v>GBPFUT3MZ4_Quote</v>
      </c>
      <c r="D22" s="16">
        <f>_xll.qlRateHelperQuoteValue($B22,Trigger)</f>
        <v>99.35499999999999</v>
      </c>
      <c r="E22" s="6">
        <f>_xll.qlFuturesRateHelperConvexityAdjustment($B22,Trigger)</f>
        <v>0</v>
      </c>
      <c r="F22" s="74" t="b">
        <v>0</v>
      </c>
      <c r="G22" s="5">
        <v>60</v>
      </c>
      <c r="H22" s="5">
        <v>1</v>
      </c>
      <c r="I22" s="4">
        <f>_xll.qlRateHelperEarliestDate($B22,Trigger)</f>
        <v>41990</v>
      </c>
      <c r="J22" s="3">
        <f>_xll.qlRateHelperLatestDate($B22,Trigger)</f>
        <v>42080</v>
      </c>
    </row>
    <row r="23" spans="1:18" x14ac:dyDescent="0.2">
      <c r="A23" s="8" t="b">
        <v>0</v>
      </c>
      <c r="B23" s="149" t="str">
        <f>Futures!H6</f>
        <v>obj_0038f#0001</v>
      </c>
      <c r="C23" s="7" t="str">
        <f>_xll.qlRateHelperQuoteName(B23)</f>
        <v>GBPFUT3MF5_Quote</v>
      </c>
      <c r="D23" s="16" t="e">
        <f>_xll.qlRateHelperQuoteValue($B23,Trigger)</f>
        <v>#NUM!</v>
      </c>
      <c r="E23" s="6" t="e">
        <f>_xll.qlFuturesRateHelperConvexityAdjustment($B23,Trigger)</f>
        <v>#NUM!</v>
      </c>
      <c r="F23" s="74" t="b">
        <v>0</v>
      </c>
      <c r="G23" s="5">
        <v>60</v>
      </c>
      <c r="H23" s="5">
        <v>1</v>
      </c>
      <c r="I23" s="4">
        <f>_xll.qlRateHelperEarliestDate($B23,Trigger)</f>
        <v>42025</v>
      </c>
      <c r="J23" s="3">
        <f>_xll.qlRateHelperLatestDate($B23,Trigger)</f>
        <v>42115</v>
      </c>
    </row>
    <row r="24" spans="1:18" x14ac:dyDescent="0.2">
      <c r="A24" s="8" t="b">
        <v>0</v>
      </c>
      <c r="B24" s="149" t="str">
        <f>Futures!H7</f>
        <v>obj_003a2#0001</v>
      </c>
      <c r="C24" s="7" t="str">
        <f>_xll.qlRateHelperQuoteName(B24)</f>
        <v>GBPFUT3MG5_Quote</v>
      </c>
      <c r="D24" s="16" t="e">
        <f>_xll.qlRateHelperQuoteValue($B24,Trigger)</f>
        <v>#NUM!</v>
      </c>
      <c r="E24" s="6" t="e">
        <f>_xll.qlFuturesRateHelperConvexityAdjustment($B24,Trigger)</f>
        <v>#NUM!</v>
      </c>
      <c r="F24" s="74" t="b">
        <v>0</v>
      </c>
      <c r="G24" s="5">
        <v>60</v>
      </c>
      <c r="H24" s="5">
        <v>1</v>
      </c>
      <c r="I24" s="4">
        <f>_xll.qlRateHelperEarliestDate($B24,Trigger)</f>
        <v>42053</v>
      </c>
      <c r="J24" s="3">
        <f>_xll.qlRateHelperLatestDate($B24,Trigger)</f>
        <v>42142</v>
      </c>
    </row>
    <row r="25" spans="1:18" x14ac:dyDescent="0.2">
      <c r="A25" s="8" t="b">
        <v>0</v>
      </c>
      <c r="B25" s="149" t="str">
        <f>Futures!H8</f>
        <v>obj_00369#0001</v>
      </c>
      <c r="C25" s="7" t="str">
        <f>_xll.qlRateHelperQuoteName(B25)</f>
        <v>GBPFUT3MH5_Quote</v>
      </c>
      <c r="D25" s="16">
        <f>_xll.qlRateHelperQuoteValue($B25,Trigger)</f>
        <v>99.215000000000003</v>
      </c>
      <c r="E25" s="6">
        <f>_xll.qlFuturesRateHelperConvexityAdjustment($B25,Trigger)</f>
        <v>0</v>
      </c>
      <c r="F25" s="74" t="b">
        <v>0</v>
      </c>
      <c r="G25" s="5">
        <v>60</v>
      </c>
      <c r="H25" s="5">
        <v>1</v>
      </c>
      <c r="I25" s="4">
        <f>_xll.qlRateHelperEarliestDate($B25,Trigger)</f>
        <v>42081</v>
      </c>
      <c r="J25" s="3">
        <f>_xll.qlRateHelperLatestDate($B25,Trigger)</f>
        <v>42173</v>
      </c>
    </row>
    <row r="26" spans="1:18" x14ac:dyDescent="0.2">
      <c r="A26" s="8" t="b">
        <v>0</v>
      </c>
      <c r="B26" s="149" t="str">
        <f>Futures!H9</f>
        <v>obj_003ac#0001</v>
      </c>
      <c r="C26" s="7" t="str">
        <f>_xll.qlRateHelperQuoteName(B26)</f>
        <v>GBPFUT3MJ5_Quote</v>
      </c>
      <c r="D26" s="16" t="e">
        <f>_xll.qlRateHelperQuoteValue($B26,Trigger)</f>
        <v>#NUM!</v>
      </c>
      <c r="E26" s="6" t="e">
        <f>_xll.qlFuturesRateHelperConvexityAdjustment($B26,Trigger)</f>
        <v>#NUM!</v>
      </c>
      <c r="F26" s="74" t="b">
        <v>1</v>
      </c>
      <c r="G26" s="5">
        <v>60</v>
      </c>
      <c r="H26" s="5">
        <v>1</v>
      </c>
      <c r="I26" s="4">
        <f>_xll.qlRateHelperEarliestDate($B26,Trigger)</f>
        <v>42109</v>
      </c>
      <c r="J26" s="3">
        <f>_xll.qlRateHelperLatestDate($B26,Trigger)</f>
        <v>42200</v>
      </c>
    </row>
    <row r="27" spans="1:18" x14ac:dyDescent="0.2">
      <c r="A27" s="8" t="b">
        <v>0</v>
      </c>
      <c r="B27" s="149" t="str">
        <f>Futures!H10</f>
        <v>obj_00372#0001</v>
      </c>
      <c r="C27" s="7" t="str">
        <f>_xll.qlRateHelperQuoteName(B27)</f>
        <v>GBPFUT3MK5_Quote</v>
      </c>
      <c r="D27" s="16" t="e">
        <f>_xll.qlRateHelperQuoteValue($B27,Trigger)</f>
        <v>#NUM!</v>
      </c>
      <c r="E27" s="6" t="e">
        <f>_xll.qlFuturesRateHelperConvexityAdjustment($B27,Trigger)</f>
        <v>#NUM!</v>
      </c>
      <c r="F27" s="74" t="b">
        <v>1</v>
      </c>
      <c r="G27" s="5">
        <v>60</v>
      </c>
      <c r="H27" s="5">
        <v>1</v>
      </c>
      <c r="I27" s="4">
        <f>_xll.qlRateHelperEarliestDate($B27,Trigger)</f>
        <v>42144</v>
      </c>
      <c r="J27" s="3">
        <f>_xll.qlRateHelperLatestDate($B27,Trigger)</f>
        <v>42236</v>
      </c>
    </row>
    <row r="28" spans="1:18" x14ac:dyDescent="0.2">
      <c r="A28" s="8" t="b">
        <v>0</v>
      </c>
      <c r="B28" s="149" t="str">
        <f>Futures!H11</f>
        <v>obj_00398#0001</v>
      </c>
      <c r="C28" s="7" t="str">
        <f>_xll.qlRateHelperQuoteName(B28)</f>
        <v>GBPFUT3MM5_Quote</v>
      </c>
      <c r="D28" s="16">
        <f>_xll.qlRateHelperQuoteValue($B28,Trigger)</f>
        <v>99.039199999999994</v>
      </c>
      <c r="E28" s="6">
        <f>_xll.qlFuturesRateHelperConvexityAdjustment($B28,Trigger)</f>
        <v>0</v>
      </c>
      <c r="F28" s="74" t="b">
        <v>1</v>
      </c>
      <c r="G28" s="5">
        <v>60</v>
      </c>
      <c r="H28" s="5">
        <v>1</v>
      </c>
      <c r="I28" s="4">
        <f>_xll.qlRateHelperEarliestDate($B28,Trigger)</f>
        <v>42172</v>
      </c>
      <c r="J28" s="3">
        <f>_xll.qlRateHelperLatestDate($B28,Trigger)</f>
        <v>42264</v>
      </c>
      <c r="L28" s="73"/>
    </row>
    <row r="29" spans="1:18" ht="11.25" customHeight="1" x14ac:dyDescent="0.2">
      <c r="A29" s="8" t="b">
        <v>0</v>
      </c>
      <c r="B29" s="149" t="str">
        <f>Futures!H12</f>
        <v>obj_0038c#0001</v>
      </c>
      <c r="C29" s="7" t="str">
        <f>_xll.qlRateHelperQuoteName(B29)</f>
        <v>GBPFUT3MN5_Quote</v>
      </c>
      <c r="D29" s="16" t="e">
        <f>_xll.qlRateHelperQuoteValue($B29,Trigger)</f>
        <v>#NUM!</v>
      </c>
      <c r="E29" s="6" t="e">
        <f>_xll.qlFuturesRateHelperConvexityAdjustment($B29,Trigger)</f>
        <v>#NUM!</v>
      </c>
      <c r="F29" s="74" t="b">
        <v>1</v>
      </c>
      <c r="G29" s="5">
        <v>60</v>
      </c>
      <c r="H29" s="5">
        <v>1</v>
      </c>
      <c r="I29" s="4">
        <f>_xll.qlRateHelperEarliestDate($B29,Trigger)</f>
        <v>42200</v>
      </c>
      <c r="J29" s="3">
        <f>_xll.qlRateHelperLatestDate($B29,Trigger)</f>
        <v>42292</v>
      </c>
      <c r="L29" s="73"/>
    </row>
    <row r="30" spans="1:18" x14ac:dyDescent="0.2">
      <c r="A30" s="8" t="b">
        <v>0</v>
      </c>
      <c r="B30" s="149" t="str">
        <f>Futures!H13</f>
        <v>obj_00383#0001</v>
      </c>
      <c r="C30" s="7" t="str">
        <f>_xll.qlRateHelperQuoteName(B30)</f>
        <v>GBPFUT3MQ5_Quote</v>
      </c>
      <c r="D30" s="16" t="e">
        <f>_xll.qlRateHelperQuoteValue($B30,Trigger)</f>
        <v>#NUM!</v>
      </c>
      <c r="E30" s="6" t="e">
        <f>_xll.qlFuturesRateHelperConvexityAdjustment($B30,Trigger)</f>
        <v>#NUM!</v>
      </c>
      <c r="F30" s="74" t="b">
        <v>1</v>
      </c>
      <c r="G30" s="5">
        <v>60</v>
      </c>
      <c r="H30" s="5">
        <v>1</v>
      </c>
      <c r="I30" s="4">
        <f>_xll.qlRateHelperEarliestDate($B30,Trigger)</f>
        <v>42235</v>
      </c>
      <c r="J30" s="3">
        <f>_xll.qlRateHelperLatestDate($B30,Trigger)</f>
        <v>42327</v>
      </c>
      <c r="L30" s="73"/>
      <c r="M30" s="73"/>
    </row>
    <row r="31" spans="1:18" x14ac:dyDescent="0.2">
      <c r="A31" s="8" t="b">
        <v>0</v>
      </c>
      <c r="B31" s="149" t="str">
        <f>Futures!H14</f>
        <v>obj_003ab#0001</v>
      </c>
      <c r="C31" s="7" t="str">
        <f>_xll.qlRateHelperQuoteName(B31)</f>
        <v>GBPFUT3MU5_Quote</v>
      </c>
      <c r="D31" s="16">
        <f>_xll.qlRateHelperQuoteValue($B31,Trigger)</f>
        <v>98.861699999999985</v>
      </c>
      <c r="E31" s="6">
        <f>_xll.qlFuturesRateHelperConvexityAdjustment($B31,Trigger)</f>
        <v>0</v>
      </c>
      <c r="F31" s="74" t="b">
        <v>1</v>
      </c>
      <c r="G31" s="5">
        <v>60</v>
      </c>
      <c r="H31" s="5">
        <v>1</v>
      </c>
      <c r="I31" s="4">
        <f>_xll.qlRateHelperEarliestDate($B31,Trigger)</f>
        <v>42263</v>
      </c>
      <c r="J31" s="3">
        <f>_xll.qlRateHelperLatestDate($B31,Trigger)</f>
        <v>42354</v>
      </c>
      <c r="L31" s="73"/>
      <c r="M31" s="73"/>
    </row>
    <row r="32" spans="1:18" x14ac:dyDescent="0.2">
      <c r="A32" s="8" t="b">
        <v>1</v>
      </c>
      <c r="B32" s="149" t="str">
        <f>Futures!H15</f>
        <v>obj_0039c#0001</v>
      </c>
      <c r="C32" s="7" t="str">
        <f>_xll.qlRateHelperQuoteName(B32)</f>
        <v>GBPFUT3MZ5_Quote</v>
      </c>
      <c r="D32" s="16">
        <f>_xll.qlRateHelperQuoteValue($B32,Trigger)</f>
        <v>98.674799999999991</v>
      </c>
      <c r="E32" s="6">
        <f>_xll.qlFuturesRateHelperConvexityAdjustment($B32,Trigger)</f>
        <v>0</v>
      </c>
      <c r="F32" s="74" t="b">
        <v>1</v>
      </c>
      <c r="G32" s="5">
        <v>60</v>
      </c>
      <c r="H32" s="5">
        <v>1</v>
      </c>
      <c r="I32" s="4">
        <f>_xll.qlRateHelperEarliestDate($B32,Trigger)</f>
        <v>42354</v>
      </c>
      <c r="J32" s="3">
        <f>_xll.qlRateHelperLatestDate($B32,Trigger)</f>
        <v>42445</v>
      </c>
      <c r="L32" s="73"/>
      <c r="M32" s="73"/>
      <c r="N32" s="73"/>
    </row>
    <row r="33" spans="1:14" x14ac:dyDescent="0.2">
      <c r="A33" s="8" t="b">
        <v>1</v>
      </c>
      <c r="B33" s="149" t="str">
        <f>Futures!H16</f>
        <v>obj_0039b#0001</v>
      </c>
      <c r="C33" s="7" t="str">
        <f>_xll.qlRateHelperQuoteName(B33)</f>
        <v>GBPFUT3MH6_Quote</v>
      </c>
      <c r="D33" s="16">
        <f>_xll.qlRateHelperQuoteValue($B33,Trigger)</f>
        <v>98.498400000000004</v>
      </c>
      <c r="E33" s="6">
        <f>_xll.qlFuturesRateHelperConvexityAdjustment($B33,Trigger)</f>
        <v>0</v>
      </c>
      <c r="F33" s="74" t="b">
        <v>1</v>
      </c>
      <c r="G33" s="5">
        <v>60</v>
      </c>
      <c r="H33" s="5">
        <v>1</v>
      </c>
      <c r="I33" s="4">
        <f>_xll.qlRateHelperEarliestDate($B33,Trigger)</f>
        <v>42445</v>
      </c>
      <c r="J33" s="3">
        <f>_xll.qlRateHelperLatestDate($B33,Trigger)</f>
        <v>42537</v>
      </c>
      <c r="L33" s="73"/>
      <c r="M33" s="73"/>
      <c r="N33" s="73"/>
    </row>
    <row r="34" spans="1:14" x14ac:dyDescent="0.2">
      <c r="A34" s="8" t="b">
        <v>1</v>
      </c>
      <c r="B34" s="149" t="str">
        <f>Futures!H17</f>
        <v>obj_00367#0001</v>
      </c>
      <c r="C34" s="7" t="str">
        <f>_xll.qlRateHelperQuoteName(B34)</f>
        <v>GBPFUT3MM6_Quote</v>
      </c>
      <c r="D34" s="16">
        <f>_xll.qlRateHelperQuoteValue($B34,Trigger)</f>
        <v>98.332599999999999</v>
      </c>
      <c r="E34" s="6">
        <f>_xll.qlFuturesRateHelperConvexityAdjustment($B34,Trigger)</f>
        <v>0</v>
      </c>
      <c r="F34" s="74" t="b">
        <v>1</v>
      </c>
      <c r="G34" s="5">
        <v>60</v>
      </c>
      <c r="H34" s="5">
        <v>1</v>
      </c>
      <c r="I34" s="4">
        <f>_xll.qlRateHelperEarliestDate($B34,Trigger)</f>
        <v>42536</v>
      </c>
      <c r="J34" s="3">
        <f>_xll.qlRateHelperLatestDate($B34,Trigger)</f>
        <v>42628</v>
      </c>
      <c r="L34" s="73"/>
      <c r="M34" s="73"/>
      <c r="N34" s="73"/>
    </row>
    <row r="35" spans="1:14" x14ac:dyDescent="0.2">
      <c r="A35" s="8" t="b">
        <v>1</v>
      </c>
      <c r="B35" s="149" t="str">
        <f>Futures!H18</f>
        <v>obj_00371#0001</v>
      </c>
      <c r="C35" s="7" t="str">
        <f>_xll.qlRateHelperQuoteName(B35)</f>
        <v>GBPFUT3MU6_Quote</v>
      </c>
      <c r="D35" s="16">
        <f>_xll.qlRateHelperQuoteValue($B35,Trigger)</f>
        <v>98.177499999999995</v>
      </c>
      <c r="E35" s="6">
        <f>_xll.qlFuturesRateHelperConvexityAdjustment($B35,Trigger)</f>
        <v>0</v>
      </c>
      <c r="F35" s="74" t="b">
        <v>1</v>
      </c>
      <c r="G35" s="5">
        <v>60</v>
      </c>
      <c r="H35" s="5">
        <v>1</v>
      </c>
      <c r="I35" s="4">
        <f>_xll.qlRateHelperEarliestDate($B35,Trigger)</f>
        <v>42634</v>
      </c>
      <c r="J35" s="3">
        <f>_xll.qlRateHelperLatestDate($B35,Trigger)</f>
        <v>42725</v>
      </c>
      <c r="L35" s="73"/>
      <c r="M35" s="73"/>
      <c r="N35" s="73"/>
    </row>
    <row r="36" spans="1:14" x14ac:dyDescent="0.2">
      <c r="A36" s="8" t="b">
        <v>1</v>
      </c>
      <c r="B36" s="149" t="str">
        <f>Futures!H19</f>
        <v>obj_003a1#0001</v>
      </c>
      <c r="C36" s="7" t="str">
        <f>_xll.qlRateHelperQuoteName(B36)</f>
        <v>GBPFUT3MZ6_Quote</v>
      </c>
      <c r="D36" s="16">
        <f>_xll.qlRateHelperQuoteValue($B36,Trigger)</f>
        <v>98.004999999999995</v>
      </c>
      <c r="E36" s="6">
        <f>_xll.qlFuturesRateHelperConvexityAdjustment($B36,Trigger)</f>
        <v>0</v>
      </c>
      <c r="F36" s="74" t="b">
        <v>1</v>
      </c>
      <c r="G36" s="5">
        <v>60</v>
      </c>
      <c r="H36" s="5">
        <v>1</v>
      </c>
      <c r="I36" s="4">
        <f>_xll.qlRateHelperEarliestDate($B36,Trigger)</f>
        <v>42725</v>
      </c>
      <c r="J36" s="3">
        <f>_xll.qlRateHelperLatestDate($B36,Trigger)</f>
        <v>42815</v>
      </c>
      <c r="L36" s="73"/>
      <c r="M36" s="73"/>
      <c r="N36" s="73"/>
    </row>
    <row r="37" spans="1:14" x14ac:dyDescent="0.2">
      <c r="A37" s="8" t="b">
        <v>1</v>
      </c>
      <c r="B37" s="149" t="str">
        <f>Futures!H20</f>
        <v>obj_003a0#0001</v>
      </c>
      <c r="C37" s="7" t="str">
        <f>_xll.qlRateHelperQuoteName(B37)</f>
        <v>GBPFUT3MH7_Quote</v>
      </c>
      <c r="D37" s="16">
        <f>_xll.qlRateHelperQuoteValue($B37,Trigger)</f>
        <v>97.89500000000001</v>
      </c>
      <c r="E37" s="6">
        <f>_xll.qlFuturesRateHelperConvexityAdjustment($B37,Trigger)</f>
        <v>0</v>
      </c>
      <c r="F37" s="74" t="b">
        <v>1</v>
      </c>
      <c r="G37" s="5">
        <v>30</v>
      </c>
      <c r="H37" s="5">
        <v>1</v>
      </c>
      <c r="I37" s="4">
        <f>_xll.qlRateHelperEarliestDate($B37,Trigger)</f>
        <v>42809</v>
      </c>
      <c r="J37" s="3">
        <f>_xll.qlRateHelperLatestDate($B37,Trigger)</f>
        <v>42901</v>
      </c>
      <c r="L37" s="73"/>
      <c r="M37" s="73"/>
      <c r="N37" s="73"/>
    </row>
    <row r="38" spans="1:14" x14ac:dyDescent="0.2">
      <c r="A38" s="8" t="b">
        <v>1</v>
      </c>
      <c r="B38" s="149" t="str">
        <f>Futures!H21</f>
        <v>obj_00378#0001</v>
      </c>
      <c r="C38" s="7" t="str">
        <f>_xll.qlRateHelperQuoteName(B38)</f>
        <v>GBPFUT3MM7_Quote</v>
      </c>
      <c r="D38" s="16">
        <f>_xll.qlRateHelperQuoteValue($B38,Trigger)</f>
        <v>97.784999999999997</v>
      </c>
      <c r="E38" s="6">
        <f>_xll.qlFuturesRateHelperConvexityAdjustment($B38,Trigger)</f>
        <v>0</v>
      </c>
      <c r="F38" s="74" t="b">
        <v>1</v>
      </c>
      <c r="G38" s="5">
        <v>30</v>
      </c>
      <c r="H38" s="5">
        <v>1</v>
      </c>
      <c r="I38" s="4">
        <f>_xll.qlRateHelperEarliestDate($B38,Trigger)</f>
        <v>42907</v>
      </c>
      <c r="J38" s="3">
        <f>_xll.qlRateHelperLatestDate($B38,Trigger)</f>
        <v>42999</v>
      </c>
      <c r="L38" s="73"/>
      <c r="M38" s="73"/>
      <c r="N38" s="73"/>
    </row>
    <row r="39" spans="1:14" x14ac:dyDescent="0.2">
      <c r="A39" s="8" t="b">
        <v>1</v>
      </c>
      <c r="B39" s="149" t="str">
        <f>Futures!H22</f>
        <v>obj_0037f#0001</v>
      </c>
      <c r="C39" s="7" t="str">
        <f>_xll.qlRateHelperQuoteName(B39)</f>
        <v>GBPFUT3MU7_Quote</v>
      </c>
      <c r="D39" s="16">
        <f>_xll.qlRateHelperQuoteValue($B39,Trigger)</f>
        <v>97.704999999999998</v>
      </c>
      <c r="E39" s="6">
        <f>_xll.qlFuturesRateHelperConvexityAdjustment($B39,Trigger)</f>
        <v>0</v>
      </c>
      <c r="F39" s="74" t="b">
        <v>1</v>
      </c>
      <c r="G39" s="5">
        <v>30</v>
      </c>
      <c r="H39" s="5">
        <v>1</v>
      </c>
      <c r="I39" s="4">
        <f>_xll.qlRateHelperEarliestDate($B39,Trigger)</f>
        <v>42998</v>
      </c>
      <c r="J39" s="3">
        <f>_xll.qlRateHelperLatestDate($B39,Trigger)</f>
        <v>43089</v>
      </c>
      <c r="L39" s="73"/>
      <c r="M39" s="73"/>
      <c r="N39" s="73"/>
    </row>
    <row r="40" spans="1:14" x14ac:dyDescent="0.2">
      <c r="A40" s="8" t="b">
        <v>1</v>
      </c>
      <c r="B40" s="149" t="str">
        <f>Futures!H23</f>
        <v>obj_003a8#0001</v>
      </c>
      <c r="C40" s="7" t="str">
        <f>_xll.qlRateHelperQuoteName(B40)</f>
        <v>GBPFUT3MZ7_Quote</v>
      </c>
      <c r="D40" s="16">
        <f>_xll.qlRateHelperQuoteValue($B40,Trigger)</f>
        <v>97.625</v>
      </c>
      <c r="E40" s="6">
        <f>_xll.qlFuturesRateHelperConvexityAdjustment($B40,Trigger)</f>
        <v>0</v>
      </c>
      <c r="F40" s="74" t="b">
        <v>1</v>
      </c>
      <c r="G40" s="5">
        <v>30</v>
      </c>
      <c r="H40" s="5">
        <v>1</v>
      </c>
      <c r="I40" s="4">
        <f>_xll.qlRateHelperEarliestDate($B40,Trigger)</f>
        <v>43089</v>
      </c>
      <c r="J40" s="3">
        <f>_xll.qlRateHelperLatestDate($B40,Trigger)</f>
        <v>43179</v>
      </c>
      <c r="L40" s="73"/>
      <c r="M40" s="73"/>
      <c r="N40" s="73"/>
    </row>
    <row r="41" spans="1:14" x14ac:dyDescent="0.2">
      <c r="A41" s="8" t="b">
        <v>1</v>
      </c>
      <c r="B41" s="149" t="str">
        <f>Futures!H24</f>
        <v>obj_00370#0001</v>
      </c>
      <c r="C41" s="7" t="str">
        <f>_xll.qlRateHelperQuoteName(B41)</f>
        <v>GBPFUT3MH8_Quote</v>
      </c>
      <c r="D41" s="16">
        <f>_xll.qlRateHelperQuoteValue($B41,Trigger)</f>
        <v>97.56</v>
      </c>
      <c r="E41" s="6">
        <f>_xll.qlFuturesRateHelperConvexityAdjustment($B41,Trigger)</f>
        <v>0</v>
      </c>
      <c r="F41" s="74" t="b">
        <v>1</v>
      </c>
      <c r="G41" s="5">
        <v>30</v>
      </c>
      <c r="H41" s="5">
        <v>1</v>
      </c>
      <c r="I41" s="4">
        <f>_xll.qlRateHelperEarliestDate($B41,Trigger)</f>
        <v>43180</v>
      </c>
      <c r="J41" s="3">
        <f>_xll.qlRateHelperLatestDate($B41,Trigger)</f>
        <v>43272</v>
      </c>
      <c r="L41" s="73"/>
      <c r="M41" s="73"/>
      <c r="N41" s="73"/>
    </row>
    <row r="42" spans="1:14" x14ac:dyDescent="0.2">
      <c r="A42" s="8" t="b">
        <v>1</v>
      </c>
      <c r="B42" s="149" t="str">
        <f>Futures!H25</f>
        <v>obj_00389#0001</v>
      </c>
      <c r="C42" s="7" t="str">
        <f>_xll.qlRateHelperQuoteName(B42)</f>
        <v>GBPFUT3MM8_Quote</v>
      </c>
      <c r="D42" s="16">
        <f>_xll.qlRateHelperQuoteValue($B42,Trigger)</f>
        <v>97.5</v>
      </c>
      <c r="E42" s="6">
        <f>_xll.qlFuturesRateHelperConvexityAdjustment($B42,Trigger)</f>
        <v>0</v>
      </c>
      <c r="F42" s="74" t="b">
        <v>1</v>
      </c>
      <c r="G42" s="5">
        <v>30</v>
      </c>
      <c r="H42" s="5">
        <v>1</v>
      </c>
      <c r="I42" s="4">
        <f>_xll.qlRateHelperEarliestDate($B42,Trigger)</f>
        <v>43271</v>
      </c>
      <c r="J42" s="3">
        <f>_xll.qlRateHelperLatestDate($B42,Trigger)</f>
        <v>43363</v>
      </c>
      <c r="L42" s="73"/>
      <c r="M42" s="73"/>
      <c r="N42" s="73"/>
    </row>
    <row r="43" spans="1:14" x14ac:dyDescent="0.2">
      <c r="A43" s="8" t="b">
        <v>1</v>
      </c>
      <c r="B43" s="149" t="str">
        <f>Futures!H26</f>
        <v>obj_0036a#0001</v>
      </c>
      <c r="C43" s="7" t="str">
        <f>_xll.qlRateHelperQuoteName(B43)</f>
        <v>GBPFUT3MU8_Quote</v>
      </c>
      <c r="D43" s="16">
        <f>_xll.qlRateHelperQuoteValue($B43,Trigger)</f>
        <v>97.435000000000002</v>
      </c>
      <c r="E43" s="6">
        <f>_xll.qlFuturesRateHelperConvexityAdjustment($B43,Trigger)</f>
        <v>0</v>
      </c>
      <c r="F43" s="74" t="b">
        <v>1</v>
      </c>
      <c r="G43" s="5">
        <v>30</v>
      </c>
      <c r="H43" s="5">
        <v>1</v>
      </c>
      <c r="I43" s="4">
        <f>_xll.qlRateHelperEarliestDate($B43,Trigger)</f>
        <v>43362</v>
      </c>
      <c r="J43" s="3">
        <f>_xll.qlRateHelperLatestDate($B43,Trigger)</f>
        <v>43453</v>
      </c>
      <c r="L43" s="73"/>
      <c r="M43" s="73"/>
      <c r="N43" s="73"/>
    </row>
    <row r="44" spans="1:14" x14ac:dyDescent="0.2">
      <c r="A44" s="8" t="b">
        <v>1</v>
      </c>
      <c r="B44" s="149" t="str">
        <f>Futures!H27</f>
        <v>obj_003a9#0001</v>
      </c>
      <c r="C44" s="7" t="str">
        <f>_xll.qlRateHelperQuoteName(B44)</f>
        <v>GBPFUT3MZ8_Quote</v>
      </c>
      <c r="D44" s="16">
        <f>_xll.qlRateHelperQuoteValue($B44,Trigger)</f>
        <v>97.385000000000005</v>
      </c>
      <c r="E44" s="6">
        <f>_xll.qlFuturesRateHelperConvexityAdjustment($B44,Trigger)</f>
        <v>0</v>
      </c>
      <c r="F44" s="74" t="b">
        <v>1</v>
      </c>
      <c r="G44" s="5">
        <v>30</v>
      </c>
      <c r="H44" s="5">
        <v>1</v>
      </c>
      <c r="I44" s="4">
        <f>_xll.qlRateHelperEarliestDate($B44,Trigger)</f>
        <v>43453</v>
      </c>
      <c r="J44" s="3">
        <f>_xll.qlRateHelperLatestDate($B44,Trigger)</f>
        <v>43543</v>
      </c>
      <c r="L44" s="73"/>
      <c r="M44" s="73"/>
      <c r="N44" s="73"/>
    </row>
    <row r="45" spans="1:14" x14ac:dyDescent="0.2">
      <c r="A45" s="8" t="b">
        <v>1</v>
      </c>
      <c r="B45" s="149" t="str">
        <f>Futures!H28</f>
        <v>obj_00365#0001</v>
      </c>
      <c r="C45" s="7" t="str">
        <f>_xll.qlRateHelperQuoteName(B45)</f>
        <v>GBPFUT3MH9_Quote</v>
      </c>
      <c r="D45" s="16">
        <f>_xll.qlRateHelperQuoteValue($B45,Trigger)</f>
        <v>97.335000000000008</v>
      </c>
      <c r="E45" s="6">
        <f>_xll.qlFuturesRateHelperConvexityAdjustment($B45,Trigger)</f>
        <v>0</v>
      </c>
      <c r="F45" s="74" t="b">
        <v>1</v>
      </c>
      <c r="G45" s="5">
        <v>30</v>
      </c>
      <c r="H45" s="5">
        <v>1</v>
      </c>
      <c r="I45" s="4">
        <f>_xll.qlRateHelperEarliestDate($B45,Trigger)</f>
        <v>43544</v>
      </c>
      <c r="J45" s="3">
        <f>_xll.qlRateHelperLatestDate($B45,Trigger)</f>
        <v>43636</v>
      </c>
      <c r="L45" s="73"/>
      <c r="M45" s="73"/>
      <c r="N45" s="73"/>
    </row>
    <row r="46" spans="1:14" x14ac:dyDescent="0.2">
      <c r="A46" s="8" t="b">
        <v>1</v>
      </c>
      <c r="B46" s="149" t="str">
        <f>Futures!H29</f>
        <v>obj_003a4#0001</v>
      </c>
      <c r="C46" s="7" t="str">
        <f>_xll.qlRateHelperQuoteName(B46)</f>
        <v>GBPFUT3MM9_Quote</v>
      </c>
      <c r="D46" s="16">
        <f>_xll.qlRateHelperQuoteValue($B46,Trigger)</f>
        <v>97.210000000000008</v>
      </c>
      <c r="E46" s="6">
        <f>_xll.qlFuturesRateHelperConvexityAdjustment($B46,Trigger)</f>
        <v>0</v>
      </c>
      <c r="F46" s="74" t="b">
        <v>1</v>
      </c>
      <c r="G46" s="5">
        <v>30</v>
      </c>
      <c r="H46" s="5">
        <v>1</v>
      </c>
      <c r="I46" s="4">
        <f>_xll.qlRateHelperEarliestDate($B46,Trigger)</f>
        <v>43635</v>
      </c>
      <c r="J46" s="3">
        <f>_xll.qlRateHelperLatestDate($B46,Trigger)</f>
        <v>43727</v>
      </c>
      <c r="L46" s="73"/>
      <c r="M46" s="73"/>
      <c r="N46" s="73"/>
    </row>
    <row r="47" spans="1:14" x14ac:dyDescent="0.2">
      <c r="A47" s="8" t="b">
        <v>1</v>
      </c>
      <c r="B47" s="149" t="str">
        <f>Futures!H30</f>
        <v>obj_00382#0001</v>
      </c>
      <c r="C47" s="7" t="str">
        <f>_xll.qlRateHelperQuoteName(B47)</f>
        <v>GBPFUT3MU9_Quote</v>
      </c>
      <c r="D47" s="16">
        <f>_xll.qlRateHelperQuoteValue($B47,Trigger)</f>
        <v>97.17</v>
      </c>
      <c r="E47" s="6">
        <f>_xll.qlFuturesRateHelperConvexityAdjustment($B47,Trigger)</f>
        <v>0</v>
      </c>
      <c r="F47" s="74" t="b">
        <v>1</v>
      </c>
      <c r="G47" s="5">
        <v>30</v>
      </c>
      <c r="H47" s="5">
        <v>1</v>
      </c>
      <c r="I47" s="4">
        <f>_xll.qlRateHelperEarliestDate($B47,Trigger)</f>
        <v>43726</v>
      </c>
      <c r="J47" s="3">
        <f>_xll.qlRateHelperLatestDate($B47,Trigger)</f>
        <v>43817</v>
      </c>
      <c r="L47" s="73"/>
      <c r="M47" s="73"/>
      <c r="N47" s="73"/>
    </row>
    <row r="48" spans="1:14" s="73" customFormat="1" x14ac:dyDescent="0.2">
      <c r="A48" s="8" t="b">
        <v>1</v>
      </c>
      <c r="B48" s="149" t="str">
        <f>Futures!H31</f>
        <v>obj_00381#0001</v>
      </c>
      <c r="C48" s="7" t="str">
        <f>_xll.qlRateHelperQuoteName(B48)</f>
        <v>GBPFUT3MZ9_Quote</v>
      </c>
      <c r="D48" s="16">
        <f>_xll.qlRateHelperQuoteValue($B48,Trigger)</f>
        <v>97.134999999999991</v>
      </c>
      <c r="E48" s="6">
        <f>_xll.qlFuturesRateHelperConvexityAdjustment($B48,Trigger)</f>
        <v>0</v>
      </c>
      <c r="F48" s="74" t="b">
        <v>1</v>
      </c>
      <c r="G48" s="74">
        <v>30</v>
      </c>
      <c r="H48" s="74">
        <v>1</v>
      </c>
      <c r="I48" s="4">
        <f>_xll.qlRateHelperEarliestDate($B48,Trigger)</f>
        <v>43817</v>
      </c>
      <c r="J48" s="3">
        <f>_xll.qlRateHelperLatestDate($B48,Trigger)</f>
        <v>43908</v>
      </c>
    </row>
    <row r="49" spans="1:14" s="73" customFormat="1" x14ac:dyDescent="0.2">
      <c r="A49" s="8" t="b">
        <v>1</v>
      </c>
      <c r="B49" s="149" t="str">
        <f>Futures!H32</f>
        <v>obj_00380#0001</v>
      </c>
      <c r="C49" s="7" t="str">
        <f>_xll.qlRateHelperQuoteName(B49)</f>
        <v>GBPFUT3MH0_Quote</v>
      </c>
      <c r="D49" s="16">
        <f>_xll.qlRateHelperQuoteValue($B49,Trigger)</f>
        <v>97.10499999999999</v>
      </c>
      <c r="E49" s="6">
        <f>_xll.qlFuturesRateHelperConvexityAdjustment($B49,Trigger)</f>
        <v>0</v>
      </c>
      <c r="F49" s="74" t="b">
        <v>1</v>
      </c>
      <c r="G49" s="74">
        <v>30</v>
      </c>
      <c r="H49" s="74">
        <v>1</v>
      </c>
      <c r="I49" s="4">
        <f>_xll.qlRateHelperEarliestDate($B49,Trigger)</f>
        <v>43908</v>
      </c>
      <c r="J49" s="3">
        <f>_xll.qlRateHelperLatestDate($B49,Trigger)</f>
        <v>44000</v>
      </c>
    </row>
    <row r="50" spans="1:14" s="73" customFormat="1" x14ac:dyDescent="0.2">
      <c r="A50" s="8" t="b">
        <v>1</v>
      </c>
      <c r="B50" s="149" t="str">
        <f>Futures!H33</f>
        <v>obj_00373#0001</v>
      </c>
      <c r="C50" s="7" t="str">
        <f>_xll.qlRateHelperQuoteName(B50)</f>
        <v>GBPFUT3MM0_Quote</v>
      </c>
      <c r="D50" s="16" t="e">
        <f>_xll.qlRateHelperQuoteValue($B50,Trigger)</f>
        <v>#NUM!</v>
      </c>
      <c r="E50" s="6" t="e">
        <f>_xll.qlFuturesRateHelperConvexityAdjustment($B50,Trigger)</f>
        <v>#NUM!</v>
      </c>
      <c r="F50" s="74" t="b">
        <v>1</v>
      </c>
      <c r="G50" s="74">
        <v>30</v>
      </c>
      <c r="H50" s="74">
        <v>1</v>
      </c>
      <c r="I50" s="4">
        <f>_xll.qlRateHelperEarliestDate($B50,Trigger)</f>
        <v>43999</v>
      </c>
      <c r="J50" s="3">
        <f>_xll.qlRateHelperLatestDate($B50,Trigger)</f>
        <v>44091</v>
      </c>
    </row>
    <row r="51" spans="1:14" s="73" customFormat="1" x14ac:dyDescent="0.2">
      <c r="A51" s="8" t="b">
        <v>1</v>
      </c>
      <c r="B51" s="149" t="str">
        <f>Futures!H34</f>
        <v>obj_0039f#0001</v>
      </c>
      <c r="C51" s="7" t="str">
        <f>_xll.qlRateHelperQuoteName(B51)</f>
        <v>GBPFUT3MU0_Quote</v>
      </c>
      <c r="D51" s="16" t="e">
        <f>_xll.qlRateHelperQuoteValue($B51,Trigger)</f>
        <v>#NUM!</v>
      </c>
      <c r="E51" s="6" t="e">
        <f>_xll.qlFuturesRateHelperConvexityAdjustment($B51,Trigger)</f>
        <v>#NUM!</v>
      </c>
      <c r="F51" s="74" t="b">
        <v>1</v>
      </c>
      <c r="G51" s="74">
        <v>30</v>
      </c>
      <c r="H51" s="74">
        <v>1</v>
      </c>
      <c r="I51" s="4">
        <f>_xll.qlRateHelperEarliestDate($B51,Trigger)</f>
        <v>44090</v>
      </c>
      <c r="J51" s="3">
        <f>_xll.qlRateHelperLatestDate($B51,Trigger)</f>
        <v>44181</v>
      </c>
    </row>
    <row r="52" spans="1:14" s="73" customFormat="1" x14ac:dyDescent="0.2">
      <c r="A52" s="8" t="b">
        <v>1</v>
      </c>
      <c r="B52" s="149" t="str">
        <f>Futures!H35</f>
        <v>obj_00390#0001</v>
      </c>
      <c r="C52" s="7" t="str">
        <f>_xll.qlRateHelperQuoteName(B52)</f>
        <v>GBPFUT3MZ0_Quote</v>
      </c>
      <c r="D52" s="16" t="e">
        <f>_xll.qlRateHelperQuoteValue($B52,Trigger)</f>
        <v>#NUM!</v>
      </c>
      <c r="E52" s="6" t="e">
        <f>_xll.qlFuturesRateHelperConvexityAdjustment($B52,Trigger)</f>
        <v>#NUM!</v>
      </c>
      <c r="F52" s="74" t="b">
        <v>1</v>
      </c>
      <c r="G52" s="74">
        <v>30</v>
      </c>
      <c r="H52" s="74">
        <v>1</v>
      </c>
      <c r="I52" s="4">
        <f>_xll.qlRateHelperEarliestDate($B52,Trigger)</f>
        <v>44181</v>
      </c>
      <c r="J52" s="3">
        <f>_xll.qlRateHelperLatestDate($B52,Trigger)</f>
        <v>44271</v>
      </c>
    </row>
    <row r="53" spans="1:14" s="73" customFormat="1" x14ac:dyDescent="0.2">
      <c r="A53" s="8" t="b">
        <v>1</v>
      </c>
      <c r="B53" s="149" t="str">
        <f>Futures!H36</f>
        <v>obj_00399#0001</v>
      </c>
      <c r="C53" s="7" t="str">
        <f>_xll.qlRateHelperQuoteName(B53)</f>
        <v>GBPFUT3MH1_Quote</v>
      </c>
      <c r="D53" s="16" t="e">
        <f>_xll.qlRateHelperQuoteValue($B53,Trigger)</f>
        <v>#NUM!</v>
      </c>
      <c r="E53" s="6" t="e">
        <f>_xll.qlFuturesRateHelperConvexityAdjustment($B53,Trigger)</f>
        <v>#NUM!</v>
      </c>
      <c r="F53" s="74" t="b">
        <v>1</v>
      </c>
      <c r="G53" s="74">
        <v>30</v>
      </c>
      <c r="H53" s="74">
        <v>1</v>
      </c>
      <c r="I53" s="4">
        <f>_xll.qlRateHelperEarliestDate($B53,Trigger)</f>
        <v>44272</v>
      </c>
      <c r="J53" s="3">
        <f>_xll.qlRateHelperLatestDate($B53,Trigger)</f>
        <v>44364</v>
      </c>
    </row>
    <row r="54" spans="1:14" s="73" customFormat="1" x14ac:dyDescent="0.2">
      <c r="A54" s="8" t="b">
        <v>1</v>
      </c>
      <c r="B54" s="149" t="str">
        <f>Futures!H37</f>
        <v>obj_00392#0001</v>
      </c>
      <c r="C54" s="7" t="str">
        <f>_xll.qlRateHelperQuoteName(B54)</f>
        <v>GBPFUT3MM1_Quote</v>
      </c>
      <c r="D54" s="16" t="e">
        <f>_xll.qlRateHelperQuoteValue($B54,Trigger)</f>
        <v>#NUM!</v>
      </c>
      <c r="E54" s="6" t="e">
        <f>_xll.qlFuturesRateHelperConvexityAdjustment($B54,Trigger)</f>
        <v>#NUM!</v>
      </c>
      <c r="F54" s="74" t="b">
        <v>1</v>
      </c>
      <c r="G54" s="74">
        <v>30</v>
      </c>
      <c r="H54" s="74">
        <v>1</v>
      </c>
      <c r="I54" s="4">
        <f>_xll.qlRateHelperEarliestDate($B54,Trigger)</f>
        <v>44363</v>
      </c>
      <c r="J54" s="3">
        <f>_xll.qlRateHelperLatestDate($B54,Trigger)</f>
        <v>44455</v>
      </c>
    </row>
    <row r="55" spans="1:14" s="73" customFormat="1" x14ac:dyDescent="0.2">
      <c r="A55" s="8" t="b">
        <v>1</v>
      </c>
      <c r="B55" s="149" t="str">
        <f>Futures!H38</f>
        <v>obj_00394#0001</v>
      </c>
      <c r="C55" s="7" t="str">
        <f>_xll.qlRateHelperQuoteName(B55)</f>
        <v>GBPFUT3MU1_Quote</v>
      </c>
      <c r="D55" s="16" t="e">
        <f>_xll.qlRateHelperQuoteValue($B55,Trigger)</f>
        <v>#NUM!</v>
      </c>
      <c r="E55" s="6" t="e">
        <f>_xll.qlFuturesRateHelperConvexityAdjustment($B55,Trigger)</f>
        <v>#NUM!</v>
      </c>
      <c r="F55" s="74" t="b">
        <v>1</v>
      </c>
      <c r="G55" s="74">
        <v>30</v>
      </c>
      <c r="H55" s="74">
        <v>1</v>
      </c>
      <c r="I55" s="4">
        <f>_xll.qlRateHelperEarliestDate($B55,Trigger)</f>
        <v>44454</v>
      </c>
      <c r="J55" s="3">
        <f>_xll.qlRateHelperLatestDate($B55,Trigger)</f>
        <v>44545</v>
      </c>
    </row>
    <row r="56" spans="1:14" s="73" customFormat="1" x14ac:dyDescent="0.2">
      <c r="A56" s="8" t="b">
        <v>1</v>
      </c>
      <c r="B56" s="149" t="str">
        <f>Futures!H39</f>
        <v>obj_003ae#0001</v>
      </c>
      <c r="C56" s="7" t="str">
        <f>_xll.qlRateHelperQuoteName(B56)</f>
        <v>GBPFUT3MZ1_Quote</v>
      </c>
      <c r="D56" s="16" t="e">
        <f>_xll.qlRateHelperQuoteValue($B56,Trigger)</f>
        <v>#NUM!</v>
      </c>
      <c r="E56" s="6" t="e">
        <f>_xll.qlFuturesRateHelperConvexityAdjustment($B56,Trigger)</f>
        <v>#NUM!</v>
      </c>
      <c r="F56" s="74" t="b">
        <v>1</v>
      </c>
      <c r="G56" s="74">
        <v>30</v>
      </c>
      <c r="H56" s="74">
        <v>1</v>
      </c>
      <c r="I56" s="4">
        <f>_xll.qlRateHelperEarliestDate($B56,Trigger)</f>
        <v>44545</v>
      </c>
      <c r="J56" s="3">
        <f>_xll.qlRateHelperLatestDate($B56,Trigger)</f>
        <v>44635</v>
      </c>
    </row>
    <row r="57" spans="1:14" s="73" customFormat="1" x14ac:dyDescent="0.2">
      <c r="A57" s="8" t="b">
        <v>1</v>
      </c>
      <c r="B57" s="149" t="str">
        <f>Futures!H40</f>
        <v>obj_0036b#0001</v>
      </c>
      <c r="C57" s="7" t="str">
        <f>_xll.qlRateHelperQuoteName(B57)</f>
        <v>GBPFUT3MH2_Quote</v>
      </c>
      <c r="D57" s="16" t="e">
        <f>_xll.qlRateHelperQuoteValue($B57,Trigger)</f>
        <v>#NUM!</v>
      </c>
      <c r="E57" s="6" t="e">
        <f>_xll.qlFuturesRateHelperConvexityAdjustment($B57,Trigger)</f>
        <v>#NUM!</v>
      </c>
      <c r="F57" s="74" t="b">
        <v>1</v>
      </c>
      <c r="G57" s="74">
        <v>30</v>
      </c>
      <c r="H57" s="74">
        <v>1</v>
      </c>
      <c r="I57" s="4">
        <f>_xll.qlRateHelperEarliestDate($B57,Trigger)</f>
        <v>44636</v>
      </c>
      <c r="J57" s="3">
        <f>_xll.qlRateHelperLatestDate($B57,Trigger)</f>
        <v>44728</v>
      </c>
    </row>
    <row r="58" spans="1:14" s="73" customFormat="1" x14ac:dyDescent="0.2">
      <c r="A58" s="8" t="b">
        <v>1</v>
      </c>
      <c r="B58" s="149" t="str">
        <f>Futures!H41</f>
        <v>obj_00364#0001</v>
      </c>
      <c r="C58" s="7" t="str">
        <f>_xll.qlRateHelperQuoteName(B58)</f>
        <v>GBPFUT3MM2_Quote</v>
      </c>
      <c r="D58" s="16" t="e">
        <f>_xll.qlRateHelperQuoteValue($B58,Trigger)</f>
        <v>#NUM!</v>
      </c>
      <c r="E58" s="6" t="e">
        <f>_xll.qlFuturesRateHelperConvexityAdjustment($B58,Trigger)</f>
        <v>#NUM!</v>
      </c>
      <c r="F58" s="74" t="b">
        <v>1</v>
      </c>
      <c r="G58" s="74">
        <v>30</v>
      </c>
      <c r="H58" s="74">
        <v>1</v>
      </c>
      <c r="I58" s="4">
        <f>_xll.qlRateHelperEarliestDate($B58,Trigger)</f>
        <v>44727</v>
      </c>
      <c r="J58" s="3">
        <f>_xll.qlRateHelperLatestDate($B58,Trigger)</f>
        <v>44819</v>
      </c>
    </row>
    <row r="59" spans="1:14" s="73" customFormat="1" x14ac:dyDescent="0.2">
      <c r="A59" s="8" t="b">
        <v>1</v>
      </c>
      <c r="B59" s="149" t="str">
        <f>Futures!H42</f>
        <v>obj_003ad#0001</v>
      </c>
      <c r="C59" s="7" t="str">
        <f>_xll.qlRateHelperQuoteName(B59)</f>
        <v>GBPFUT3MU2_Quote</v>
      </c>
      <c r="D59" s="16" t="e">
        <f>_xll.qlRateHelperQuoteValue($B59,Trigger)</f>
        <v>#NUM!</v>
      </c>
      <c r="E59" s="6" t="e">
        <f>_xll.qlFuturesRateHelperConvexityAdjustment($B59,Trigger)</f>
        <v>#NUM!</v>
      </c>
      <c r="F59" s="74" t="b">
        <v>1</v>
      </c>
      <c r="G59" s="74">
        <v>30</v>
      </c>
      <c r="H59" s="74">
        <v>1</v>
      </c>
      <c r="I59" s="4">
        <f>_xll.qlRateHelperEarliestDate($B59,Trigger)</f>
        <v>44825</v>
      </c>
      <c r="J59" s="3">
        <f>_xll.qlRateHelperLatestDate($B59,Trigger)</f>
        <v>44916</v>
      </c>
    </row>
    <row r="60" spans="1:14" s="73" customFormat="1" x14ac:dyDescent="0.2">
      <c r="A60" s="8" t="b">
        <v>1</v>
      </c>
      <c r="B60" s="149" t="str">
        <f>Futures!H43</f>
        <v>obj_00387#0001</v>
      </c>
      <c r="C60" s="7" t="str">
        <f>_xll.qlRateHelperQuoteName(B60)</f>
        <v>GBPFUT3MZ2_Quote</v>
      </c>
      <c r="D60" s="16" t="e">
        <f>_xll.qlRateHelperQuoteValue($B60,Trigger)</f>
        <v>#NUM!</v>
      </c>
      <c r="E60" s="6" t="e">
        <f>_xll.qlFuturesRateHelperConvexityAdjustment($B60,Trigger)</f>
        <v>#NUM!</v>
      </c>
      <c r="F60" s="74" t="b">
        <v>1</v>
      </c>
      <c r="G60" s="74">
        <v>30</v>
      </c>
      <c r="H60" s="74">
        <v>1</v>
      </c>
      <c r="I60" s="4">
        <f>_xll.qlRateHelperEarliestDate($B60,Trigger)</f>
        <v>44916</v>
      </c>
      <c r="J60" s="3">
        <f>_xll.qlRateHelperLatestDate($B60,Trigger)</f>
        <v>45006</v>
      </c>
    </row>
    <row r="61" spans="1:14" x14ac:dyDescent="0.2">
      <c r="A61" s="8" t="b">
        <v>1</v>
      </c>
      <c r="B61" s="149" t="str">
        <f>Futures!H44</f>
        <v>obj_00375#0001</v>
      </c>
      <c r="C61" s="7" t="str">
        <f>_xll.qlRateHelperQuoteName(B61)</f>
        <v>GBPFUT3MH3_Quote</v>
      </c>
      <c r="D61" s="16" t="e">
        <f>_xll.qlRateHelperQuoteValue($B61,Trigger)</f>
        <v>#NUM!</v>
      </c>
      <c r="E61" s="6" t="e">
        <f>_xll.qlFuturesRateHelperConvexityAdjustment($B61,Trigger)</f>
        <v>#NUM!</v>
      </c>
      <c r="F61" s="74" t="b">
        <v>1</v>
      </c>
      <c r="G61" s="74">
        <v>30</v>
      </c>
      <c r="H61" s="74">
        <v>1</v>
      </c>
      <c r="I61" s="4">
        <f>_xll.qlRateHelperEarliestDate($B61,Trigger)</f>
        <v>45000</v>
      </c>
      <c r="J61" s="3">
        <f>_xll.qlRateHelperLatestDate($B61,Trigger)</f>
        <v>45092</v>
      </c>
      <c r="L61" s="73"/>
      <c r="M61" s="73"/>
      <c r="N61" s="73"/>
    </row>
    <row r="62" spans="1:14" x14ac:dyDescent="0.2">
      <c r="B62" s="150" t="str">
        <f>Swaps!K6</f>
        <v>obj_00385#0001</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41914</v>
      </c>
      <c r="J62" s="10">
        <f>_xll.qlRateHelperLatestDate($B62,Trigger)</f>
        <v>42279</v>
      </c>
    </row>
    <row r="63" spans="1:14" x14ac:dyDescent="0.2">
      <c r="B63" s="149" t="str">
        <f>Swaps!K7</f>
        <v>obj_0036e#0001</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41914</v>
      </c>
      <c r="J63" s="3">
        <f>_xll.qlRateHelperLatestDate($B63,Trigger)</f>
        <v>42373</v>
      </c>
    </row>
    <row r="64" spans="1:14" x14ac:dyDescent="0.2">
      <c r="B64" s="149" t="str">
        <f>Swaps!K8</f>
        <v>obj_0037a#0001</v>
      </c>
      <c r="C64" s="7" t="str">
        <f>_xll.qlRateHelperQuoteName(B64)</f>
        <v>GBPSB6L18M_Quote</v>
      </c>
      <c r="D64" s="6">
        <f>_xll.qlRateHelperQuoteValue($B64,Trigger)</f>
        <v>1.0240000000000001E-2</v>
      </c>
      <c r="E64" s="6">
        <f>_xll.qlSwapRateHelperSpread($B64,Trigger)</f>
        <v>0</v>
      </c>
      <c r="F64" s="5" t="b">
        <v>0</v>
      </c>
      <c r="G64" s="5">
        <v>50</v>
      </c>
      <c r="H64" s="5">
        <v>1</v>
      </c>
      <c r="I64" s="4">
        <f>_xll.qlRateHelperEarliestDate($B64,Trigger)</f>
        <v>41914</v>
      </c>
      <c r="J64" s="3">
        <f>_xll.qlRateHelperLatestDate($B64,Trigger)</f>
        <v>42464</v>
      </c>
    </row>
    <row r="65" spans="2:12" x14ac:dyDescent="0.2">
      <c r="B65" s="149" t="str">
        <f>Swaps!K9</f>
        <v>obj_00368#0001</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41914</v>
      </c>
      <c r="J65" s="3">
        <f>_xll.qlRateHelperLatestDate($B65,Trigger)</f>
        <v>42555</v>
      </c>
    </row>
    <row r="66" spans="2:12" x14ac:dyDescent="0.2">
      <c r="B66" s="149" t="str">
        <f>Swaps!K10</f>
        <v>obj_003aa#0001</v>
      </c>
      <c r="C66" s="7" t="str">
        <f>_xll.qlRateHelperQuoteName(B66)</f>
        <v>GBPSB6L2Y_Quote</v>
      </c>
      <c r="D66" s="6">
        <f>_xll.qlRateHelperQuoteValue($B66,Trigger)</f>
        <v>1.1939999999999999E-2</v>
      </c>
      <c r="E66" s="6">
        <f>_xll.qlSwapRateHelperSpread($B66,Trigger)</f>
        <v>0</v>
      </c>
      <c r="F66" s="5" t="b">
        <v>0</v>
      </c>
      <c r="G66" s="5">
        <v>50</v>
      </c>
      <c r="H66" s="5">
        <v>1</v>
      </c>
      <c r="I66" s="4">
        <f>_xll.qlRateHelperEarliestDate($B66,Trigger)</f>
        <v>41914</v>
      </c>
      <c r="J66" s="3">
        <f>_xll.qlRateHelperLatestDate($B66,Trigger)</f>
        <v>42646</v>
      </c>
    </row>
    <row r="67" spans="2:12" x14ac:dyDescent="0.2">
      <c r="B67" s="149" t="str">
        <f>Swaps!K11</f>
        <v>obj_0037e#0001</v>
      </c>
      <c r="C67" s="7" t="str">
        <f>_xll.qlRateHelperQuoteName(B67)</f>
        <v>GBPSB6L3Y_Quote</v>
      </c>
      <c r="D67" s="6">
        <f>_xll.qlRateHelperQuoteValue($B67,Trigger)</f>
        <v>1.498E-2</v>
      </c>
      <c r="E67" s="6">
        <f>_xll.qlSwapRateHelperSpread($B67,Trigger)</f>
        <v>0</v>
      </c>
      <c r="F67" s="5" t="b">
        <v>1</v>
      </c>
      <c r="G67" s="5">
        <v>50</v>
      </c>
      <c r="H67" s="5">
        <v>1</v>
      </c>
      <c r="I67" s="4">
        <f>_xll.qlRateHelperEarliestDate($B67,Trigger)</f>
        <v>41914</v>
      </c>
      <c r="J67" s="3">
        <f>_xll.qlRateHelperLatestDate($B67,Trigger)</f>
        <v>43010</v>
      </c>
    </row>
    <row r="68" spans="2:12" x14ac:dyDescent="0.2">
      <c r="B68" s="149" t="str">
        <f>Swaps!K12</f>
        <v>obj_0038b#0001</v>
      </c>
      <c r="C68" s="7" t="str">
        <f>_xll.qlRateHelperQuoteName(B68)</f>
        <v>GBPSB6L4Y_Quote</v>
      </c>
      <c r="D68" s="6">
        <f>_xll.qlRateHelperQuoteValue($B68,Trigger)</f>
        <v>1.7319999999999999E-2</v>
      </c>
      <c r="E68" s="6">
        <f>_xll.qlSwapRateHelperSpread($B68,Trigger)</f>
        <v>0</v>
      </c>
      <c r="F68" s="5" t="b">
        <v>1</v>
      </c>
      <c r="G68" s="5">
        <v>50</v>
      </c>
      <c r="H68" s="5">
        <v>1</v>
      </c>
      <c r="I68" s="4">
        <f>_xll.qlRateHelperEarliestDate($B68,Trigger)</f>
        <v>41914</v>
      </c>
      <c r="J68" s="3">
        <f>_xll.qlRateHelperLatestDate($B68,Trigger)</f>
        <v>43375</v>
      </c>
    </row>
    <row r="69" spans="2:12" x14ac:dyDescent="0.2">
      <c r="B69" s="149" t="str">
        <f>Swaps!K13</f>
        <v>obj_00388#0001</v>
      </c>
      <c r="C69" s="7" t="str">
        <f>_xll.qlRateHelperQuoteName(B69)</f>
        <v>GBPSB6L5Y_Quote</v>
      </c>
      <c r="D69" s="6">
        <f>_xll.qlRateHelperQuoteValue($B69,Trigger)</f>
        <v>1.9100000000000002E-2</v>
      </c>
      <c r="E69" s="6">
        <f>_xll.qlSwapRateHelperSpread($B69,Trigger)</f>
        <v>0</v>
      </c>
      <c r="F69" s="5" t="b">
        <v>1</v>
      </c>
      <c r="G69" s="5">
        <v>50</v>
      </c>
      <c r="H69" s="5">
        <v>1</v>
      </c>
      <c r="I69" s="4">
        <f>_xll.qlRateHelperEarliestDate($B69,Trigger)</f>
        <v>41914</v>
      </c>
      <c r="J69" s="3">
        <f>_xll.qlRateHelperLatestDate($B69,Trigger)</f>
        <v>43740</v>
      </c>
    </row>
    <row r="70" spans="2:12" x14ac:dyDescent="0.2">
      <c r="B70" s="149" t="str">
        <f>Swaps!K14</f>
        <v>obj_00376#0001</v>
      </c>
      <c r="C70" s="7" t="str">
        <f>_xll.qlRateHelperQuoteName(B70)</f>
        <v>GBPSB6L6Y_Quote</v>
      </c>
      <c r="D70" s="6">
        <f>_xll.qlRateHelperQuoteValue($B70,Trigger)</f>
        <v>2.052E-2</v>
      </c>
      <c r="E70" s="6">
        <f>_xll.qlSwapRateHelperSpread($B70,Trigger)</f>
        <v>0</v>
      </c>
      <c r="F70" s="5" t="b">
        <v>1</v>
      </c>
      <c r="G70" s="5">
        <v>50</v>
      </c>
      <c r="H70" s="5">
        <v>1</v>
      </c>
      <c r="I70" s="4">
        <f>_xll.qlRateHelperEarliestDate($B70,Trigger)</f>
        <v>41914</v>
      </c>
      <c r="J70" s="3">
        <f>_xll.qlRateHelperLatestDate($B70,Trigger)</f>
        <v>44106</v>
      </c>
    </row>
    <row r="71" spans="2:12" x14ac:dyDescent="0.2">
      <c r="B71" s="149" t="str">
        <f>Swaps!K15</f>
        <v>obj_0037c#0001</v>
      </c>
      <c r="C71" s="7" t="str">
        <f>_xll.qlRateHelperQuoteName(B71)</f>
        <v>GBPSB6L7Y_Quote</v>
      </c>
      <c r="D71" s="6">
        <f>_xll.qlRateHelperQuoteValue($B71,Trigger)</f>
        <v>2.1680000000000001E-2</v>
      </c>
      <c r="E71" s="6">
        <f>_xll.qlSwapRateHelperSpread($B71,Trigger)</f>
        <v>0</v>
      </c>
      <c r="F71" s="5" t="b">
        <v>1</v>
      </c>
      <c r="G71" s="5">
        <v>50</v>
      </c>
      <c r="H71" s="5">
        <v>1</v>
      </c>
      <c r="I71" s="4">
        <f>_xll.qlRateHelperEarliestDate($B71,Trigger)</f>
        <v>41914</v>
      </c>
      <c r="J71" s="3">
        <f>_xll.qlRateHelperLatestDate($B71,Trigger)</f>
        <v>44473</v>
      </c>
      <c r="L71" s="9"/>
    </row>
    <row r="72" spans="2:12" x14ac:dyDescent="0.2">
      <c r="B72" s="149" t="str">
        <f>Swaps!K16</f>
        <v>obj_00395#0001</v>
      </c>
      <c r="C72" s="7" t="str">
        <f>_xll.qlRateHelperQuoteName(B72)</f>
        <v>GBPSB6L8Y_Quote</v>
      </c>
      <c r="D72" s="6">
        <f>_xll.qlRateHelperQuoteValue($B72,Trigger)</f>
        <v>2.2669999999999999E-2</v>
      </c>
      <c r="E72" s="6">
        <f>_xll.qlSwapRateHelperSpread($B72,Trigger)</f>
        <v>0</v>
      </c>
      <c r="F72" s="5" t="b">
        <v>1</v>
      </c>
      <c r="G72" s="5">
        <v>50</v>
      </c>
      <c r="H72" s="5">
        <v>1</v>
      </c>
      <c r="I72" s="4">
        <f>_xll.qlRateHelperEarliestDate($B72,Trigger)</f>
        <v>41914</v>
      </c>
      <c r="J72" s="3">
        <f>_xll.qlRateHelperLatestDate($B72,Trigger)</f>
        <v>44837</v>
      </c>
      <c r="L72" s="9"/>
    </row>
    <row r="73" spans="2:12" x14ac:dyDescent="0.2">
      <c r="B73" s="149" t="str">
        <f>Swaps!K17</f>
        <v>obj_003a6#0001</v>
      </c>
      <c r="C73" s="7" t="str">
        <f>_xll.qlRateHelperQuoteName(B73)</f>
        <v>GBPSB6L9Y_Quote</v>
      </c>
      <c r="D73" s="6">
        <f>_xll.qlRateHelperQuoteValue($B73,Trigger)</f>
        <v>2.3529999999999999E-2</v>
      </c>
      <c r="E73" s="6">
        <f>_xll.qlSwapRateHelperSpread($B73,Trigger)</f>
        <v>0</v>
      </c>
      <c r="F73" s="5" t="b">
        <v>1</v>
      </c>
      <c r="G73" s="5">
        <v>50</v>
      </c>
      <c r="H73" s="5">
        <v>1</v>
      </c>
      <c r="I73" s="4">
        <f>_xll.qlRateHelperEarliestDate($B73,Trigger)</f>
        <v>41914</v>
      </c>
      <c r="J73" s="3">
        <f>_xll.qlRateHelperLatestDate($B73,Trigger)</f>
        <v>45201</v>
      </c>
      <c r="L73" s="9"/>
    </row>
    <row r="74" spans="2:12" x14ac:dyDescent="0.2">
      <c r="B74" s="149" t="str">
        <f>Swaps!K18</f>
        <v>obj_0036c#0001</v>
      </c>
      <c r="C74" s="7" t="str">
        <f>_xll.qlRateHelperQuoteName(B74)</f>
        <v>GBPSB6L10Y_Quote</v>
      </c>
      <c r="D74" s="6">
        <f>_xll.qlRateHelperQuoteValue($B74,Trigger)</f>
        <v>2.426E-2</v>
      </c>
      <c r="E74" s="6">
        <f>_xll.qlSwapRateHelperSpread($B74,Trigger)</f>
        <v>0</v>
      </c>
      <c r="F74" s="5" t="b">
        <v>1</v>
      </c>
      <c r="G74" s="5">
        <v>50</v>
      </c>
      <c r="H74" s="5">
        <v>1</v>
      </c>
      <c r="I74" s="4">
        <f>_xll.qlRateHelperEarliestDate($B74,Trigger)</f>
        <v>41914</v>
      </c>
      <c r="J74" s="3">
        <f>_xll.qlRateHelperLatestDate($B74,Trigger)</f>
        <v>45567</v>
      </c>
      <c r="L74" s="9"/>
    </row>
    <row r="75" spans="2:12" x14ac:dyDescent="0.2">
      <c r="B75" s="149" t="str">
        <f>Swaps!K19</f>
        <v>obj_003b0#0001</v>
      </c>
      <c r="C75" s="7" t="str">
        <f>_xll.qlRateHelperQuoteName(B75)</f>
        <v>GBPSB6L11Y_Quote</v>
      </c>
      <c r="D75" s="6">
        <f>_xll.qlRateHelperQuoteValue($B75,Trigger)</f>
        <v>2.4909999999999998E-2</v>
      </c>
      <c r="E75" s="6">
        <f>_xll.qlSwapRateHelperSpread($B75,Trigger)</f>
        <v>0</v>
      </c>
      <c r="F75" s="5" t="b">
        <v>0</v>
      </c>
      <c r="G75" s="5">
        <v>50</v>
      </c>
      <c r="H75" s="5">
        <v>1</v>
      </c>
      <c r="I75" s="4">
        <f>_xll.qlRateHelperEarliestDate($B75,Trigger)</f>
        <v>41914</v>
      </c>
      <c r="J75" s="3">
        <f>_xll.qlRateHelperLatestDate($B75,Trigger)</f>
        <v>45932</v>
      </c>
      <c r="L75" s="9"/>
    </row>
    <row r="76" spans="2:12" x14ac:dyDescent="0.2">
      <c r="B76" s="149" t="str">
        <f>Swaps!K20</f>
        <v>obj_0039e#0001</v>
      </c>
      <c r="C76" s="7" t="str">
        <f>_xll.qlRateHelperQuoteName(B76)</f>
        <v>GBPSB6L12Y_Quote</v>
      </c>
      <c r="D76" s="6">
        <f>_xll.qlRateHelperQuoteValue($B76,Trigger)</f>
        <v>2.5460000000000003E-2</v>
      </c>
      <c r="E76" s="6">
        <f>_xll.qlSwapRateHelperSpread($B76,Trigger)</f>
        <v>0</v>
      </c>
      <c r="F76" s="5" t="b">
        <v>1</v>
      </c>
      <c r="G76" s="5">
        <v>50</v>
      </c>
      <c r="H76" s="5">
        <v>1</v>
      </c>
      <c r="I76" s="4">
        <f>_xll.qlRateHelperEarliestDate($B76,Trigger)</f>
        <v>41914</v>
      </c>
      <c r="J76" s="3">
        <f>_xll.qlRateHelperLatestDate($B76,Trigger)</f>
        <v>46297</v>
      </c>
      <c r="L76" s="9"/>
    </row>
    <row r="77" spans="2:12" x14ac:dyDescent="0.2">
      <c r="B77" s="149" t="str">
        <f>Swaps!K21</f>
        <v>obj_0039a#0001</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41914</v>
      </c>
      <c r="J77" s="3">
        <f>_xll.qlRateHelperLatestDate($B77,Trigger)</f>
        <v>46664</v>
      </c>
      <c r="L77" s="9"/>
    </row>
    <row r="78" spans="2:12" x14ac:dyDescent="0.2">
      <c r="B78" s="149" t="str">
        <f>Swaps!K22</f>
        <v>obj_00366#0001</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41914</v>
      </c>
      <c r="J78" s="3">
        <f>_xll.qlRateHelperLatestDate($B78,Trigger)</f>
        <v>47028</v>
      </c>
      <c r="L78" s="9"/>
    </row>
    <row r="79" spans="2:12" x14ac:dyDescent="0.2">
      <c r="B79" s="149" t="str">
        <f>Swaps!K23</f>
        <v>obj_00379#0001</v>
      </c>
      <c r="C79" s="7" t="str">
        <f>_xll.qlRateHelperQuoteName(B79)</f>
        <v>GBPSB6L15Y_Quote</v>
      </c>
      <c r="D79" s="6">
        <f>_xll.qlRateHelperQuoteValue($B79,Trigger)</f>
        <v>2.674E-2</v>
      </c>
      <c r="E79" s="6">
        <f>_xll.qlSwapRateHelperSpread($B79,Trigger)</f>
        <v>0</v>
      </c>
      <c r="F79" s="5" t="b">
        <v>1</v>
      </c>
      <c r="G79" s="5">
        <v>50</v>
      </c>
      <c r="H79" s="5">
        <v>1</v>
      </c>
      <c r="I79" s="4">
        <f>_xll.qlRateHelperEarliestDate($B79,Trigger)</f>
        <v>41914</v>
      </c>
      <c r="J79" s="3">
        <f>_xll.qlRateHelperLatestDate($B79,Trigger)</f>
        <v>47393</v>
      </c>
      <c r="L79" s="9"/>
    </row>
    <row r="80" spans="2:12" x14ac:dyDescent="0.2">
      <c r="B80" s="149" t="str">
        <f>Swaps!K24</f>
        <v>obj_0038d#0001</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41914</v>
      </c>
      <c r="J80" s="3">
        <f>_xll.qlRateHelperLatestDate($B80,Trigger)</f>
        <v>47758</v>
      </c>
      <c r="L80" s="9"/>
    </row>
    <row r="81" spans="2:12" x14ac:dyDescent="0.2">
      <c r="B81" s="149" t="str">
        <f>Swaps!K25</f>
        <v>obj_0038e#0001</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41914</v>
      </c>
      <c r="J81" s="3">
        <f>_xll.qlRateHelperLatestDate($B81,Trigger)</f>
        <v>48123</v>
      </c>
      <c r="L81" s="9"/>
    </row>
    <row r="82" spans="2:12" x14ac:dyDescent="0.2">
      <c r="B82" s="149" t="str">
        <f>Swaps!K26</f>
        <v>obj_00396#0001</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41914</v>
      </c>
      <c r="J82" s="3">
        <f>_xll.qlRateHelperLatestDate($B82,Trigger)</f>
        <v>48491</v>
      </c>
      <c r="L82" s="9"/>
    </row>
    <row r="83" spans="2:12" x14ac:dyDescent="0.2">
      <c r="B83" s="149" t="str">
        <f>Swaps!K27</f>
        <v>obj_0038a#0001</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41914</v>
      </c>
      <c r="J83" s="3">
        <f>_xll.qlRateHelperLatestDate($B83,Trigger)</f>
        <v>48855</v>
      </c>
      <c r="L83" s="9"/>
    </row>
    <row r="84" spans="2:12" x14ac:dyDescent="0.2">
      <c r="B84" s="149" t="str">
        <f>Swaps!K28</f>
        <v>obj_003b1#0001</v>
      </c>
      <c r="C84" s="7" t="str">
        <f>_xll.qlRateHelperQuoteName(B84)</f>
        <v>GBPSB6L20Y_Quote</v>
      </c>
      <c r="D84" s="6">
        <f>_xll.qlRateHelperQuoteValue($B84,Trigger)</f>
        <v>2.7900000000000001E-2</v>
      </c>
      <c r="E84" s="6">
        <f>_xll.qlSwapRateHelperSpread($B84,Trigger)</f>
        <v>0</v>
      </c>
      <c r="F84" s="5" t="b">
        <v>1</v>
      </c>
      <c r="G84" s="5">
        <v>50</v>
      </c>
      <c r="H84" s="5">
        <v>1</v>
      </c>
      <c r="I84" s="4">
        <f>_xll.qlRateHelperEarliestDate($B84,Trigger)</f>
        <v>41914</v>
      </c>
      <c r="J84" s="3">
        <f>_xll.qlRateHelperLatestDate($B84,Trigger)</f>
        <v>49219</v>
      </c>
      <c r="L84" s="9"/>
    </row>
    <row r="85" spans="2:12" x14ac:dyDescent="0.2">
      <c r="B85" s="149" t="str">
        <f>Swaps!K29</f>
        <v>obj_0036f#0001</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41914</v>
      </c>
      <c r="J85" s="3">
        <f>_xll.qlRateHelperLatestDate($B85,Trigger)</f>
        <v>49584</v>
      </c>
      <c r="L85" s="9"/>
    </row>
    <row r="86" spans="2:12" x14ac:dyDescent="0.2">
      <c r="B86" s="149" t="str">
        <f>Swaps!K30</f>
        <v>obj_0036d#0001</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41914</v>
      </c>
      <c r="J86" s="3">
        <f>_xll.qlRateHelperLatestDate($B86,Trigger)</f>
        <v>49950</v>
      </c>
      <c r="L86" s="9"/>
    </row>
    <row r="87" spans="2:12" x14ac:dyDescent="0.2">
      <c r="B87" s="149" t="str">
        <f>Swaps!K31</f>
        <v>obj_00397#0001</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41914</v>
      </c>
      <c r="J87" s="3">
        <f>_xll.qlRateHelperLatestDate($B87,Trigger)</f>
        <v>50315</v>
      </c>
      <c r="L87" s="9"/>
    </row>
    <row r="88" spans="2:12" x14ac:dyDescent="0.2">
      <c r="B88" s="149" t="str">
        <f>Swaps!K32</f>
        <v>obj_00393#0001</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41914</v>
      </c>
      <c r="J88" s="3">
        <f>_xll.qlRateHelperLatestDate($B88,Trigger)</f>
        <v>50682</v>
      </c>
      <c r="L88" s="9"/>
    </row>
    <row r="89" spans="2:12" x14ac:dyDescent="0.2">
      <c r="B89" s="149" t="str">
        <f>Swaps!K33</f>
        <v>obj_003af#0001</v>
      </c>
      <c r="C89" s="7" t="str">
        <f>_xll.qlRateHelperQuoteName(B89)</f>
        <v>GBPSB6L25Y_Quote</v>
      </c>
      <c r="D89" s="6">
        <f>_xll.qlRateHelperQuoteValue($B89,Trigger)</f>
        <v>2.8289999999999996E-2</v>
      </c>
      <c r="E89" s="6">
        <f>_xll.qlSwapRateHelperSpread($B89,Trigger)</f>
        <v>0</v>
      </c>
      <c r="F89" s="5" t="b">
        <v>1</v>
      </c>
      <c r="G89" s="5">
        <v>50</v>
      </c>
      <c r="H89" s="5">
        <v>1</v>
      </c>
      <c r="I89" s="4">
        <f>_xll.qlRateHelperEarliestDate($B89,Trigger)</f>
        <v>41914</v>
      </c>
      <c r="J89" s="3">
        <f>_xll.qlRateHelperLatestDate($B89,Trigger)</f>
        <v>51046</v>
      </c>
      <c r="L89" s="9"/>
    </row>
    <row r="90" spans="2:12" x14ac:dyDescent="0.2">
      <c r="B90" s="149" t="str">
        <f>Swaps!K34</f>
        <v>obj_003a3#0001</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41914</v>
      </c>
      <c r="J90" s="3">
        <f>_xll.qlRateHelperLatestDate($B90,Trigger)</f>
        <v>51411</v>
      </c>
      <c r="L90" s="9"/>
    </row>
    <row r="91" spans="2:12" x14ac:dyDescent="0.2">
      <c r="B91" s="149" t="str">
        <f>Swaps!K35</f>
        <v>obj_0039d#0001</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41914</v>
      </c>
      <c r="J91" s="3">
        <f>_xll.qlRateHelperLatestDate($B91,Trigger)</f>
        <v>51776</v>
      </c>
      <c r="L91" s="9"/>
    </row>
    <row r="92" spans="2:12" x14ac:dyDescent="0.2">
      <c r="B92" s="149" t="str">
        <f>Swaps!K36</f>
        <v>obj_0037d#0001</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41914</v>
      </c>
      <c r="J92" s="3">
        <f>_xll.qlRateHelperLatestDate($B92,Trigger)</f>
        <v>52141</v>
      </c>
      <c r="L92" s="9"/>
    </row>
    <row r="93" spans="2:12" x14ac:dyDescent="0.2">
      <c r="B93" s="149" t="str">
        <f>Swaps!K37</f>
        <v>obj_0037b#0001</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41914</v>
      </c>
      <c r="J93" s="3">
        <f>_xll.qlRateHelperLatestDate($B93,Trigger)</f>
        <v>52506</v>
      </c>
      <c r="L93" s="9"/>
    </row>
    <row r="94" spans="2:12" x14ac:dyDescent="0.2">
      <c r="B94" s="149" t="str">
        <f>Swaps!K38</f>
        <v>obj_003a5#0001</v>
      </c>
      <c r="C94" s="7" t="str">
        <f>_xll.qlRateHelperQuoteName(B94)</f>
        <v>GBPSB6L30Y_Quote</v>
      </c>
      <c r="D94" s="6">
        <f>_xll.qlRateHelperQuoteValue($B94,Trigger)</f>
        <v>2.8459999999999999E-2</v>
      </c>
      <c r="E94" s="6">
        <f>_xll.qlSwapRateHelperSpread($B94,Trigger)</f>
        <v>0</v>
      </c>
      <c r="F94" s="5" t="b">
        <v>1</v>
      </c>
      <c r="G94" s="5">
        <v>50</v>
      </c>
      <c r="H94" s="5">
        <v>1</v>
      </c>
      <c r="I94" s="4">
        <f>_xll.qlRateHelperEarliestDate($B94,Trigger)</f>
        <v>41914</v>
      </c>
      <c r="J94" s="3">
        <f>_xll.qlRateHelperLatestDate($B94,Trigger)</f>
        <v>52873</v>
      </c>
      <c r="L94" s="9"/>
    </row>
    <row r="95" spans="2:12" x14ac:dyDescent="0.2">
      <c r="B95" s="149" t="str">
        <f>Swaps!K39</f>
        <v>obj_00377#0001</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41914</v>
      </c>
      <c r="J95" s="3">
        <f>_xll.qlRateHelperLatestDate($B95,Trigger)</f>
        <v>54700</v>
      </c>
      <c r="L95" s="9"/>
    </row>
    <row r="96" spans="2:12" x14ac:dyDescent="0.2">
      <c r="B96" s="149" t="str">
        <f>Swaps!K40</f>
        <v>obj_003a7#0001</v>
      </c>
      <c r="C96" s="7" t="str">
        <f>_xll.qlRateHelperQuoteName(B96)</f>
        <v>GBPSB6L40Y_Quote</v>
      </c>
      <c r="D96" s="6">
        <f>_xll.qlRateHelperQuoteValue($B96,Trigger)</f>
        <v>2.8340000000000001E-2</v>
      </c>
      <c r="E96" s="6">
        <f>_xll.qlSwapRateHelperSpread($B96,Trigger)</f>
        <v>0</v>
      </c>
      <c r="F96" s="5" t="b">
        <v>1</v>
      </c>
      <c r="G96" s="5">
        <v>50</v>
      </c>
      <c r="H96" s="5">
        <v>1</v>
      </c>
      <c r="I96" s="4">
        <f>_xll.qlRateHelperEarliestDate($B96,Trigger)</f>
        <v>41914</v>
      </c>
      <c r="J96" s="3">
        <f>_xll.qlRateHelperLatestDate($B96,Trigger)</f>
        <v>56524</v>
      </c>
      <c r="L96" s="9"/>
    </row>
    <row r="97" spans="2:12" x14ac:dyDescent="0.2">
      <c r="B97" s="149" t="str">
        <f>Swaps!K41</f>
        <v>obj_00384#0001</v>
      </c>
      <c r="C97" s="7" t="str">
        <f>_xll.qlRateHelperQuoteName(B97)</f>
        <v>GBPSB6L50Y_Quote</v>
      </c>
      <c r="D97" s="6">
        <f>_xll.qlRateHelperQuoteValue($B97,Trigger)</f>
        <v>2.836E-2</v>
      </c>
      <c r="E97" s="6">
        <f>_xll.qlSwapRateHelperSpread($B97,Trigger)</f>
        <v>0</v>
      </c>
      <c r="F97" s="5" t="b">
        <v>1</v>
      </c>
      <c r="G97" s="5">
        <v>50</v>
      </c>
      <c r="H97" s="5">
        <v>1</v>
      </c>
      <c r="I97" s="4">
        <f>_xll.qlRateHelperEarliestDate($B97,Trigger)</f>
        <v>41914</v>
      </c>
      <c r="J97" s="3">
        <f>_xll.qlRateHelperLatestDate($B97,Trigger)</f>
        <v>60177</v>
      </c>
      <c r="L97" s="9"/>
    </row>
    <row r="98" spans="2:12" x14ac:dyDescent="0.2">
      <c r="B98" s="151" t="str">
        <f>Swaps!K42</f>
        <v>obj_003b2#0001</v>
      </c>
      <c r="C98" s="7" t="str">
        <f>_xll.qlRateHelperQuoteName(B98)</f>
        <v>GBPSB6L60Y_Quote</v>
      </c>
      <c r="D98" s="6">
        <f>_xll.qlRateHelperQuoteValue($B98,Trigger)</f>
        <v>2.8490000000000001E-2</v>
      </c>
      <c r="E98" s="6">
        <f>_xll.qlSwapRateHelperSpread($B98,Trigger)</f>
        <v>0</v>
      </c>
      <c r="F98" s="74" t="b">
        <v>1</v>
      </c>
      <c r="G98" s="74">
        <v>50</v>
      </c>
      <c r="H98" s="74">
        <v>1</v>
      </c>
      <c r="I98" s="4">
        <f>_xll.qlRateHelperEarliestDate($B98,Trigger)</f>
        <v>41914</v>
      </c>
      <c r="J98" s="3">
        <f>_xll.qlRateHelperLatestDate($B98,Trigger)</f>
        <v>63829</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workbookViewId="0">
      <selection activeCell="B5" sqref="B5"/>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1.42578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89" t="s">
        <v>60</v>
      </c>
      <c r="B1" s="190"/>
      <c r="D1" s="145" t="s">
        <v>59</v>
      </c>
      <c r="E1" s="36" t="s">
        <v>130</v>
      </c>
      <c r="F1" s="35" t="s">
        <v>58</v>
      </c>
      <c r="G1" s="35"/>
      <c r="H1" s="35" t="s">
        <v>45</v>
      </c>
      <c r="I1" s="34" t="s">
        <v>44</v>
      </c>
      <c r="J1" s="24">
        <f t="array" ref="J1:J126">_xll.qlPiecewiseYieldCurveData(YieldCurve)</f>
        <v>4.7562690106835309E-3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obj_00355</v>
      </c>
      <c r="E2" s="25" t="str">
        <f>_xll.qlRateHelperQuoteName(D2)</f>
        <v>GBPOND_Quote</v>
      </c>
      <c r="F2" s="24">
        <f>_xll.qlRateHelperRate($D2)</f>
        <v>4.7562999999999998E-3</v>
      </c>
      <c r="G2" s="24" t="str">
        <f>IF(ISERROR(_xll.qlSwapRateHelperSpread($D2)),IF(ISERROR(_xll.qlFuturesRateHelperConvexityAdjustment($D2)),"--",_xll.qlFuturesRateHelperConvexityAdjustment($D2)),_xll.qlSwapRateHelperSpread($D2))</f>
        <v>--</v>
      </c>
      <c r="H2" s="23">
        <f>_xll.qlRateHelperEarliestDate($D2)</f>
        <v>41914</v>
      </c>
      <c r="I2" s="22">
        <f>_xll.qlRateHelperLatestDate($D2)</f>
        <v>41915</v>
      </c>
      <c r="J2" s="24">
        <v>4.7562690106835309E-3</v>
      </c>
      <c r="M2" s="73"/>
      <c r="N2" s="73"/>
      <c r="O2" s="73"/>
      <c r="P2" s="184"/>
    </row>
    <row r="3" spans="1:16" x14ac:dyDescent="0.2">
      <c r="A3" s="29" t="s">
        <v>56</v>
      </c>
      <c r="B3" s="31">
        <v>0</v>
      </c>
      <c r="D3" s="25" t="str">
        <v>obj_0035f</v>
      </c>
      <c r="E3" s="25" t="str">
        <f>_xll.qlRateHelperQuoteName(D3)</f>
        <v>GBPSND_Mx_Quote</v>
      </c>
      <c r="F3" s="24">
        <f>_xll.qlRateHelperRate($D3)</f>
        <v>0</v>
      </c>
      <c r="G3" s="24" t="str">
        <f>IF(ISERROR(_xll.qlSwapRateHelperSpread($D3)),IF(ISERROR(_xll.qlFuturesRateHelperConvexityAdjustment($D3)),"--",_xll.qlFuturesRateHelperConvexityAdjustment($D3)),_xll.qlSwapRateHelperSpread($D3))</f>
        <v>--</v>
      </c>
      <c r="H3" s="23">
        <f>_xll.qlRateHelperEarliestDate($D3)</f>
        <v>41915</v>
      </c>
      <c r="I3" s="22">
        <f>_xll.qlRateHelperLatestDate($D3)</f>
        <v>41918</v>
      </c>
      <c r="J3" s="24">
        <v>1.1890672526646562E-3</v>
      </c>
      <c r="M3" s="73"/>
      <c r="N3" s="73"/>
      <c r="O3" s="73"/>
      <c r="P3" s="184"/>
    </row>
    <row r="4" spans="1:16" x14ac:dyDescent="0.2">
      <c r="A4" s="29" t="s">
        <v>55</v>
      </c>
      <c r="B4" s="31">
        <v>5</v>
      </c>
      <c r="D4" s="25" t="str">
        <v>obj_00353</v>
      </c>
      <c r="E4" s="25" t="str">
        <f>_xll.qlRateHelperQuoteName(D4)</f>
        <v>GBPSWD_Quote</v>
      </c>
      <c r="F4" s="24">
        <f>_xll.qlRateHelperRate($D4)</f>
        <v>4.8187999999999998E-3</v>
      </c>
      <c r="G4" s="24" t="str">
        <f>IF(ISERROR(_xll.qlSwapRateHelperSpread($D4)),IF(ISERROR(_xll.qlFuturesRateHelperConvexityAdjustment($D4)),"--",_xll.qlFuturesRateHelperConvexityAdjustment($D4)),_xll.qlSwapRateHelperSpread($D4))</f>
        <v>--</v>
      </c>
      <c r="H4" s="23">
        <f>_xll.qlRateHelperEarliestDate($D4)</f>
        <v>41914</v>
      </c>
      <c r="I4" s="22">
        <f>_xll.qlRateHelperLatestDate($D4)</f>
        <v>41921</v>
      </c>
      <c r="J4" s="24">
        <v>4.818577348197536E-3</v>
      </c>
      <c r="M4" s="73"/>
      <c r="N4" s="73"/>
      <c r="O4" s="73"/>
      <c r="P4" s="184"/>
    </row>
    <row r="5" spans="1:16" x14ac:dyDescent="0.2">
      <c r="A5" s="29" t="s">
        <v>54</v>
      </c>
      <c r="B5" s="30" t="s">
        <v>53</v>
      </c>
      <c r="D5" s="25" t="str">
        <v>obj_0035c</v>
      </c>
      <c r="E5" s="25" t="str">
        <f>_xll.qlRateHelperQuoteName(D5)</f>
        <v>GBP2WD_Mx_Quote</v>
      </c>
      <c r="F5" s="24">
        <f>_xll.qlRateHelperRate($D5)</f>
        <v>4.8990250000000004E-3</v>
      </c>
      <c r="G5" s="24" t="str">
        <f>IF(ISERROR(_xll.qlSwapRateHelperSpread($D5)),IF(ISERROR(_xll.qlFuturesRateHelperConvexityAdjustment($D5)),"--",_xll.qlFuturesRateHelperConvexityAdjustment($D5)),_xll.qlSwapRateHelperSpread($D5))</f>
        <v>--</v>
      </c>
      <c r="H5" s="23">
        <f>_xll.qlRateHelperEarliestDate($D5)</f>
        <v>41914</v>
      </c>
      <c r="I5" s="22">
        <f>_xll.qlRateHelperLatestDate($D5)</f>
        <v>41928</v>
      </c>
      <c r="J5" s="24">
        <v>4.8985647751281641E-3</v>
      </c>
      <c r="M5" s="73"/>
      <c r="N5" s="73"/>
      <c r="O5" s="73"/>
      <c r="P5" s="184"/>
    </row>
    <row r="6" spans="1:16" x14ac:dyDescent="0.2">
      <c r="A6" s="29" t="s">
        <v>52</v>
      </c>
      <c r="B6" s="28" t="str">
        <f>_xll.ohRangeRetrieveError(Selected!D2)</f>
        <v/>
      </c>
      <c r="D6" s="25" t="str">
        <v>obj_00350</v>
      </c>
      <c r="E6" s="25" t="str">
        <f>_xll.qlRateHelperQuoteName(D6)</f>
        <v>GBP1MD_Quote</v>
      </c>
      <c r="F6" s="24">
        <f>_xll.qlRateHelperRate($D6)</f>
        <v>5.0319000000000006E-3</v>
      </c>
      <c r="G6" s="24" t="str">
        <f>IF(ISERROR(_xll.qlSwapRateHelperSpread($D6)),IF(ISERROR(_xll.qlFuturesRateHelperConvexityAdjustment($D6)),"--",_xll.qlFuturesRateHelperConvexityAdjustment($D6)),_xll.qlSwapRateHelperSpread($D6))</f>
        <v>--</v>
      </c>
      <c r="H6" s="23">
        <f>_xll.qlRateHelperEarliestDate($D6)</f>
        <v>41914</v>
      </c>
      <c r="I6" s="22">
        <f>_xll.qlRateHelperLatestDate($D6)</f>
        <v>41946</v>
      </c>
      <c r="J6" s="24">
        <v>5.0307904077403929E-3</v>
      </c>
      <c r="M6" s="73"/>
      <c r="N6" s="73"/>
      <c r="O6" s="73"/>
      <c r="P6" s="184"/>
    </row>
    <row r="7" spans="1:16" ht="12" thickBot="1" x14ac:dyDescent="0.25">
      <c r="A7" s="27" t="str">
        <f>_xll.ohGroup(RateHelperPrefix&amp;"_RateHelpersSelected",_xll.ohPack(Selected!D2:D126),TRUE,,ObjectOverwrite)</f>
        <v>GBP_YCSTDRH_RateHelpersSelected#0009</v>
      </c>
      <c r="B7" s="26" t="str">
        <f>_xll.ohRangeRetrieveError(RateHelpersSelected)</f>
        <v/>
      </c>
      <c r="D7" s="25" t="str">
        <v>obj_00349</v>
      </c>
      <c r="E7" s="25" t="str">
        <f>_xll.qlRateHelperQuoteName(D7)</f>
        <v>GBP2MD_Quote</v>
      </c>
      <c r="F7" s="24">
        <f>_xll.qlRateHelperRate($D7)</f>
        <v>5.3337999999999997E-3</v>
      </c>
      <c r="G7" s="24" t="str">
        <f>IF(ISERROR(_xll.qlSwapRateHelperSpread($D7)),IF(ISERROR(_xll.qlFuturesRateHelperConvexityAdjustment($D7)),"--",_xll.qlFuturesRateHelperConvexityAdjustment($D7)),_xll.qlSwapRateHelperSpread($D7))</f>
        <v>--</v>
      </c>
      <c r="H7" s="23">
        <f>_xll.qlRateHelperEarliestDate($D7)</f>
        <v>41914</v>
      </c>
      <c r="I7" s="22">
        <f>_xll.qlRateHelperLatestDate($D7)</f>
        <v>41975</v>
      </c>
      <c r="J7" s="24">
        <v>5.3314241312932154E-3</v>
      </c>
      <c r="M7" s="73"/>
      <c r="N7" s="73"/>
      <c r="O7" s="73"/>
      <c r="P7" s="184"/>
    </row>
    <row r="8" spans="1:16" x14ac:dyDescent="0.2">
      <c r="D8" s="25" t="str">
        <v>obj_0034c</v>
      </c>
      <c r="E8" s="25" t="str">
        <f>_xll.qlRateHelperQuoteName(D8)</f>
        <v>GBP3MD_Quote</v>
      </c>
      <c r="F8" s="24">
        <f>_xll.qlRateHelperRate($D8)</f>
        <v>5.6274999999999997E-3</v>
      </c>
      <c r="G8" s="24" t="str">
        <f>IF(ISERROR(_xll.qlSwapRateHelperSpread($D8)),IF(ISERROR(_xll.qlFuturesRateHelperConvexityAdjustment($D8)),"--",_xll.qlFuturesRateHelperConvexityAdjustment($D8)),_xll.qlSwapRateHelperSpread($D8))</f>
        <v>--</v>
      </c>
      <c r="H8" s="23">
        <f>_xll.qlRateHelperEarliestDate($D8)</f>
        <v>41914</v>
      </c>
      <c r="I8" s="22">
        <f>_xll.qlRateHelperLatestDate($D8)</f>
        <v>42006</v>
      </c>
      <c r="J8" s="24">
        <v>5.6235126391805234E-3</v>
      </c>
      <c r="M8" s="73"/>
      <c r="N8" s="73"/>
      <c r="O8" s="73"/>
      <c r="P8" s="184"/>
    </row>
    <row r="9" spans="1:16" x14ac:dyDescent="0.2">
      <c r="D9" s="25" t="str">
        <v>obj_00359</v>
      </c>
      <c r="E9" s="25" t="str">
        <f>_xll.qlRateHelperQuoteName(D9)</f>
        <v>GBP4MD_Mx_Quote</v>
      </c>
      <c r="F9" s="24">
        <f>_xll.qlRateHelperRate($D9)</f>
        <v>6.1506824200000003E-3</v>
      </c>
      <c r="G9" s="24" t="str">
        <f>IF(ISERROR(_xll.qlSwapRateHelperSpread($D9)),IF(ISERROR(_xll.qlFuturesRateHelperConvexityAdjustment($D9)),"--",_xll.qlFuturesRateHelperConvexityAdjustment($D9)),_xll.qlSwapRateHelperSpread($D9))</f>
        <v>--</v>
      </c>
      <c r="H9" s="23">
        <f>_xll.qlRateHelperEarliestDate($D9)</f>
        <v>41914</v>
      </c>
      <c r="I9" s="22">
        <f>_xll.qlRateHelperLatestDate($D9)</f>
        <v>42037</v>
      </c>
      <c r="J9" s="24">
        <v>6.1443169676823096E-3</v>
      </c>
      <c r="M9" s="73"/>
      <c r="N9" s="73"/>
      <c r="O9" s="73"/>
      <c r="P9" s="184"/>
    </row>
    <row r="10" spans="1:16" x14ac:dyDescent="0.2">
      <c r="D10" s="25" t="str">
        <v>obj_00362</v>
      </c>
      <c r="E10" s="25" t="str">
        <f>_xll.qlRateHelperQuoteName(D10)</f>
        <v>GBP5MD_Mx_Quote</v>
      </c>
      <c r="F10" s="24">
        <f>_xll.qlRateHelperRate($D10)</f>
        <v>6.6091439600000001E-3</v>
      </c>
      <c r="G10" s="24" t="str">
        <f>IF(ISERROR(_xll.qlSwapRateHelperSpread($D10)),IF(ISERROR(_xll.qlFuturesRateHelperConvexityAdjustment($D10)),"--",_xll.qlFuturesRateHelperConvexityAdjustment($D10)),_xll.qlSwapRateHelperSpread($D10))</f>
        <v>--</v>
      </c>
      <c r="H10" s="23">
        <f>_xll.qlRateHelperEarliestDate($D10)</f>
        <v>41914</v>
      </c>
      <c r="I10" s="22">
        <f>_xll.qlRateHelperLatestDate($D10)</f>
        <v>42065</v>
      </c>
      <c r="J10" s="24">
        <v>6.6001250556532677E-3</v>
      </c>
      <c r="M10" s="73"/>
      <c r="N10" s="73"/>
      <c r="O10" s="73"/>
      <c r="P10" s="184"/>
    </row>
    <row r="11" spans="1:16" x14ac:dyDescent="0.2">
      <c r="D11" s="25" t="str">
        <v>obj_00354</v>
      </c>
      <c r="E11" s="25" t="str">
        <f>_xll.qlRateHelperQuoteName(D11)</f>
        <v>GBP6MD_Quote</v>
      </c>
      <c r="F11" s="24">
        <f>_xll.qlRateHelperRate($D11)</f>
        <v>7.0955999999999997E-3</v>
      </c>
      <c r="G11" s="24" t="str">
        <f>IF(ISERROR(_xll.qlSwapRateHelperSpread($D11)),IF(ISERROR(_xll.qlFuturesRateHelperConvexityAdjustment($D11)),"--",_xll.qlFuturesRateHelperConvexityAdjustment($D11)),_xll.qlSwapRateHelperSpread($D11))</f>
        <v>--</v>
      </c>
      <c r="H11" s="23">
        <f>_xll.qlRateHelperEarliestDate($D11)</f>
        <v>41914</v>
      </c>
      <c r="I11" s="22">
        <f>_xll.qlRateHelperLatestDate($D11)</f>
        <v>42096</v>
      </c>
      <c r="J11" s="24">
        <v>7.0830771290297141E-3</v>
      </c>
      <c r="M11" s="73"/>
      <c r="N11" s="73"/>
      <c r="O11" s="73"/>
      <c r="P11" s="184"/>
    </row>
    <row r="12" spans="1:16" x14ac:dyDescent="0.2">
      <c r="D12" s="25" t="str">
        <v>obj_00360</v>
      </c>
      <c r="E12" s="25" t="str">
        <f>_xll.qlRateHelperQuoteName(D12)</f>
        <v>GBP7MD_Mx_Quote</v>
      </c>
      <c r="F12" s="24">
        <f>_xll.qlRateHelperRate($D12)</f>
        <v>7.6839247300000005E-3</v>
      </c>
      <c r="G12" s="24" t="str">
        <f>IF(ISERROR(_xll.qlSwapRateHelperSpread($D12)),IF(ISERROR(_xll.qlFuturesRateHelperConvexityAdjustment($D12)),"--",_xll.qlFuturesRateHelperConvexityAdjustment($D12)),_xll.qlSwapRateHelperSpread($D12))</f>
        <v>--</v>
      </c>
      <c r="H12" s="23">
        <f>_xll.qlRateHelperEarliestDate($D12)</f>
        <v>41914</v>
      </c>
      <c r="I12" s="22">
        <f>_xll.qlRateHelperLatestDate($D12)</f>
        <v>42129</v>
      </c>
      <c r="J12" s="24">
        <v>7.6665877353741425E-3</v>
      </c>
      <c r="M12" s="73"/>
      <c r="N12" s="73"/>
      <c r="O12" s="73"/>
      <c r="P12" s="184"/>
    </row>
    <row r="13" spans="1:16" x14ac:dyDescent="0.2">
      <c r="D13" s="25" t="str">
        <v>obj_0035d</v>
      </c>
      <c r="E13" s="25" t="str">
        <f>_xll.qlRateHelperQuoteName(D13)</f>
        <v>GBP8MD_Mx_Quote</v>
      </c>
      <c r="F13" s="24">
        <f>_xll.qlRateHelperRate($D13)</f>
        <v>8.3107252699999995E-3</v>
      </c>
      <c r="G13" s="24" t="str">
        <f>IF(ISERROR(_xll.qlSwapRateHelperSpread($D13)),IF(ISERROR(_xll.qlFuturesRateHelperConvexityAdjustment($D13)),"--",_xll.qlFuturesRateHelperConvexityAdjustment($D13)),_xll.qlSwapRateHelperSpread($D13))</f>
        <v>--</v>
      </c>
      <c r="H13" s="23">
        <f>_xll.qlRateHelperEarliestDate($D13)</f>
        <v>41914</v>
      </c>
      <c r="I13" s="22">
        <f>_xll.qlRateHelperLatestDate($D13)</f>
        <v>42157</v>
      </c>
      <c r="J13" s="24">
        <v>8.2878185446012432E-3</v>
      </c>
      <c r="M13" s="73"/>
      <c r="N13" s="73"/>
      <c r="O13" s="73"/>
      <c r="P13" s="184"/>
    </row>
    <row r="14" spans="1:16" x14ac:dyDescent="0.2">
      <c r="D14" s="25" t="str">
        <v>obj_0063f</v>
      </c>
      <c r="E14" s="25" t="str">
        <f>_xll.qlRateHelperQuoteName(D14)</f>
        <v>stub</v>
      </c>
      <c r="F14" s="24">
        <f>_xll.qlRateHelperRate($D14)</f>
        <v>8.5816708799999995E-3</v>
      </c>
      <c r="G14" s="24" t="str">
        <f>IF(ISERROR(_xll.qlSwapRateHelperSpread($D14)),IF(ISERROR(_xll.qlFuturesRateHelperConvexityAdjustment($D14)),"--",_xll.qlFuturesRateHelperConvexityAdjustment($D14)),_xll.qlSwapRateHelperSpread($D14))</f>
        <v>--</v>
      </c>
      <c r="H14" s="23">
        <f>_xll.qlRateHelperEarliestDate($D14)</f>
        <v>41914</v>
      </c>
      <c r="I14" s="22">
        <f>_xll.qlRateHelperLatestDate($D14)</f>
        <v>42173</v>
      </c>
      <c r="J14" s="24">
        <v>8.5556476025862149E-3</v>
      </c>
      <c r="M14" s="73"/>
      <c r="N14" s="73"/>
      <c r="O14" s="73"/>
      <c r="P14" s="184"/>
    </row>
    <row r="15" spans="1:16" x14ac:dyDescent="0.2">
      <c r="D15" s="25" t="str">
        <v>obj_00398</v>
      </c>
      <c r="E15" s="25" t="str">
        <f>_xll.qlRateHelperQuoteName(D15)</f>
        <v>GBPFUT3MM5_Quote</v>
      </c>
      <c r="F15" s="24">
        <f>_xll.qlRateHelperRate($D15)</f>
        <v>9.6080000000000609E-3</v>
      </c>
      <c r="G15" s="24">
        <f>IF(ISERROR(_xll.qlSwapRateHelperSpread($D15)),IF(ISERROR(_xll.qlFuturesRateHelperConvexityAdjustment($D15)),"--",_xll.qlFuturesRateHelperConvexityAdjustment($D15)),_xll.qlSwapRateHelperSpread($D15))</f>
        <v>0</v>
      </c>
      <c r="H15" s="23">
        <f>_xll.qlRateHelperEarliestDate($D15)</f>
        <v>42172</v>
      </c>
      <c r="I15" s="22">
        <f>_xll.qlRateHelperLatestDate($D15)</f>
        <v>42264</v>
      </c>
      <c r="J15" s="24">
        <v>8.8168735148233691E-3</v>
      </c>
      <c r="M15" s="73"/>
      <c r="N15" s="73"/>
      <c r="O15" s="73"/>
      <c r="P15" s="184"/>
    </row>
    <row r="16" spans="1:16" x14ac:dyDescent="0.2">
      <c r="D16" s="25" t="str">
        <v>obj_003ab</v>
      </c>
      <c r="E16" s="25" t="str">
        <f>_xll.qlRateHelperQuoteName(D16)</f>
        <v>GBPFUT3MU5_Quote</v>
      </c>
      <c r="F16" s="24">
        <f>_xll.qlRateHelperRate($D16)</f>
        <v>1.1383000000000143E-2</v>
      </c>
      <c r="G16" s="24">
        <f>IF(ISERROR(_xll.qlSwapRateHelperSpread($D16)),IF(ISERROR(_xll.qlFuturesRateHelperConvexityAdjustment($D16)),"--",_xll.qlFuturesRateHelperConvexityAdjustment($D16)),_xll.qlSwapRateHelperSpread($D16))</f>
        <v>0</v>
      </c>
      <c r="H16" s="23">
        <f>_xll.qlRateHelperEarliestDate($D16)</f>
        <v>42263</v>
      </c>
      <c r="I16" s="22">
        <f>_xll.qlRateHelperLatestDate($D16)</f>
        <v>42354</v>
      </c>
      <c r="J16" s="24">
        <v>9.3419839453719421E-3</v>
      </c>
      <c r="M16" s="183"/>
      <c r="N16" s="73"/>
      <c r="O16" s="73"/>
      <c r="P16" s="184"/>
    </row>
    <row r="17" spans="4:16" x14ac:dyDescent="0.2">
      <c r="D17" s="25" t="str">
        <v>obj_0039c</v>
      </c>
      <c r="E17" s="25" t="str">
        <f>_xll.qlRateHelperQuoteName(D17)</f>
        <v>GBPFUT3MZ5_Quote</v>
      </c>
      <c r="F17" s="24">
        <f>_xll.qlRateHelperRate($D17)</f>
        <v>1.3252000000000042E-2</v>
      </c>
      <c r="G17" s="24">
        <f>IF(ISERROR(_xll.qlSwapRateHelperSpread($D17)),IF(ISERROR(_xll.qlFuturesRateHelperConvexityAdjustment($D17)),"--",_xll.qlFuturesRateHelperConvexityAdjustment($D17)),_xll.qlSwapRateHelperSpread($D17))</f>
        <v>0</v>
      </c>
      <c r="H17" s="23">
        <f>_xll.qlRateHelperEarliestDate($D17)</f>
        <v>42354</v>
      </c>
      <c r="I17" s="22">
        <f>_xll.qlRateHelperLatestDate($D17)</f>
        <v>42445</v>
      </c>
      <c r="J17" s="24">
        <v>1.0008318568330898E-2</v>
      </c>
      <c r="M17" s="73"/>
      <c r="N17" s="73"/>
      <c r="O17" s="73"/>
      <c r="P17" s="184"/>
    </row>
    <row r="18" spans="4:16" x14ac:dyDescent="0.2">
      <c r="D18" s="25" t="str">
        <v>obj_0039b</v>
      </c>
      <c r="E18" s="25" t="str">
        <f>_xll.qlRateHelperQuoteName(D18)</f>
        <v>GBPFUT3MH6_Quote</v>
      </c>
      <c r="F18" s="24">
        <f>_xll.qlRateHelperRate($D18)</f>
        <v>1.5015999999999918E-2</v>
      </c>
      <c r="G18" s="24">
        <f>IF(ISERROR(_xll.qlSwapRateHelperSpread($D18)),IF(ISERROR(_xll.qlFuturesRateHelperConvexityAdjustment($D18)),"--",_xll.qlFuturesRateHelperConvexityAdjustment($D18)),_xll.qlSwapRateHelperSpread($D18))</f>
        <v>0</v>
      </c>
      <c r="H18" s="23">
        <f>_xll.qlRateHelperEarliestDate($D18)</f>
        <v>42445</v>
      </c>
      <c r="I18" s="22">
        <f>_xll.qlRateHelperLatestDate($D18)</f>
        <v>42537</v>
      </c>
      <c r="J18" s="24">
        <v>1.0743629859086879E-2</v>
      </c>
      <c r="M18" s="183"/>
      <c r="N18" s="73"/>
      <c r="O18" s="73"/>
      <c r="P18" s="184"/>
    </row>
    <row r="19" spans="4:16" x14ac:dyDescent="0.2">
      <c r="D19" s="25" t="str">
        <v>obj_00367</v>
      </c>
      <c r="E19" s="25" t="str">
        <f>_xll.qlRateHelperQuoteName(D19)</f>
        <v>GBPFUT3MM6_Quote</v>
      </c>
      <c r="F19" s="24">
        <f>_xll.qlRateHelperRate($D19)</f>
        <v>1.6673999999999967E-2</v>
      </c>
      <c r="G19" s="24">
        <f>IF(ISERROR(_xll.qlSwapRateHelperSpread($D19)),IF(ISERROR(_xll.qlFuturesRateHelperConvexityAdjustment($D19)),"--",_xll.qlFuturesRateHelperConvexityAdjustment($D19)),_xll.qlSwapRateHelperSpread($D19))</f>
        <v>0</v>
      </c>
      <c r="H19" s="23">
        <f>_xll.qlRateHelperEarliestDate($D19)</f>
        <v>42536</v>
      </c>
      <c r="I19" s="22">
        <f>_xll.qlRateHelperLatestDate($D19)</f>
        <v>42628</v>
      </c>
      <c r="J19" s="24">
        <v>1.1496302376875224E-2</v>
      </c>
      <c r="M19" s="183"/>
      <c r="N19" s="73"/>
      <c r="O19" s="73"/>
      <c r="P19" s="184"/>
    </row>
    <row r="20" spans="4:16" x14ac:dyDescent="0.2">
      <c r="D20" s="25" t="str">
        <v>obj_00371</v>
      </c>
      <c r="E20" s="25" t="str">
        <f>_xll.qlRateHelperQuoteName(D20)</f>
        <v>GBPFUT3MU6_Quote</v>
      </c>
      <c r="F20" s="24">
        <f>_xll.qlRateHelperRate($D20)</f>
        <v>1.8225000000000047E-2</v>
      </c>
      <c r="G20" s="24">
        <f>IF(ISERROR(_xll.qlSwapRateHelperSpread($D20)),IF(ISERROR(_xll.qlFuturesRateHelperConvexityAdjustment($D20)),"--",_xll.qlFuturesRateHelperConvexityAdjustment($D20)),_xll.qlSwapRateHelperSpread($D20))</f>
        <v>0</v>
      </c>
      <c r="H20" s="23">
        <f>_xll.qlRateHelperEarliestDate($D20)</f>
        <v>42634</v>
      </c>
      <c r="I20" s="22">
        <f>_xll.qlRateHelperLatestDate($D20)</f>
        <v>42725</v>
      </c>
      <c r="J20" s="24">
        <v>1.2290279735064618E-2</v>
      </c>
      <c r="M20" s="183"/>
      <c r="N20" s="73"/>
      <c r="O20" s="73"/>
      <c r="P20" s="184"/>
    </row>
    <row r="21" spans="4:16" x14ac:dyDescent="0.2">
      <c r="D21" s="25" t="str">
        <v>obj_0037e</v>
      </c>
      <c r="E21" s="25" t="str">
        <f>_xll.qlRateHelperQuoteName(D21)</f>
        <v>GBPSB6L3Y_Quote</v>
      </c>
      <c r="F21" s="24">
        <f>_xll.qlRateHelperRate($D21)</f>
        <v>1.498E-2</v>
      </c>
      <c r="G21" s="24">
        <f>IF(ISERROR(_xll.qlSwapRateHelperSpread($D21)),IF(ISERROR(_xll.qlFuturesRateHelperConvexityAdjustment($D21)),"--",_xll.qlFuturesRateHelperConvexityAdjustment($D21)),_xll.qlSwapRateHelperSpread($D21))</f>
        <v>0</v>
      </c>
      <c r="H21" s="23">
        <f>_xll.qlRateHelperEarliestDate($D21)</f>
        <v>41914</v>
      </c>
      <c r="I21" s="22">
        <f>_xll.qlRateHelperLatestDate($D21)</f>
        <v>43010</v>
      </c>
      <c r="J21" s="24">
        <v>1.499498892112017E-2</v>
      </c>
      <c r="M21" s="183"/>
      <c r="N21" s="73"/>
      <c r="O21" s="73"/>
      <c r="P21" s="184"/>
    </row>
    <row r="22" spans="4:16" x14ac:dyDescent="0.2">
      <c r="D22" s="25" t="str">
        <v>obj_0038b</v>
      </c>
      <c r="E22" s="25" t="str">
        <f>_xll.qlRateHelperQuoteName(D22)</f>
        <v>GBPSB6L4Y_Quote</v>
      </c>
      <c r="F22" s="24">
        <f>_xll.qlRateHelperRate($D22)</f>
        <v>1.7319999999999999E-2</v>
      </c>
      <c r="G22" s="24">
        <f>IF(ISERROR(_xll.qlSwapRateHelperSpread($D22)),IF(ISERROR(_xll.qlFuturesRateHelperConvexityAdjustment($D22)),"--",_xll.qlFuturesRateHelperConvexityAdjustment($D22)),_xll.qlSwapRateHelperSpread($D22))</f>
        <v>0</v>
      </c>
      <c r="H22" s="23">
        <f>_xll.qlRateHelperEarliestDate($D22)</f>
        <v>41914</v>
      </c>
      <c r="I22" s="22">
        <f>_xll.qlRateHelperLatestDate($D22)</f>
        <v>43375</v>
      </c>
      <c r="J22" s="24">
        <v>1.7370105619366485E-2</v>
      </c>
      <c r="M22" s="73"/>
      <c r="N22" s="73"/>
      <c r="O22" s="73"/>
      <c r="P22" s="184"/>
    </row>
    <row r="23" spans="4:16" x14ac:dyDescent="0.2">
      <c r="D23" s="25" t="str">
        <v>obj_00388</v>
      </c>
      <c r="E23" s="25" t="str">
        <f>_xll.qlRateHelperQuoteName(D23)</f>
        <v>GBPSB6L5Y_Quote</v>
      </c>
      <c r="F23" s="24">
        <f>_xll.qlRateHelperRate($D23)</f>
        <v>1.9100000000000002E-2</v>
      </c>
      <c r="G23" s="24">
        <f>IF(ISERROR(_xll.qlSwapRateHelperSpread($D23)),IF(ISERROR(_xll.qlFuturesRateHelperConvexityAdjustment($D23)),"--",_xll.qlFuturesRateHelperConvexityAdjustment($D23)),_xll.qlSwapRateHelperSpread($D23))</f>
        <v>0</v>
      </c>
      <c r="H23" s="23">
        <f>_xll.qlRateHelperEarliestDate($D23)</f>
        <v>41914</v>
      </c>
      <c r="I23" s="22">
        <f>_xll.qlRateHelperLatestDate($D23)</f>
        <v>43740</v>
      </c>
      <c r="J23" s="24">
        <v>1.9190354094061918E-2</v>
      </c>
      <c r="M23" s="183"/>
      <c r="N23" s="73"/>
      <c r="O23" s="73"/>
      <c r="P23" s="184"/>
    </row>
    <row r="24" spans="4:16" x14ac:dyDescent="0.2">
      <c r="D24" s="25" t="str">
        <v>obj_00376</v>
      </c>
      <c r="E24" s="25" t="str">
        <f>_xll.qlRateHelperQuoteName(D24)</f>
        <v>GBPSB6L6Y_Quote</v>
      </c>
      <c r="F24" s="24">
        <f>_xll.qlRateHelperRate($D24)</f>
        <v>2.052E-2</v>
      </c>
      <c r="G24" s="24">
        <f>IF(ISERROR(_xll.qlSwapRateHelperSpread($D24)),IF(ISERROR(_xll.qlFuturesRateHelperConvexityAdjustment($D24)),"--",_xll.qlFuturesRateHelperConvexityAdjustment($D24)),_xll.qlSwapRateHelperSpread($D24))</f>
        <v>0</v>
      </c>
      <c r="H24" s="23">
        <f>_xll.qlRateHelperEarliestDate($D24)</f>
        <v>41914</v>
      </c>
      <c r="I24" s="22">
        <f>_xll.qlRateHelperLatestDate($D24)</f>
        <v>44106</v>
      </c>
      <c r="J24" s="24">
        <v>2.0654023178621514E-2</v>
      </c>
      <c r="M24" s="73"/>
      <c r="N24" s="73"/>
      <c r="O24" s="73"/>
      <c r="P24" s="184"/>
    </row>
    <row r="25" spans="4:16" x14ac:dyDescent="0.2">
      <c r="D25" s="25" t="str">
        <v>obj_0037c</v>
      </c>
      <c r="E25" s="25" t="str">
        <f>_xll.qlRateHelperQuoteName(D25)</f>
        <v>GBPSB6L7Y_Quote</v>
      </c>
      <c r="F25" s="24">
        <f>_xll.qlRateHelperRate($D25)</f>
        <v>2.1680000000000001E-2</v>
      </c>
      <c r="G25" s="24">
        <f>IF(ISERROR(_xll.qlSwapRateHelperSpread($D25)),IF(ISERROR(_xll.qlFuturesRateHelperConvexityAdjustment($D25)),"--",_xll.qlFuturesRateHelperConvexityAdjustment($D25)),_xll.qlSwapRateHelperSpread($D25))</f>
        <v>0</v>
      </c>
      <c r="H25" s="23">
        <f>_xll.qlRateHelperEarliestDate($D25)</f>
        <v>41914</v>
      </c>
      <c r="I25" s="22">
        <f>_xll.qlRateHelperLatestDate($D25)</f>
        <v>44473</v>
      </c>
      <c r="J25" s="24">
        <v>2.1859410759993966E-2</v>
      </c>
      <c r="M25" s="73"/>
      <c r="N25" s="73"/>
      <c r="O25" s="73"/>
      <c r="P25" s="184"/>
    </row>
    <row r="26" spans="4:16" x14ac:dyDescent="0.2">
      <c r="D26" s="25" t="str">
        <v>obj_00395</v>
      </c>
      <c r="E26" s="25" t="str">
        <f>_xll.qlRateHelperQuoteName(D26)</f>
        <v>GBPSB6L8Y_Quote</v>
      </c>
      <c r="F26" s="24">
        <f>_xll.qlRateHelperRate($D26)</f>
        <v>2.2669999999999999E-2</v>
      </c>
      <c r="G26" s="24">
        <f>IF(ISERROR(_xll.qlSwapRateHelperSpread($D26)),IF(ISERROR(_xll.qlFuturesRateHelperConvexityAdjustment($D26)),"--",_xll.qlFuturesRateHelperConvexityAdjustment($D26)),_xll.qlSwapRateHelperSpread($D26))</f>
        <v>0</v>
      </c>
      <c r="H26" s="23">
        <f>_xll.qlRateHelperEarliestDate($D26)</f>
        <v>41914</v>
      </c>
      <c r="I26" s="22">
        <f>_xll.qlRateHelperLatestDate($D26)</f>
        <v>44837</v>
      </c>
      <c r="J26" s="24">
        <v>2.2898216991668548E-2</v>
      </c>
      <c r="M26" s="73"/>
      <c r="N26" s="73"/>
      <c r="O26" s="73"/>
      <c r="P26" s="184"/>
    </row>
    <row r="27" spans="4:16" x14ac:dyDescent="0.2">
      <c r="D27" s="25" t="str">
        <v>obj_003a6</v>
      </c>
      <c r="E27" s="25" t="str">
        <f>_xll.qlRateHelperQuoteName(D27)</f>
        <v>GBPSB6L9Y_Quote</v>
      </c>
      <c r="F27" s="24">
        <f>_xll.qlRateHelperRate($D27)</f>
        <v>2.3529999999999999E-2</v>
      </c>
      <c r="G27" s="24">
        <f>IF(ISERROR(_xll.qlSwapRateHelperSpread($D27)),IF(ISERROR(_xll.qlFuturesRateHelperConvexityAdjustment($D27)),"--",_xll.qlFuturesRateHelperConvexityAdjustment($D27)),_xll.qlSwapRateHelperSpread($D27))</f>
        <v>0</v>
      </c>
      <c r="H27" s="23">
        <f>_xll.qlRateHelperEarliestDate($D27)</f>
        <v>41914</v>
      </c>
      <c r="I27" s="22">
        <f>_xll.qlRateHelperLatestDate($D27)</f>
        <v>45201</v>
      </c>
      <c r="J27" s="24">
        <v>2.3809357337783093E-2</v>
      </c>
      <c r="M27" s="73"/>
      <c r="N27" s="73"/>
      <c r="O27" s="73"/>
      <c r="P27" s="184"/>
    </row>
    <row r="28" spans="4:16" x14ac:dyDescent="0.2">
      <c r="D28" s="25" t="str">
        <v>obj_0036c</v>
      </c>
      <c r="E28" s="25" t="str">
        <f>_xll.qlRateHelperQuoteName(D28)</f>
        <v>GBPSB6L10Y_Quote</v>
      </c>
      <c r="F28" s="24">
        <f>_xll.qlRateHelperRate($D28)</f>
        <v>2.426E-2</v>
      </c>
      <c r="G28" s="24">
        <f>IF(ISERROR(_xll.qlSwapRateHelperSpread($D28)),IF(ISERROR(_xll.qlFuturesRateHelperConvexityAdjustment($D28)),"--",_xll.qlFuturesRateHelperConvexityAdjustment($D28)),_xll.qlSwapRateHelperSpread($D28))</f>
        <v>0</v>
      </c>
      <c r="H28" s="23">
        <f>_xll.qlRateHelperEarliestDate($D28)</f>
        <v>41914</v>
      </c>
      <c r="I28" s="22">
        <f>_xll.qlRateHelperLatestDate($D28)</f>
        <v>45567</v>
      </c>
      <c r="J28" s="24">
        <v>2.4588643786314587E-2</v>
      </c>
      <c r="M28" s="73"/>
      <c r="N28" s="73"/>
      <c r="O28" s="73"/>
      <c r="P28" s="184"/>
    </row>
    <row r="29" spans="4:16" x14ac:dyDescent="0.2">
      <c r="D29" s="25" t="str">
        <v>obj_0039e</v>
      </c>
      <c r="E29" s="25" t="str">
        <f>_xll.qlRateHelperQuoteName(D29)</f>
        <v>GBPSB6L12Y_Quote</v>
      </c>
      <c r="F29" s="24">
        <f>_xll.qlRateHelperRate($D29)</f>
        <v>2.5460000000000003E-2</v>
      </c>
      <c r="G29" s="24">
        <f>IF(ISERROR(_xll.qlSwapRateHelperSpread($D29)),IF(ISERROR(_xll.qlFuturesRateHelperConvexityAdjustment($D29)),"--",_xll.qlFuturesRateHelperConvexityAdjustment($D29)),_xll.qlSwapRateHelperSpread($D29))</f>
        <v>0</v>
      </c>
      <c r="H29" s="23">
        <f>_xll.qlRateHelperEarliestDate($D29)</f>
        <v>41914</v>
      </c>
      <c r="I29" s="22">
        <f>_xll.qlRateHelperLatestDate($D29)</f>
        <v>46297</v>
      </c>
      <c r="J29" s="24">
        <v>2.5888183071682436E-2</v>
      </c>
      <c r="M29" s="73"/>
      <c r="N29" s="73"/>
      <c r="O29" s="73"/>
      <c r="P29" s="184"/>
    </row>
    <row r="30" spans="4:16" x14ac:dyDescent="0.2">
      <c r="D30" s="25" t="str">
        <v>obj_00379</v>
      </c>
      <c r="E30" s="25" t="str">
        <f>_xll.qlRateHelperQuoteName(D30)</f>
        <v>GBPSB6L15Y_Quote</v>
      </c>
      <c r="F30" s="24">
        <f>_xll.qlRateHelperRate($D30)</f>
        <v>2.674E-2</v>
      </c>
      <c r="G30" s="24">
        <f>IF(ISERROR(_xll.qlSwapRateHelperSpread($D30)),IF(ISERROR(_xll.qlFuturesRateHelperConvexityAdjustment($D30)),"--",_xll.qlFuturesRateHelperConvexityAdjustment($D30)),_xll.qlSwapRateHelperSpread($D30))</f>
        <v>0</v>
      </c>
      <c r="H30" s="23">
        <f>_xll.qlRateHelperEarliestDate($D30)</f>
        <v>41914</v>
      </c>
      <c r="I30" s="22">
        <f>_xll.qlRateHelperLatestDate($D30)</f>
        <v>47393</v>
      </c>
      <c r="J30" s="24">
        <v>2.7300847473381244E-2</v>
      </c>
      <c r="M30" s="73"/>
      <c r="N30" s="73"/>
      <c r="O30" s="73"/>
      <c r="P30" s="184"/>
    </row>
    <row r="31" spans="4:16" x14ac:dyDescent="0.2">
      <c r="D31" s="25" t="str">
        <v>obj_003b1</v>
      </c>
      <c r="E31" s="25" t="str">
        <f>_xll.qlRateHelperQuoteName(D31)</f>
        <v>GBPSB6L20Y_Quote</v>
      </c>
      <c r="F31" s="24">
        <f>_xll.qlRateHelperRate($D31)</f>
        <v>2.7900000000000001E-2</v>
      </c>
      <c r="G31" s="24">
        <f>IF(ISERROR(_xll.qlSwapRateHelperSpread($D31)),IF(ISERROR(_xll.qlFuturesRateHelperConvexityAdjustment($D31)),"--",_xll.qlFuturesRateHelperConvexityAdjustment($D31)),_xll.qlSwapRateHelperSpread($D31))</f>
        <v>0</v>
      </c>
      <c r="H31" s="23">
        <f>_xll.qlRateHelperEarliestDate($D31)</f>
        <v>41914</v>
      </c>
      <c r="I31" s="22">
        <f>_xll.qlRateHelperLatestDate($D31)</f>
        <v>49219</v>
      </c>
      <c r="J31" s="24">
        <v>2.8591069235758809E-2</v>
      </c>
      <c r="M31" s="73"/>
      <c r="N31" s="73"/>
      <c r="O31" s="73"/>
      <c r="P31" s="184"/>
    </row>
    <row r="32" spans="4:16" x14ac:dyDescent="0.2">
      <c r="D32" s="25" t="str">
        <v>obj_003af</v>
      </c>
      <c r="E32" s="25" t="str">
        <f>_xll.qlRateHelperQuoteName(D32)</f>
        <v>GBPSB6L25Y_Quote</v>
      </c>
      <c r="F32" s="24">
        <f>_xll.qlRateHelperRate($D32)</f>
        <v>2.8289999999999996E-2</v>
      </c>
      <c r="G32" s="24">
        <f>IF(ISERROR(_xll.qlSwapRateHelperSpread($D32)),IF(ISERROR(_xll.qlFuturesRateHelperConvexityAdjustment($D32)),"--",_xll.qlFuturesRateHelperConvexityAdjustment($D32)),_xll.qlSwapRateHelperSpread($D32))</f>
        <v>0</v>
      </c>
      <c r="H32" s="23">
        <f>_xll.qlRateHelperEarliestDate($D32)</f>
        <v>41914</v>
      </c>
      <c r="I32" s="22">
        <f>_xll.qlRateHelperLatestDate($D32)</f>
        <v>51046</v>
      </c>
      <c r="J32" s="24">
        <v>2.8954663643663905E-2</v>
      </c>
      <c r="M32" s="73"/>
      <c r="N32" s="73"/>
      <c r="O32" s="73"/>
      <c r="P32" s="184"/>
    </row>
    <row r="33" spans="4:16" x14ac:dyDescent="0.2">
      <c r="D33" s="25" t="str">
        <v>obj_003a5</v>
      </c>
      <c r="E33" s="25" t="str">
        <f>_xll.qlRateHelperQuoteName(D33)</f>
        <v>GBPSB6L30Y_Quote</v>
      </c>
      <c r="F33" s="24">
        <f>_xll.qlRateHelperRate($D33)</f>
        <v>2.8459999999999999E-2</v>
      </c>
      <c r="G33" s="24">
        <f>IF(ISERROR(_xll.qlSwapRateHelperSpread($D33)),IF(ISERROR(_xll.qlFuturesRateHelperConvexityAdjustment($D33)),"--",_xll.qlFuturesRateHelperConvexityAdjustment($D33)),_xll.qlSwapRateHelperSpread($D33))</f>
        <v>0</v>
      </c>
      <c r="H33" s="23">
        <f>_xll.qlRateHelperEarliestDate($D33)</f>
        <v>41914</v>
      </c>
      <c r="I33" s="22">
        <f>_xll.qlRateHelperLatestDate($D33)</f>
        <v>52873</v>
      </c>
      <c r="J33" s="24">
        <v>2.9066575056002363E-2</v>
      </c>
      <c r="M33" s="73"/>
      <c r="N33" s="73"/>
      <c r="O33" s="73"/>
      <c r="P33" s="184"/>
    </row>
    <row r="34" spans="4:16" x14ac:dyDescent="0.2">
      <c r="D34" s="25" t="str">
        <v>obj_003a7</v>
      </c>
      <c r="E34" s="25" t="str">
        <f>_xll.qlRateHelperQuoteName(D34)</f>
        <v>GBPSB6L40Y_Quote</v>
      </c>
      <c r="F34" s="24">
        <f>_xll.qlRateHelperRate($D34)</f>
        <v>2.8340000000000001E-2</v>
      </c>
      <c r="G34" s="24">
        <f>IF(ISERROR(_xll.qlSwapRateHelperSpread($D34)),IF(ISERROR(_xll.qlFuturesRateHelperConvexityAdjustment($D34)),"--",_xll.qlFuturesRateHelperConvexityAdjustment($D34)),_xll.qlSwapRateHelperSpread($D34))</f>
        <v>0</v>
      </c>
      <c r="H34" s="23">
        <f>_xll.qlRateHelperEarliestDate($D34)</f>
        <v>41914</v>
      </c>
      <c r="I34" s="22">
        <f>_xll.qlRateHelperLatestDate($D34)</f>
        <v>56524</v>
      </c>
      <c r="J34" s="24">
        <v>2.8663904911351932E-2</v>
      </c>
      <c r="M34" s="73"/>
      <c r="N34" s="73"/>
      <c r="O34" s="73"/>
      <c r="P34" s="184"/>
    </row>
    <row r="35" spans="4:16" x14ac:dyDescent="0.2">
      <c r="D35" s="25" t="str">
        <v>obj_00384</v>
      </c>
      <c r="E35" s="25" t="str">
        <f>_xll.qlRateHelperQuoteName(D35)</f>
        <v>GBPSB6L50Y_Quote</v>
      </c>
      <c r="F35" s="24">
        <f>_xll.qlRateHelperRate($D35)</f>
        <v>2.836E-2</v>
      </c>
      <c r="G35" s="24">
        <f>IF(ISERROR(_xll.qlSwapRateHelperSpread($D35)),IF(ISERROR(_xll.qlFuturesRateHelperConvexityAdjustment($D35)),"--",_xll.qlFuturesRateHelperConvexityAdjustment($D35)),_xll.qlSwapRateHelperSpread($D35))</f>
        <v>0</v>
      </c>
      <c r="H35" s="23">
        <f>_xll.qlRateHelperEarliestDate($D35)</f>
        <v>41914</v>
      </c>
      <c r="I35" s="22">
        <f>_xll.qlRateHelperLatestDate($D35)</f>
        <v>60177</v>
      </c>
      <c r="J35" s="24">
        <v>2.8597194839006301E-2</v>
      </c>
      <c r="M35" s="73"/>
      <c r="N35" s="73"/>
      <c r="O35" s="73"/>
      <c r="P35" s="184"/>
    </row>
    <row r="36" spans="4:16" x14ac:dyDescent="0.2">
      <c r="D36" s="25" t="str">
        <v>obj_003b2</v>
      </c>
      <c r="E36" s="25" t="str">
        <f>_xll.qlRateHelperQuoteName(D36)</f>
        <v>GBPSB6L60Y_Quote</v>
      </c>
      <c r="F36" s="24">
        <f>_xll.qlRateHelperRate($D36)</f>
        <v>2.8490000000000001E-2</v>
      </c>
      <c r="G36" s="24">
        <f>IF(ISERROR(_xll.qlSwapRateHelperSpread($D36)),IF(ISERROR(_xll.qlFuturesRateHelperConvexityAdjustment($D36)),"--",_xll.qlFuturesRateHelperConvexityAdjustment($D36)),_xll.qlSwapRateHelperSpread($D36))</f>
        <v>0</v>
      </c>
      <c r="H36" s="23">
        <f>_xll.qlRateHelperEarliestDate($D36)</f>
        <v>41914</v>
      </c>
      <c r="I36" s="22">
        <f>_xll.qlRateHelperLatestDate($D36)</f>
        <v>63829</v>
      </c>
      <c r="J36" s="24">
        <v>2.8826847756835285E-2</v>
      </c>
      <c r="M36" s="73"/>
      <c r="N36" s="73"/>
      <c r="O36" s="73"/>
      <c r="P36" s="184"/>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84"/>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84"/>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84"/>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6"/>
  <sheetViews>
    <sheetView workbookViewId="0">
      <selection activeCell="J20" sqref="J20"/>
    </sheetView>
  </sheetViews>
  <sheetFormatPr defaultRowHeight="13.5" x14ac:dyDescent="0.25"/>
  <cols>
    <col min="1" max="1" width="2.7109375" style="72" customWidth="1"/>
    <col min="2" max="2" width="4"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20" si="0">Calendar</f>
        <v>UnitedKingdom::Exchange</v>
      </c>
      <c r="E3" s="84" t="s">
        <v>145</v>
      </c>
      <c r="F3" s="84" t="b">
        <v>0</v>
      </c>
      <c r="G3" s="84" t="s">
        <v>124</v>
      </c>
      <c r="H3" s="180" t="s">
        <v>96</v>
      </c>
      <c r="I3" s="181" t="str">
        <f>Currency&amp;$B3&amp;"D"&amp;QuoteSuffix</f>
        <v>GBPOND_Quote</v>
      </c>
      <c r="J3" s="182" t="str">
        <f>_xll.qlDepositRateHelper(,I3,H3,Permanent,Trigger)</f>
        <v>obj_00355#0001</v>
      </c>
      <c r="K3" s="83" t="str">
        <f>_xll.ohRangeRetrieveError(J3)</f>
        <v/>
      </c>
      <c r="L3" s="77"/>
      <c r="N3" s="76"/>
    </row>
    <row r="4" spans="1:14"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obj_00356#0001</v>
      </c>
      <c r="I4" s="80" t="str">
        <f>Currency&amp;$B4&amp;"D"&amp;"_Mx"&amp;QuoteSuffix</f>
        <v>GBPSND_Mx_Quote</v>
      </c>
      <c r="J4" s="79" t="str">
        <f>_xll.qlDepositRateHelper2(,I4,"1D",C4,D4,E4,F4,G4,Permanent,Trigger,ObjectOverwrite)</f>
        <v>obj_0035f#0001</v>
      </c>
      <c r="K4" s="78" t="str">
        <f>_xll.ohRangeRetrieveError(J4)</f>
        <v/>
      </c>
      <c r="L4" s="77"/>
      <c r="N4" s="76"/>
    </row>
    <row r="5" spans="1:14" ht="11.25" customHeight="1" x14ac:dyDescent="0.25">
      <c r="A5" s="82"/>
      <c r="B5" s="84" t="s">
        <v>95</v>
      </c>
      <c r="C5" s="84">
        <v>0</v>
      </c>
      <c r="D5" s="84" t="str">
        <f t="shared" si="0"/>
        <v>UnitedKingdom::Exchange</v>
      </c>
      <c r="E5" s="84" t="s">
        <v>145</v>
      </c>
      <c r="F5" s="84" t="b">
        <v>0</v>
      </c>
      <c r="G5" s="84" t="s">
        <v>124</v>
      </c>
      <c r="H5" s="180" t="str">
        <f>Currency&amp;FamilyName&amp;B5</f>
        <v>GBPLiborSW</v>
      </c>
      <c r="I5" s="181" t="str">
        <f>Currency&amp;$B5&amp;"D"&amp;QuoteSuffix</f>
        <v>GBPSWD_Quote</v>
      </c>
      <c r="J5" s="182" t="str">
        <f>_xll.qlDepositRateHelper(,I5,H5,Permanent,Trigger)</f>
        <v>obj_00353#0001</v>
      </c>
      <c r="K5" s="78" t="str">
        <f>_xll.ohRangeRetrieveError(J5)</f>
        <v/>
      </c>
      <c r="L5" s="77"/>
      <c r="N5" s="76"/>
    </row>
    <row r="6" spans="1:14"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obj_00351#0001</v>
      </c>
      <c r="I6" s="80" t="str">
        <f>Currency&amp;$B6&amp;"D"&amp;"_Mx"&amp;QuoteSuffix</f>
        <v>GBP2WD_Mx_Quote</v>
      </c>
      <c r="J6" s="79" t="str">
        <f>_xll.qlDepositRateHelper2(,I6,B6,C6,D6,E6,F6,G6,Permanent,Trigger,ObjectOverwrite)</f>
        <v>obj_0035c#0001</v>
      </c>
      <c r="K6" s="78" t="str">
        <f>_xll.ohRangeRetrieveError(J6)</f>
        <v/>
      </c>
      <c r="L6" s="77"/>
      <c r="N6" s="76"/>
    </row>
    <row r="7" spans="1:14"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obj_0034a#0001</v>
      </c>
      <c r="I7" s="80" t="str">
        <f>Currency&amp;$B7&amp;"D"&amp;"_Mx"&amp;QuoteSuffix</f>
        <v>GBP3WD_Mx_Quote</v>
      </c>
      <c r="J7" s="79" t="str">
        <f>_xll.qlDepositRateHelper2(,I7,B7,C7,D7,E7,F7,G7,Permanent,Trigger,ObjectOverwrite)</f>
        <v>obj_0035a#0001</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80" t="str">
        <f>Currency&amp;FamilyName&amp;B8</f>
        <v>GBPLibor1M</v>
      </c>
      <c r="I8" s="181" t="str">
        <f>Currency&amp;$B8&amp;"D"&amp;QuoteSuffix</f>
        <v>GBP1MD_Quote</v>
      </c>
      <c r="J8" s="182" t="str">
        <f>_xll.qlDepositRateHelper(,I8,H8,Permanent,Trigger)</f>
        <v>obj_00350#0001</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80" t="str">
        <f>Currency&amp;FamilyName&amp;B9</f>
        <v>GBPLibor2M</v>
      </c>
      <c r="I9" s="181" t="str">
        <f>Currency&amp;$B9&amp;"D"&amp;QuoteSuffix</f>
        <v>GBP2MD_Quote</v>
      </c>
      <c r="J9" s="182" t="str">
        <f>_xll.qlDepositRateHelper(,I9,H9,Permanent,Trigger)</f>
        <v>obj_00349#0001</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80" t="str">
        <f>Currency&amp;FamilyName&amp;B10</f>
        <v>GBPLibor3M</v>
      </c>
      <c r="I10" s="181" t="str">
        <f>Currency&amp;$B10&amp;"D"&amp;QuoteSuffix</f>
        <v>GBP3MD_Quote</v>
      </c>
      <c r="J10" s="182" t="str">
        <f>_xll.qlDepositRateHelper(,I10,H10,Permanent,Trigger)</f>
        <v>obj_0034c#0001</v>
      </c>
      <c r="K10" s="78" t="str">
        <f>_xll.ohRangeRetrieveError(J10)</f>
        <v/>
      </c>
      <c r="L10" s="77"/>
      <c r="N10" s="76"/>
    </row>
    <row r="11" spans="1:14"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obj_0034d#0001</v>
      </c>
      <c r="I11" s="80" t="str">
        <f>Currency&amp;$B11&amp;"D"&amp;"_Mx"&amp;QuoteSuffix</f>
        <v>GBP4MD_Mx_Quote</v>
      </c>
      <c r="J11" s="79" t="str">
        <f>_xll.qlDepositRateHelper2(,I11,B11,C11,D11,E11,F11,G11,Permanent,Trigger,ObjectOverwrite)</f>
        <v>obj_00359#0001</v>
      </c>
      <c r="K11" s="78" t="str">
        <f>_xll.ohRangeRetrieveError(J11)</f>
        <v/>
      </c>
      <c r="L11" s="77"/>
      <c r="N11" s="76"/>
    </row>
    <row r="12" spans="1:14"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obj_0034b#0001</v>
      </c>
      <c r="I12" s="80" t="str">
        <f>Currency&amp;$B12&amp;"D"&amp;"_Mx"&amp;QuoteSuffix</f>
        <v>GBP5MD_Mx_Quote</v>
      </c>
      <c r="J12" s="79" t="str">
        <f>_xll.qlDepositRateHelper2(,I12,B12,C12,D12,E12,F12,G12,Permanent,Trigger,ObjectOverwrite)</f>
        <v>obj_00362#0001</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80" t="str">
        <f>Currency&amp;FamilyName&amp;B13</f>
        <v>GBPLibor6M</v>
      </c>
      <c r="I13" s="181" t="str">
        <f>Currency&amp;$B13&amp;"D"&amp;QuoteSuffix</f>
        <v>GBP6MD_Quote</v>
      </c>
      <c r="J13" s="182" t="str">
        <f>_xll.qlDepositRateHelper(,I13,H13,Permanent,Trigger)</f>
        <v>obj_00354#0001</v>
      </c>
      <c r="K13" s="78" t="str">
        <f>_xll.ohRangeRetrieveError(J13)</f>
        <v/>
      </c>
      <c r="L13" s="77"/>
      <c r="N13" s="76"/>
    </row>
    <row r="14" spans="1:14"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obj_00357#0001</v>
      </c>
      <c r="I14" s="80" t="str">
        <f>Currency&amp;$B14&amp;"D"&amp;"_Mx"&amp;QuoteSuffix</f>
        <v>GBP7MD_Mx_Quote</v>
      </c>
      <c r="J14" s="79" t="str">
        <f>_xll.qlDepositRateHelper2(,I14,B14,C14,D14,E14,F14,G14,Permanent,Trigger,ObjectOverwrite)</f>
        <v>obj_00360#0001</v>
      </c>
      <c r="K14" s="78" t="str">
        <f>_xll.ohRangeRetrieveError(J14)</f>
        <v/>
      </c>
      <c r="L14" s="77"/>
      <c r="N14" s="76"/>
    </row>
    <row r="15" spans="1:14"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obj_0034e#0001</v>
      </c>
      <c r="I15" s="80" t="str">
        <f>Currency&amp;$B15&amp;"D"&amp;"_Mx"&amp;QuoteSuffix</f>
        <v>GBP8MD_Mx_Quote</v>
      </c>
      <c r="J15" s="79" t="str">
        <f>_xll.qlDepositRateHelper2(,I15,B15,C15,D15,E15,F15,G15,Permanent,Trigger,ObjectOverwrite)</f>
        <v>obj_0035d#0001</v>
      </c>
      <c r="K15" s="78" t="str">
        <f>_xll.ohRangeRetrieveError(J15)</f>
        <v/>
      </c>
      <c r="L15" s="77"/>
      <c r="N15" s="76"/>
    </row>
    <row r="16" spans="1:14"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obj_00352#0001</v>
      </c>
      <c r="I16" s="80" t="str">
        <f>Currency&amp;$B16&amp;"D"&amp;"_Mx"&amp;QuoteSuffix</f>
        <v>GBP9MD_Mx_Quote</v>
      </c>
      <c r="J16" s="79" t="str">
        <f>_xll.qlDepositRateHelper2(,I16,B16,C16,D16,E16,F16,G16,Permanent,Trigger,ObjectOverwrite)</f>
        <v>obj_0035b#0001</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obj_00358#0001</v>
      </c>
      <c r="I17" s="80" t="str">
        <f>Currency&amp;$B17&amp;"D"&amp;"_Mx"&amp;QuoteSuffix</f>
        <v>GBP10MD_Mx_Quote</v>
      </c>
      <c r="J17" s="79" t="str">
        <f>_xll.qlDepositRateHelper2(,I17,B17,C17,D17,E17,F17,G17,Permanent,Trigger,ObjectOverwrite)</f>
        <v>obj_0035e#0001</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obj_00348#0001</v>
      </c>
      <c r="I18" s="80" t="str">
        <f>Currency&amp;$B18&amp;"D"&amp;"_Mx"&amp;QuoteSuffix</f>
        <v>GBP11MD_Mx_Quote</v>
      </c>
      <c r="J18" s="79" t="str">
        <f>_xll.qlDepositRateHelper2(,I18,B18,C18,D18,E18,F18,G18,Permanent,Trigger,ObjectOverwrite)</f>
        <v>obj_00361#0001</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80" t="str">
        <f>Currency&amp;FamilyName&amp;B19</f>
        <v>GBPLibor1Y</v>
      </c>
      <c r="I19" s="181" t="str">
        <f>Currency&amp;$B19&amp;"D"&amp;QuoteSuffix</f>
        <v>GBP1YD_Quote</v>
      </c>
      <c r="J19" s="182" t="str">
        <f>_xll.qlDepositRateHelper(,I19,H19,Permanent,Trigger)</f>
        <v>obj_0034f#0001</v>
      </c>
      <c r="K19" s="78" t="str">
        <f>_xll.ohRangeRetrieveError(J19)</f>
        <v/>
      </c>
      <c r="L19" s="77"/>
      <c r="N19" s="76"/>
    </row>
    <row r="20" spans="1:14" ht="11.25" customHeight="1" thickBot="1" x14ac:dyDescent="0.3">
      <c r="A20" s="178"/>
      <c r="B20" s="81"/>
      <c r="C20" s="84">
        <v>0</v>
      </c>
      <c r="D20" s="84" t="str">
        <f t="shared" si="0"/>
        <v>UnitedKingdom::Exchange</v>
      </c>
      <c r="E20" s="84" t="s">
        <v>145</v>
      </c>
      <c r="F20" s="84" t="b">
        <v>0</v>
      </c>
      <c r="G20" s="84" t="s">
        <v>124</v>
      </c>
      <c r="H20" s="178"/>
      <c r="I20" s="72" t="str">
        <f>_xll.qlSimpleQuote("stub",,,,Trigger)</f>
        <v>stub#0020</v>
      </c>
      <c r="J20" s="178" t="str">
        <f>_xll.qlDepositRateHelper2(,I20,G26&amp;"D",C20,Deposits!D20,E20,F20,G20)</f>
        <v>obj_0063f#0015</v>
      </c>
      <c r="K20" s="178"/>
      <c r="L20" s="179"/>
      <c r="N20" s="76"/>
    </row>
    <row r="21" spans="1:14" ht="11.25" customHeight="1" x14ac:dyDescent="0.25">
      <c r="N21" s="76"/>
    </row>
    <row r="22" spans="1:14" ht="11.25" customHeight="1" x14ac:dyDescent="0.25">
      <c r="I22" s="191" t="e">
        <f>_xll.qlSimpleQuoteSetValue(I20,J22)</f>
        <v>#N/A</v>
      </c>
      <c r="J22" s="72">
        <f>_xll.RtGet("DTSIMI1","GBP_STD_#20150617D","ask")/100</f>
        <v>8.5816708799999995E-3</v>
      </c>
    </row>
    <row r="23" spans="1:14" x14ac:dyDescent="0.25">
      <c r="G23" s="72">
        <f>_xll.qlIMMNextDate(_xll.qlSettingsEvaluationDate(Trigger),TRUE)</f>
        <v>41990</v>
      </c>
      <c r="J23" s="72">
        <f>_xll.RtGet("DTSIMI1","GBP_STD_#20150617D","bid")/100</f>
        <v>8.381670879999999E-3</v>
      </c>
    </row>
    <row r="24" spans="1:14" x14ac:dyDescent="0.25">
      <c r="G24" s="72">
        <f>_xll.qlIMMNextDate(G23)</f>
        <v>42081</v>
      </c>
    </row>
    <row r="25" spans="1:14" x14ac:dyDescent="0.25">
      <c r="G25" s="76">
        <f>_xll.qlIMMNextDate(G24)</f>
        <v>42172</v>
      </c>
      <c r="H25" s="76">
        <f>_xll.qlRateHelperLatestDate(J20)</f>
        <v>42173</v>
      </c>
    </row>
    <row r="26" spans="1:14" x14ac:dyDescent="0.25">
      <c r="G26" s="72">
        <f>_xll.qlCalendarBusinessDaysBetween(D20,_xll.qlSettingsEvaluationDate(Trigger),G25)</f>
        <v>178</v>
      </c>
    </row>
  </sheetData>
  <dataValidations disablePrompts="1"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G3" sqref="G3"/>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6384" width="6.28515625" style="72"/>
  </cols>
  <sheetData>
    <row r="1" spans="1:11"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1"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row>
    <row r="3" spans="1:11"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34" si="1">Currency&amp;"FUT"&amp;$E$1&amp;$D3&amp;QuoteSuffix</f>
        <v>GBPFUT3MV4_Quote</v>
      </c>
      <c r="G3" s="134" t="str">
        <f t="shared" ref="G3:G34" si="2">Currency&amp;"FUT"&amp;$E$1&amp;$D3&amp;"ConvAdj"&amp;QuoteSuffix</f>
        <v>GBPFUT3MV4ConvAdj_Quote</v>
      </c>
      <c r="H3" s="135" t="str">
        <f>_xll.qlFuturesRateHelper(,$F3,$D3,$E3,$G3,Permanent,Trigger,ObjectOverwrite)</f>
        <v>obj_00386#0001</v>
      </c>
      <c r="I3" s="136" t="str">
        <f>_xll.ohRangeRetrieveError(H3)</f>
        <v/>
      </c>
      <c r="J3" s="77"/>
      <c r="K3" s="76"/>
    </row>
    <row r="4" spans="1:11" ht="11.25" customHeight="1" x14ac:dyDescent="0.25">
      <c r="A4" s="130"/>
      <c r="B4" s="137">
        <v>2</v>
      </c>
      <c r="C4" s="138" t="b">
        <v>0</v>
      </c>
      <c r="D4" s="139" t="str">
        <v>X4</v>
      </c>
      <c r="E4" s="132" t="str">
        <f t="shared" si="0"/>
        <v>GbpLibor3M</v>
      </c>
      <c r="F4" s="134" t="str">
        <f t="shared" si="1"/>
        <v>GBPFUT3MX4_Quote</v>
      </c>
      <c r="G4" s="134" t="str">
        <f t="shared" si="2"/>
        <v>GBPFUT3MX4ConvAdj_Quote</v>
      </c>
      <c r="H4" s="140" t="str">
        <f>_xll.qlFuturesRateHelper(,$F4,$D4,$E4,$G4,Permanent,Trigger,ObjectOverwrite)</f>
        <v>obj_00374#0001</v>
      </c>
      <c r="I4" s="141" t="str">
        <f>_xll.ohRangeRetrieveError(H4)</f>
        <v/>
      </c>
      <c r="J4" s="77"/>
      <c r="K4" s="76"/>
    </row>
    <row r="5" spans="1:11" ht="11.25" customHeight="1" x14ac:dyDescent="0.25">
      <c r="A5" s="130"/>
      <c r="B5" s="137">
        <v>3</v>
      </c>
      <c r="C5" s="138" t="b">
        <v>0</v>
      </c>
      <c r="D5" s="139" t="str">
        <v>Z4</v>
      </c>
      <c r="E5" s="132" t="str">
        <f t="shared" si="0"/>
        <v>GbpLibor3M</v>
      </c>
      <c r="F5" s="134" t="str">
        <f t="shared" si="1"/>
        <v>GBPFUT3MZ4_Quote</v>
      </c>
      <c r="G5" s="134" t="str">
        <f t="shared" si="2"/>
        <v>GBPFUT3MZ4ConvAdj_Quote</v>
      </c>
      <c r="H5" s="140" t="str">
        <f>_xll.qlFuturesRateHelper(,$F5,$D5,$E5,$G5,Permanent,Trigger,ObjectOverwrite)</f>
        <v>obj_00391#0001</v>
      </c>
      <c r="I5" s="141" t="str">
        <f>_xll.ohRangeRetrieveError(H5)</f>
        <v/>
      </c>
      <c r="J5" s="77"/>
      <c r="K5" s="76"/>
    </row>
    <row r="6" spans="1:11" ht="11.25" customHeight="1" x14ac:dyDescent="0.25">
      <c r="A6" s="130"/>
      <c r="B6" s="137">
        <v>4</v>
      </c>
      <c r="C6" s="138" t="b">
        <v>0</v>
      </c>
      <c r="D6" s="139" t="str">
        <v>F5</v>
      </c>
      <c r="E6" s="132" t="str">
        <f t="shared" si="0"/>
        <v>GbpLibor3M</v>
      </c>
      <c r="F6" s="134" t="str">
        <f t="shared" si="1"/>
        <v>GBPFUT3MF5_Quote</v>
      </c>
      <c r="G6" s="134" t="str">
        <f t="shared" si="2"/>
        <v>GBPFUT3MF5ConvAdj_Quote</v>
      </c>
      <c r="H6" s="140" t="str">
        <f>_xll.qlFuturesRateHelper(,$F6,$D6,$E6,$G6,Permanent,Trigger,ObjectOverwrite)</f>
        <v>obj_0038f#0001</v>
      </c>
      <c r="I6" s="141" t="str">
        <f>_xll.ohRangeRetrieveError(H6)</f>
        <v/>
      </c>
      <c r="J6" s="77"/>
      <c r="K6" s="76"/>
    </row>
    <row r="7" spans="1:11" ht="11.25" customHeight="1" x14ac:dyDescent="0.25">
      <c r="A7" s="130"/>
      <c r="B7" s="137">
        <v>5</v>
      </c>
      <c r="C7" s="138" t="b">
        <v>0</v>
      </c>
      <c r="D7" s="139" t="str">
        <v>G5</v>
      </c>
      <c r="E7" s="132" t="str">
        <f t="shared" si="0"/>
        <v>GbpLibor3M</v>
      </c>
      <c r="F7" s="134" t="str">
        <f t="shared" si="1"/>
        <v>GBPFUT3MG5_Quote</v>
      </c>
      <c r="G7" s="134" t="str">
        <f t="shared" si="2"/>
        <v>GBPFUT3MG5ConvAdj_Quote</v>
      </c>
      <c r="H7" s="140" t="str">
        <f>_xll.qlFuturesRateHelper(,$F7,$D7,$E7,$G7,Permanent,Trigger,ObjectOverwrite)</f>
        <v>obj_003a2#0001</v>
      </c>
      <c r="I7" s="141" t="str">
        <f>_xll.ohRangeRetrieveError(H7)</f>
        <v/>
      </c>
      <c r="J7" s="77"/>
      <c r="K7" s="76"/>
    </row>
    <row r="8" spans="1:11" ht="11.25" customHeight="1" x14ac:dyDescent="0.25">
      <c r="A8" s="130"/>
      <c r="B8" s="137">
        <v>6</v>
      </c>
      <c r="C8" s="138" t="b">
        <v>0</v>
      </c>
      <c r="D8" s="139" t="str">
        <v>H5</v>
      </c>
      <c r="E8" s="132" t="str">
        <f t="shared" si="0"/>
        <v>GbpLibor3M</v>
      </c>
      <c r="F8" s="134" t="str">
        <f t="shared" si="1"/>
        <v>GBPFUT3MH5_Quote</v>
      </c>
      <c r="G8" s="134" t="str">
        <f t="shared" si="2"/>
        <v>GBPFUT3MH5ConvAdj_Quote</v>
      </c>
      <c r="H8" s="140" t="str">
        <f>_xll.qlFuturesRateHelper(,$F8,$D8,$E8,$G8,Permanent,Trigger,ObjectOverwrite)</f>
        <v>obj_00369#0001</v>
      </c>
      <c r="I8" s="141" t="str">
        <f>_xll.ohRangeRetrieveError(H8)</f>
        <v/>
      </c>
      <c r="J8" s="77"/>
      <c r="K8" s="76"/>
    </row>
    <row r="9" spans="1:11" ht="11.25" customHeight="1" x14ac:dyDescent="0.25">
      <c r="A9" s="130"/>
      <c r="B9" s="137">
        <v>7</v>
      </c>
      <c r="C9" s="138" t="b">
        <v>0</v>
      </c>
      <c r="D9" s="139" t="str">
        <v>J5</v>
      </c>
      <c r="E9" s="132" t="str">
        <f t="shared" si="0"/>
        <v>GbpLibor3M</v>
      </c>
      <c r="F9" s="134" t="str">
        <f t="shared" si="1"/>
        <v>GBPFUT3MJ5_Quote</v>
      </c>
      <c r="G9" s="134" t="str">
        <f t="shared" si="2"/>
        <v>GBPFUT3MJ5ConvAdj_Quote</v>
      </c>
      <c r="H9" s="140" t="str">
        <f>_xll.qlFuturesRateHelper(,$F9,$D9,$E9,$G9,Permanent,Trigger,ObjectOverwrite)</f>
        <v>obj_003ac#0001</v>
      </c>
      <c r="I9" s="141" t="str">
        <f>_xll.ohRangeRetrieveError(H9)</f>
        <v/>
      </c>
      <c r="J9" s="77"/>
      <c r="K9" s="76"/>
    </row>
    <row r="10" spans="1:11" ht="11.25" customHeight="1" x14ac:dyDescent="0.25">
      <c r="A10" s="130"/>
      <c r="B10" s="137">
        <v>8</v>
      </c>
      <c r="C10" s="138" t="b">
        <v>0</v>
      </c>
      <c r="D10" s="139" t="str">
        <v>K5</v>
      </c>
      <c r="E10" s="132" t="str">
        <f t="shared" si="0"/>
        <v>GbpLibor3M</v>
      </c>
      <c r="F10" s="134" t="str">
        <f t="shared" si="1"/>
        <v>GBPFUT3MK5_Quote</v>
      </c>
      <c r="G10" s="134" t="str">
        <f t="shared" si="2"/>
        <v>GBPFUT3MK5ConvAdj_Quote</v>
      </c>
      <c r="H10" s="140" t="str">
        <f>_xll.qlFuturesRateHelper(,$F10,$D10,$E10,$G10,Permanent,Trigger,ObjectOverwrite)</f>
        <v>obj_00372#0001</v>
      </c>
      <c r="I10" s="141" t="str">
        <f>_xll.ohRangeRetrieveError(H10)</f>
        <v/>
      </c>
      <c r="J10" s="77"/>
      <c r="K10" s="76"/>
    </row>
    <row r="11" spans="1:11" ht="11.25" customHeight="1" x14ac:dyDescent="0.25">
      <c r="A11" s="130"/>
      <c r="B11" s="137">
        <v>9</v>
      </c>
      <c r="C11" s="138" t="b">
        <v>0</v>
      </c>
      <c r="D11" s="139" t="str">
        <v>M5</v>
      </c>
      <c r="E11" s="132" t="str">
        <f t="shared" si="0"/>
        <v>GbpLibor3M</v>
      </c>
      <c r="F11" s="134" t="str">
        <f t="shared" si="1"/>
        <v>GBPFUT3MM5_Quote</v>
      </c>
      <c r="G11" s="134" t="str">
        <f t="shared" si="2"/>
        <v>GBPFUT3MM5ConvAdj_Quote</v>
      </c>
      <c r="H11" s="140" t="str">
        <f>_xll.qlFuturesRateHelper(,$F11,$D11,$E11,$G11,Permanent,Trigger,ObjectOverwrite)</f>
        <v>obj_00398#0001</v>
      </c>
      <c r="I11" s="141" t="str">
        <f>_xll.ohRangeRetrieveError(H11)</f>
        <v/>
      </c>
      <c r="J11" s="77"/>
      <c r="K11" s="76"/>
    </row>
    <row r="12" spans="1:11" ht="11.25" customHeight="1" x14ac:dyDescent="0.25">
      <c r="A12" s="130"/>
      <c r="B12" s="137">
        <v>10</v>
      </c>
      <c r="C12" s="138" t="b">
        <v>0</v>
      </c>
      <c r="D12" s="139" t="str">
        <v>N5</v>
      </c>
      <c r="E12" s="132" t="str">
        <f t="shared" si="0"/>
        <v>GbpLibor3M</v>
      </c>
      <c r="F12" s="134" t="str">
        <f t="shared" si="1"/>
        <v>GBPFUT3MN5_Quote</v>
      </c>
      <c r="G12" s="134" t="str">
        <f t="shared" si="2"/>
        <v>GBPFUT3MN5ConvAdj_Quote</v>
      </c>
      <c r="H12" s="140" t="str">
        <f>_xll.qlFuturesRateHelper(,$F12,$D12,$E12,$G12,Permanent,Trigger,ObjectOverwrite)</f>
        <v>obj_0038c#0001</v>
      </c>
      <c r="I12" s="141" t="str">
        <f>_xll.ohRangeRetrieveError(H12)</f>
        <v/>
      </c>
      <c r="J12" s="77"/>
      <c r="K12" s="76"/>
    </row>
    <row r="13" spans="1:11" ht="11.25" customHeight="1" x14ac:dyDescent="0.25">
      <c r="A13" s="130"/>
      <c r="B13" s="137">
        <v>11</v>
      </c>
      <c r="C13" s="138" t="b">
        <v>0</v>
      </c>
      <c r="D13" s="139" t="str">
        <v>Q5</v>
      </c>
      <c r="E13" s="132" t="str">
        <f t="shared" si="0"/>
        <v>GbpLibor3M</v>
      </c>
      <c r="F13" s="134" t="str">
        <f t="shared" si="1"/>
        <v>GBPFUT3MQ5_Quote</v>
      </c>
      <c r="G13" s="134" t="str">
        <f t="shared" si="2"/>
        <v>GBPFUT3MQ5ConvAdj_Quote</v>
      </c>
      <c r="H13" s="140" t="str">
        <f>_xll.qlFuturesRateHelper(,$F13,$D13,$E13,$G13,Permanent,Trigger,ObjectOverwrite)</f>
        <v>obj_00383#0001</v>
      </c>
      <c r="I13" s="141" t="str">
        <f>_xll.ohRangeRetrieveError(H13)</f>
        <v/>
      </c>
      <c r="J13" s="77"/>
      <c r="K13" s="76"/>
    </row>
    <row r="14" spans="1:11" ht="11.25" customHeight="1" x14ac:dyDescent="0.25">
      <c r="A14" s="130"/>
      <c r="B14" s="137">
        <v>12</v>
      </c>
      <c r="C14" s="138" t="b">
        <v>0</v>
      </c>
      <c r="D14" s="139" t="str">
        <v>U5</v>
      </c>
      <c r="E14" s="132" t="str">
        <f t="shared" si="0"/>
        <v>GbpLibor3M</v>
      </c>
      <c r="F14" s="134" t="str">
        <f t="shared" si="1"/>
        <v>GBPFUT3MU5_Quote</v>
      </c>
      <c r="G14" s="134" t="str">
        <f t="shared" si="2"/>
        <v>GBPFUT3MU5ConvAdj_Quote</v>
      </c>
      <c r="H14" s="140" t="str">
        <f>_xll.qlFuturesRateHelper(,$F14,$D14,$E14,$G14,Permanent,Trigger,ObjectOverwrite)</f>
        <v>obj_003ab#0001</v>
      </c>
      <c r="I14" s="141" t="str">
        <f>_xll.ohRangeRetrieveError(H14)</f>
        <v/>
      </c>
      <c r="J14" s="77"/>
      <c r="K14" s="76"/>
    </row>
    <row r="15" spans="1:11" ht="11.25" customHeight="1" x14ac:dyDescent="0.25">
      <c r="A15" s="130"/>
      <c r="B15" s="137">
        <v>13</v>
      </c>
      <c r="C15" s="138" t="b">
        <v>1</v>
      </c>
      <c r="D15" s="139" t="str">
        <v>Z5</v>
      </c>
      <c r="E15" s="132" t="str">
        <f t="shared" si="0"/>
        <v>GbpLibor3M</v>
      </c>
      <c r="F15" s="134" t="str">
        <f t="shared" si="1"/>
        <v>GBPFUT3MZ5_Quote</v>
      </c>
      <c r="G15" s="134" t="str">
        <f t="shared" si="2"/>
        <v>GBPFUT3MZ5ConvAdj_Quote</v>
      </c>
      <c r="H15" s="140" t="str">
        <f>_xll.qlFuturesRateHelper(,$F15,$D15,$E15,$G15,Permanent,Trigger,ObjectOverwrite)</f>
        <v>obj_0039c#0001</v>
      </c>
      <c r="I15" s="141" t="str">
        <f>_xll.ohRangeRetrieveError(H15)</f>
        <v/>
      </c>
      <c r="J15" s="77"/>
      <c r="K15" s="76"/>
    </row>
    <row r="16" spans="1:11" ht="11.25" customHeight="1" x14ac:dyDescent="0.25">
      <c r="A16" s="130"/>
      <c r="B16" s="137">
        <v>14</v>
      </c>
      <c r="C16" s="138" t="b">
        <v>1</v>
      </c>
      <c r="D16" s="139" t="str">
        <v>H6</v>
      </c>
      <c r="E16" s="132" t="str">
        <f t="shared" si="0"/>
        <v>GbpLibor3M</v>
      </c>
      <c r="F16" s="134" t="str">
        <f t="shared" si="1"/>
        <v>GBPFUT3MH6_Quote</v>
      </c>
      <c r="G16" s="134" t="str">
        <f t="shared" si="2"/>
        <v>GBPFUT3MH6ConvAdj_Quote</v>
      </c>
      <c r="H16" s="140" t="str">
        <f>_xll.qlFuturesRateHelper(,$F16,$D16,$E16,$G16,Permanent,Trigger,ObjectOverwrite)</f>
        <v>obj_0039b#0001</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34" t="str">
        <f t="shared" si="2"/>
        <v>GBPFUT3MM6ConvAdj_Quote</v>
      </c>
      <c r="H17" s="140" t="str">
        <f>_xll.qlFuturesRateHelper(,$F17,$D17,$E17,$G17,Permanent,Trigger,ObjectOverwrite)</f>
        <v>obj_00367#0001</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34" t="str">
        <f t="shared" si="2"/>
        <v>GBPFUT3MU6ConvAdj_Quote</v>
      </c>
      <c r="H18" s="140" t="str">
        <f>_xll.qlFuturesRateHelper(,$F18,$D18,$E18,$G18,Permanent,Trigger,ObjectOverwrite)</f>
        <v>obj_00371#0001</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34" t="str">
        <f t="shared" si="2"/>
        <v>GBPFUT3MZ6ConvAdj_Quote</v>
      </c>
      <c r="H19" s="140" t="str">
        <f>_xll.qlFuturesRateHelper(,$F19,$D19,$E19,$G19,Permanent,Trigger,ObjectOverwrite)</f>
        <v>obj_003a1#0001</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34" t="str">
        <f t="shared" si="2"/>
        <v>GBPFUT3MH7ConvAdj_Quote</v>
      </c>
      <c r="H20" s="140" t="str">
        <f>_xll.qlFuturesRateHelper(,$F20,$D20,$E20,$G20,Permanent,Trigger,ObjectOverwrite)</f>
        <v>obj_003a0#0001</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34" t="str">
        <f t="shared" si="2"/>
        <v>GBPFUT3MM7ConvAdj_Quote</v>
      </c>
      <c r="H21" s="140" t="str">
        <f>_xll.qlFuturesRateHelper(,$F21,$D21,$E21,$G21,Permanent,Trigger,ObjectOverwrite)</f>
        <v>obj_00378#0001</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34" t="str">
        <f t="shared" si="2"/>
        <v>GBPFUT3MU7ConvAdj_Quote</v>
      </c>
      <c r="H22" s="140" t="str">
        <f>_xll.qlFuturesRateHelper(,$F22,$D22,$E22,$G22,Permanent,Trigger,ObjectOverwrite)</f>
        <v>obj_0037f#0001</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34" t="str">
        <f t="shared" si="2"/>
        <v>GBPFUT3MZ7ConvAdj_Quote</v>
      </c>
      <c r="H23" s="140" t="str">
        <f>_xll.qlFuturesRateHelper(,$F23,$D23,$E23,$G23,Permanent,Trigger,ObjectOverwrite)</f>
        <v>obj_003a8#0001</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34" t="str">
        <f t="shared" si="2"/>
        <v>GBPFUT3MH8ConvAdj_Quote</v>
      </c>
      <c r="H24" s="140" t="str">
        <f>_xll.qlFuturesRateHelper(,$F24,$D24,$E24,$G24,Permanent,Trigger,ObjectOverwrite)</f>
        <v>obj_00370#0001</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34" t="str">
        <f t="shared" si="2"/>
        <v>GBPFUT3MM8ConvAdj_Quote</v>
      </c>
      <c r="H25" s="140" t="str">
        <f>_xll.qlFuturesRateHelper(,$F25,$D25,$E25,$G25,Permanent,Trigger,ObjectOverwrite)</f>
        <v>obj_00389#0001</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34" t="str">
        <f t="shared" si="2"/>
        <v>GBPFUT3MU8ConvAdj_Quote</v>
      </c>
      <c r="H26" s="140" t="str">
        <f>_xll.qlFuturesRateHelper(,$F26,$D26,$E26,$G26,Permanent,Trigger,ObjectOverwrite)</f>
        <v>obj_0036a#0001</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34" t="str">
        <f t="shared" si="2"/>
        <v>GBPFUT3MZ8ConvAdj_Quote</v>
      </c>
      <c r="H27" s="140" t="str">
        <f>_xll.qlFuturesRateHelper(,$F27,$D27,$E27,$G27,Permanent,Trigger,ObjectOverwrite)</f>
        <v>obj_003a9#0001</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34" t="str">
        <f t="shared" si="2"/>
        <v>GBPFUT3MH9ConvAdj_Quote</v>
      </c>
      <c r="H28" s="140" t="str">
        <f>_xll.qlFuturesRateHelper(,$F28,$D28,$E28,$G28,Permanent,Trigger,ObjectOverwrite)</f>
        <v>obj_00365#0001</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34" t="str">
        <f t="shared" si="2"/>
        <v>GBPFUT3MM9ConvAdj_Quote</v>
      </c>
      <c r="H29" s="140" t="str">
        <f>_xll.qlFuturesRateHelper(,$F29,$D29,$E29,$G29,Permanent,Trigger,ObjectOverwrite)</f>
        <v>obj_003a4#0001</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34" t="str">
        <f t="shared" si="2"/>
        <v>GBPFUT3MU9ConvAdj_Quote</v>
      </c>
      <c r="H30" s="140" t="str">
        <f>_xll.qlFuturesRateHelper(,$F30,$D30,$E30,$G30,Permanent,Trigger,ObjectOverwrite)</f>
        <v>obj_00382#0001</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34" t="str">
        <f t="shared" si="2"/>
        <v>GBPFUT3MZ9ConvAdj_Quote</v>
      </c>
      <c r="H31" s="140" t="str">
        <f>_xll.qlFuturesRateHelper(,$F31,$D31,$E31,$G31,Permanent,Trigger,ObjectOverwrite)</f>
        <v>obj_00381#0001</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34" t="str">
        <f t="shared" si="2"/>
        <v>GBPFUT3MH0ConvAdj_Quote</v>
      </c>
      <c r="H32" s="140" t="str">
        <f>_xll.qlFuturesRateHelper(,$F32,$D32,$E32,$G32,Permanent,Trigger,ObjectOverwrite)</f>
        <v>obj_00380#0001</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34" t="str">
        <f t="shared" si="2"/>
        <v>GBPFUT3MM0ConvAdj_Quote</v>
      </c>
      <c r="H33" s="140" t="str">
        <f>_xll.qlFuturesRateHelper(,$F33,$D33,$E33,$G33,Permanent,Trigger,ObjectOverwrite)</f>
        <v>obj_00373#0001</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34" t="str">
        <f t="shared" si="2"/>
        <v>GBPFUT3MU0ConvAdj_Quote</v>
      </c>
      <c r="H34" s="140" t="str">
        <f>_xll.qlFuturesRateHelper(,$F34,$D34,$E34,$G34,Permanent,Trigger,ObjectOverwrite)</f>
        <v>obj_0039f#0001</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ref="F35:F44" si="4">Currency&amp;"FUT"&amp;$E$1&amp;$D35&amp;QuoteSuffix</f>
        <v>GBPFUT3MZ0_Quote</v>
      </c>
      <c r="G35" s="134" t="str">
        <f t="shared" ref="G35:G44" si="5">Currency&amp;"FUT"&amp;$E$1&amp;$D35&amp;"ConvAdj"&amp;QuoteSuffix</f>
        <v>GBPFUT3MZ0ConvAdj_Quote</v>
      </c>
      <c r="H35" s="140" t="str">
        <f>_xll.qlFuturesRateHelper(,$F35,$D35,$E35,$G35,Permanent,Trigger,ObjectOverwrite)</f>
        <v>obj_00390#0001</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4"/>
        <v>GBPFUT3MH1_Quote</v>
      </c>
      <c r="G36" s="134" t="str">
        <f t="shared" si="5"/>
        <v>GBPFUT3MH1ConvAdj_Quote</v>
      </c>
      <c r="H36" s="140" t="str">
        <f>_xll.qlFuturesRateHelper(,$F36,$D36,$E36,$G36,Permanent,Trigger,ObjectOverwrite)</f>
        <v>obj_00399#0001</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4"/>
        <v>GBPFUT3MM1_Quote</v>
      </c>
      <c r="G37" s="134" t="str">
        <f t="shared" si="5"/>
        <v>GBPFUT3MM1ConvAdj_Quote</v>
      </c>
      <c r="H37" s="140" t="str">
        <f>_xll.qlFuturesRateHelper(,$F37,$D37,$E37,$G37,Permanent,Trigger,ObjectOverwrite)</f>
        <v>obj_00392#0001</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4"/>
        <v>GBPFUT3MU1_Quote</v>
      </c>
      <c r="G38" s="134" t="str">
        <f t="shared" si="5"/>
        <v>GBPFUT3MU1ConvAdj_Quote</v>
      </c>
      <c r="H38" s="140" t="str">
        <f>_xll.qlFuturesRateHelper(,$F38,$D38,$E38,$G38,Permanent,Trigger,ObjectOverwrite)</f>
        <v>obj_00394#0001</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4"/>
        <v>GBPFUT3MZ1_Quote</v>
      </c>
      <c r="G39" s="134" t="str">
        <f t="shared" si="5"/>
        <v>GBPFUT3MZ1ConvAdj_Quote</v>
      </c>
      <c r="H39" s="140" t="str">
        <f>_xll.qlFuturesRateHelper(,$F39,$D39,$E39,$G39,Permanent,Trigger,ObjectOverwrite)</f>
        <v>obj_003ae#0001</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4"/>
        <v>GBPFUT3MH2_Quote</v>
      </c>
      <c r="G40" s="134" t="str">
        <f t="shared" si="5"/>
        <v>GBPFUT3MH2ConvAdj_Quote</v>
      </c>
      <c r="H40" s="140" t="str">
        <f>_xll.qlFuturesRateHelper(,$F40,$D40,$E40,$G40,Permanent,Trigger,ObjectOverwrite)</f>
        <v>obj_0036b#0001</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4"/>
        <v>GBPFUT3MM2_Quote</v>
      </c>
      <c r="G41" s="134" t="str">
        <f t="shared" si="5"/>
        <v>GBPFUT3MM2ConvAdj_Quote</v>
      </c>
      <c r="H41" s="140" t="str">
        <f>_xll.qlFuturesRateHelper(,$F41,$D41,$E41,$G41,Permanent,Trigger,ObjectOverwrite)</f>
        <v>obj_00364#0001</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4"/>
        <v>GBPFUT3MU2_Quote</v>
      </c>
      <c r="G42" s="134" t="str">
        <f t="shared" si="5"/>
        <v>GBPFUT3MU2ConvAdj_Quote</v>
      </c>
      <c r="H42" s="140" t="str">
        <f>_xll.qlFuturesRateHelper(,$F42,$D42,$E42,$G42,Permanent,Trigger,ObjectOverwrite)</f>
        <v>obj_003ad#0001</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4"/>
        <v>GBPFUT3MZ2_Quote</v>
      </c>
      <c r="G43" s="134" t="str">
        <f t="shared" si="5"/>
        <v>GBPFUT3MZ2ConvAdj_Quote</v>
      </c>
      <c r="H43" s="140" t="str">
        <f>_xll.qlFuturesRateHelper(,$F43,$D43,$E43,$G43,Permanent,Trigger,ObjectOverwrite)</f>
        <v>obj_00387#0001</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4"/>
        <v>GBPFUT3MH3_Quote</v>
      </c>
      <c r="G44" s="134" t="str">
        <f t="shared" si="5"/>
        <v>GBPFUT3MH3ConvAdj_Quote</v>
      </c>
      <c r="H44" s="140" t="str">
        <f>_xll.qlFuturesRateHelper(,$F44,$D44,$E44,$G44,Permanent,Trigger,ObjectOverwrite)</f>
        <v>obj_00375#0001</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obj_00363#0001</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obj_00385#0001</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obj_0036e#0001</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obj_0037a#0001</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obj_00368#0001</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obj_003aa#0001</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obj_0037e#0001</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obj_0038b#0001</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obj_00388#0001</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obj_00376#0001</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obj_0037c#0001</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obj_00395#0001</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obj_003a6#0001</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obj_0036c#0001</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obj_003b0#0001</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obj_0039e#0001</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obj_0039a#0001</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obj_00366#0001</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obj_00379#0001</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obj_0038d#0001</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obj_0038e#0001</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obj_00396#0001</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obj_0038a#0001</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obj_003b1#0001</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obj_0036f#0001</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obj_0036d#0001</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obj_00397#0001</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obj_00393#0001</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obj_003af#0001</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obj_003a3#0001</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obj_0039d#0001</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obj_0037d#0001</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obj_0037b#0001</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obj_003a5#0001</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obj_00377#0001</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obj_003a7#0001</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obj_00384#0001</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obj_003b2#0001</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34</vt:i4>
      </vt:variant>
    </vt:vector>
  </HeadingPairs>
  <TitlesOfParts>
    <vt:vector size="40"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2014-01-14T09:24:09Z</dcterms:created>
  <dcterms:modified xsi:type="dcterms:W3CDTF">2014-10-02T11:02:34Z</dcterms:modified>
</cp:coreProperties>
</file>