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19005" yWindow="-15" windowWidth="19050" windowHeight="11445" activeTab="3"/>
  </bookViews>
  <sheets>
    <sheet name="General Settings" sheetId="3" r:id="rId1"/>
    <sheet name="HKD_YCRH_Swaps_ON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HKD_YCRH_Swaps_ON!$L$2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RateHelpers!$K$2:$K$60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RateHelpers!$E$2:$E$60</definedName>
    <definedName name="RateHelpersIncluded">RateHelpers!$I$2:$I$60</definedName>
    <definedName name="RateHelpersPriority">RateHelpers!$J$2:$J$60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2" i="3" l="1"/>
  <c r="L4" i="6"/>
  <c r="J10" i="3" l="1"/>
  <c r="L25" i="6"/>
  <c r="E2" i="2" l="1"/>
  <c r="K2" i="6"/>
  <c r="K3" i="6" s="1"/>
  <c r="L2" i="6"/>
  <c r="H6" i="6" l="1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K21" i="6" s="1"/>
  <c r="H21" i="6"/>
  <c r="E22" i="6"/>
  <c r="J22" i="6" s="1"/>
  <c r="H22" i="6"/>
  <c r="E23" i="6"/>
  <c r="J23" i="6" s="1"/>
  <c r="H23" i="6"/>
  <c r="E24" i="6"/>
  <c r="J24" i="6" s="1"/>
  <c r="H24" i="6"/>
  <c r="L6" i="6"/>
  <c r="M6" i="6"/>
  <c r="E5" i="2" l="1"/>
  <c r="J21" i="6"/>
  <c r="K22" i="6"/>
  <c r="K23" i="6"/>
  <c r="K24" i="6"/>
  <c r="K19" i="6"/>
  <c r="K17" i="6"/>
  <c r="K15" i="6"/>
  <c r="K13" i="6"/>
  <c r="K11" i="6"/>
  <c r="K9" i="6"/>
  <c r="K7" i="6"/>
  <c r="K20" i="6"/>
  <c r="K18" i="6"/>
  <c r="K16" i="6"/>
  <c r="K14" i="6"/>
  <c r="K12" i="6"/>
  <c r="K10" i="6"/>
  <c r="K8" i="6"/>
  <c r="L20" i="6"/>
  <c r="L9" i="6"/>
  <c r="Q9" i="6" s="1"/>
  <c r="P9" i="6"/>
  <c r="L7" i="6"/>
  <c r="P7" i="6"/>
  <c r="L10" i="6"/>
  <c r="L24" i="6"/>
  <c r="P10" i="6"/>
  <c r="M7" i="6"/>
  <c r="L16" i="6"/>
  <c r="L15" i="6"/>
  <c r="L17" i="6"/>
  <c r="L19" i="6"/>
  <c r="M10" i="6"/>
  <c r="M4" i="6"/>
  <c r="L13" i="6"/>
  <c r="P25" i="6"/>
  <c r="Q6" i="6"/>
  <c r="M17" i="6"/>
  <c r="Q25" i="6"/>
  <c r="L11" i="6"/>
  <c r="L21" i="6"/>
  <c r="Q15" i="6"/>
  <c r="L23" i="6"/>
  <c r="P11" i="6"/>
  <c r="L8" i="6"/>
  <c r="M8" i="6" s="1"/>
  <c r="P6" i="6"/>
  <c r="M9" i="6"/>
  <c r="L18" i="6"/>
  <c r="P17" i="6"/>
  <c r="L12" i="6"/>
  <c r="M12" i="6" s="1"/>
  <c r="L14" i="6"/>
  <c r="Q14" i="6" s="1"/>
  <c r="L22" i="6"/>
  <c r="P12" i="6"/>
  <c r="M15" i="6"/>
  <c r="M11" i="6"/>
  <c r="M16" i="6"/>
  <c r="M14" i="6"/>
  <c r="P22" i="6"/>
  <c r="Q8" i="6"/>
  <c r="L3" i="6"/>
  <c r="P16" i="6"/>
  <c r="Q16" i="6"/>
  <c r="Q18" i="6"/>
  <c r="Q22" i="6"/>
  <c r="M22" i="6"/>
  <c r="E15" i="2" l="1"/>
  <c r="E13" i="2"/>
  <c r="E20" i="2"/>
  <c r="E17" i="2"/>
  <c r="E22" i="2"/>
  <c r="E21" i="2"/>
  <c r="E11" i="2"/>
  <c r="E7" i="2"/>
  <c r="E16" i="2"/>
  <c r="E8" i="2"/>
  <c r="E14" i="2"/>
  <c r="E19" i="2"/>
  <c r="E9" i="2"/>
  <c r="E12" i="2"/>
  <c r="E18" i="2"/>
  <c r="E6" i="2"/>
  <c r="E10" i="2"/>
  <c r="E23" i="2"/>
  <c r="E17" i="3"/>
  <c r="D17" i="3"/>
  <c r="D8" i="3"/>
  <c r="B5" i="2"/>
  <c r="B20" i="2"/>
  <c r="B21" i="2"/>
  <c r="B22" i="2"/>
  <c r="B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P18" i="6"/>
  <c r="P15" i="6"/>
  <c r="M19" i="6"/>
  <c r="P8" i="6"/>
  <c r="Q19" i="6"/>
  <c r="P14" i="6"/>
  <c r="P20" i="6"/>
  <c r="Q12" i="6"/>
  <c r="M24" i="6"/>
  <c r="M23" i="6"/>
  <c r="Q13" i="6"/>
  <c r="Q10" i="6"/>
  <c r="P19" i="6"/>
  <c r="Q20" i="6"/>
  <c r="P23" i="6"/>
  <c r="M13" i="6"/>
  <c r="P21" i="6"/>
  <c r="Q24" i="6"/>
  <c r="M20" i="6"/>
  <c r="Q11" i="6"/>
  <c r="Q23" i="6"/>
  <c r="P24" i="6"/>
  <c r="B1" i="3"/>
  <c r="P13" i="6"/>
  <c r="D16" i="3"/>
  <c r="M21" i="6"/>
  <c r="Q17" i="6"/>
  <c r="M18" i="6"/>
  <c r="Q21" i="6"/>
  <c r="Q7" i="6"/>
  <c r="E43" i="2" l="1"/>
  <c r="E27" i="2"/>
  <c r="E32" i="2"/>
  <c r="E42" i="2"/>
  <c r="E55" i="2"/>
  <c r="E47" i="2"/>
  <c r="E37" i="2"/>
  <c r="E44" i="2"/>
  <c r="E26" i="2"/>
  <c r="E50" i="2"/>
  <c r="E35" i="2"/>
  <c r="E49" i="2"/>
  <c r="E34" i="2"/>
  <c r="E60" i="2"/>
  <c r="E40" i="2"/>
  <c r="E28" i="2"/>
  <c r="E29" i="2"/>
  <c r="E58" i="2"/>
  <c r="E52" i="2"/>
  <c r="E45" i="2"/>
  <c r="E39" i="2"/>
  <c r="E51" i="2"/>
  <c r="E31" i="2"/>
  <c r="E25" i="2"/>
  <c r="E59" i="2"/>
  <c r="E53" i="2"/>
  <c r="E41" i="2"/>
  <c r="E33" i="2"/>
  <c r="E4" i="2"/>
  <c r="E36" i="2"/>
  <c r="E30" i="2"/>
  <c r="E3" i="2"/>
  <c r="E48" i="2"/>
  <c r="E16" i="3"/>
  <c r="E57" i="2"/>
  <c r="E46" i="2"/>
  <c r="E38" i="2"/>
  <c r="E56" i="2"/>
  <c r="E54" i="2"/>
  <c r="E24" i="2"/>
  <c r="F45" i="2"/>
  <c r="F51" i="2"/>
  <c r="F36" i="2"/>
  <c r="F43" i="2"/>
  <c r="F33" i="2"/>
  <c r="F29" i="2"/>
  <c r="F47" i="2"/>
  <c r="F37" i="2"/>
  <c r="F46" i="2"/>
  <c r="F42" i="2"/>
  <c r="F35" i="2"/>
  <c r="F60" i="2"/>
  <c r="F39" i="2"/>
  <c r="F41" i="2"/>
  <c r="F56" i="2"/>
  <c r="F26" i="2"/>
  <c r="F48" i="2"/>
  <c r="F25" i="2"/>
  <c r="F40" i="2"/>
  <c r="F3" i="2"/>
  <c r="F27" i="2"/>
  <c r="F59" i="2"/>
  <c r="F57" i="2"/>
  <c r="F31" i="2"/>
  <c r="F44" i="2"/>
  <c r="F53" i="2"/>
  <c r="F38" i="2"/>
  <c r="F55" i="2"/>
  <c r="F4" i="2"/>
  <c r="F30" i="2"/>
  <c r="F52" i="2"/>
  <c r="F58" i="2"/>
  <c r="F32" i="2"/>
  <c r="F54" i="2"/>
  <c r="F28" i="2"/>
  <c r="F34" i="2"/>
  <c r="F50" i="2"/>
  <c r="F49" i="2"/>
  <c r="F24" i="2"/>
  <c r="G31" i="2"/>
  <c r="H54" i="2"/>
  <c r="L18" i="2"/>
  <c r="L24" i="2"/>
  <c r="G2" i="2"/>
  <c r="H51" i="2"/>
  <c r="H28" i="2"/>
  <c r="G11" i="2"/>
  <c r="F16" i="2"/>
  <c r="M3" i="2"/>
  <c r="L3" i="2"/>
  <c r="G41" i="2"/>
  <c r="M28" i="2"/>
  <c r="H36" i="2"/>
  <c r="G23" i="2"/>
  <c r="G53" i="2"/>
  <c r="M25" i="2"/>
  <c r="M5" i="2"/>
  <c r="L27" i="2"/>
  <c r="M45" i="2"/>
  <c r="H37" i="2"/>
  <c r="M38" i="2"/>
  <c r="L14" i="2"/>
  <c r="G35" i="2"/>
  <c r="M19" i="2"/>
  <c r="G51" i="2"/>
  <c r="G46" i="2"/>
  <c r="F12" i="2"/>
  <c r="H46" i="2"/>
  <c r="M34" i="2"/>
  <c r="M20" i="2"/>
  <c r="F8" i="2"/>
  <c r="L59" i="2"/>
  <c r="M49" i="2"/>
  <c r="H57" i="2"/>
  <c r="M21" i="2"/>
  <c r="F10" i="2"/>
  <c r="M7" i="2"/>
  <c r="M35" i="2"/>
  <c r="G37" i="2"/>
  <c r="H43" i="2"/>
  <c r="G10" i="2"/>
  <c r="H35" i="2"/>
  <c r="L50" i="2"/>
  <c r="G15" i="2"/>
  <c r="F19" i="2"/>
  <c r="M51" i="2"/>
  <c r="M17" i="2"/>
  <c r="G54" i="2"/>
  <c r="L26" i="2"/>
  <c r="G59" i="2"/>
  <c r="G40" i="2"/>
  <c r="F13" i="2"/>
  <c r="H27" i="2"/>
  <c r="L56" i="2"/>
  <c r="L34" i="2"/>
  <c r="L31" i="2"/>
  <c r="G48" i="2"/>
  <c r="G8" i="2"/>
  <c r="L39" i="2"/>
  <c r="F20" i="2"/>
  <c r="H56" i="2"/>
  <c r="L42" i="2"/>
  <c r="H16" i="2"/>
  <c r="M26" i="2"/>
  <c r="H33" i="2"/>
  <c r="F21" i="2"/>
  <c r="H49" i="2"/>
  <c r="M53" i="2"/>
  <c r="M58" i="2"/>
  <c r="F2" i="2"/>
  <c r="H48" i="2"/>
  <c r="M23" i="2"/>
  <c r="G19" i="2"/>
  <c r="F15" i="2"/>
  <c r="H24" i="2"/>
  <c r="G17" i="2"/>
  <c r="H29" i="2"/>
  <c r="G29" i="2"/>
  <c r="M30" i="2"/>
  <c r="M40" i="2"/>
  <c r="M59" i="2"/>
  <c r="H34" i="2"/>
  <c r="H5" i="2"/>
  <c r="L5" i="2"/>
  <c r="G12" i="2"/>
  <c r="L46" i="2"/>
  <c r="L49" i="2"/>
  <c r="M52" i="2"/>
  <c r="H42" i="2"/>
  <c r="H20" i="2"/>
  <c r="H44" i="2"/>
  <c r="G26" i="2"/>
  <c r="G22" i="2"/>
  <c r="L53" i="2"/>
  <c r="G20" i="2"/>
  <c r="L47" i="2"/>
  <c r="M22" i="2"/>
  <c r="M27" i="2"/>
  <c r="H11" i="2"/>
  <c r="L7" i="2"/>
  <c r="H15" i="2"/>
  <c r="M15" i="2"/>
  <c r="L23" i="2"/>
  <c r="G32" i="2"/>
  <c r="G21" i="2"/>
  <c r="M48" i="2"/>
  <c r="L13" i="2"/>
  <c r="L25" i="2"/>
  <c r="G57" i="2"/>
  <c r="M55" i="2"/>
  <c r="G58" i="2"/>
  <c r="H25" i="2"/>
  <c r="M29" i="2"/>
  <c r="H50" i="2"/>
  <c r="G38" i="2"/>
  <c r="M10" i="2"/>
  <c r="L17" i="2"/>
  <c r="G39" i="2"/>
  <c r="G55" i="2"/>
  <c r="M47" i="2"/>
  <c r="L28" i="2"/>
  <c r="G60" i="2"/>
  <c r="M4" i="2"/>
  <c r="L6" i="2"/>
  <c r="L20" i="2"/>
  <c r="G47" i="2"/>
  <c r="G50" i="2"/>
  <c r="L4" i="2"/>
  <c r="G42" i="2"/>
  <c r="M54" i="2"/>
  <c r="L48" i="2"/>
  <c r="M14" i="2"/>
  <c r="G52" i="2"/>
  <c r="G9" i="2"/>
  <c r="M32" i="2"/>
  <c r="M57" i="2"/>
  <c r="G4" i="2"/>
  <c r="G36" i="2"/>
  <c r="G43" i="2"/>
  <c r="G34" i="2"/>
  <c r="H17" i="2"/>
  <c r="M31" i="2"/>
  <c r="F6" i="2"/>
  <c r="F7" i="2"/>
  <c r="L45" i="2"/>
  <c r="F17" i="2"/>
  <c r="M60" i="2"/>
  <c r="G27" i="2"/>
  <c r="F5" i="2"/>
  <c r="L58" i="2"/>
  <c r="M33" i="2"/>
  <c r="H30" i="2"/>
  <c r="M2" i="2"/>
  <c r="L51" i="2"/>
  <c r="G14" i="2"/>
  <c r="H53" i="2"/>
  <c r="H7" i="2"/>
  <c r="H23" i="2"/>
  <c r="H9" i="2"/>
  <c r="L9" i="2"/>
  <c r="L41" i="2"/>
  <c r="G7" i="2"/>
  <c r="M41" i="2"/>
  <c r="M44" i="2"/>
  <c r="G49" i="2"/>
  <c r="L8" i="2"/>
  <c r="M37" i="2"/>
  <c r="H22" i="2"/>
  <c r="L29" i="2"/>
  <c r="H52" i="2"/>
  <c r="G5" i="2"/>
  <c r="L10" i="2"/>
  <c r="H19" i="2"/>
  <c r="H8" i="2"/>
  <c r="L2" i="2"/>
  <c r="G24" i="2"/>
  <c r="L38" i="2"/>
  <c r="G44" i="2"/>
  <c r="L15" i="2"/>
  <c r="H6" i="2"/>
  <c r="H40" i="2"/>
  <c r="L21" i="2"/>
  <c r="G45" i="2"/>
  <c r="L33" i="2"/>
  <c r="L43" i="2"/>
  <c r="H21" i="2"/>
  <c r="M13" i="2"/>
  <c r="L19" i="2"/>
  <c r="L60" i="2"/>
  <c r="H10" i="2"/>
  <c r="H12" i="2"/>
  <c r="M24" i="2"/>
  <c r="H31" i="2"/>
  <c r="M9" i="2"/>
  <c r="H58" i="2"/>
  <c r="M46" i="2"/>
  <c r="F23" i="2"/>
  <c r="L35" i="2"/>
  <c r="M43" i="2"/>
  <c r="G28" i="2"/>
  <c r="L52" i="2"/>
  <c r="H14" i="2"/>
  <c r="L40" i="2"/>
  <c r="L37" i="2"/>
  <c r="F11" i="2"/>
  <c r="G16" i="2"/>
  <c r="F14" i="2"/>
  <c r="H55" i="2"/>
  <c r="L44" i="2"/>
  <c r="G18" i="2"/>
  <c r="G6" i="2"/>
  <c r="G30" i="2"/>
  <c r="G56" i="2"/>
  <c r="F9" i="2"/>
  <c r="H59" i="2"/>
  <c r="H13" i="2"/>
  <c r="M42" i="2"/>
  <c r="F18" i="2"/>
  <c r="M56" i="2"/>
  <c r="H32" i="2"/>
  <c r="H45" i="2"/>
  <c r="M16" i="2"/>
  <c r="H38" i="2"/>
  <c r="L55" i="2"/>
  <c r="L57" i="2"/>
  <c r="L54" i="2"/>
  <c r="M8" i="2"/>
  <c r="L30" i="2"/>
  <c r="L32" i="2"/>
  <c r="L22" i="2"/>
  <c r="H41" i="2"/>
  <c r="M36" i="2"/>
  <c r="M39" i="2"/>
  <c r="H47" i="2"/>
  <c r="H60" i="2"/>
  <c r="F22" i="2"/>
  <c r="H26" i="2"/>
  <c r="M50" i="2"/>
  <c r="L12" i="2"/>
  <c r="H39" i="2"/>
  <c r="L11" i="2"/>
  <c r="M12" i="2"/>
  <c r="G3" i="2"/>
  <c r="G13" i="2"/>
  <c r="G25" i="2"/>
  <c r="H18" i="2"/>
  <c r="L36" i="2"/>
  <c r="G33" i="2"/>
  <c r="L16" i="2"/>
  <c r="M6" i="2"/>
  <c r="M11" i="2"/>
  <c r="M18" i="2"/>
  <c r="I4" i="2" l="1"/>
  <c r="I3" i="2"/>
  <c r="I24" i="2"/>
  <c r="I60" i="2"/>
  <c r="I12" i="2"/>
  <c r="I40" i="2"/>
  <c r="I54" i="2"/>
  <c r="I59" i="2"/>
  <c r="I52" i="2"/>
  <c r="I18" i="2"/>
  <c r="I10" i="2"/>
  <c r="I21" i="2"/>
  <c r="I6" i="2"/>
  <c r="I33" i="2"/>
  <c r="I34" i="2"/>
  <c r="I28" i="2"/>
  <c r="I31" i="2"/>
  <c r="I22" i="2"/>
  <c r="I20" i="2"/>
  <c r="I43" i="2"/>
  <c r="I41" i="2"/>
  <c r="I30" i="2"/>
  <c r="I44" i="2"/>
  <c r="I11" i="2"/>
  <c r="I47" i="2"/>
  <c r="I53" i="2"/>
  <c r="I15" i="2"/>
  <c r="I55" i="2"/>
  <c r="I27" i="2"/>
  <c r="I26" i="2"/>
  <c r="I32" i="2"/>
  <c r="I23" i="2"/>
  <c r="I49" i="2"/>
  <c r="I5" i="2"/>
  <c r="I39" i="2"/>
  <c r="I57" i="2"/>
  <c r="I38" i="2"/>
  <c r="I19" i="2"/>
  <c r="I42" i="2"/>
  <c r="I46" i="2"/>
  <c r="I58" i="2"/>
  <c r="I48" i="2"/>
  <c r="I35" i="2"/>
  <c r="I7" i="2"/>
  <c r="I25" i="2"/>
  <c r="I45" i="2"/>
  <c r="I14" i="2"/>
  <c r="I13" i="2"/>
  <c r="I56" i="2"/>
  <c r="I17" i="2"/>
  <c r="I36" i="2"/>
  <c r="I9" i="2"/>
  <c r="I8" i="2"/>
  <c r="I37" i="2"/>
  <c r="I51" i="2"/>
  <c r="I29" i="2"/>
  <c r="I16" i="2"/>
  <c r="I50" i="2"/>
  <c r="D2" i="4" a="1"/>
  <c r="D88" i="4" l="1"/>
  <c r="D67" i="4"/>
  <c r="D102" i="4"/>
  <c r="D119" i="4"/>
  <c r="D37" i="4"/>
  <c r="D36" i="4"/>
  <c r="D108" i="4"/>
  <c r="D53" i="4"/>
  <c r="D30" i="4"/>
  <c r="D126" i="4"/>
  <c r="D64" i="4"/>
  <c r="D107" i="4"/>
  <c r="D89" i="4"/>
  <c r="D12" i="4"/>
  <c r="D54" i="4"/>
  <c r="D122" i="4"/>
  <c r="D115" i="4"/>
  <c r="D69" i="4"/>
  <c r="D79" i="4"/>
  <c r="D90" i="4"/>
  <c r="D9" i="4"/>
  <c r="D16" i="4"/>
  <c r="D46" i="4"/>
  <c r="D17" i="4"/>
  <c r="D20" i="4"/>
  <c r="D80" i="4"/>
  <c r="D76" i="4"/>
  <c r="D75" i="4"/>
  <c r="D63" i="4"/>
  <c r="D10" i="4"/>
  <c r="D81" i="4"/>
  <c r="D85" i="4"/>
  <c r="D41" i="4"/>
  <c r="D18" i="4"/>
  <c r="D45" i="4"/>
  <c r="D51" i="4"/>
  <c r="D103" i="4"/>
  <c r="D114" i="4"/>
  <c r="D83" i="4"/>
  <c r="D29" i="4"/>
  <c r="D58" i="4"/>
  <c r="D72" i="4"/>
  <c r="D15" i="4"/>
  <c r="D65" i="4"/>
  <c r="D19" i="4"/>
  <c r="D101" i="4"/>
  <c r="D3" i="4"/>
  <c r="D66" i="4"/>
  <c r="D74" i="4"/>
  <c r="D47" i="4"/>
  <c r="D4" i="4"/>
  <c r="D71" i="4"/>
  <c r="D87" i="4"/>
  <c r="D98" i="4"/>
  <c r="D93" i="4"/>
  <c r="D96" i="4"/>
  <c r="D113" i="4"/>
  <c r="D125" i="4"/>
  <c r="D123" i="4"/>
  <c r="D100" i="4"/>
  <c r="D34" i="4"/>
  <c r="D7" i="4"/>
  <c r="D32" i="4"/>
  <c r="D52" i="4"/>
  <c r="D95" i="4"/>
  <c r="D49" i="4"/>
  <c r="D8" i="4"/>
  <c r="D11" i="4"/>
  <c r="D33" i="4"/>
  <c r="D105" i="4"/>
  <c r="D14" i="4"/>
  <c r="D26" i="4"/>
  <c r="D60" i="4"/>
  <c r="D38" i="4"/>
  <c r="D59" i="4"/>
  <c r="D92" i="4"/>
  <c r="D82" i="4"/>
  <c r="D44" i="4"/>
  <c r="D117" i="4"/>
  <c r="D68" i="4"/>
  <c r="D50" i="4"/>
  <c r="D84" i="4"/>
  <c r="D24" i="4"/>
  <c r="D40" i="4"/>
  <c r="D94" i="4"/>
  <c r="D91" i="4"/>
  <c r="D70" i="4"/>
  <c r="D23" i="4"/>
  <c r="D39" i="4"/>
  <c r="D120" i="4"/>
  <c r="D25" i="4"/>
  <c r="D31" i="4"/>
  <c r="D111" i="4"/>
  <c r="D55" i="4"/>
  <c r="D116" i="4"/>
  <c r="D6" i="4"/>
  <c r="D57" i="4"/>
  <c r="D118" i="4"/>
  <c r="D28" i="4"/>
  <c r="D42" i="4"/>
  <c r="D2" i="4"/>
  <c r="D97" i="4"/>
  <c r="D13" i="4"/>
  <c r="D61" i="4"/>
  <c r="D62" i="4"/>
  <c r="D86" i="4"/>
  <c r="D35" i="4"/>
  <c r="D112" i="4"/>
  <c r="D5" i="4"/>
  <c r="D78" i="4"/>
  <c r="D22" i="4"/>
  <c r="D77" i="4"/>
  <c r="D124" i="4"/>
  <c r="D43" i="4"/>
  <c r="D104" i="4"/>
  <c r="D109" i="4"/>
  <c r="D121" i="4"/>
  <c r="D106" i="4"/>
  <c r="D99" i="4"/>
  <c r="D56" i="4"/>
  <c r="D48" i="4"/>
  <c r="D73" i="4"/>
  <c r="D110" i="4"/>
  <c r="D21" i="4"/>
  <c r="D27" i="4"/>
  <c r="H74" i="4"/>
  <c r="F118" i="4"/>
  <c r="F125" i="4"/>
  <c r="F40" i="4"/>
  <c r="G44" i="4"/>
  <c r="F82" i="4"/>
  <c r="A7" i="4"/>
  <c r="E35" i="4"/>
  <c r="F36" i="4"/>
  <c r="E122" i="4"/>
  <c r="F116" i="4"/>
  <c r="G99" i="4"/>
  <c r="G111" i="4"/>
  <c r="F27" i="4"/>
  <c r="G101" i="4"/>
  <c r="G98" i="4"/>
  <c r="E78" i="4"/>
  <c r="G16" i="4"/>
  <c r="H24" i="4"/>
  <c r="F18" i="4"/>
  <c r="G119" i="4"/>
  <c r="G61" i="4"/>
  <c r="F81" i="4"/>
  <c r="E117" i="4"/>
  <c r="F92" i="4"/>
  <c r="E74" i="4"/>
  <c r="G53" i="4"/>
  <c r="H80" i="4"/>
  <c r="H47" i="4"/>
  <c r="F122" i="4"/>
  <c r="G54" i="4"/>
  <c r="F69" i="4"/>
  <c r="H101" i="4"/>
  <c r="E17" i="4"/>
  <c r="H85" i="4"/>
  <c r="H61" i="4"/>
  <c r="E87" i="4"/>
  <c r="F65" i="4"/>
  <c r="F89" i="4"/>
  <c r="E70" i="4"/>
  <c r="G49" i="4"/>
  <c r="H99" i="4"/>
  <c r="F23" i="4"/>
  <c r="G30" i="4"/>
  <c r="H70" i="4"/>
  <c r="G7" i="4"/>
  <c r="G10" i="4"/>
  <c r="E57" i="4"/>
  <c r="E34" i="4"/>
  <c r="E77" i="4"/>
  <c r="E29" i="4"/>
  <c r="G62" i="4"/>
  <c r="H124" i="4"/>
  <c r="H36" i="4"/>
  <c r="B7" i="4"/>
  <c r="E92" i="4"/>
  <c r="G51" i="4"/>
  <c r="F24" i="4"/>
  <c r="H27" i="4"/>
  <c r="F55" i="4"/>
  <c r="G87" i="4"/>
  <c r="F104" i="4"/>
  <c r="F78" i="4"/>
  <c r="H125" i="4"/>
  <c r="H86" i="4"/>
  <c r="E106" i="4"/>
  <c r="F46" i="4"/>
  <c r="F48" i="4"/>
  <c r="H15" i="4"/>
  <c r="E109" i="4"/>
  <c r="F94" i="4"/>
  <c r="E28" i="4"/>
  <c r="E89" i="4"/>
  <c r="E40" i="4"/>
  <c r="F85" i="4"/>
  <c r="E61" i="4"/>
  <c r="H102" i="4"/>
  <c r="E66" i="4"/>
  <c r="E26" i="4"/>
  <c r="H88" i="4"/>
  <c r="G27" i="4"/>
  <c r="H55" i="4"/>
  <c r="F6" i="4"/>
  <c r="E47" i="4"/>
  <c r="H79" i="4"/>
  <c r="E37" i="4"/>
  <c r="G69" i="4"/>
  <c r="H6" i="4"/>
  <c r="E123" i="4"/>
  <c r="G86" i="4"/>
  <c r="G39" i="4"/>
  <c r="G113" i="4"/>
  <c r="E15" i="4"/>
  <c r="F102" i="4"/>
  <c r="E69" i="4"/>
  <c r="E6" i="4"/>
  <c r="E76" i="4"/>
  <c r="E73" i="4"/>
  <c r="F84" i="4"/>
  <c r="F56" i="4"/>
  <c r="G24" i="4"/>
  <c r="E8" i="4"/>
  <c r="F7" i="4"/>
  <c r="H71" i="4"/>
  <c r="F91" i="4"/>
  <c r="G125" i="4"/>
  <c r="F13" i="4"/>
  <c r="H56" i="4"/>
  <c r="F60" i="4"/>
  <c r="H8" i="4"/>
  <c r="G26" i="4"/>
  <c r="E85" i="4"/>
  <c r="E9" i="4"/>
  <c r="G71" i="4"/>
  <c r="H117" i="4"/>
  <c r="G84" i="4"/>
  <c r="H75" i="4"/>
  <c r="F106" i="4"/>
  <c r="G70" i="4"/>
  <c r="H105" i="4"/>
  <c r="E71" i="4"/>
  <c r="H11" i="4"/>
  <c r="E126" i="4"/>
  <c r="H107" i="4"/>
  <c r="G123" i="4"/>
  <c r="H119" i="4"/>
  <c r="G80" i="4"/>
  <c r="H48" i="4"/>
  <c r="H96" i="4"/>
  <c r="H52" i="4"/>
  <c r="F45" i="4"/>
  <c r="E60" i="4"/>
  <c r="G126" i="4"/>
  <c r="G102" i="4"/>
  <c r="H62" i="4"/>
  <c r="G58" i="4"/>
  <c r="F11" i="4"/>
  <c r="F14" i="4"/>
  <c r="G57" i="4"/>
  <c r="G50" i="4"/>
  <c r="G40" i="4"/>
  <c r="E93" i="4"/>
  <c r="F70" i="4"/>
  <c r="E13" i="4"/>
  <c r="E84" i="4"/>
  <c r="E120" i="4"/>
  <c r="H67" i="4"/>
  <c r="F72" i="4"/>
  <c r="G77" i="4"/>
  <c r="H44" i="4"/>
  <c r="G117" i="4"/>
  <c r="H41" i="4"/>
  <c r="E59" i="4"/>
  <c r="H77" i="4"/>
  <c r="E38" i="4"/>
  <c r="F57" i="4"/>
  <c r="E7" i="4"/>
  <c r="F95" i="4"/>
  <c r="E80" i="4"/>
  <c r="H94" i="4"/>
  <c r="H122" i="4"/>
  <c r="H20" i="4"/>
  <c r="H114" i="4"/>
  <c r="F114" i="4"/>
  <c r="H78" i="4"/>
  <c r="E108" i="4"/>
  <c r="F54" i="4"/>
  <c r="F98" i="4"/>
  <c r="F49" i="4"/>
  <c r="G79" i="4"/>
  <c r="G22" i="4"/>
  <c r="F39" i="4"/>
  <c r="E103" i="4"/>
  <c r="E53" i="4"/>
  <c r="F22" i="4"/>
  <c r="H81" i="4"/>
  <c r="E95" i="4"/>
  <c r="E23" i="4"/>
  <c r="H16" i="4"/>
  <c r="F52" i="4"/>
  <c r="E25" i="4"/>
  <c r="H126" i="4"/>
  <c r="G38" i="4"/>
  <c r="E36" i="4"/>
  <c r="G47" i="4"/>
  <c r="H92" i="4"/>
  <c r="G121" i="4"/>
  <c r="G83" i="4"/>
  <c r="E50" i="4"/>
  <c r="F87" i="4"/>
  <c r="H32" i="4"/>
  <c r="G106" i="4"/>
  <c r="H106" i="4"/>
  <c r="G3" i="4"/>
  <c r="F107" i="4"/>
  <c r="F15" i="4"/>
  <c r="H87" i="4"/>
  <c r="G5" i="4"/>
  <c r="E30" i="4"/>
  <c r="E83" i="4"/>
  <c r="H57" i="4"/>
  <c r="G37" i="4"/>
  <c r="H110" i="4"/>
  <c r="F61" i="4"/>
  <c r="G81" i="4"/>
  <c r="G21" i="4"/>
  <c r="H54" i="4"/>
  <c r="F103" i="4"/>
  <c r="E12" i="4"/>
  <c r="F67" i="4"/>
  <c r="F124" i="4"/>
  <c r="G35" i="4"/>
  <c r="F75" i="4"/>
  <c r="G56" i="4"/>
  <c r="F34" i="4"/>
  <c r="G36" i="4"/>
  <c r="F62" i="4"/>
  <c r="G25" i="4"/>
  <c r="F4" i="4"/>
  <c r="E22" i="4"/>
  <c r="E125" i="4"/>
  <c r="H76" i="4"/>
  <c r="H98" i="4"/>
  <c r="H21" i="4"/>
  <c r="G29" i="4"/>
  <c r="G109" i="4"/>
  <c r="E21" i="4"/>
  <c r="E88" i="4"/>
  <c r="E16" i="4"/>
  <c r="H83" i="4"/>
  <c r="E11" i="4"/>
  <c r="E119" i="4"/>
  <c r="F112" i="4"/>
  <c r="E112" i="4"/>
  <c r="G94" i="4"/>
  <c r="G41" i="4"/>
  <c r="H3" i="4"/>
  <c r="E49" i="4"/>
  <c r="H112" i="4"/>
  <c r="H66" i="4"/>
  <c r="E96" i="4"/>
  <c r="E114" i="4"/>
  <c r="G115" i="4"/>
  <c r="E116" i="4"/>
  <c r="H103" i="4"/>
  <c r="H12" i="4"/>
  <c r="E79" i="4"/>
  <c r="E18" i="4"/>
  <c r="H84" i="4"/>
  <c r="E72" i="4"/>
  <c r="F99" i="4"/>
  <c r="H73" i="4"/>
  <c r="H50" i="4"/>
  <c r="E91" i="4"/>
  <c r="G75" i="4"/>
  <c r="G9" i="4"/>
  <c r="E2" i="4"/>
  <c r="G82" i="4"/>
  <c r="G65" i="4"/>
  <c r="G97" i="4"/>
  <c r="H51" i="4"/>
  <c r="B6" i="4"/>
  <c r="H9" i="4"/>
  <c r="E39" i="4"/>
  <c r="E107" i="4"/>
  <c r="F96" i="4"/>
  <c r="G63" i="4"/>
  <c r="G31" i="4"/>
  <c r="G122" i="4"/>
  <c r="E33" i="4"/>
  <c r="F80" i="4"/>
  <c r="F12" i="4"/>
  <c r="E4" i="4"/>
  <c r="H123" i="4"/>
  <c r="F26" i="4"/>
  <c r="H100" i="4"/>
  <c r="F21" i="4"/>
  <c r="E10" i="4"/>
  <c r="G23" i="4"/>
  <c r="H109" i="4"/>
  <c r="H4" i="4"/>
  <c r="G46" i="4"/>
  <c r="G20" i="4"/>
  <c r="H115" i="4"/>
  <c r="G17" i="4"/>
  <c r="H72" i="4"/>
  <c r="E115" i="4"/>
  <c r="F3" i="4"/>
  <c r="H39" i="4"/>
  <c r="F8" i="4"/>
  <c r="G14" i="4"/>
  <c r="E67" i="4"/>
  <c r="E27" i="4"/>
  <c r="G59" i="4"/>
  <c r="E98" i="4"/>
  <c r="F43" i="4"/>
  <c r="E121" i="4"/>
  <c r="H38" i="4"/>
  <c r="E42" i="4"/>
  <c r="G105" i="4"/>
  <c r="H120" i="4"/>
  <c r="H2" i="4"/>
  <c r="E86" i="4"/>
  <c r="E5" i="4"/>
  <c r="G28" i="4"/>
  <c r="E68" i="4"/>
  <c r="E52" i="4"/>
  <c r="F68" i="4"/>
  <c r="G55" i="4"/>
  <c r="H46" i="4"/>
  <c r="G124" i="4"/>
  <c r="G12" i="4"/>
  <c r="E43" i="4"/>
  <c r="F38" i="4"/>
  <c r="H26" i="4"/>
  <c r="G116" i="4"/>
  <c r="F79" i="4"/>
  <c r="H18" i="4"/>
  <c r="H53" i="4"/>
  <c r="E81" i="4"/>
  <c r="H34" i="4"/>
  <c r="G110" i="4"/>
  <c r="E101" i="4"/>
  <c r="G64" i="4"/>
  <c r="G78" i="4"/>
  <c r="G88" i="4"/>
  <c r="H45" i="4"/>
  <c r="E65" i="4"/>
  <c r="H42" i="4"/>
  <c r="F10" i="4"/>
  <c r="H58" i="4"/>
  <c r="E82" i="4"/>
  <c r="H22" i="4"/>
  <c r="E100" i="4"/>
  <c r="E110" i="4"/>
  <c r="E55" i="4"/>
  <c r="E105" i="4"/>
  <c r="F44" i="4"/>
  <c r="F90" i="4"/>
  <c r="G103" i="4"/>
  <c r="G112" i="4"/>
  <c r="E51" i="4"/>
  <c r="F9" i="4"/>
  <c r="H13" i="4"/>
  <c r="E24" i="4"/>
  <c r="F101" i="4"/>
  <c r="G90" i="4"/>
  <c r="E19" i="4"/>
  <c r="F31" i="4"/>
  <c r="H68" i="4"/>
  <c r="F20" i="4"/>
  <c r="G76" i="4"/>
  <c r="F110" i="4"/>
  <c r="H104" i="4"/>
  <c r="G6" i="4"/>
  <c r="F28" i="4"/>
  <c r="E41" i="4"/>
  <c r="H60" i="4"/>
  <c r="E20" i="4"/>
  <c r="H31" i="4"/>
  <c r="H19" i="4"/>
  <c r="H49" i="4"/>
  <c r="G43" i="4"/>
  <c r="E46" i="4"/>
  <c r="F5" i="4"/>
  <c r="E104" i="4"/>
  <c r="G42" i="4"/>
  <c r="F17" i="4"/>
  <c r="E111" i="4"/>
  <c r="F50" i="4"/>
  <c r="F25" i="4"/>
  <c r="F77" i="4"/>
  <c r="F126" i="4"/>
  <c r="F59" i="4"/>
  <c r="H121" i="4"/>
  <c r="H118" i="4"/>
  <c r="G104" i="4"/>
  <c r="H10" i="4"/>
  <c r="G13" i="4"/>
  <c r="F2" i="4"/>
  <c r="F86" i="4"/>
  <c r="E90" i="4"/>
  <c r="F42" i="4"/>
  <c r="H14" i="4"/>
  <c r="E99" i="4"/>
  <c r="G85" i="4"/>
  <c r="G107" i="4"/>
  <c r="G11" i="4"/>
  <c r="E14" i="4"/>
  <c r="F113" i="4"/>
  <c r="G68" i="4"/>
  <c r="E32" i="4"/>
  <c r="H29" i="4"/>
  <c r="G108" i="4"/>
  <c r="G73" i="4"/>
  <c r="E113" i="4"/>
  <c r="G74" i="4"/>
  <c r="H90" i="4"/>
  <c r="F108" i="4"/>
  <c r="F74" i="4"/>
  <c r="H82" i="4"/>
  <c r="H37" i="4"/>
  <c r="H28" i="4"/>
  <c r="F88" i="4"/>
  <c r="E102" i="4"/>
  <c r="F19" i="4"/>
  <c r="E56" i="4"/>
  <c r="F58" i="4"/>
  <c r="E75" i="4"/>
  <c r="F121" i="4"/>
  <c r="F30" i="4"/>
  <c r="G19" i="4"/>
  <c r="H97" i="4"/>
  <c r="H95" i="4"/>
  <c r="H30" i="4"/>
  <c r="F119" i="4"/>
  <c r="H35" i="4"/>
  <c r="H93" i="4"/>
  <c r="E118" i="4"/>
  <c r="E94" i="4"/>
  <c r="E63" i="4"/>
  <c r="G96" i="4"/>
  <c r="G4" i="4"/>
  <c r="G48" i="4"/>
  <c r="F109" i="4"/>
  <c r="G32" i="4"/>
  <c r="G8" i="4"/>
  <c r="G100" i="4"/>
  <c r="H5" i="4"/>
  <c r="E124" i="4"/>
  <c r="E3" i="4"/>
  <c r="F32" i="4"/>
  <c r="G52" i="4"/>
  <c r="E54" i="4"/>
  <c r="F51" i="4"/>
  <c r="H91" i="4"/>
  <c r="H40" i="4"/>
  <c r="G92" i="4"/>
  <c r="E45" i="4"/>
  <c r="F115" i="4"/>
  <c r="H33" i="4"/>
  <c r="H25" i="4"/>
  <c r="G89" i="4"/>
  <c r="E58" i="4"/>
  <c r="E48" i="4"/>
  <c r="F117" i="4"/>
  <c r="H63" i="4"/>
  <c r="F41" i="4"/>
  <c r="H17" i="4"/>
  <c r="G66" i="4"/>
  <c r="E97" i="4"/>
  <c r="F29" i="4"/>
  <c r="F35" i="4"/>
  <c r="F37" i="4"/>
  <c r="H23" i="4"/>
  <c r="G33" i="4"/>
  <c r="F120" i="4"/>
  <c r="F111" i="4"/>
  <c r="F83" i="4"/>
  <c r="H7" i="4"/>
  <c r="H89" i="4"/>
  <c r="H64" i="4"/>
  <c r="G45" i="4"/>
  <c r="E62" i="4"/>
  <c r="F76" i="4"/>
  <c r="H43" i="4"/>
  <c r="F16" i="4"/>
  <c r="F73" i="4"/>
  <c r="H108" i="4"/>
  <c r="F66" i="4"/>
  <c r="G15" i="4"/>
  <c r="H116" i="4"/>
  <c r="H69" i="4"/>
  <c r="G120" i="4"/>
  <c r="F105" i="4"/>
  <c r="F123" i="4"/>
  <c r="F53" i="4"/>
  <c r="F97" i="4"/>
  <c r="G91" i="4"/>
  <c r="G72" i="4"/>
  <c r="G118" i="4"/>
  <c r="G67" i="4"/>
  <c r="G114" i="4"/>
  <c r="F47" i="4"/>
  <c r="G60" i="4"/>
  <c r="G93" i="4"/>
  <c r="E44" i="4"/>
  <c r="H111" i="4"/>
  <c r="F100" i="4"/>
  <c r="F64" i="4"/>
  <c r="H59" i="4"/>
  <c r="G95" i="4"/>
  <c r="F33" i="4"/>
  <c r="F93" i="4"/>
  <c r="E64" i="4"/>
  <c r="G2" i="4"/>
  <c r="G34" i="4"/>
  <c r="F63" i="4"/>
  <c r="H65" i="4"/>
  <c r="E31" i="4"/>
  <c r="G18" i="4"/>
  <c r="H113" i="4"/>
  <c r="F71" i="4"/>
  <c r="J22" i="4" l="1"/>
  <c r="J7" i="4"/>
  <c r="J21" i="4"/>
  <c r="J25" i="4"/>
  <c r="J20" i="4"/>
  <c r="J30" i="4"/>
  <c r="J23" i="4"/>
  <c r="J26" i="4"/>
  <c r="J29" i="4"/>
  <c r="J17" i="4"/>
  <c r="J32" i="4"/>
  <c r="J27" i="4"/>
  <c r="J31" i="4"/>
  <c r="J33" i="4"/>
  <c r="J9" i="4"/>
  <c r="J37" i="4"/>
  <c r="J12" i="4"/>
  <c r="J3" i="4"/>
  <c r="J19" i="4"/>
  <c r="J35" i="4"/>
  <c r="J15" i="4"/>
  <c r="J13" i="4"/>
  <c r="J14" i="4"/>
  <c r="J16" i="4"/>
  <c r="J36" i="4"/>
  <c r="J11" i="4"/>
  <c r="J28" i="4"/>
  <c r="J24" i="4"/>
  <c r="J8" i="4"/>
  <c r="J4" i="4"/>
  <c r="J6" i="4"/>
  <c r="J10" i="4"/>
  <c r="J5" i="4"/>
  <c r="J34" i="4"/>
  <c r="J18" i="4"/>
  <c r="D10" i="3"/>
  <c r="C23" i="3"/>
  <c r="D11" i="3"/>
  <c r="I1" i="4" a="1"/>
  <c r="M3" i="6"/>
  <c r="I121" i="4" l="1"/>
  <c r="I12" i="4"/>
  <c r="I83" i="4"/>
  <c r="I115" i="4"/>
  <c r="I49" i="4"/>
  <c r="I94" i="4"/>
  <c r="I59" i="4"/>
  <c r="I6" i="4"/>
  <c r="I35" i="4"/>
  <c r="I75" i="4"/>
  <c r="I113" i="4"/>
  <c r="I43" i="4"/>
  <c r="I70" i="4"/>
  <c r="I81" i="4"/>
  <c r="I32" i="4"/>
  <c r="I36" i="4"/>
  <c r="I76" i="4"/>
  <c r="I93" i="4"/>
  <c r="I91" i="4"/>
  <c r="I44" i="4"/>
  <c r="I78" i="4"/>
  <c r="I54" i="4"/>
  <c r="I63" i="4"/>
  <c r="I109" i="4"/>
  <c r="I31" i="4"/>
  <c r="I39" i="4"/>
  <c r="I97" i="4"/>
  <c r="I9" i="4"/>
  <c r="I66" i="4"/>
  <c r="I96" i="4"/>
  <c r="I105" i="4"/>
  <c r="I7" i="4"/>
  <c r="I21" i="4"/>
  <c r="I5" i="4"/>
  <c r="I1" i="4"/>
  <c r="I53" i="4"/>
  <c r="I69" i="4"/>
  <c r="I17" i="4"/>
  <c r="I116" i="4"/>
  <c r="I16" i="4"/>
  <c r="I111" i="4"/>
  <c r="I37" i="4"/>
  <c r="I67" i="4"/>
  <c r="I90" i="4"/>
  <c r="I13" i="4"/>
  <c r="I62" i="4"/>
  <c r="I58" i="4"/>
  <c r="I50" i="4"/>
  <c r="I84" i="4"/>
  <c r="I52" i="4"/>
  <c r="I101" i="4"/>
  <c r="I38" i="4"/>
  <c r="I20" i="4"/>
  <c r="I23" i="4"/>
  <c r="I98" i="4"/>
  <c r="I100" i="4"/>
  <c r="I45" i="4"/>
  <c r="I27" i="4"/>
  <c r="I46" i="4"/>
  <c r="I22" i="4"/>
  <c r="I55" i="4"/>
  <c r="I10" i="4"/>
  <c r="I117" i="4"/>
  <c r="I56" i="4"/>
  <c r="I123" i="4"/>
  <c r="I40" i="4"/>
  <c r="I14" i="4"/>
  <c r="I28" i="4"/>
  <c r="I68" i="4"/>
  <c r="I57" i="4"/>
  <c r="I11" i="4"/>
  <c r="I71" i="4"/>
  <c r="I65" i="4"/>
  <c r="I8" i="4"/>
  <c r="I89" i="4"/>
  <c r="I110" i="4"/>
  <c r="I4" i="4"/>
  <c r="I88" i="4"/>
  <c r="I25" i="4"/>
  <c r="I26" i="4"/>
  <c r="I30" i="4"/>
  <c r="I103" i="4"/>
  <c r="I15" i="4"/>
  <c r="I114" i="4"/>
  <c r="I112" i="4"/>
  <c r="I124" i="4"/>
  <c r="I77" i="4"/>
  <c r="I42" i="4"/>
  <c r="I47" i="4"/>
  <c r="I125" i="4"/>
  <c r="I106" i="4"/>
  <c r="I108" i="4"/>
  <c r="I126" i="4"/>
  <c r="I85" i="4"/>
  <c r="I87" i="4"/>
  <c r="I33" i="4"/>
  <c r="I60" i="4"/>
  <c r="I61" i="4"/>
  <c r="I19" i="4"/>
  <c r="I86" i="4"/>
  <c r="I82" i="4"/>
  <c r="I107" i="4"/>
  <c r="I99" i="4"/>
  <c r="I24" i="4"/>
  <c r="I48" i="4"/>
  <c r="I120" i="4"/>
  <c r="I79" i="4"/>
  <c r="I3" i="4"/>
  <c r="I80" i="4"/>
  <c r="I64" i="4"/>
  <c r="I29" i="4"/>
  <c r="I41" i="4"/>
  <c r="I118" i="4"/>
  <c r="I51" i="4"/>
  <c r="I122" i="4"/>
  <c r="I2" i="4"/>
  <c r="I119" i="4"/>
  <c r="I104" i="4"/>
  <c r="I95" i="4"/>
  <c r="I102" i="4"/>
  <c r="I34" i="4"/>
  <c r="I73" i="4"/>
  <c r="I92" i="4"/>
  <c r="I74" i="4"/>
  <c r="I72" i="4"/>
  <c r="I18" i="4"/>
  <c r="D24" i="3"/>
  <c r="C22" i="3"/>
  <c r="D22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<sst xmlns="http://schemas.openxmlformats.org/spreadsheetml/2006/main" count="198" uniqueCount="126">
  <si>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</si>
  <si>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</si>
  <si>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</si>
  <si>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</si>
  <si>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</si>
  <si>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</si>
  <si>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</si>
  <si>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</si>
  <si>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</si>
  <si>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</si>
  <si>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</si>
  <si>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</si>
  <si>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</si>
  <si>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</si>
  <si>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</si>
  <si>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</si>
  <si>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</si>
  <si>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</si>
  <si>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</si>
  <si>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</si>
  <si>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</si>
  <si>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</si>
  <si>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</si>
  <si>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</si>
  <si>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</si>
  <si>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</si>
  <si>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</si>
  <si>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</si>
  <si>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</si>
  <si>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</si>
  <si>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</si>
  <si>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</si>
  <si>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</si>
  <si>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</si>
  <si>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</si>
  <si>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</si>
  <si>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</si>
  <si>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</si>
  <si>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</si>
  <si>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</si>
  <si>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</si>
  <si>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</si>
  <si>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</si>
  <si>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</si>
  <si>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</si>
  <si>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</si>
  <si>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</si>
  <si>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</si>
  <si>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</si>
  <si>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</si>
  <si>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</si>
  <si>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</si>
  <si>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</si>
  <si>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</si>
  <si>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</si>
  <si>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</si>
  <si>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</si>
  <si>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</si>
  <si>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</si>
  <si>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</si>
  <si>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</si>
  <si>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</si>
  <si>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</si>
  <si>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</si>
  <si>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</si>
  <si>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</si>
  <si>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</si>
  <si>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</si>
  <si>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</si>
  <si>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</si>
  <si>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</si>
  <si>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</si>
  <si>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</si>
  <si>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</si>
  <si>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</si>
  <si>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</si>
  <si>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</si>
  <si>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</si>
  <si>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</si>
  <si>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</si>
  <si>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</si>
  <si>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</si>
  <si>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</si>
  <si>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</si>
  <si>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</si>
  <si>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</si>
  <si>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</si>
  <si>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</si>
  <si>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</si>
  <si>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</si>
  <si>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OIS</t>
  </si>
  <si>
    <t>Discount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</si>
  <si>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</si>
  <si>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</si>
  <si>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</si>
  <si>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</si>
  <si>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</si>
  <si>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</si>
  <si>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</si>
  <si>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</si>
  <si>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</si>
  <si>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</si>
  <si>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</si>
  <si>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</si>
  <si>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</si>
  <si>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</si>
  <si>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</si>
  <si>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</si>
  <si>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Modified Following</t>
  </si>
  <si>
    <t>1W</t>
  </si>
  <si>
    <t>Quote Object ID</t>
  </si>
  <si>
    <t>Spread</t>
  </si>
  <si>
    <t>Day Count Convention</t>
  </si>
  <si>
    <t>Business Day Convention</t>
  </si>
  <si>
    <t>Length</t>
  </si>
  <si>
    <t>Fwd start</t>
  </si>
  <si>
    <t>PermanentObject</t>
  </si>
  <si>
    <t>HkdHiborONLastFixing_Quote</t>
  </si>
  <si>
    <t>HkdHiborONLastFixing</t>
  </si>
  <si>
    <t>HkdHiborON</t>
  </si>
  <si>
    <t>settl days</t>
  </si>
  <si>
    <t>fix days</t>
  </si>
  <si>
    <t>calendar</t>
  </si>
  <si>
    <t>bdc</t>
  </si>
  <si>
    <t>eom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</si>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</sst>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2" fontId="17" fillId="0" borderId="0"/>
    <xf numFmtId="173" fontId="18" fillId="9" borderId="0">
      <alignment horizontal="center" vertical="center"/>
    </xf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" fillId="0" borderId="0"/>
  </cellStyleXfs>
  <cellXfs count="137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69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1" fontId="4" fillId="6" borderId="13" xfId="0" applyNumberFormat="1" applyFont="1" applyFill="1" applyBorder="1" applyAlignment="1">
      <alignment horizontal="center"/>
    </xf>
    <xf numFmtId="171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1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1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1" fontId="10" fillId="3" borderId="0" xfId="0" applyNumberFormat="1" applyFont="1" applyFill="1" applyBorder="1" applyAlignment="1">
      <alignment horizontal="right"/>
    </xf>
    <xf numFmtId="171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1" fontId="10" fillId="3" borderId="26" xfId="0" applyNumberFormat="1" applyFont="1" applyFill="1" applyBorder="1" applyAlignment="1">
      <alignment horizontal="right"/>
    </xf>
    <xf numFmtId="171" fontId="10" fillId="3" borderId="12" xfId="0" applyNumberFormat="1" applyFont="1" applyFill="1" applyBorder="1" applyAlignment="1">
      <alignment horizontal="right"/>
    </xf>
    <xf numFmtId="0" fontId="10" fillId="3" borderId="13" xfId="0" applyNumberFormat="1" applyFont="1" applyFill="1" applyBorder="1" applyAlignment="1">
      <alignment horizontal="center"/>
    </xf>
    <xf numFmtId="0" fontId="10" fillId="3" borderId="25" xfId="0" applyNumberFormat="1" applyFont="1" applyFill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0" fontId="13" fillId="5" borderId="29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/>
    <xf numFmtId="0" fontId="10" fillId="3" borderId="1" xfId="0" applyFont="1" applyFill="1" applyBorder="1"/>
    <xf numFmtId="175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5" xfId="0" applyFont="1" applyFill="1" applyBorder="1"/>
    <xf numFmtId="0" fontId="10" fillId="3" borderId="3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1" xfId="1" applyFont="1" applyFill="1" applyBorder="1"/>
    <xf numFmtId="0" fontId="19" fillId="3" borderId="2" xfId="0" quotePrefix="1" applyFont="1" applyFill="1" applyBorder="1"/>
    <xf numFmtId="0" fontId="2" fillId="3" borderId="14" xfId="1" applyFont="1" applyFill="1" applyBorder="1" applyAlignment="1">
      <alignment horizontal="center"/>
    </xf>
    <xf numFmtId="0" fontId="21" fillId="3" borderId="27" xfId="9" applyFont="1" applyFill="1" applyBorder="1" applyAlignment="1">
      <alignment horizontal="center"/>
    </xf>
    <xf numFmtId="0" fontId="21" fillId="3" borderId="24" xfId="9" applyFont="1" applyFill="1" applyBorder="1" applyAlignment="1">
      <alignment horizontal="center"/>
    </xf>
    <xf numFmtId="0" fontId="13" fillId="4" borderId="27" xfId="9" applyFont="1" applyFill="1" applyBorder="1" applyAlignment="1">
      <alignment horizontal="center"/>
    </xf>
    <xf numFmtId="0" fontId="13" fillId="4" borderId="24" xfId="9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J4" sqref="J4"/>
    </sheetView>
  </sheetViews>
  <sheetFormatPr defaultColWidth="8" defaultRowHeight="11.25" x14ac:dyDescent="0.2"/>
  <cols>
    <col min="1" max="2" width="2.140625" style="6" customWidth="1"/>
    <col min="3" max="3" width="18" style="6" bestFit="1" customWidth="1"/>
    <col min="4" max="4" width="23.85546875" style="6" bestFit="1" customWidth="1"/>
    <col min="5" max="5" width="14.140625" style="6" bestFit="1" customWidth="1"/>
    <col min="6" max="8" width="2.140625" style="6" customWidth="1"/>
    <col min="9" max="9" width="18.5703125" style="6" bestFit="1" customWidth="1"/>
    <col min="10" max="10" width="33.42578125" style="6" bestFit="1" customWidth="1"/>
    <col min="11" max="11" width="2.14062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26" t="s">
        <v>7</v>
      </c>
      <c r="C2" s="127"/>
      <c r="D2" s="127"/>
      <c r="E2" s="127"/>
      <c r="F2" s="128"/>
      <c r="H2" s="129" t="s">
        <v>106</v>
      </c>
      <c r="I2" s="130"/>
      <c r="J2" s="130"/>
      <c r="K2" s="131"/>
    </row>
    <row r="3" spans="1:30" x14ac:dyDescent="0.2">
      <c r="A3" s="1"/>
      <c r="B3" s="2"/>
      <c r="C3" s="3"/>
      <c r="D3" s="4"/>
      <c r="E3" s="4"/>
      <c r="F3" s="5"/>
      <c r="G3" s="1"/>
      <c r="H3" s="88"/>
      <c r="I3" s="91"/>
      <c r="J3" s="91"/>
      <c r="K3" s="9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69</v>
      </c>
      <c r="D4" s="118"/>
      <c r="E4" s="4"/>
      <c r="F4" s="5"/>
      <c r="G4" s="1"/>
      <c r="H4" s="88"/>
      <c r="I4" s="87" t="s">
        <v>6</v>
      </c>
      <c r="J4" s="81">
        <v>41606.781851851854</v>
      </c>
      <c r="K4" s="8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"/>
      <c r="B5" s="2"/>
      <c r="C5" s="9" t="s">
        <v>66</v>
      </c>
      <c r="D5" s="10" t="s">
        <v>75</v>
      </c>
      <c r="E5" s="4"/>
      <c r="F5" s="5"/>
      <c r="G5" s="1"/>
      <c r="H5" s="83"/>
      <c r="I5" s="85"/>
      <c r="J5" s="85"/>
      <c r="K5" s="8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70</v>
      </c>
      <c r="D6" s="10" t="s">
        <v>90</v>
      </c>
      <c r="E6" s="4"/>
      <c r="F6" s="5"/>
      <c r="G6" s="1"/>
      <c r="H6" s="88"/>
      <c r="I6" s="87" t="s">
        <v>116</v>
      </c>
      <c r="J6" s="81" t="b">
        <v>1</v>
      </c>
      <c r="K6" s="8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71</v>
      </c>
      <c r="D7" s="37" t="s">
        <v>76</v>
      </c>
      <c r="E7" s="4"/>
      <c r="F7" s="5"/>
      <c r="G7" s="1"/>
      <c r="H7" s="88"/>
      <c r="I7" s="87" t="s">
        <v>62</v>
      </c>
      <c r="J7" s="81" t="b">
        <v>0</v>
      </c>
      <c r="K7" s="8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x14ac:dyDescent="0.2">
      <c r="A8" s="1"/>
      <c r="B8" s="2"/>
      <c r="C8" s="119" t="s">
        <v>22</v>
      </c>
      <c r="D8" s="11" t="str">
        <f>Currency&amp;"_YC"&amp;IndexTenor&amp;"RH"</f>
        <v>HKD_YCONRH</v>
      </c>
      <c r="E8" s="4"/>
      <c r="F8" s="5"/>
      <c r="G8" s="1"/>
      <c r="H8" s="83"/>
      <c r="I8" s="85"/>
      <c r="J8" s="85"/>
      <c r="K8" s="8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8"/>
      <c r="I9" s="87" t="s">
        <v>105</v>
      </c>
      <c r="J9" s="81" t="b">
        <v>1</v>
      </c>
      <c r="K9" s="8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2"/>
      <c r="C10" s="13" t="s">
        <v>13</v>
      </c>
      <c r="D10" s="14" t="str">
        <f>_xll.qlPiecewiseYieldCurve(D12,NDays,Calendar,RateHelpersSelected,DayCounter,IF(ISERROR(D17),NA(),D15:E15),IF(ISERROR(D17),NA(),D16:E16),Accuracy,TraitsID,InterpolatorID,Permanent,,ObjectOverwrite)</f>
        <v>HKDYCON#0000</v>
      </c>
      <c r="E10" s="4"/>
      <c r="F10" s="5"/>
      <c r="G10" s="1"/>
      <c r="H10" s="88"/>
      <c r="I10" s="87" t="s">
        <v>104</v>
      </c>
      <c r="J10" s="89" t="str">
        <f ca="1">SUBSTITUTE(LEFT(CELL("filename",A1),FIND("[",CELL("filename",A1),1)-1),"\XLS\","\XML\")</f>
        <v>D:\QuantLibXL-1.3.0\Data2\XML\</v>
      </c>
      <c r="K10" s="8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/>
      <c r="C11" s="15" t="s">
        <v>14</v>
      </c>
      <c r="D11" s="16" t="str">
        <f>_xll.ohRangeRetrieveError(YieldCurve)</f>
        <v/>
      </c>
      <c r="E11" s="4"/>
      <c r="F11" s="5"/>
      <c r="G11" s="1"/>
      <c r="H11" s="88"/>
      <c r="I11" s="87" t="s">
        <v>103</v>
      </c>
      <c r="J11" s="84" t="b">
        <v>1</v>
      </c>
      <c r="K11" s="8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x14ac:dyDescent="0.2">
      <c r="A12" s="1"/>
      <c r="B12" s="2"/>
      <c r="C12" s="13" t="s">
        <v>9</v>
      </c>
      <c r="D12" s="17" t="str">
        <f>Currency&amp;"YC"&amp;IndexTenor</f>
        <v>HKDYCON</v>
      </c>
      <c r="E12" s="4"/>
      <c r="F12" s="5"/>
      <c r="G12" s="1"/>
      <c r="H12" s="83"/>
      <c r="I12" s="85"/>
      <c r="J12" s="85"/>
      <c r="K12" s="8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19">
        <v>0</v>
      </c>
      <c r="E13" s="4"/>
      <c r="F13" s="5"/>
      <c r="G13" s="1"/>
      <c r="H13" s="83"/>
      <c r="I13" s="82" t="s">
        <v>5</v>
      </c>
      <c r="J13" s="81" t="s">
        <v>93</v>
      </c>
      <c r="K13" s="8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20"/>
      <c r="E14" s="4"/>
      <c r="F14" s="5"/>
      <c r="G14" s="1"/>
      <c r="H14" s="83"/>
      <c r="I14" s="82" t="s">
        <v>102</v>
      </c>
      <c r="J14" s="81" t="s">
        <v>101</v>
      </c>
      <c r="K14" s="8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67</v>
      </c>
      <c r="D15" s="21"/>
      <c r="E15" s="8"/>
      <c r="F15" s="5"/>
      <c r="G15" s="1"/>
      <c r="H15" s="83"/>
      <c r="I15" s="82" t="s">
        <v>100</v>
      </c>
      <c r="J15" s="81" t="s">
        <v>98</v>
      </c>
      <c r="K15" s="8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68</v>
      </c>
      <c r="D16" s="22">
        <f>DATE(YEAR(_xll.qlCalendarAdvance(Calendar,_xll.qlSettingsEvaluationDate(Trigger),NDays&amp;"D")),12,31)</f>
        <v>41639</v>
      </c>
      <c r="E16" s="23">
        <f>DATE(YEAR(D16+1),12,31)</f>
        <v>42004</v>
      </c>
      <c r="F16" s="5"/>
      <c r="G16" s="1"/>
      <c r="H16" s="83"/>
      <c r="I16" s="82" t="s">
        <v>99</v>
      </c>
      <c r="J16" s="81" t="s">
        <v>98</v>
      </c>
      <c r="K16" s="8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72</v>
      </c>
      <c r="D17" s="24" t="e">
        <f>NA()</f>
        <v>#N/A</v>
      </c>
      <c r="E17" s="25" t="e">
        <f>NA()</f>
        <v>#N/A</v>
      </c>
      <c r="F17" s="5"/>
      <c r="G17" s="1"/>
      <c r="H17" s="83"/>
      <c r="I17" s="82" t="s">
        <v>4</v>
      </c>
      <c r="J17" s="84" t="s">
        <v>94</v>
      </c>
      <c r="K17" s="8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21</v>
      </c>
      <c r="D18" s="26"/>
      <c r="E18" s="4"/>
      <c r="F18" s="5"/>
      <c r="G18" s="1"/>
      <c r="H18" s="83"/>
      <c r="I18" s="82" t="s">
        <v>97</v>
      </c>
      <c r="J18" s="84" t="s">
        <v>96</v>
      </c>
      <c r="K18" s="8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thickBot="1" x14ac:dyDescent="0.25">
      <c r="A19" s="1"/>
      <c r="B19" s="2"/>
      <c r="C19" s="18" t="s">
        <v>11</v>
      </c>
      <c r="D19" s="27" t="s">
        <v>91</v>
      </c>
      <c r="E19" s="4"/>
      <c r="F19" s="5"/>
      <c r="G19" s="1"/>
      <c r="H19" s="79"/>
      <c r="I19" s="78"/>
      <c r="J19" s="78"/>
      <c r="K19" s="7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/>
      <c r="C20" s="15" t="s">
        <v>12</v>
      </c>
      <c r="D20" s="28" t="s">
        <v>95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2"/>
      <c r="C21" s="12"/>
      <c r="D21" s="12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2"/>
      <c r="C22" s="29">
        <f>_xll.qlTermStructureReferenceDate(YieldCurve)</f>
        <v>41607</v>
      </c>
      <c r="D22" s="30">
        <f>MAX(_xll.ohPack(Selected!I1:I126))</f>
        <v>1</v>
      </c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31">
        <f>MAX(_xll.ohPack(Selected!H2:H126))</f>
        <v>41975</v>
      </c>
      <c r="D23" s="10">
        <f>MIN(_xll.ohPack(Selected!I1:I126))</f>
        <v>0.99800081367082882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32" t="s">
        <v>14</v>
      </c>
      <c r="D24" s="33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4"/>
      <c r="C25" s="121"/>
      <c r="D25" s="121"/>
      <c r="E25" s="35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5"/>
  <sheetViews>
    <sheetView topLeftCell="K1" workbookViewId="0">
      <selection activeCell="L4" sqref="L4"/>
    </sheetView>
  </sheetViews>
  <sheetFormatPr defaultRowHeight="11.25" x14ac:dyDescent="0.2"/>
  <cols>
    <col min="1" max="1" width="1.7109375" style="38" customWidth="1"/>
    <col min="2" max="2" width="17.28515625" style="38" bestFit="1" customWidth="1"/>
    <col min="3" max="3" width="7.140625" style="38" customWidth="1"/>
    <col min="4" max="6" width="7" style="38" bestFit="1" customWidth="1"/>
    <col min="7" max="8" width="19.28515625" style="38" bestFit="1" customWidth="1"/>
    <col min="9" max="9" width="8" style="38" bestFit="1" customWidth="1"/>
    <col min="10" max="10" width="21.42578125" style="38" bestFit="1" customWidth="1"/>
    <col min="11" max="11" width="23.42578125" style="38" bestFit="1" customWidth="1"/>
    <col min="12" max="12" width="28.5703125" style="55" bestFit="1" customWidth="1"/>
    <col min="13" max="13" width="33" style="38" customWidth="1"/>
    <col min="14" max="14" width="3.7109375" style="38" customWidth="1"/>
    <col min="15" max="15" width="4.28515625" style="38" customWidth="1"/>
    <col min="16" max="17" width="17.28515625" style="38" bestFit="1" customWidth="1"/>
    <col min="18" max="18" width="13.5703125" style="38" bestFit="1" customWidth="1"/>
    <col min="19" max="19" width="9.140625" style="38"/>
    <col min="20" max="20" width="13.5703125" style="38" bestFit="1" customWidth="1"/>
    <col min="21" max="16384" width="9.140625" style="38"/>
  </cols>
  <sheetData>
    <row r="1" spans="1:20" x14ac:dyDescent="0.2">
      <c r="A1" s="117"/>
      <c r="B1" s="115"/>
      <c r="C1" s="115"/>
      <c r="D1" s="115"/>
      <c r="E1" s="115"/>
      <c r="F1" s="115"/>
      <c r="G1" s="115"/>
      <c r="H1" s="115"/>
      <c r="I1" s="115"/>
      <c r="J1" s="115"/>
      <c r="K1" s="116"/>
      <c r="L1" s="115"/>
      <c r="M1" s="115"/>
      <c r="N1" s="114"/>
    </row>
    <row r="2" spans="1:20" x14ac:dyDescent="0.2">
      <c r="A2" s="105"/>
      <c r="B2" s="106"/>
      <c r="C2" s="106"/>
      <c r="D2" s="106"/>
      <c r="E2" s="106"/>
      <c r="F2" s="106"/>
      <c r="G2" s="106"/>
      <c r="H2" s="106"/>
      <c r="I2" s="106"/>
      <c r="J2" s="65" t="s">
        <v>75</v>
      </c>
      <c r="K2" s="65" t="str">
        <f>Currency&amp;"_YC"&amp;$J$2&amp;"RH"</f>
        <v>HKD_YCONRH</v>
      </c>
      <c r="L2" s="113" t="e">
        <f>NA()</f>
        <v>#N/A</v>
      </c>
      <c r="M2" s="106"/>
      <c r="N2" s="97"/>
    </row>
    <row r="3" spans="1:20" ht="36" customHeight="1" x14ac:dyDescent="0.2">
      <c r="A3" s="105"/>
      <c r="B3" s="112" t="s">
        <v>115</v>
      </c>
      <c r="C3" s="112" t="s">
        <v>114</v>
      </c>
      <c r="D3" s="112"/>
      <c r="E3" s="112"/>
      <c r="F3" s="112" t="s">
        <v>120</v>
      </c>
      <c r="G3" s="112" t="s">
        <v>113</v>
      </c>
      <c r="H3" s="112" t="s">
        <v>112</v>
      </c>
      <c r="I3" s="112" t="s">
        <v>111</v>
      </c>
      <c r="J3" s="112" t="s">
        <v>110</v>
      </c>
      <c r="K3" s="111" t="str">
        <f>K2&amp;"_Swaps.xml"</f>
        <v>HKD_YCONRH_Swaps.xml</v>
      </c>
      <c r="L3" s="110" t="e">
        <f ca="1">IF(Serialize,_xll.ohObjectSave(_xll.ohPack(L4:L25),SerializationPath&amp;K3,FileOverwrite,,Serialize),"---")</f>
        <v>#NUM!</v>
      </c>
      <c r="M3" s="98" t="str">
        <f ca="1">_xll.ohRangeRetrieveError(L3)</f>
        <v/>
      </c>
      <c r="N3" s="120" t="s">
        <v>76</v>
      </c>
      <c r="P3" s="122" t="s">
        <v>121</v>
      </c>
      <c r="Q3" s="122" t="s">
        <v>122</v>
      </c>
      <c r="R3" s="122" t="s">
        <v>123</v>
      </c>
      <c r="S3" s="122" t="s">
        <v>124</v>
      </c>
      <c r="T3" s="123" t="s">
        <v>125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9" t="str">
        <f>_xll.qlOvernightIndex(,,P4,Currency,Q4,T4,,Permanent,Trigger,ObjectOverwrite)</f>
        <v>obj_000f8#0000</v>
      </c>
      <c r="M4" s="108" t="str">
        <f>_xll.ohRangeRetrieveError(L4)</f>
        <v/>
      </c>
      <c r="N4" s="120" t="s">
        <v>76</v>
      </c>
      <c r="P4" s="124">
        <v>0</v>
      </c>
      <c r="Q4" s="124" t="s">
        <v>94</v>
      </c>
      <c r="R4" s="124" t="s">
        <v>107</v>
      </c>
      <c r="S4" s="124" t="b">
        <v>0</v>
      </c>
      <c r="T4" s="125" t="s">
        <v>98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0" t="s">
        <v>76</v>
      </c>
    </row>
    <row r="6" spans="1:20" x14ac:dyDescent="0.2">
      <c r="A6" s="105"/>
      <c r="B6" s="104"/>
      <c r="C6" s="103" t="s">
        <v>109</v>
      </c>
      <c r="D6" s="104" t="s">
        <v>90</v>
      </c>
      <c r="E6" s="103" t="s">
        <v>92</v>
      </c>
      <c r="F6" s="102">
        <v>1</v>
      </c>
      <c r="G6" s="102" t="s">
        <v>107</v>
      </c>
      <c r="H6" s="102" t="str">
        <f t="shared" ref="H6:H24" si="0">MoneyMarketDayCounter</f>
        <v>Actual/365 (Fixed)</v>
      </c>
      <c r="I6" s="101">
        <v>0</v>
      </c>
      <c r="J6" s="100" t="str">
        <f t="shared" ref="J6:J24" si="1">Currency&amp;$D6&amp;$E6&amp;QuoteSuffix</f>
        <v>HKDOISSW_Quote</v>
      </c>
      <c r="K6" s="100" t="str">
        <f t="shared" ref="K6:K24" si="2">$K$2&amp;"_"&amp;$D6&amp;$E6</f>
        <v>HKD_YCONRH_OISSW</v>
      </c>
      <c r="L6" s="99" t="str">
        <f>_xll.qlOISRateHelper(K6,F6,C6,J6,$L$4,,Permanent,,ObjectOverwrite)</f>
        <v>HKD_YCONRH_OISSW#0000</v>
      </c>
      <c r="M6" s="98" t="str">
        <f>_xll.ohRangeRetrieveError(L6)</f>
        <v/>
      </c>
      <c r="N6" s="120" t="s">
        <v>76</v>
      </c>
      <c r="P6" s="92">
        <f>_xll.qlRateHelperEarliestDate($L6)</f>
        <v>41610</v>
      </c>
      <c r="Q6" s="92">
        <f>_xll.qlRateHelperLatestDate($L6)</f>
        <v>41617</v>
      </c>
    </row>
    <row r="7" spans="1:20" x14ac:dyDescent="0.2">
      <c r="A7" s="105"/>
      <c r="B7" s="104"/>
      <c r="C7" s="103" t="s">
        <v>77</v>
      </c>
      <c r="D7" s="104" t="s">
        <v>90</v>
      </c>
      <c r="E7" s="103" t="str">
        <f t="shared" ref="E7:E24" si="3">C7</f>
        <v>2W</v>
      </c>
      <c r="F7" s="102">
        <v>1</v>
      </c>
      <c r="G7" s="102" t="s">
        <v>107</v>
      </c>
      <c r="H7" s="102" t="str">
        <f t="shared" si="0"/>
        <v>Actual/365 (Fixed)</v>
      </c>
      <c r="I7" s="101">
        <v>0</v>
      </c>
      <c r="J7" s="100" t="str">
        <f t="shared" si="1"/>
        <v>HKDOIS2W_Quote</v>
      </c>
      <c r="K7" s="100" t="str">
        <f t="shared" si="2"/>
        <v>HKD_YCONRH_OIS2W</v>
      </c>
      <c r="L7" s="99" t="str">
        <f>_xll.qlOISRateHelper(K7,F7,C7,J7,$L$4,,Permanent,,ObjectOverwrite)</f>
        <v>HKD_YCONRH_OIS2W#0000</v>
      </c>
      <c r="M7" s="98" t="str">
        <f>_xll.ohRangeRetrieveError(L7)</f>
        <v/>
      </c>
      <c r="N7" s="120" t="s">
        <v>76</v>
      </c>
      <c r="P7" s="92">
        <f>_xll.qlRateHelperEarliestDate(L7)</f>
        <v>41610</v>
      </c>
      <c r="Q7" s="92">
        <f>_xll.qlRateHelperLatestDate($L7)</f>
        <v>41624</v>
      </c>
    </row>
    <row r="8" spans="1:20" x14ac:dyDescent="0.2">
      <c r="A8" s="105"/>
      <c r="B8" s="104"/>
      <c r="C8" s="103" t="s">
        <v>78</v>
      </c>
      <c r="D8" s="104" t="s">
        <v>90</v>
      </c>
      <c r="E8" s="103" t="str">
        <f t="shared" si="3"/>
        <v>3W</v>
      </c>
      <c r="F8" s="102">
        <v>1</v>
      </c>
      <c r="G8" s="102" t="s">
        <v>107</v>
      </c>
      <c r="H8" s="102" t="str">
        <f t="shared" si="0"/>
        <v>Actual/365 (Fixed)</v>
      </c>
      <c r="I8" s="101">
        <v>0</v>
      </c>
      <c r="J8" s="100" t="str">
        <f t="shared" si="1"/>
        <v>HKDOIS3W_Quote</v>
      </c>
      <c r="K8" s="100" t="str">
        <f t="shared" si="2"/>
        <v>HKD_YCONRH_OIS3W</v>
      </c>
      <c r="L8" s="99" t="str">
        <f>_xll.qlOISRateHelper(K8,F8,C8,J8,$L$4,,Permanent,,ObjectOverwrite)</f>
        <v>HKD_YCONRH_OIS3W#0000</v>
      </c>
      <c r="M8" s="98" t="str">
        <f>_xll.ohRangeRetrieveError(L8)</f>
        <v/>
      </c>
      <c r="N8" s="120" t="s">
        <v>76</v>
      </c>
      <c r="P8" s="92">
        <f>_xll.qlRateHelperEarliestDate(L8)</f>
        <v>41610</v>
      </c>
      <c r="Q8" s="92">
        <f>_xll.qlRateHelperLatestDate($L8)</f>
        <v>41631</v>
      </c>
    </row>
    <row r="9" spans="1:20" x14ac:dyDescent="0.2">
      <c r="A9" s="105"/>
      <c r="B9" s="104"/>
      <c r="C9" s="103" t="s">
        <v>79</v>
      </c>
      <c r="D9" s="104" t="s">
        <v>90</v>
      </c>
      <c r="E9" s="103" t="str">
        <f t="shared" si="3"/>
        <v>1M</v>
      </c>
      <c r="F9" s="102">
        <v>1</v>
      </c>
      <c r="G9" s="102" t="s">
        <v>108</v>
      </c>
      <c r="H9" s="102" t="str">
        <f t="shared" si="0"/>
        <v>Actual/365 (Fixed)</v>
      </c>
      <c r="I9" s="101">
        <v>0</v>
      </c>
      <c r="J9" s="100" t="str">
        <f t="shared" si="1"/>
        <v>HKDOIS1M_Quote</v>
      </c>
      <c r="K9" s="100" t="str">
        <f t="shared" si="2"/>
        <v>HKD_YCONRH_OIS1M</v>
      </c>
      <c r="L9" s="99" t="str">
        <f>_xll.qlOISRateHelper(K9,F9,C9,J9,$L$4,,Permanent,,ObjectOverwrite)</f>
        <v>HKD_YCONRH_OIS1M#0000</v>
      </c>
      <c r="M9" s="98" t="str">
        <f>_xll.ohRangeRetrieveError(L9)</f>
        <v/>
      </c>
      <c r="N9" s="120" t="s">
        <v>76</v>
      </c>
      <c r="P9" s="92">
        <f>_xll.qlRateHelperEarliestDate(L9)</f>
        <v>41610</v>
      </c>
      <c r="Q9" s="92">
        <f>_xll.qlRateHelperLatestDate($L9)</f>
        <v>41641</v>
      </c>
    </row>
    <row r="10" spans="1:20" x14ac:dyDescent="0.2">
      <c r="A10" s="105"/>
      <c r="B10" s="104"/>
      <c r="C10" s="103" t="s">
        <v>80</v>
      </c>
      <c r="D10" s="104" t="s">
        <v>90</v>
      </c>
      <c r="E10" s="103" t="str">
        <f t="shared" si="3"/>
        <v>2M</v>
      </c>
      <c r="F10" s="102">
        <v>1</v>
      </c>
      <c r="G10" s="102" t="s">
        <v>108</v>
      </c>
      <c r="H10" s="102" t="str">
        <f t="shared" si="0"/>
        <v>Actual/365 (Fixed)</v>
      </c>
      <c r="I10" s="101">
        <v>0</v>
      </c>
      <c r="J10" s="100" t="str">
        <f t="shared" si="1"/>
        <v>HKDOIS2M_Quote</v>
      </c>
      <c r="K10" s="100" t="str">
        <f t="shared" si="2"/>
        <v>HKD_YCONRH_OIS2M</v>
      </c>
      <c r="L10" s="99" t="str">
        <f>_xll.qlOISRateHelper(K10,F10,C10,J10,$L$4,,Permanent,,ObjectOverwrite)</f>
        <v>HKD_YCONRH_OIS2M#0000</v>
      </c>
      <c r="M10" s="98" t="str">
        <f>_xll.ohRangeRetrieveError(L10)</f>
        <v/>
      </c>
      <c r="N10" s="120" t="s">
        <v>76</v>
      </c>
      <c r="P10" s="92">
        <f>_xll.qlRateHelperEarliestDate(L10)</f>
        <v>41610</v>
      </c>
      <c r="Q10" s="92">
        <f>_xll.qlRateHelperLatestDate($L10)</f>
        <v>41673</v>
      </c>
    </row>
    <row r="11" spans="1:20" x14ac:dyDescent="0.2">
      <c r="A11" s="105"/>
      <c r="B11" s="104"/>
      <c r="C11" s="103" t="s">
        <v>81</v>
      </c>
      <c r="D11" s="104" t="s">
        <v>90</v>
      </c>
      <c r="E11" s="103" t="str">
        <f t="shared" si="3"/>
        <v>3M</v>
      </c>
      <c r="F11" s="102">
        <v>1</v>
      </c>
      <c r="G11" s="102" t="s">
        <v>108</v>
      </c>
      <c r="H11" s="102" t="str">
        <f t="shared" si="0"/>
        <v>Actual/365 (Fixed)</v>
      </c>
      <c r="I11" s="101">
        <v>0</v>
      </c>
      <c r="J11" s="100" t="str">
        <f t="shared" si="1"/>
        <v>HKDOIS3M_Quote</v>
      </c>
      <c r="K11" s="100" t="str">
        <f t="shared" si="2"/>
        <v>HKD_YCONRH_OIS3M</v>
      </c>
      <c r="L11" s="99" t="str">
        <f>_xll.qlOISRateHelper(K11,F11,C11,J11,$L$4,,Permanent,,ObjectOverwrite)</f>
        <v>HKD_YCONRH_OIS3M#0000</v>
      </c>
      <c r="M11" s="98" t="str">
        <f>_xll.ohRangeRetrieveError(L11)</f>
        <v/>
      </c>
      <c r="N11" s="120" t="s">
        <v>76</v>
      </c>
      <c r="P11" s="92">
        <f>_xll.qlRateHelperEarliestDate(L11)</f>
        <v>41610</v>
      </c>
      <c r="Q11" s="92">
        <f>_xll.qlRateHelperLatestDate($L11)</f>
        <v>41701</v>
      </c>
    </row>
    <row r="12" spans="1:20" x14ac:dyDescent="0.2">
      <c r="A12" s="105"/>
      <c r="B12" s="104"/>
      <c r="C12" s="103" t="s">
        <v>82</v>
      </c>
      <c r="D12" s="104" t="s">
        <v>90</v>
      </c>
      <c r="E12" s="103" t="str">
        <f t="shared" si="3"/>
        <v>4M</v>
      </c>
      <c r="F12" s="102">
        <v>1</v>
      </c>
      <c r="G12" s="102" t="s">
        <v>108</v>
      </c>
      <c r="H12" s="102" t="str">
        <f t="shared" si="0"/>
        <v>Actual/365 (Fixed)</v>
      </c>
      <c r="I12" s="101">
        <v>0</v>
      </c>
      <c r="J12" s="100" t="str">
        <f t="shared" si="1"/>
        <v>HKDOIS4M_Quote</v>
      </c>
      <c r="K12" s="100" t="str">
        <f t="shared" si="2"/>
        <v>HKD_YCONRH_OIS4M</v>
      </c>
      <c r="L12" s="99" t="str">
        <f>_xll.qlOISRateHelper(K12,F12,C12,J12,$L$4,,Permanent,,ObjectOverwrite)</f>
        <v>HKD_YCONRH_OIS4M#0000</v>
      </c>
      <c r="M12" s="98" t="str">
        <f>_xll.ohRangeRetrieveError(L12)</f>
        <v/>
      </c>
      <c r="N12" s="120" t="s">
        <v>76</v>
      </c>
      <c r="P12" s="92">
        <f>_xll.qlRateHelperEarliestDate(L12)</f>
        <v>41610</v>
      </c>
      <c r="Q12" s="92">
        <f>_xll.qlRateHelperLatestDate($L12)</f>
        <v>41731</v>
      </c>
    </row>
    <row r="13" spans="1:20" x14ac:dyDescent="0.2">
      <c r="A13" s="105"/>
      <c r="B13" s="104"/>
      <c r="C13" s="103" t="s">
        <v>83</v>
      </c>
      <c r="D13" s="104" t="s">
        <v>90</v>
      </c>
      <c r="E13" s="103" t="str">
        <f t="shared" si="3"/>
        <v>5M</v>
      </c>
      <c r="F13" s="102">
        <v>1</v>
      </c>
      <c r="G13" s="102" t="s">
        <v>108</v>
      </c>
      <c r="H13" s="102" t="str">
        <f t="shared" si="0"/>
        <v>Actual/365 (Fixed)</v>
      </c>
      <c r="I13" s="101">
        <v>0</v>
      </c>
      <c r="J13" s="100" t="str">
        <f t="shared" si="1"/>
        <v>HKDOIS5M_Quote</v>
      </c>
      <c r="K13" s="100" t="str">
        <f t="shared" si="2"/>
        <v>HKD_YCONRH_OIS5M</v>
      </c>
      <c r="L13" s="99" t="str">
        <f>_xll.qlOISRateHelper(K13,F13,C13,J13,$L$4,,Permanent,,ObjectOverwrite)</f>
        <v>HKD_YCONRH_OIS5M#0000</v>
      </c>
      <c r="M13" s="98" t="str">
        <f>_xll.ohRangeRetrieveError(L13)</f>
        <v/>
      </c>
      <c r="N13" s="120" t="s">
        <v>76</v>
      </c>
      <c r="P13" s="92">
        <f>_xll.qlRateHelperEarliestDate(L13)</f>
        <v>41610</v>
      </c>
      <c r="Q13" s="92">
        <f>_xll.qlRateHelperLatestDate($L13)</f>
        <v>41761</v>
      </c>
    </row>
    <row r="14" spans="1:20" x14ac:dyDescent="0.2">
      <c r="A14" s="105"/>
      <c r="B14" s="104"/>
      <c r="C14" s="103" t="s">
        <v>84</v>
      </c>
      <c r="D14" s="104" t="s">
        <v>90</v>
      </c>
      <c r="E14" s="103" t="str">
        <f t="shared" si="3"/>
        <v>6M</v>
      </c>
      <c r="F14" s="102">
        <v>1</v>
      </c>
      <c r="G14" s="102" t="s">
        <v>108</v>
      </c>
      <c r="H14" s="102" t="str">
        <f t="shared" si="0"/>
        <v>Actual/365 (Fixed)</v>
      </c>
      <c r="I14" s="101">
        <v>0</v>
      </c>
      <c r="J14" s="100" t="str">
        <f t="shared" si="1"/>
        <v>HKDOIS6M_Quote</v>
      </c>
      <c r="K14" s="100" t="str">
        <f t="shared" si="2"/>
        <v>HKD_YCONRH_OIS6M</v>
      </c>
      <c r="L14" s="99" t="str">
        <f>_xll.qlOISRateHelper(K14,F14,C14,J14,$L$4,,Permanent,,ObjectOverwrite)</f>
        <v>HKD_YCONRH_OIS6M#0000</v>
      </c>
      <c r="M14" s="98" t="str">
        <f>_xll.ohRangeRetrieveError(L14)</f>
        <v/>
      </c>
      <c r="N14" s="120" t="s">
        <v>76</v>
      </c>
      <c r="P14" s="92">
        <f>_xll.qlRateHelperEarliestDate(L14)</f>
        <v>41610</v>
      </c>
      <c r="Q14" s="92">
        <f>_xll.qlRateHelperLatestDate($L14)</f>
        <v>41792</v>
      </c>
    </row>
    <row r="15" spans="1:20" x14ac:dyDescent="0.2">
      <c r="A15" s="105"/>
      <c r="B15" s="104"/>
      <c r="C15" s="103" t="s">
        <v>85</v>
      </c>
      <c r="D15" s="104" t="s">
        <v>90</v>
      </c>
      <c r="E15" s="103" t="str">
        <f t="shared" si="3"/>
        <v>7M</v>
      </c>
      <c r="F15" s="102">
        <v>1</v>
      </c>
      <c r="G15" s="102" t="s">
        <v>108</v>
      </c>
      <c r="H15" s="102" t="str">
        <f t="shared" si="0"/>
        <v>Actual/365 (Fixed)</v>
      </c>
      <c r="I15" s="101">
        <v>0</v>
      </c>
      <c r="J15" s="100" t="str">
        <f t="shared" si="1"/>
        <v>HKDOIS7M_Quote</v>
      </c>
      <c r="K15" s="100" t="str">
        <f t="shared" si="2"/>
        <v>HKD_YCONRH_OIS7M</v>
      </c>
      <c r="L15" s="99" t="str">
        <f>_xll.qlOISRateHelper(K15,F15,C15,J15,$L$4,,Permanent,,ObjectOverwrite)</f>
        <v>HKD_YCONRH_OIS7M#0000</v>
      </c>
      <c r="M15" s="98" t="str">
        <f>_xll.ohRangeRetrieveError(L15)</f>
        <v/>
      </c>
      <c r="N15" s="120" t="s">
        <v>76</v>
      </c>
      <c r="P15" s="92">
        <f>_xll.qlRateHelperEarliestDate(L15)</f>
        <v>41610</v>
      </c>
      <c r="Q15" s="92">
        <f>_xll.qlRateHelperLatestDate($L15)</f>
        <v>41822</v>
      </c>
    </row>
    <row r="16" spans="1:20" x14ac:dyDescent="0.2">
      <c r="A16" s="105"/>
      <c r="B16" s="104"/>
      <c r="C16" s="103" t="s">
        <v>86</v>
      </c>
      <c r="D16" s="104" t="s">
        <v>90</v>
      </c>
      <c r="E16" s="103" t="str">
        <f t="shared" si="3"/>
        <v>8M</v>
      </c>
      <c r="F16" s="102">
        <v>1</v>
      </c>
      <c r="G16" s="102" t="s">
        <v>108</v>
      </c>
      <c r="H16" s="102" t="str">
        <f t="shared" si="0"/>
        <v>Actual/365 (Fixed)</v>
      </c>
      <c r="I16" s="101">
        <v>0</v>
      </c>
      <c r="J16" s="100" t="str">
        <f t="shared" si="1"/>
        <v>HKDOIS8M_Quote</v>
      </c>
      <c r="K16" s="100" t="str">
        <f t="shared" si="2"/>
        <v>HKD_YCONRH_OIS8M</v>
      </c>
      <c r="L16" s="99" t="str">
        <f>_xll.qlOISRateHelper(K16,F16,C16,J16,$L$4,,Permanent,,ObjectOverwrite)</f>
        <v>HKD_YCONRH_OIS8M#0000</v>
      </c>
      <c r="M16" s="98" t="str">
        <f>_xll.ohRangeRetrieveError(L16)</f>
        <v/>
      </c>
      <c r="N16" s="120" t="s">
        <v>76</v>
      </c>
      <c r="P16" s="92">
        <f>_xll.qlRateHelperEarliestDate(L16)</f>
        <v>41610</v>
      </c>
      <c r="Q16" s="92">
        <f>_xll.qlRateHelperLatestDate($L16)</f>
        <v>41855</v>
      </c>
    </row>
    <row r="17" spans="1:17" x14ac:dyDescent="0.2">
      <c r="A17" s="105"/>
      <c r="B17" s="104"/>
      <c r="C17" s="103" t="s">
        <v>87</v>
      </c>
      <c r="D17" s="104" t="s">
        <v>90</v>
      </c>
      <c r="E17" s="103" t="str">
        <f t="shared" si="3"/>
        <v>9M</v>
      </c>
      <c r="F17" s="102">
        <v>1</v>
      </c>
      <c r="G17" s="102" t="s">
        <v>108</v>
      </c>
      <c r="H17" s="102" t="str">
        <f t="shared" si="0"/>
        <v>Actual/365 (Fixed)</v>
      </c>
      <c r="I17" s="101">
        <v>0</v>
      </c>
      <c r="J17" s="100" t="str">
        <f t="shared" si="1"/>
        <v>HKDOIS9M_Quote</v>
      </c>
      <c r="K17" s="100" t="str">
        <f t="shared" si="2"/>
        <v>HKD_YCONRH_OIS9M</v>
      </c>
      <c r="L17" s="99" t="str">
        <f>_xll.qlOISRateHelper(K17,F17,C17,J17,$L$4,,Permanent,,ObjectOverwrite)</f>
        <v>HKD_YCONRH_OIS9M#0000</v>
      </c>
      <c r="M17" s="98" t="str">
        <f>_xll.ohRangeRetrieveError(L17)</f>
        <v/>
      </c>
      <c r="N17" s="120" t="s">
        <v>76</v>
      </c>
      <c r="P17" s="92">
        <f>_xll.qlRateHelperEarliestDate(L17)</f>
        <v>41610</v>
      </c>
      <c r="Q17" s="92">
        <f>_xll.qlRateHelperLatestDate($L17)</f>
        <v>41884</v>
      </c>
    </row>
    <row r="18" spans="1:17" x14ac:dyDescent="0.2">
      <c r="A18" s="105"/>
      <c r="B18" s="104"/>
      <c r="C18" s="103" t="s">
        <v>88</v>
      </c>
      <c r="D18" s="104" t="s">
        <v>90</v>
      </c>
      <c r="E18" s="103" t="str">
        <f t="shared" si="3"/>
        <v>10M</v>
      </c>
      <c r="F18" s="102">
        <v>1</v>
      </c>
      <c r="G18" s="102" t="s">
        <v>108</v>
      </c>
      <c r="H18" s="102" t="str">
        <f t="shared" si="0"/>
        <v>Actual/365 (Fixed)</v>
      </c>
      <c r="I18" s="101">
        <v>0</v>
      </c>
      <c r="J18" s="100" t="str">
        <f t="shared" si="1"/>
        <v>HKDOIS10M_Quote</v>
      </c>
      <c r="K18" s="100" t="str">
        <f t="shared" si="2"/>
        <v>HKD_YCONRH_OIS10M</v>
      </c>
      <c r="L18" s="99" t="str">
        <f>_xll.qlOISRateHelper(K18,F18,C18,J18,$L$4,,Permanent,,ObjectOverwrite)</f>
        <v>HKD_YCONRH_OIS10M#0000</v>
      </c>
      <c r="M18" s="98" t="str">
        <f>_xll.ohRangeRetrieveError(L18)</f>
        <v/>
      </c>
      <c r="N18" s="120" t="s">
        <v>76</v>
      </c>
      <c r="P18" s="92">
        <f>_xll.qlRateHelperEarliestDate(L18)</f>
        <v>41610</v>
      </c>
      <c r="Q18" s="92">
        <f>_xll.qlRateHelperLatestDate($L18)</f>
        <v>41914</v>
      </c>
    </row>
    <row r="19" spans="1:17" x14ac:dyDescent="0.2">
      <c r="A19" s="105"/>
      <c r="B19" s="104"/>
      <c r="C19" s="103" t="s">
        <v>89</v>
      </c>
      <c r="D19" s="104" t="s">
        <v>90</v>
      </c>
      <c r="E19" s="103" t="str">
        <f t="shared" si="3"/>
        <v>11M</v>
      </c>
      <c r="F19" s="102">
        <v>1</v>
      </c>
      <c r="G19" s="102" t="s">
        <v>108</v>
      </c>
      <c r="H19" s="102" t="str">
        <f t="shared" si="0"/>
        <v>Actual/365 (Fixed)</v>
      </c>
      <c r="I19" s="101">
        <v>0</v>
      </c>
      <c r="J19" s="100" t="str">
        <f t="shared" si="1"/>
        <v>HKDOIS11M_Quote</v>
      </c>
      <c r="K19" s="100" t="str">
        <f t="shared" si="2"/>
        <v>HKD_YCONRH_OIS11M</v>
      </c>
      <c r="L19" s="99" t="str">
        <f>_xll.qlOISRateHelper(K19,F19,C19,J19,$L$4,,Permanent,,ObjectOverwrite)</f>
        <v>HKD_YCONRH_OIS11M#0000</v>
      </c>
      <c r="M19" s="98" t="str">
        <f>_xll.ohRangeRetrieveError(L19)</f>
        <v/>
      </c>
      <c r="N19" s="120" t="s">
        <v>76</v>
      </c>
      <c r="P19" s="92">
        <f>_xll.qlRateHelperEarliestDate(L19)</f>
        <v>41610</v>
      </c>
      <c r="Q19" s="92">
        <f>_xll.qlRateHelperLatestDate($L19)</f>
        <v>41946</v>
      </c>
    </row>
    <row r="20" spans="1:17" x14ac:dyDescent="0.2">
      <c r="A20" s="105"/>
      <c r="B20" s="104"/>
      <c r="C20" s="103" t="s">
        <v>23</v>
      </c>
      <c r="D20" s="104" t="s">
        <v>90</v>
      </c>
      <c r="E20" s="103" t="str">
        <f t="shared" si="3"/>
        <v>1Y</v>
      </c>
      <c r="F20" s="102">
        <v>1</v>
      </c>
      <c r="G20" s="102" t="s">
        <v>108</v>
      </c>
      <c r="H20" s="102" t="str">
        <f t="shared" si="0"/>
        <v>Actual/365 (Fixed)</v>
      </c>
      <c r="I20" s="101">
        <v>0</v>
      </c>
      <c r="J20" s="100" t="str">
        <f t="shared" si="1"/>
        <v>HKDOIS1Y_Quote</v>
      </c>
      <c r="K20" s="100" t="str">
        <f t="shared" si="2"/>
        <v>HKD_YCONRH_OIS1Y</v>
      </c>
      <c r="L20" s="99" t="str">
        <f>_xll.qlOISRateHelper(K20,F20,C20,J20,$L$4,,Permanent,,ObjectOverwrite)</f>
        <v>HKD_YCONRH_OIS1Y#0000</v>
      </c>
      <c r="M20" s="98" t="str">
        <f>_xll.ohRangeRetrieveError(L20)</f>
        <v/>
      </c>
      <c r="N20" s="120" t="s">
        <v>76</v>
      </c>
      <c r="P20" s="92">
        <f>_xll.qlRateHelperEarliestDate(L20)</f>
        <v>41610</v>
      </c>
      <c r="Q20" s="92">
        <f>_xll.qlRateHelperLatestDate($L20)</f>
        <v>41975</v>
      </c>
    </row>
    <row r="21" spans="1:17" x14ac:dyDescent="0.2">
      <c r="A21" s="105"/>
      <c r="B21" s="104"/>
      <c r="C21" s="103" t="s">
        <v>24</v>
      </c>
      <c r="D21" s="104" t="s">
        <v>90</v>
      </c>
      <c r="E21" s="103" t="str">
        <f t="shared" si="3"/>
        <v>15M</v>
      </c>
      <c r="F21" s="102">
        <v>1</v>
      </c>
      <c r="G21" s="102" t="s">
        <v>108</v>
      </c>
      <c r="H21" s="102" t="str">
        <f t="shared" si="0"/>
        <v>Actual/365 (Fixed)</v>
      </c>
      <c r="I21" s="101">
        <v>0</v>
      </c>
      <c r="J21" s="100" t="str">
        <f t="shared" si="1"/>
        <v>HKDOIS15M_Quote</v>
      </c>
      <c r="K21" s="100" t="str">
        <f t="shared" si="2"/>
        <v>HKD_YCONRH_OIS15M</v>
      </c>
      <c r="L21" s="99" t="str">
        <f>_xll.qlOISRateHelper(K21,F21,C21,J21,$L$4,,Permanent,,ObjectOverwrite)</f>
        <v>HKD_YCONRH_OIS15M#0000</v>
      </c>
      <c r="M21" s="98" t="str">
        <f>_xll.ohRangeRetrieveError(L21)</f>
        <v/>
      </c>
      <c r="N21" s="120" t="s">
        <v>76</v>
      </c>
      <c r="P21" s="92">
        <f>_xll.qlRateHelperEarliestDate(L21)</f>
        <v>41610</v>
      </c>
      <c r="Q21" s="92">
        <f>_xll.qlRateHelperLatestDate($L21)</f>
        <v>42065</v>
      </c>
    </row>
    <row r="22" spans="1:17" x14ac:dyDescent="0.2">
      <c r="A22" s="105"/>
      <c r="B22" s="104"/>
      <c r="C22" s="103" t="s">
        <v>25</v>
      </c>
      <c r="D22" s="104" t="s">
        <v>90</v>
      </c>
      <c r="E22" s="103" t="str">
        <f t="shared" si="3"/>
        <v>18M</v>
      </c>
      <c r="F22" s="102">
        <v>1</v>
      </c>
      <c r="G22" s="102" t="s">
        <v>108</v>
      </c>
      <c r="H22" s="102" t="str">
        <f t="shared" si="0"/>
        <v>Actual/365 (Fixed)</v>
      </c>
      <c r="I22" s="101">
        <v>0</v>
      </c>
      <c r="J22" s="100" t="str">
        <f t="shared" si="1"/>
        <v>HKDOIS18M_Quote</v>
      </c>
      <c r="K22" s="100" t="str">
        <f t="shared" si="2"/>
        <v>HKD_YCONRH_OIS18M</v>
      </c>
      <c r="L22" s="99" t="str">
        <f>_xll.qlOISRateHelper(K22,F22,C22,J22,$L$4,,Permanent,,ObjectOverwrite)</f>
        <v>HKD_YCONRH_OIS18M#0000</v>
      </c>
      <c r="M22" s="98" t="str">
        <f>_xll.ohRangeRetrieveError(L22)</f>
        <v/>
      </c>
      <c r="N22" s="120" t="s">
        <v>76</v>
      </c>
      <c r="P22" s="92">
        <f>_xll.qlRateHelperEarliestDate(L22)</f>
        <v>41610</v>
      </c>
      <c r="Q22" s="92">
        <f>_xll.qlRateHelperLatestDate($L22)</f>
        <v>42157</v>
      </c>
    </row>
    <row r="23" spans="1:17" x14ac:dyDescent="0.2">
      <c r="A23" s="105"/>
      <c r="B23" s="104"/>
      <c r="C23" s="103" t="s">
        <v>26</v>
      </c>
      <c r="D23" s="104" t="s">
        <v>90</v>
      </c>
      <c r="E23" s="103" t="str">
        <f t="shared" si="3"/>
        <v>21M</v>
      </c>
      <c r="F23" s="102">
        <v>1</v>
      </c>
      <c r="G23" s="102" t="s">
        <v>108</v>
      </c>
      <c r="H23" s="102" t="str">
        <f t="shared" si="0"/>
        <v>Actual/365 (Fixed)</v>
      </c>
      <c r="I23" s="101">
        <v>0</v>
      </c>
      <c r="J23" s="100" t="str">
        <f t="shared" si="1"/>
        <v>HKDOIS21M_Quote</v>
      </c>
      <c r="K23" s="100" t="str">
        <f t="shared" si="2"/>
        <v>HKD_YCONRH_OIS21M</v>
      </c>
      <c r="L23" s="99" t="str">
        <f>_xll.qlOISRateHelper(K23,F23,C23,J23,$L$4,,Permanent,,ObjectOverwrite)</f>
        <v>HKD_YCONRH_OIS21M#0000</v>
      </c>
      <c r="M23" s="98" t="str">
        <f>_xll.ohRangeRetrieveError(L23)</f>
        <v/>
      </c>
      <c r="N23" s="120" t="s">
        <v>76</v>
      </c>
      <c r="P23" s="92">
        <f>_xll.qlRateHelperEarliestDate(L23)</f>
        <v>41610</v>
      </c>
      <c r="Q23" s="92">
        <f>_xll.qlRateHelperLatestDate($L23)</f>
        <v>42249</v>
      </c>
    </row>
    <row r="24" spans="1:17" x14ac:dyDescent="0.2">
      <c r="A24" s="105"/>
      <c r="B24" s="104"/>
      <c r="C24" s="103" t="s">
        <v>27</v>
      </c>
      <c r="D24" s="104" t="s">
        <v>90</v>
      </c>
      <c r="E24" s="103" t="str">
        <f t="shared" si="3"/>
        <v>2Y</v>
      </c>
      <c r="F24" s="102">
        <v>1</v>
      </c>
      <c r="G24" s="102" t="s">
        <v>108</v>
      </c>
      <c r="H24" s="102" t="str">
        <f t="shared" si="0"/>
        <v>Actual/365 (Fixed)</v>
      </c>
      <c r="I24" s="101">
        <v>0</v>
      </c>
      <c r="J24" s="100" t="str">
        <f t="shared" si="1"/>
        <v>HKDOIS2Y_Quote</v>
      </c>
      <c r="K24" s="100" t="str">
        <f t="shared" si="2"/>
        <v>HKD_YCONRH_OIS2Y</v>
      </c>
      <c r="L24" s="99" t="str">
        <f>_xll.qlOISRateHelper(K24,F24,C24,J24,$L$4,,Permanent,,ObjectOverwrite)</f>
        <v>HKD_YCONRH_OIS2Y#0000</v>
      </c>
      <c r="M24" s="98" t="str">
        <f>_xll.ohRangeRetrieveError(L24)</f>
        <v/>
      </c>
      <c r="N24" s="120" t="s">
        <v>76</v>
      </c>
      <c r="P24" s="92">
        <f>_xll.qlRateHelperEarliestDate(L24)</f>
        <v>41610</v>
      </c>
      <c r="Q24" s="92">
        <f>_xll.qlRateHelperLatestDate($L24)</f>
        <v>42340</v>
      </c>
    </row>
    <row r="25" spans="1:17" ht="12" thickBot="1" x14ac:dyDescent="0.25">
      <c r="A25" s="96"/>
      <c r="B25" s="95"/>
      <c r="C25" s="95"/>
      <c r="D25" s="95"/>
      <c r="E25" s="95"/>
      <c r="F25" s="95"/>
      <c r="G25" s="95"/>
      <c r="H25" s="95" t="s">
        <v>119</v>
      </c>
      <c r="I25" s="95"/>
      <c r="J25" s="95" t="s">
        <v>117</v>
      </c>
      <c r="K25" s="95" t="s">
        <v>118</v>
      </c>
      <c r="L25" s="94" t="str">
        <f>_xll.qlDepositRateHelper(K25,J25,H25,Permanent,Trigger)</f>
        <v>HkdHiborONLastFixing#0000</v>
      </c>
      <c r="M25" s="94"/>
      <c r="N25" s="93"/>
      <c r="P25" s="92">
        <f>_xll.qlRateHelperEarliestDate(L25)</f>
        <v>41607</v>
      </c>
      <c r="Q25" s="92">
        <f>_xll.qlRateHelperLatestDate($L25)</f>
        <v>41610</v>
      </c>
    </row>
  </sheetData>
  <dataValidations count="3">
    <dataValidation type="list" allowBlank="1" showInputMessage="1" showErrorMessage="1" sqref="G6:G24">
      <formula1>"Following,Modified Following,Preceding,Modified Preceding,Month End Reference,Unadjusted Month End,Unadjusted"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M60"/>
  <sheetViews>
    <sheetView workbookViewId="0">
      <selection activeCell="J17" sqref="J17"/>
    </sheetView>
  </sheetViews>
  <sheetFormatPr defaultRowHeight="11.25" x14ac:dyDescent="0.2"/>
  <cols>
    <col min="1" max="1" width="5.7109375" style="38" customWidth="1"/>
    <col min="2" max="2" width="4.140625" style="55" customWidth="1"/>
    <col min="3" max="3" width="8.42578125" style="55" customWidth="1"/>
    <col min="4" max="4" width="13.28515625" style="55" bestFit="1" customWidth="1"/>
    <col min="5" max="5" width="26.5703125" style="55" bestFit="1" customWidth="1"/>
    <col min="6" max="6" width="27.5703125" style="55" bestFit="1" customWidth="1"/>
    <col min="7" max="7" width="8" style="55" bestFit="1" customWidth="1"/>
    <col min="8" max="8" width="11" style="55" bestFit="1" customWidth="1"/>
    <col min="9" max="9" width="8" style="55" bestFit="1" customWidth="1"/>
    <col min="10" max="10" width="8.85546875" style="55" customWidth="1"/>
    <col min="11" max="11" width="9" style="55" bestFit="1" customWidth="1"/>
    <col min="12" max="13" width="17.28515625" style="55" bestFit="1" customWidth="1"/>
    <col min="14" max="14" width="2.7109375" style="38" bestFit="1" customWidth="1"/>
    <col min="15" max="15" width="17.28515625" style="38" bestFit="1" customWidth="1"/>
    <col min="16" max="16384" width="9.140625" style="38"/>
  </cols>
  <sheetData>
    <row r="1" spans="2:13" ht="22.5" x14ac:dyDescent="0.2">
      <c r="B1" s="132" t="s">
        <v>65</v>
      </c>
      <c r="C1" s="133"/>
      <c r="D1" s="134"/>
      <c r="E1" s="60" t="s">
        <v>18</v>
      </c>
      <c r="F1" s="60"/>
      <c r="G1" s="60" t="s">
        <v>15</v>
      </c>
      <c r="H1" s="60" t="s">
        <v>40</v>
      </c>
      <c r="I1" s="60" t="s">
        <v>2</v>
      </c>
      <c r="J1" s="60" t="s">
        <v>3</v>
      </c>
      <c r="K1" s="60" t="s">
        <v>73</v>
      </c>
      <c r="L1" s="60" t="s">
        <v>0</v>
      </c>
      <c r="M1" s="60" t="s">
        <v>1</v>
      </c>
    </row>
    <row r="2" spans="2:13" ht="11.25" customHeight="1" x14ac:dyDescent="0.2">
      <c r="B2" s="61"/>
      <c r="C2" s="62"/>
      <c r="D2" s="63"/>
      <c r="E2" s="63" t="str">
        <f>HKD_YCRH_Swaps_ON!L25</f>
        <v>HkdHiborONLastFixing#0000</v>
      </c>
      <c r="F2" s="63" t="str">
        <f>_xll.ohObjectPropertyValues(E2,"Rate")</f>
        <v>HkdHiborONLastFixing_Quote</v>
      </c>
      <c r="G2" s="64">
        <f>_xll.qlRateHelperQuoteValue($E2,Trigger)</f>
        <v>7.428999999999999E-4</v>
      </c>
      <c r="H2" s="64"/>
      <c r="I2" s="65" t="b">
        <v>0</v>
      </c>
      <c r="J2" s="65">
        <v>70</v>
      </c>
      <c r="K2" s="65">
        <v>1</v>
      </c>
      <c r="L2" s="66">
        <f>_xll.qlRateHelperEarliestDate($E2,Trigger)</f>
        <v>41607</v>
      </c>
      <c r="M2" s="67">
        <f>_xll.qlRateHelperLatestDate($E2,Trigger)</f>
        <v>41610</v>
      </c>
    </row>
    <row r="3" spans="2:13" x14ac:dyDescent="0.2">
      <c r="B3" s="61"/>
      <c r="C3" s="62"/>
      <c r="D3" s="63"/>
      <c r="E3" s="63" t="str">
        <f t="shared" ref="E3:E4" si="0">RateHelperPrefix&amp;"_"&amp;$B3&amp;$C3&amp;$D3</f>
        <v>HKD_YCONRH_</v>
      </c>
      <c r="F3" s="63" t="e">
        <f>_xll.ohObjectPropertyValues(E3,"Rate")</f>
        <v>#NUM!</v>
      </c>
      <c r="G3" s="64" t="e">
        <f>_xll.qlRateHelperQuoteValue($E3,Trigger)</f>
        <v>#NUM!</v>
      </c>
      <c r="H3" s="64"/>
      <c r="I3" s="65" t="b">
        <f t="shared" ref="I3:I4" si="1">IF(ISERROR(G3),FALSE,TRUE)</f>
        <v>0</v>
      </c>
      <c r="J3" s="65">
        <v>70</v>
      </c>
      <c r="K3" s="65">
        <v>1</v>
      </c>
      <c r="L3" s="66" t="e">
        <f>_xll.qlRateHelperEarliestDate($E3,Trigger)</f>
        <v>#NUM!</v>
      </c>
      <c r="M3" s="67" t="e">
        <f>_xll.qlRateHelperLatestDate($E3,Trigger)</f>
        <v>#NUM!</v>
      </c>
    </row>
    <row r="4" spans="2:13" x14ac:dyDescent="0.2">
      <c r="B4" s="68"/>
      <c r="C4" s="69"/>
      <c r="D4" s="70"/>
      <c r="E4" s="70" t="str">
        <f t="shared" si="0"/>
        <v>HKD_YCONRH_</v>
      </c>
      <c r="F4" s="70" t="e">
        <f>_xll.ohObjectPropertyValues(E4,"Rate")</f>
        <v>#NUM!</v>
      </c>
      <c r="G4" s="71" t="e">
        <f>_xll.qlRateHelperQuoteValue($E4,Trigger)</f>
        <v>#NUM!</v>
      </c>
      <c r="H4" s="71"/>
      <c r="I4" s="72" t="b">
        <f t="shared" si="1"/>
        <v>0</v>
      </c>
      <c r="J4" s="72">
        <v>70</v>
      </c>
      <c r="K4" s="72">
        <v>1</v>
      </c>
      <c r="L4" s="73" t="e">
        <f>_xll.qlRateHelperEarliestDate($E4,Trigger)</f>
        <v>#NUM!</v>
      </c>
      <c r="M4" s="74" t="e">
        <f>_xll.qlRateHelperLatestDate($E4,Trigger)</f>
        <v>#NUM!</v>
      </c>
    </row>
    <row r="5" spans="2:13" x14ac:dyDescent="0.2">
      <c r="B5" s="75" t="str">
        <f t="shared" ref="B5:B23" si="2">SwapFixedFreq</f>
        <v/>
      </c>
      <c r="C5" s="62"/>
      <c r="D5" s="63"/>
      <c r="E5" s="63" t="str">
        <f>HKD_YCRH_Swaps_ON!L6</f>
        <v>HKD_YCONRH_OISSW#0000</v>
      </c>
      <c r="F5" s="63" t="e">
        <f>_xll.ohObjectPropertyValues(E5,"Rate")</f>
        <v>#NUM!</v>
      </c>
      <c r="G5" s="64" t="e">
        <f>_xll.qlRateHelperQuoteValue($E5,Trigger)</f>
        <v>#NUM!</v>
      </c>
      <c r="H5" s="64" t="e">
        <f>_xll.qlSwapRateHelperSpread($E5,Trigger)</f>
        <v>#NUM!</v>
      </c>
      <c r="I5" s="65" t="b">
        <f>IF(ISERROR(G5),FALSE,TRUE)</f>
        <v>0</v>
      </c>
      <c r="J5" s="65">
        <v>50</v>
      </c>
      <c r="K5" s="65">
        <v>1</v>
      </c>
      <c r="L5" s="66">
        <f>_xll.qlRateHelperEarliestDate($E5,Trigger)</f>
        <v>41610</v>
      </c>
      <c r="M5" s="67">
        <f>_xll.qlRateHelperLatestDate($E5,Trigger)</f>
        <v>41617</v>
      </c>
    </row>
    <row r="6" spans="2:13" x14ac:dyDescent="0.2">
      <c r="B6" s="75"/>
      <c r="C6" s="62"/>
      <c r="D6" s="63"/>
      <c r="E6" s="63" t="str">
        <f>HKD_YCRH_Swaps_ON!L7</f>
        <v>HKD_YCONRH_OIS2W#0000</v>
      </c>
      <c r="F6" s="63" t="e">
        <f>_xll.ohObjectPropertyValues(E6,"Rate")</f>
        <v>#NUM!</v>
      </c>
      <c r="G6" s="64" t="e">
        <f>_xll.qlRateHelperQuoteValue($E6,Trigger)</f>
        <v>#NUM!</v>
      </c>
      <c r="H6" s="64" t="e">
        <f>_xll.qlSwapRateHelperSpread($E6,Trigger)</f>
        <v>#NUM!</v>
      </c>
      <c r="I6" s="65" t="b">
        <f t="shared" ref="I6:I60" si="3">IF(ISERROR(G6),FALSE,TRUE)</f>
        <v>0</v>
      </c>
      <c r="J6" s="65">
        <v>50</v>
      </c>
      <c r="K6" s="65">
        <v>1</v>
      </c>
      <c r="L6" s="66">
        <f>_xll.qlRateHelperEarliestDate($E6,Trigger)</f>
        <v>41610</v>
      </c>
      <c r="M6" s="67">
        <f>_xll.qlRateHelperLatestDate($E6,Trigger)</f>
        <v>41624</v>
      </c>
    </row>
    <row r="7" spans="2:13" x14ac:dyDescent="0.2">
      <c r="B7" s="75"/>
      <c r="C7" s="62"/>
      <c r="D7" s="63"/>
      <c r="E7" s="63" t="str">
        <f>HKD_YCRH_Swaps_ON!L8</f>
        <v>HKD_YCONRH_OIS3W#0000</v>
      </c>
      <c r="F7" s="63" t="e">
        <f>_xll.ohObjectPropertyValues(E7,"Rate")</f>
        <v>#NUM!</v>
      </c>
      <c r="G7" s="64" t="e">
        <f>_xll.qlRateHelperQuoteValue($E7,Trigger)</f>
        <v>#NUM!</v>
      </c>
      <c r="H7" s="64" t="e">
        <f>_xll.qlSwapRateHelperSpread($E7,Trigger)</f>
        <v>#NUM!</v>
      </c>
      <c r="I7" s="65" t="b">
        <f t="shared" si="3"/>
        <v>0</v>
      </c>
      <c r="J7" s="65">
        <v>50</v>
      </c>
      <c r="K7" s="65">
        <v>1</v>
      </c>
      <c r="L7" s="66">
        <f>_xll.qlRateHelperEarliestDate($E7,Trigger)</f>
        <v>41610</v>
      </c>
      <c r="M7" s="67">
        <f>_xll.qlRateHelperLatestDate($E7,Trigger)</f>
        <v>41631</v>
      </c>
    </row>
    <row r="8" spans="2:13" x14ac:dyDescent="0.2">
      <c r="B8" s="75"/>
      <c r="C8" s="62"/>
      <c r="D8" s="63"/>
      <c r="E8" s="63" t="str">
        <f>HKD_YCRH_Swaps_ON!L9</f>
        <v>HKD_YCONRH_OIS1M#0000</v>
      </c>
      <c r="F8" s="63" t="e">
        <f>_xll.ohObjectPropertyValues(E8,"Rate")</f>
        <v>#NUM!</v>
      </c>
      <c r="G8" s="64">
        <f>_xll.qlRateHelperQuoteValue($E8,Trigger)</f>
        <v>5.0000000000000001E-4</v>
      </c>
      <c r="H8" s="64" t="e">
        <f>_xll.qlSwapRateHelperSpread($E8,Trigger)</f>
        <v>#NUM!</v>
      </c>
      <c r="I8" s="65" t="b">
        <f t="shared" si="3"/>
        <v>1</v>
      </c>
      <c r="J8" s="65">
        <v>50</v>
      </c>
      <c r="K8" s="65">
        <v>1</v>
      </c>
      <c r="L8" s="66">
        <f>_xll.qlRateHelperEarliestDate($E8,Trigger)</f>
        <v>41610</v>
      </c>
      <c r="M8" s="67">
        <f>_xll.qlRateHelperLatestDate($E8,Trigger)</f>
        <v>41641</v>
      </c>
    </row>
    <row r="9" spans="2:13" x14ac:dyDescent="0.2">
      <c r="B9" s="75"/>
      <c r="C9" s="62"/>
      <c r="D9" s="63"/>
      <c r="E9" s="63" t="str">
        <f>HKD_YCRH_Swaps_ON!L10</f>
        <v>HKD_YCONRH_OIS2M#0000</v>
      </c>
      <c r="F9" s="63" t="e">
        <f>_xll.ohObjectPropertyValues(E9,"Rate")</f>
        <v>#NUM!</v>
      </c>
      <c r="G9" s="64">
        <f>_xll.qlRateHelperQuoteValue($E9,Trigger)</f>
        <v>6.9999999999999988E-4</v>
      </c>
      <c r="H9" s="64" t="e">
        <f>_xll.qlSwapRateHelperSpread($E9,Trigger)</f>
        <v>#NUM!</v>
      </c>
      <c r="I9" s="65" t="b">
        <f t="shared" si="3"/>
        <v>1</v>
      </c>
      <c r="J9" s="65">
        <v>50</v>
      </c>
      <c r="K9" s="65">
        <v>1</v>
      </c>
      <c r="L9" s="66">
        <f>_xll.qlRateHelperEarliestDate($E9,Trigger)</f>
        <v>41610</v>
      </c>
      <c r="M9" s="67">
        <f>_xll.qlRateHelperLatestDate($E9,Trigger)</f>
        <v>41673</v>
      </c>
    </row>
    <row r="10" spans="2:13" x14ac:dyDescent="0.2">
      <c r="B10" s="75"/>
      <c r="C10" s="62"/>
      <c r="D10" s="63"/>
      <c r="E10" s="63" t="str">
        <f>HKD_YCRH_Swaps_ON!L11</f>
        <v>HKD_YCONRH_OIS3M#0000</v>
      </c>
      <c r="F10" s="63" t="e">
        <f>_xll.ohObjectPropertyValues(E10,"Rate")</f>
        <v>#NUM!</v>
      </c>
      <c r="G10" s="64">
        <f>_xll.qlRateHelperQuoteValue($E10,Trigger)</f>
        <v>9.0000000000000008E-4</v>
      </c>
      <c r="H10" s="64" t="e">
        <f>_xll.qlSwapRateHelperSpread($E10,Trigger)</f>
        <v>#NUM!</v>
      </c>
      <c r="I10" s="65" t="b">
        <f t="shared" si="3"/>
        <v>1</v>
      </c>
      <c r="J10" s="65">
        <v>50</v>
      </c>
      <c r="K10" s="65">
        <v>1</v>
      </c>
      <c r="L10" s="66">
        <f>_xll.qlRateHelperEarliestDate($E10,Trigger)</f>
        <v>41610</v>
      </c>
      <c r="M10" s="67">
        <f>_xll.qlRateHelperLatestDate($E10,Trigger)</f>
        <v>41701</v>
      </c>
    </row>
    <row r="11" spans="2:13" x14ac:dyDescent="0.2">
      <c r="B11" s="75"/>
      <c r="C11" s="62"/>
      <c r="D11" s="63"/>
      <c r="E11" s="63" t="str">
        <f>HKD_YCRH_Swaps_ON!L12</f>
        <v>HKD_YCONRH_OIS4M#0000</v>
      </c>
      <c r="F11" s="63" t="e">
        <f>_xll.ohObjectPropertyValues(E11,"Rate")</f>
        <v>#NUM!</v>
      </c>
      <c r="G11" s="64">
        <f>_xll.qlRateHelperQuoteValue($E11,Trigger)</f>
        <v>1.2000000000000001E-3</v>
      </c>
      <c r="H11" s="64" t="e">
        <f>_xll.qlSwapRateHelperSpread($E11,Trigger)</f>
        <v>#NUM!</v>
      </c>
      <c r="I11" s="65" t="b">
        <f t="shared" si="3"/>
        <v>1</v>
      </c>
      <c r="J11" s="65">
        <v>50</v>
      </c>
      <c r="K11" s="65">
        <v>1</v>
      </c>
      <c r="L11" s="66">
        <f>_xll.qlRateHelperEarliestDate($E11,Trigger)</f>
        <v>41610</v>
      </c>
      <c r="M11" s="67">
        <f>_xll.qlRateHelperLatestDate($E11,Trigger)</f>
        <v>41731</v>
      </c>
    </row>
    <row r="12" spans="2:13" x14ac:dyDescent="0.2">
      <c r="B12" s="75"/>
      <c r="C12" s="62"/>
      <c r="D12" s="63"/>
      <c r="E12" s="63" t="str">
        <f>HKD_YCRH_Swaps_ON!L13</f>
        <v>HKD_YCONRH_OIS5M#0000</v>
      </c>
      <c r="F12" s="63" t="e">
        <f>_xll.ohObjectPropertyValues(E12,"Rate")</f>
        <v>#NUM!</v>
      </c>
      <c r="G12" s="64">
        <f>_xll.qlRateHelperQuoteValue($E12,Trigger)</f>
        <v>1E-3</v>
      </c>
      <c r="H12" s="64" t="e">
        <f>_xll.qlSwapRateHelperSpread($E12,Trigger)</f>
        <v>#NUM!</v>
      </c>
      <c r="I12" s="65" t="b">
        <f t="shared" si="3"/>
        <v>1</v>
      </c>
      <c r="J12" s="65">
        <v>50</v>
      </c>
      <c r="K12" s="65">
        <v>1</v>
      </c>
      <c r="L12" s="66">
        <f>_xll.qlRateHelperEarliestDate($E12,Trigger)</f>
        <v>41610</v>
      </c>
      <c r="M12" s="67">
        <f>_xll.qlRateHelperLatestDate($E12,Trigger)</f>
        <v>41761</v>
      </c>
    </row>
    <row r="13" spans="2:13" x14ac:dyDescent="0.2">
      <c r="B13" s="75"/>
      <c r="C13" s="62"/>
      <c r="D13" s="63"/>
      <c r="E13" s="63" t="str">
        <f>HKD_YCRH_Swaps_ON!L14</f>
        <v>HKD_YCONRH_OIS6M#0000</v>
      </c>
      <c r="F13" s="63" t="e">
        <f>_xll.ohObjectPropertyValues(E13,"Rate")</f>
        <v>#NUM!</v>
      </c>
      <c r="G13" s="64">
        <f>_xll.qlRateHelperQuoteValue($E13,Trigger)</f>
        <v>1.1000000000000001E-3</v>
      </c>
      <c r="H13" s="64" t="e">
        <f>_xll.qlSwapRateHelperSpread($E13,Trigger)</f>
        <v>#NUM!</v>
      </c>
      <c r="I13" s="65" t="b">
        <f t="shared" si="3"/>
        <v>1</v>
      </c>
      <c r="J13" s="65">
        <v>50</v>
      </c>
      <c r="K13" s="65">
        <v>1</v>
      </c>
      <c r="L13" s="66">
        <f>_xll.qlRateHelperEarliestDate($E13,Trigger)</f>
        <v>41610</v>
      </c>
      <c r="M13" s="67">
        <f>_xll.qlRateHelperLatestDate($E13,Trigger)</f>
        <v>41792</v>
      </c>
    </row>
    <row r="14" spans="2:13" x14ac:dyDescent="0.2">
      <c r="B14" s="75"/>
      <c r="C14" s="62"/>
      <c r="D14" s="63"/>
      <c r="E14" s="63" t="str">
        <f>HKD_YCRH_Swaps_ON!L15</f>
        <v>HKD_YCONRH_OIS7M#0000</v>
      </c>
      <c r="F14" s="63" t="e">
        <f>_xll.ohObjectPropertyValues(E14,"Rate")</f>
        <v>#NUM!</v>
      </c>
      <c r="G14" s="64" t="e">
        <f>_xll.qlRateHelperQuoteValue($E14,Trigger)</f>
        <v>#NUM!</v>
      </c>
      <c r="H14" s="64" t="e">
        <f>_xll.qlSwapRateHelperSpread($E14,Trigger)</f>
        <v>#NUM!</v>
      </c>
      <c r="I14" s="65" t="b">
        <f t="shared" si="3"/>
        <v>0</v>
      </c>
      <c r="J14" s="65">
        <v>50</v>
      </c>
      <c r="K14" s="65">
        <v>1</v>
      </c>
      <c r="L14" s="66">
        <f>_xll.qlRateHelperEarliestDate($E14,Trigger)</f>
        <v>41610</v>
      </c>
      <c r="M14" s="67">
        <f>_xll.qlRateHelperLatestDate($E14,Trigger)</f>
        <v>41822</v>
      </c>
    </row>
    <row r="15" spans="2:13" x14ac:dyDescent="0.2">
      <c r="B15" s="75"/>
      <c r="C15" s="62"/>
      <c r="D15" s="63"/>
      <c r="E15" s="63" t="str">
        <f>HKD_YCRH_Swaps_ON!L16</f>
        <v>HKD_YCONRH_OIS8M#0000</v>
      </c>
      <c r="F15" s="63" t="e">
        <f>_xll.ohObjectPropertyValues(E15,"Rate")</f>
        <v>#NUM!</v>
      </c>
      <c r="G15" s="64" t="e">
        <f>_xll.qlRateHelperQuoteValue($E15,Trigger)</f>
        <v>#NUM!</v>
      </c>
      <c r="H15" s="64" t="e">
        <f>_xll.qlSwapRateHelperSpread($E15,Trigger)</f>
        <v>#NUM!</v>
      </c>
      <c r="I15" s="65" t="b">
        <f t="shared" si="3"/>
        <v>0</v>
      </c>
      <c r="J15" s="65">
        <v>50</v>
      </c>
      <c r="K15" s="65">
        <v>1</v>
      </c>
      <c r="L15" s="66">
        <f>_xll.qlRateHelperEarliestDate($E15,Trigger)</f>
        <v>41610</v>
      </c>
      <c r="M15" s="67">
        <f>_xll.qlRateHelperLatestDate($E15,Trigger)</f>
        <v>41855</v>
      </c>
    </row>
    <row r="16" spans="2:13" x14ac:dyDescent="0.2">
      <c r="B16" s="75"/>
      <c r="C16" s="62"/>
      <c r="D16" s="63"/>
      <c r="E16" s="63" t="str">
        <f>HKD_YCRH_Swaps_ON!L17</f>
        <v>HKD_YCONRH_OIS9M#0000</v>
      </c>
      <c r="F16" s="63" t="e">
        <f>_xll.ohObjectPropertyValues(E16,"Rate")</f>
        <v>#NUM!</v>
      </c>
      <c r="G16" s="64">
        <f>_xll.qlRateHelperQuoteValue($E16,Trigger)</f>
        <v>1.6999999999999999E-3</v>
      </c>
      <c r="H16" s="64" t="e">
        <f>_xll.qlSwapRateHelperSpread($E16,Trigger)</f>
        <v>#NUM!</v>
      </c>
      <c r="I16" s="65" t="b">
        <f t="shared" si="3"/>
        <v>1</v>
      </c>
      <c r="J16" s="65">
        <v>50</v>
      </c>
      <c r="K16" s="65">
        <v>1</v>
      </c>
      <c r="L16" s="66">
        <f>_xll.qlRateHelperEarliestDate($E16,Trigger)</f>
        <v>41610</v>
      </c>
      <c r="M16" s="67">
        <f>_xll.qlRateHelperLatestDate($E16,Trigger)</f>
        <v>41884</v>
      </c>
    </row>
    <row r="17" spans="2:13" x14ac:dyDescent="0.2">
      <c r="B17" s="75"/>
      <c r="C17" s="62"/>
      <c r="D17" s="63"/>
      <c r="E17" s="63" t="str">
        <f>HKD_YCRH_Swaps_ON!L18</f>
        <v>HKD_YCONRH_OIS10M#0000</v>
      </c>
      <c r="F17" s="63" t="e">
        <f>_xll.ohObjectPropertyValues(E17,"Rate")</f>
        <v>#NUM!</v>
      </c>
      <c r="G17" s="64" t="e">
        <f>_xll.qlRateHelperQuoteValue($E17,Trigger)</f>
        <v>#NUM!</v>
      </c>
      <c r="H17" s="64" t="e">
        <f>_xll.qlSwapRateHelperSpread($E17,Trigger)</f>
        <v>#NUM!</v>
      </c>
      <c r="I17" s="65" t="b">
        <f t="shared" si="3"/>
        <v>0</v>
      </c>
      <c r="J17" s="65">
        <v>50</v>
      </c>
      <c r="K17" s="65">
        <v>1</v>
      </c>
      <c r="L17" s="66">
        <f>_xll.qlRateHelperEarliestDate($E17,Trigger)</f>
        <v>41610</v>
      </c>
      <c r="M17" s="67">
        <f>_xll.qlRateHelperLatestDate($E17,Trigger)</f>
        <v>41914</v>
      </c>
    </row>
    <row r="18" spans="2:13" x14ac:dyDescent="0.2">
      <c r="B18" s="75"/>
      <c r="C18" s="62"/>
      <c r="D18" s="63"/>
      <c r="E18" s="63" t="str">
        <f>HKD_YCRH_Swaps_ON!L19</f>
        <v>HKD_YCONRH_OIS11M#0000</v>
      </c>
      <c r="F18" s="63" t="e">
        <f>_xll.ohObjectPropertyValues(E18,"Rate")</f>
        <v>#NUM!</v>
      </c>
      <c r="G18" s="64" t="e">
        <f>_xll.qlRateHelperQuoteValue($E18,Trigger)</f>
        <v>#NUM!</v>
      </c>
      <c r="H18" s="64" t="e">
        <f>_xll.qlSwapRateHelperSpread($E18,Trigger)</f>
        <v>#NUM!</v>
      </c>
      <c r="I18" s="65" t="b">
        <f t="shared" si="3"/>
        <v>0</v>
      </c>
      <c r="J18" s="65">
        <v>50</v>
      </c>
      <c r="K18" s="65">
        <v>1</v>
      </c>
      <c r="L18" s="66">
        <f>_xll.qlRateHelperEarliestDate($E18,Trigger)</f>
        <v>41610</v>
      </c>
      <c r="M18" s="67">
        <f>_xll.qlRateHelperLatestDate($E18,Trigger)</f>
        <v>41946</v>
      </c>
    </row>
    <row r="19" spans="2:13" x14ac:dyDescent="0.2">
      <c r="B19" s="75"/>
      <c r="C19" s="62"/>
      <c r="D19" s="63"/>
      <c r="E19" s="63" t="str">
        <f>HKD_YCRH_Swaps_ON!L20</f>
        <v>HKD_YCONRH_OIS1Y#0000</v>
      </c>
      <c r="F19" s="63" t="e">
        <f>_xll.ohObjectPropertyValues(E19,"Rate")</f>
        <v>#NUM!</v>
      </c>
      <c r="G19" s="64">
        <f>_xll.qlRateHelperQuoteValue($E19,Trigger)</f>
        <v>2E-3</v>
      </c>
      <c r="H19" s="64" t="e">
        <f>_xll.qlSwapRateHelperSpread($E19,Trigger)</f>
        <v>#NUM!</v>
      </c>
      <c r="I19" s="65" t="b">
        <f t="shared" si="3"/>
        <v>1</v>
      </c>
      <c r="J19" s="65">
        <v>50</v>
      </c>
      <c r="K19" s="65">
        <v>1</v>
      </c>
      <c r="L19" s="66">
        <f>_xll.qlRateHelperEarliestDate($E19,Trigger)</f>
        <v>41610</v>
      </c>
      <c r="M19" s="67">
        <f>_xll.qlRateHelperLatestDate($E19,Trigger)</f>
        <v>41975</v>
      </c>
    </row>
    <row r="20" spans="2:13" x14ac:dyDescent="0.2">
      <c r="B20" s="75" t="str">
        <f t="shared" si="2"/>
        <v/>
      </c>
      <c r="C20" s="62"/>
      <c r="D20" s="63"/>
      <c r="E20" s="63" t="str">
        <f>HKD_YCRH_Swaps_ON!L21</f>
        <v>HKD_YCONRH_OIS15M#0000</v>
      </c>
      <c r="F20" s="63" t="e">
        <f>_xll.ohObjectPropertyValues(E20,"Rate")</f>
        <v>#NUM!</v>
      </c>
      <c r="G20" s="64" t="e">
        <f>_xll.qlRateHelperQuoteValue($E20,Trigger)</f>
        <v>#NUM!</v>
      </c>
      <c r="H20" s="64" t="e">
        <f>_xll.qlSwapRateHelperSpread($E20,Trigger)</f>
        <v>#NUM!</v>
      </c>
      <c r="I20" s="65" t="b">
        <f t="shared" si="3"/>
        <v>0</v>
      </c>
      <c r="J20" s="65">
        <v>50</v>
      </c>
      <c r="K20" s="65">
        <v>1</v>
      </c>
      <c r="L20" s="66">
        <f>_xll.qlRateHelperEarliestDate($E20,Trigger)</f>
        <v>41610</v>
      </c>
      <c r="M20" s="67">
        <f>_xll.qlRateHelperLatestDate($E20,Trigger)</f>
        <v>42065</v>
      </c>
    </row>
    <row r="21" spans="2:13" x14ac:dyDescent="0.2">
      <c r="B21" s="75" t="str">
        <f t="shared" si="2"/>
        <v/>
      </c>
      <c r="C21" s="62"/>
      <c r="D21" s="63"/>
      <c r="E21" s="63" t="str">
        <f>HKD_YCRH_Swaps_ON!L22</f>
        <v>HKD_YCONRH_OIS18M#0000</v>
      </c>
      <c r="F21" s="63" t="e">
        <f>_xll.ohObjectPropertyValues(E21,"Rate")</f>
        <v>#NUM!</v>
      </c>
      <c r="G21" s="64" t="e">
        <f>_xll.qlRateHelperQuoteValue($E21,Trigger)</f>
        <v>#NUM!</v>
      </c>
      <c r="H21" s="64" t="e">
        <f>_xll.qlSwapRateHelperSpread($E21,Trigger)</f>
        <v>#NUM!</v>
      </c>
      <c r="I21" s="65" t="b">
        <f t="shared" si="3"/>
        <v>0</v>
      </c>
      <c r="J21" s="65">
        <v>50</v>
      </c>
      <c r="K21" s="65">
        <v>1</v>
      </c>
      <c r="L21" s="66">
        <f>_xll.qlRateHelperEarliestDate($E21,Trigger)</f>
        <v>41610</v>
      </c>
      <c r="M21" s="67">
        <f>_xll.qlRateHelperLatestDate($E21,Trigger)</f>
        <v>42157</v>
      </c>
    </row>
    <row r="22" spans="2:13" x14ac:dyDescent="0.2">
      <c r="B22" s="75" t="str">
        <f t="shared" si="2"/>
        <v/>
      </c>
      <c r="C22" s="62"/>
      <c r="D22" s="63"/>
      <c r="E22" s="63" t="str">
        <f>HKD_YCRH_Swaps_ON!L23</f>
        <v>HKD_YCONRH_OIS21M#0000</v>
      </c>
      <c r="F22" s="63" t="e">
        <f>_xll.ohObjectPropertyValues(E22,"Rate")</f>
        <v>#NUM!</v>
      </c>
      <c r="G22" s="64" t="e">
        <f>_xll.qlRateHelperQuoteValue($E22,Trigger)</f>
        <v>#NUM!</v>
      </c>
      <c r="H22" s="64" t="e">
        <f>_xll.qlSwapRateHelperSpread($E22,Trigger)</f>
        <v>#NUM!</v>
      </c>
      <c r="I22" s="65" t="b">
        <f t="shared" si="3"/>
        <v>0</v>
      </c>
      <c r="J22" s="65">
        <v>50</v>
      </c>
      <c r="K22" s="65">
        <v>1</v>
      </c>
      <c r="L22" s="66">
        <f>_xll.qlRateHelperEarliestDate($E22,Trigger)</f>
        <v>41610</v>
      </c>
      <c r="M22" s="67">
        <f>_xll.qlRateHelperLatestDate($E22,Trigger)</f>
        <v>42249</v>
      </c>
    </row>
    <row r="23" spans="2:13" x14ac:dyDescent="0.2">
      <c r="B23" s="76" t="str">
        <f t="shared" si="2"/>
        <v/>
      </c>
      <c r="C23" s="69"/>
      <c r="D23" s="70"/>
      <c r="E23" s="70" t="str">
        <f>HKD_YCRH_Swaps_ON!L24</f>
        <v>HKD_YCONRH_OIS2Y#0000</v>
      </c>
      <c r="F23" s="70" t="e">
        <f>_xll.ohObjectPropertyValues(E23,"Rate")</f>
        <v>#NUM!</v>
      </c>
      <c r="G23" s="71" t="e">
        <f>_xll.qlRateHelperQuoteValue($E23,Trigger)</f>
        <v>#NUM!</v>
      </c>
      <c r="H23" s="71" t="e">
        <f>_xll.qlSwapRateHelperSpread($E23,Trigger)</f>
        <v>#NUM!</v>
      </c>
      <c r="I23" s="72" t="b">
        <f t="shared" si="3"/>
        <v>0</v>
      </c>
      <c r="J23" s="72">
        <v>50</v>
      </c>
      <c r="K23" s="72">
        <v>1</v>
      </c>
      <c r="L23" s="73">
        <f>_xll.qlRateHelperEarliestDate($E23,Trigger)</f>
        <v>41610</v>
      </c>
      <c r="M23" s="74">
        <f>_xll.qlRateHelperLatestDate($E23,Trigger)</f>
        <v>42340</v>
      </c>
    </row>
    <row r="24" spans="2:13" x14ac:dyDescent="0.2">
      <c r="B24" s="75" t="str">
        <f t="shared" ref="B24:B53" si="4">SwapFixedFreq</f>
        <v/>
      </c>
      <c r="C24" s="62" t="str">
        <f t="shared" ref="C24:C60" si="5">IborType&amp;"BASIS"</f>
        <v>OISBASIS</v>
      </c>
      <c r="D24" s="63" t="s">
        <v>23</v>
      </c>
      <c r="E24" s="63" t="str">
        <f t="shared" ref="E24:E60" si="6">RateHelperPrefix&amp;"_"&amp;$B24&amp;$C24&amp;$D24</f>
        <v>HKD_YCONRH_OISBASIS1Y</v>
      </c>
      <c r="F24" s="63" t="e">
        <f>_xll.ohObjectPropertyValues(E24,"Rate")</f>
        <v>#NUM!</v>
      </c>
      <c r="G24" s="64" t="e">
        <f>_xll.qlRateHelperQuoteValue($E24,Trigger)</f>
        <v>#NUM!</v>
      </c>
      <c r="H24" s="64" t="e">
        <f>_xll.qlSwapRateHelperSpread($E24,Trigger)</f>
        <v>#NUM!</v>
      </c>
      <c r="I24" s="65" t="b">
        <f t="shared" si="3"/>
        <v>0</v>
      </c>
      <c r="J24" s="65">
        <v>40</v>
      </c>
      <c r="K24" s="65">
        <v>1</v>
      </c>
      <c r="L24" s="66" t="e">
        <f>_xll.qlRateHelperEarliestDate($E24,Trigger)</f>
        <v>#NUM!</v>
      </c>
      <c r="M24" s="67" t="e">
        <f>_xll.qlRateHelperLatestDate($E24,Trigger)</f>
        <v>#NUM!</v>
      </c>
    </row>
    <row r="25" spans="2:13" x14ac:dyDescent="0.2">
      <c r="B25" s="75" t="str">
        <f t="shared" si="4"/>
        <v/>
      </c>
      <c r="C25" s="62" t="str">
        <f t="shared" si="5"/>
        <v>OISBASIS</v>
      </c>
      <c r="D25" s="63" t="s">
        <v>24</v>
      </c>
      <c r="E25" s="63" t="str">
        <f t="shared" si="6"/>
        <v>HKD_YCONRH_OISBASIS15M</v>
      </c>
      <c r="F25" s="63" t="e">
        <f>_xll.ohObjectPropertyValues(E25,"Rate")</f>
        <v>#NUM!</v>
      </c>
      <c r="G25" s="64" t="e">
        <f>_xll.qlRateHelperQuoteValue($E25,Trigger)</f>
        <v>#NUM!</v>
      </c>
      <c r="H25" s="64" t="e">
        <f>_xll.qlSwapRateHelperSpread($E25,Trigger)</f>
        <v>#NUM!</v>
      </c>
      <c r="I25" s="65" t="b">
        <f t="shared" si="3"/>
        <v>0</v>
      </c>
      <c r="J25" s="65">
        <v>40</v>
      </c>
      <c r="K25" s="65">
        <v>1</v>
      </c>
      <c r="L25" s="66" t="e">
        <f>_xll.qlRateHelperEarliestDate($E25,Trigger)</f>
        <v>#NUM!</v>
      </c>
      <c r="M25" s="67" t="e">
        <f>_xll.qlRateHelperLatestDate($E25,Trigger)</f>
        <v>#NUM!</v>
      </c>
    </row>
    <row r="26" spans="2:13" x14ac:dyDescent="0.2">
      <c r="B26" s="75" t="str">
        <f t="shared" si="4"/>
        <v/>
      </c>
      <c r="C26" s="62" t="str">
        <f t="shared" si="5"/>
        <v>OISBASIS</v>
      </c>
      <c r="D26" s="63" t="s">
        <v>25</v>
      </c>
      <c r="E26" s="63" t="str">
        <f t="shared" si="6"/>
        <v>HKD_YCONRH_OISBASIS18M</v>
      </c>
      <c r="F26" s="63" t="e">
        <f>_xll.ohObjectPropertyValues(E26,"Rate")</f>
        <v>#NUM!</v>
      </c>
      <c r="G26" s="64" t="e">
        <f>_xll.qlRateHelperQuoteValue($E26,Trigger)</f>
        <v>#NUM!</v>
      </c>
      <c r="H26" s="64" t="e">
        <f>_xll.qlSwapRateHelperSpread($E26,Trigger)</f>
        <v>#NUM!</v>
      </c>
      <c r="I26" s="65" t="b">
        <f t="shared" si="3"/>
        <v>0</v>
      </c>
      <c r="J26" s="65">
        <v>40</v>
      </c>
      <c r="K26" s="65">
        <v>1</v>
      </c>
      <c r="L26" s="66" t="e">
        <f>_xll.qlRateHelperEarliestDate($E26,Trigger)</f>
        <v>#NUM!</v>
      </c>
      <c r="M26" s="67" t="e">
        <f>_xll.qlRateHelperLatestDate($E26,Trigger)</f>
        <v>#NUM!</v>
      </c>
    </row>
    <row r="27" spans="2:13" x14ac:dyDescent="0.2">
      <c r="B27" s="75" t="str">
        <f t="shared" si="4"/>
        <v/>
      </c>
      <c r="C27" s="62" t="str">
        <f t="shared" si="5"/>
        <v>OISBASIS</v>
      </c>
      <c r="D27" s="63" t="s">
        <v>26</v>
      </c>
      <c r="E27" s="63" t="str">
        <f t="shared" si="6"/>
        <v>HKD_YCONRH_OISBASIS21M</v>
      </c>
      <c r="F27" s="63" t="e">
        <f>_xll.ohObjectPropertyValues(E27,"Rate")</f>
        <v>#NUM!</v>
      </c>
      <c r="G27" s="64" t="e">
        <f>_xll.qlRateHelperQuoteValue($E27,Trigger)</f>
        <v>#NUM!</v>
      </c>
      <c r="H27" s="64" t="e">
        <f>_xll.qlSwapRateHelperSpread($E27,Trigger)</f>
        <v>#NUM!</v>
      </c>
      <c r="I27" s="65" t="b">
        <f t="shared" si="3"/>
        <v>0</v>
      </c>
      <c r="J27" s="65">
        <v>40</v>
      </c>
      <c r="K27" s="65">
        <v>1</v>
      </c>
      <c r="L27" s="66" t="e">
        <f>_xll.qlRateHelperEarliestDate($E27,Trigger)</f>
        <v>#NUM!</v>
      </c>
      <c r="M27" s="67" t="e">
        <f>_xll.qlRateHelperLatestDate($E27,Trigger)</f>
        <v>#NUM!</v>
      </c>
    </row>
    <row r="28" spans="2:13" x14ac:dyDescent="0.2">
      <c r="B28" s="75" t="str">
        <f t="shared" si="4"/>
        <v/>
      </c>
      <c r="C28" s="62" t="str">
        <f t="shared" si="5"/>
        <v>OISBASIS</v>
      </c>
      <c r="D28" s="63" t="s">
        <v>27</v>
      </c>
      <c r="E28" s="63" t="str">
        <f t="shared" si="6"/>
        <v>HKD_YCONRH_OISBASIS2Y</v>
      </c>
      <c r="F28" s="63" t="e">
        <f>_xll.ohObjectPropertyValues(E28,"Rate")</f>
        <v>#NUM!</v>
      </c>
      <c r="G28" s="64" t="e">
        <f>_xll.qlRateHelperQuoteValue($E28,Trigger)</f>
        <v>#NUM!</v>
      </c>
      <c r="H28" s="64" t="e">
        <f>_xll.qlSwapRateHelperSpread($E28,Trigger)</f>
        <v>#NUM!</v>
      </c>
      <c r="I28" s="65" t="b">
        <f t="shared" si="3"/>
        <v>0</v>
      </c>
      <c r="J28" s="65">
        <v>40</v>
      </c>
      <c r="K28" s="65">
        <v>1</v>
      </c>
      <c r="L28" s="66" t="e">
        <f>_xll.qlRateHelperEarliestDate($E28,Trigger)</f>
        <v>#NUM!</v>
      </c>
      <c r="M28" s="67" t="e">
        <f>_xll.qlRateHelperLatestDate($E28,Trigger)</f>
        <v>#NUM!</v>
      </c>
    </row>
    <row r="29" spans="2:13" x14ac:dyDescent="0.2">
      <c r="B29" s="75" t="str">
        <f t="shared" si="4"/>
        <v/>
      </c>
      <c r="C29" s="62" t="str">
        <f t="shared" si="5"/>
        <v>OISBASIS</v>
      </c>
      <c r="D29" s="63" t="s">
        <v>28</v>
      </c>
      <c r="E29" s="63" t="str">
        <f t="shared" si="6"/>
        <v>HKD_YCONRH_OISBASIS3Y</v>
      </c>
      <c r="F29" s="63" t="e">
        <f>_xll.ohObjectPropertyValues(E29,"Rate")</f>
        <v>#NUM!</v>
      </c>
      <c r="G29" s="64" t="e">
        <f>_xll.qlRateHelperQuoteValue($E29,Trigger)</f>
        <v>#NUM!</v>
      </c>
      <c r="H29" s="64" t="e">
        <f>_xll.qlSwapRateHelperSpread($E29,Trigger)</f>
        <v>#NUM!</v>
      </c>
      <c r="I29" s="65" t="b">
        <f t="shared" si="3"/>
        <v>0</v>
      </c>
      <c r="J29" s="65">
        <v>40</v>
      </c>
      <c r="K29" s="65">
        <v>1</v>
      </c>
      <c r="L29" s="66" t="e">
        <f>_xll.qlRateHelperEarliestDate($E29,Trigger)</f>
        <v>#NUM!</v>
      </c>
      <c r="M29" s="67" t="e">
        <f>_xll.qlRateHelperLatestDate($E29,Trigger)</f>
        <v>#NUM!</v>
      </c>
    </row>
    <row r="30" spans="2:13" x14ac:dyDescent="0.2">
      <c r="B30" s="75" t="str">
        <f t="shared" si="4"/>
        <v/>
      </c>
      <c r="C30" s="62" t="str">
        <f t="shared" si="5"/>
        <v>OISBASIS</v>
      </c>
      <c r="D30" s="63" t="s">
        <v>29</v>
      </c>
      <c r="E30" s="63" t="str">
        <f t="shared" si="6"/>
        <v>HKD_YCONRH_OISBASIS4Y</v>
      </c>
      <c r="F30" s="63" t="e">
        <f>_xll.ohObjectPropertyValues(E30,"Rate")</f>
        <v>#NUM!</v>
      </c>
      <c r="G30" s="64" t="e">
        <f>_xll.qlRateHelperQuoteValue($E30,Trigger)</f>
        <v>#NUM!</v>
      </c>
      <c r="H30" s="64" t="e">
        <f>_xll.qlSwapRateHelperSpread($E30,Trigger)</f>
        <v>#NUM!</v>
      </c>
      <c r="I30" s="65" t="b">
        <f t="shared" si="3"/>
        <v>0</v>
      </c>
      <c r="J30" s="65">
        <v>40</v>
      </c>
      <c r="K30" s="65">
        <v>1</v>
      </c>
      <c r="L30" s="66" t="e">
        <f>_xll.qlRateHelperEarliestDate($E30,Trigger)</f>
        <v>#NUM!</v>
      </c>
      <c r="M30" s="67" t="e">
        <f>_xll.qlRateHelperLatestDate($E30,Trigger)</f>
        <v>#NUM!</v>
      </c>
    </row>
    <row r="31" spans="2:13" x14ac:dyDescent="0.2">
      <c r="B31" s="75" t="str">
        <f t="shared" si="4"/>
        <v/>
      </c>
      <c r="C31" s="62" t="str">
        <f t="shared" si="5"/>
        <v>OISBASIS</v>
      </c>
      <c r="D31" s="63" t="s">
        <v>30</v>
      </c>
      <c r="E31" s="63" t="str">
        <f t="shared" si="6"/>
        <v>HKD_YCONRH_OISBASIS5Y</v>
      </c>
      <c r="F31" s="63" t="e">
        <f>_xll.ohObjectPropertyValues(E31,"Rate")</f>
        <v>#NUM!</v>
      </c>
      <c r="G31" s="64" t="e">
        <f>_xll.qlRateHelperQuoteValue($E31,Trigger)</f>
        <v>#NUM!</v>
      </c>
      <c r="H31" s="64" t="e">
        <f>_xll.qlSwapRateHelperSpread($E31,Trigger)</f>
        <v>#NUM!</v>
      </c>
      <c r="I31" s="65" t="b">
        <f t="shared" si="3"/>
        <v>0</v>
      </c>
      <c r="J31" s="65">
        <v>40</v>
      </c>
      <c r="K31" s="65">
        <v>1</v>
      </c>
      <c r="L31" s="66" t="e">
        <f>_xll.qlRateHelperEarliestDate($E31,Trigger)</f>
        <v>#NUM!</v>
      </c>
      <c r="M31" s="67" t="e">
        <f>_xll.qlRateHelperLatestDate($E31,Trigger)</f>
        <v>#NUM!</v>
      </c>
    </row>
    <row r="32" spans="2:13" x14ac:dyDescent="0.2">
      <c r="B32" s="75" t="str">
        <f t="shared" si="4"/>
        <v/>
      </c>
      <c r="C32" s="62" t="str">
        <f t="shared" si="5"/>
        <v>OISBASIS</v>
      </c>
      <c r="D32" s="63" t="s">
        <v>31</v>
      </c>
      <c r="E32" s="63" t="str">
        <f t="shared" si="6"/>
        <v>HKD_YCONRH_OISBASIS6Y</v>
      </c>
      <c r="F32" s="63" t="e">
        <f>_xll.ohObjectPropertyValues(E32,"Rate")</f>
        <v>#NUM!</v>
      </c>
      <c r="G32" s="64" t="e">
        <f>_xll.qlRateHelperQuoteValue($E32,Trigger)</f>
        <v>#NUM!</v>
      </c>
      <c r="H32" s="64" t="e">
        <f>_xll.qlSwapRateHelperSpread($E32,Trigger)</f>
        <v>#NUM!</v>
      </c>
      <c r="I32" s="65" t="b">
        <f t="shared" si="3"/>
        <v>0</v>
      </c>
      <c r="J32" s="65">
        <v>40</v>
      </c>
      <c r="K32" s="65">
        <v>1</v>
      </c>
      <c r="L32" s="66" t="e">
        <f>_xll.qlRateHelperEarliestDate($E32,Trigger)</f>
        <v>#NUM!</v>
      </c>
      <c r="M32" s="67" t="e">
        <f>_xll.qlRateHelperLatestDate($E32,Trigger)</f>
        <v>#NUM!</v>
      </c>
    </row>
    <row r="33" spans="2:13" x14ac:dyDescent="0.2">
      <c r="B33" s="75" t="str">
        <f t="shared" si="4"/>
        <v/>
      </c>
      <c r="C33" s="62" t="str">
        <f t="shared" si="5"/>
        <v>OISBASIS</v>
      </c>
      <c r="D33" s="63" t="s">
        <v>32</v>
      </c>
      <c r="E33" s="63" t="str">
        <f t="shared" si="6"/>
        <v>HKD_YCONRH_OISBASIS7Y</v>
      </c>
      <c r="F33" s="63" t="e">
        <f>_xll.ohObjectPropertyValues(E33,"Rate")</f>
        <v>#NUM!</v>
      </c>
      <c r="G33" s="64" t="e">
        <f>_xll.qlRateHelperQuoteValue($E33,Trigger)</f>
        <v>#NUM!</v>
      </c>
      <c r="H33" s="64" t="e">
        <f>_xll.qlSwapRateHelperSpread($E33,Trigger)</f>
        <v>#NUM!</v>
      </c>
      <c r="I33" s="65" t="b">
        <f t="shared" si="3"/>
        <v>0</v>
      </c>
      <c r="J33" s="65">
        <v>40</v>
      </c>
      <c r="K33" s="65">
        <v>1</v>
      </c>
      <c r="L33" s="66" t="e">
        <f>_xll.qlRateHelperEarliestDate($E33,Trigger)</f>
        <v>#NUM!</v>
      </c>
      <c r="M33" s="67" t="e">
        <f>_xll.qlRateHelperLatestDate($E33,Trigger)</f>
        <v>#NUM!</v>
      </c>
    </row>
    <row r="34" spans="2:13" x14ac:dyDescent="0.2">
      <c r="B34" s="75" t="str">
        <f t="shared" si="4"/>
        <v/>
      </c>
      <c r="C34" s="62" t="str">
        <f t="shared" si="5"/>
        <v>OISBASIS</v>
      </c>
      <c r="D34" s="63" t="s">
        <v>33</v>
      </c>
      <c r="E34" s="63" t="str">
        <f t="shared" si="6"/>
        <v>HKD_YCONRH_OISBASIS8Y</v>
      </c>
      <c r="F34" s="63" t="e">
        <f>_xll.ohObjectPropertyValues(E34,"Rate")</f>
        <v>#NUM!</v>
      </c>
      <c r="G34" s="64" t="e">
        <f>_xll.qlRateHelperQuoteValue($E34,Trigger)</f>
        <v>#NUM!</v>
      </c>
      <c r="H34" s="64" t="e">
        <f>_xll.qlSwapRateHelperSpread($E34,Trigger)</f>
        <v>#NUM!</v>
      </c>
      <c r="I34" s="65" t="b">
        <f t="shared" si="3"/>
        <v>0</v>
      </c>
      <c r="J34" s="65">
        <v>40</v>
      </c>
      <c r="K34" s="65">
        <v>1</v>
      </c>
      <c r="L34" s="66" t="e">
        <f>_xll.qlRateHelperEarliestDate($E34,Trigger)</f>
        <v>#NUM!</v>
      </c>
      <c r="M34" s="67" t="e">
        <f>_xll.qlRateHelperLatestDate($E34,Trigger)</f>
        <v>#NUM!</v>
      </c>
    </row>
    <row r="35" spans="2:13" x14ac:dyDescent="0.2">
      <c r="B35" s="75" t="str">
        <f t="shared" si="4"/>
        <v/>
      </c>
      <c r="C35" s="62" t="str">
        <f t="shared" si="5"/>
        <v>OISBASIS</v>
      </c>
      <c r="D35" s="63" t="s">
        <v>34</v>
      </c>
      <c r="E35" s="63" t="str">
        <f t="shared" si="6"/>
        <v>HKD_YCONRH_OISBASIS9Y</v>
      </c>
      <c r="F35" s="63" t="e">
        <f>_xll.ohObjectPropertyValues(E35,"Rate")</f>
        <v>#NUM!</v>
      </c>
      <c r="G35" s="64" t="e">
        <f>_xll.qlRateHelperQuoteValue($E35,Trigger)</f>
        <v>#NUM!</v>
      </c>
      <c r="H35" s="64" t="e">
        <f>_xll.qlSwapRateHelperSpread($E35,Trigger)</f>
        <v>#NUM!</v>
      </c>
      <c r="I35" s="65" t="b">
        <f t="shared" si="3"/>
        <v>0</v>
      </c>
      <c r="J35" s="65">
        <v>40</v>
      </c>
      <c r="K35" s="65">
        <v>1</v>
      </c>
      <c r="L35" s="66" t="e">
        <f>_xll.qlRateHelperEarliestDate($E35,Trigger)</f>
        <v>#NUM!</v>
      </c>
      <c r="M35" s="67" t="e">
        <f>_xll.qlRateHelperLatestDate($E35,Trigger)</f>
        <v>#NUM!</v>
      </c>
    </row>
    <row r="36" spans="2:13" x14ac:dyDescent="0.2">
      <c r="B36" s="75" t="str">
        <f t="shared" si="4"/>
        <v/>
      </c>
      <c r="C36" s="62" t="str">
        <f t="shared" si="5"/>
        <v>OISBASIS</v>
      </c>
      <c r="D36" s="63" t="s">
        <v>35</v>
      </c>
      <c r="E36" s="63" t="str">
        <f t="shared" si="6"/>
        <v>HKD_YCONRH_OISBASIS10Y</v>
      </c>
      <c r="F36" s="63" t="e">
        <f>_xll.ohObjectPropertyValues(E36,"Rate")</f>
        <v>#NUM!</v>
      </c>
      <c r="G36" s="64" t="e">
        <f>_xll.qlRateHelperQuoteValue($E36,Trigger)</f>
        <v>#NUM!</v>
      </c>
      <c r="H36" s="64" t="e">
        <f>_xll.qlSwapRateHelperSpread($E36,Trigger)</f>
        <v>#NUM!</v>
      </c>
      <c r="I36" s="65" t="b">
        <f t="shared" si="3"/>
        <v>0</v>
      </c>
      <c r="J36" s="65">
        <v>40</v>
      </c>
      <c r="K36" s="65">
        <v>1</v>
      </c>
      <c r="L36" s="66" t="e">
        <f>_xll.qlRateHelperEarliestDate($E36,Trigger)</f>
        <v>#NUM!</v>
      </c>
      <c r="M36" s="67" t="e">
        <f>_xll.qlRateHelperLatestDate($E36,Trigger)</f>
        <v>#NUM!</v>
      </c>
    </row>
    <row r="37" spans="2:13" x14ac:dyDescent="0.2">
      <c r="B37" s="75" t="str">
        <f t="shared" si="4"/>
        <v/>
      </c>
      <c r="C37" s="62" t="str">
        <f t="shared" si="5"/>
        <v>OISBASIS</v>
      </c>
      <c r="D37" s="63" t="s">
        <v>41</v>
      </c>
      <c r="E37" s="63" t="str">
        <f t="shared" si="6"/>
        <v>HKD_YCONRH_OISBASIS11Y</v>
      </c>
      <c r="F37" s="63" t="e">
        <f>_xll.ohObjectPropertyValues(E37,"Rate")</f>
        <v>#NUM!</v>
      </c>
      <c r="G37" s="64" t="e">
        <f>_xll.qlRateHelperQuoteValue($E37,Trigger)</f>
        <v>#NUM!</v>
      </c>
      <c r="H37" s="64" t="e">
        <f>_xll.qlSwapRateHelperSpread($E37,Trigger)</f>
        <v>#NUM!</v>
      </c>
      <c r="I37" s="65" t="b">
        <f t="shared" si="3"/>
        <v>0</v>
      </c>
      <c r="J37" s="65">
        <v>40</v>
      </c>
      <c r="K37" s="65">
        <v>1</v>
      </c>
      <c r="L37" s="66" t="e">
        <f>_xll.qlRateHelperEarliestDate($E37,Trigger)</f>
        <v>#NUM!</v>
      </c>
      <c r="M37" s="67" t="e">
        <f>_xll.qlRateHelperLatestDate($E37,Trigger)</f>
        <v>#NUM!</v>
      </c>
    </row>
    <row r="38" spans="2:13" x14ac:dyDescent="0.2">
      <c r="B38" s="75" t="str">
        <f t="shared" si="4"/>
        <v/>
      </c>
      <c r="C38" s="62" t="str">
        <f t="shared" si="5"/>
        <v>OISBASIS</v>
      </c>
      <c r="D38" s="63" t="s">
        <v>42</v>
      </c>
      <c r="E38" s="63" t="str">
        <f t="shared" si="6"/>
        <v>HKD_YCONRH_OISBASIS12Y</v>
      </c>
      <c r="F38" s="63" t="e">
        <f>_xll.ohObjectPropertyValues(E38,"Rate")</f>
        <v>#NUM!</v>
      </c>
      <c r="G38" s="64" t="e">
        <f>_xll.qlRateHelperQuoteValue($E38,Trigger)</f>
        <v>#NUM!</v>
      </c>
      <c r="H38" s="64" t="e">
        <f>_xll.qlSwapRateHelperSpread($E38,Trigger)</f>
        <v>#NUM!</v>
      </c>
      <c r="I38" s="65" t="b">
        <f t="shared" si="3"/>
        <v>0</v>
      </c>
      <c r="J38" s="65">
        <v>40</v>
      </c>
      <c r="K38" s="65">
        <v>1</v>
      </c>
      <c r="L38" s="66" t="e">
        <f>_xll.qlRateHelperEarliestDate($E38,Trigger)</f>
        <v>#NUM!</v>
      </c>
      <c r="M38" s="67" t="e">
        <f>_xll.qlRateHelperLatestDate($E38,Trigger)</f>
        <v>#NUM!</v>
      </c>
    </row>
    <row r="39" spans="2:13" x14ac:dyDescent="0.2">
      <c r="B39" s="75" t="str">
        <f t="shared" si="4"/>
        <v/>
      </c>
      <c r="C39" s="62" t="str">
        <f t="shared" si="5"/>
        <v>OISBASIS</v>
      </c>
      <c r="D39" s="63" t="s">
        <v>43</v>
      </c>
      <c r="E39" s="63" t="str">
        <f t="shared" si="6"/>
        <v>HKD_YCONRH_OISBASIS13Y</v>
      </c>
      <c r="F39" s="63" t="e">
        <f>_xll.ohObjectPropertyValues(E39,"Rate")</f>
        <v>#NUM!</v>
      </c>
      <c r="G39" s="64" t="e">
        <f>_xll.qlRateHelperQuoteValue($E39,Trigger)</f>
        <v>#NUM!</v>
      </c>
      <c r="H39" s="64" t="e">
        <f>_xll.qlSwapRateHelperSpread($E39,Trigger)</f>
        <v>#NUM!</v>
      </c>
      <c r="I39" s="65" t="b">
        <f t="shared" si="3"/>
        <v>0</v>
      </c>
      <c r="J39" s="65">
        <v>40</v>
      </c>
      <c r="K39" s="65">
        <v>1</v>
      </c>
      <c r="L39" s="66" t="e">
        <f>_xll.qlRateHelperEarliestDate($E39,Trigger)</f>
        <v>#NUM!</v>
      </c>
      <c r="M39" s="67" t="e">
        <f>_xll.qlRateHelperLatestDate($E39,Trigger)</f>
        <v>#NUM!</v>
      </c>
    </row>
    <row r="40" spans="2:13" x14ac:dyDescent="0.2">
      <c r="B40" s="75" t="str">
        <f t="shared" si="4"/>
        <v/>
      </c>
      <c r="C40" s="62" t="str">
        <f t="shared" si="5"/>
        <v>OISBASIS</v>
      </c>
      <c r="D40" s="63" t="s">
        <v>44</v>
      </c>
      <c r="E40" s="63" t="str">
        <f t="shared" si="6"/>
        <v>HKD_YCONRH_OISBASIS14Y</v>
      </c>
      <c r="F40" s="63" t="e">
        <f>_xll.ohObjectPropertyValues(E40,"Rate")</f>
        <v>#NUM!</v>
      </c>
      <c r="G40" s="64" t="e">
        <f>_xll.qlRateHelperQuoteValue($E40,Trigger)</f>
        <v>#NUM!</v>
      </c>
      <c r="H40" s="64" t="e">
        <f>_xll.qlSwapRateHelperSpread($E40,Trigger)</f>
        <v>#NUM!</v>
      </c>
      <c r="I40" s="65" t="b">
        <f t="shared" si="3"/>
        <v>0</v>
      </c>
      <c r="J40" s="65">
        <v>40</v>
      </c>
      <c r="K40" s="65">
        <v>1</v>
      </c>
      <c r="L40" s="66" t="e">
        <f>_xll.qlRateHelperEarliestDate($E40,Trigger)</f>
        <v>#NUM!</v>
      </c>
      <c r="M40" s="67" t="e">
        <f>_xll.qlRateHelperLatestDate($E40,Trigger)</f>
        <v>#NUM!</v>
      </c>
    </row>
    <row r="41" spans="2:13" x14ac:dyDescent="0.2">
      <c r="B41" s="75" t="str">
        <f t="shared" si="4"/>
        <v/>
      </c>
      <c r="C41" s="62" t="str">
        <f t="shared" si="5"/>
        <v>OISBASIS</v>
      </c>
      <c r="D41" s="63" t="s">
        <v>36</v>
      </c>
      <c r="E41" s="63" t="str">
        <f t="shared" si="6"/>
        <v>HKD_YCONRH_OISBASIS15Y</v>
      </c>
      <c r="F41" s="63" t="e">
        <f>_xll.ohObjectPropertyValues(E41,"Rate")</f>
        <v>#NUM!</v>
      </c>
      <c r="G41" s="64" t="e">
        <f>_xll.qlRateHelperQuoteValue($E41,Trigger)</f>
        <v>#NUM!</v>
      </c>
      <c r="H41" s="64" t="e">
        <f>_xll.qlSwapRateHelperSpread($E41,Trigger)</f>
        <v>#NUM!</v>
      </c>
      <c r="I41" s="65" t="b">
        <f t="shared" si="3"/>
        <v>0</v>
      </c>
      <c r="J41" s="65">
        <v>40</v>
      </c>
      <c r="K41" s="65">
        <v>1</v>
      </c>
      <c r="L41" s="66" t="e">
        <f>_xll.qlRateHelperEarliestDate($E41,Trigger)</f>
        <v>#NUM!</v>
      </c>
      <c r="M41" s="67" t="e">
        <f>_xll.qlRateHelperLatestDate($E41,Trigger)</f>
        <v>#NUM!</v>
      </c>
    </row>
    <row r="42" spans="2:13" x14ac:dyDescent="0.2">
      <c r="B42" s="75" t="str">
        <f t="shared" si="4"/>
        <v/>
      </c>
      <c r="C42" s="62" t="str">
        <f t="shared" si="5"/>
        <v>OISBASIS</v>
      </c>
      <c r="D42" s="63" t="s">
        <v>45</v>
      </c>
      <c r="E42" s="63" t="str">
        <f t="shared" si="6"/>
        <v>HKD_YCONRH_OISBASIS16Y</v>
      </c>
      <c r="F42" s="63" t="e">
        <f>_xll.ohObjectPropertyValues(E42,"Rate")</f>
        <v>#NUM!</v>
      </c>
      <c r="G42" s="64" t="e">
        <f>_xll.qlRateHelperQuoteValue($E42,Trigger)</f>
        <v>#NUM!</v>
      </c>
      <c r="H42" s="64" t="e">
        <f>_xll.qlSwapRateHelperSpread($E42,Trigger)</f>
        <v>#NUM!</v>
      </c>
      <c r="I42" s="65" t="b">
        <f t="shared" si="3"/>
        <v>0</v>
      </c>
      <c r="J42" s="65">
        <v>40</v>
      </c>
      <c r="K42" s="65">
        <v>1</v>
      </c>
      <c r="L42" s="66" t="e">
        <f>_xll.qlRateHelperEarliestDate($E42,Trigger)</f>
        <v>#NUM!</v>
      </c>
      <c r="M42" s="67" t="e">
        <f>_xll.qlRateHelperLatestDate($E42,Trigger)</f>
        <v>#NUM!</v>
      </c>
    </row>
    <row r="43" spans="2:13" x14ac:dyDescent="0.2">
      <c r="B43" s="75" t="str">
        <f t="shared" si="4"/>
        <v/>
      </c>
      <c r="C43" s="62" t="str">
        <f t="shared" si="5"/>
        <v>OISBASIS</v>
      </c>
      <c r="D43" s="63" t="s">
        <v>46</v>
      </c>
      <c r="E43" s="63" t="str">
        <f t="shared" si="6"/>
        <v>HKD_YCONRH_OISBASIS17Y</v>
      </c>
      <c r="F43" s="63" t="e">
        <f>_xll.ohObjectPropertyValues(E43,"Rate")</f>
        <v>#NUM!</v>
      </c>
      <c r="G43" s="64" t="e">
        <f>_xll.qlRateHelperQuoteValue($E43,Trigger)</f>
        <v>#NUM!</v>
      </c>
      <c r="H43" s="64" t="e">
        <f>_xll.qlSwapRateHelperSpread($E43,Trigger)</f>
        <v>#NUM!</v>
      </c>
      <c r="I43" s="65" t="b">
        <f t="shared" si="3"/>
        <v>0</v>
      </c>
      <c r="J43" s="65">
        <v>40</v>
      </c>
      <c r="K43" s="65">
        <v>1</v>
      </c>
      <c r="L43" s="66" t="e">
        <f>_xll.qlRateHelperEarliestDate($E43,Trigger)</f>
        <v>#NUM!</v>
      </c>
      <c r="M43" s="67" t="e">
        <f>_xll.qlRateHelperLatestDate($E43,Trigger)</f>
        <v>#NUM!</v>
      </c>
    </row>
    <row r="44" spans="2:13" x14ac:dyDescent="0.2">
      <c r="B44" s="75" t="str">
        <f t="shared" si="4"/>
        <v/>
      </c>
      <c r="C44" s="62" t="str">
        <f t="shared" si="5"/>
        <v>OISBASIS</v>
      </c>
      <c r="D44" s="63" t="s">
        <v>47</v>
      </c>
      <c r="E44" s="63" t="str">
        <f t="shared" si="6"/>
        <v>HKD_YCONRH_OISBASIS18Y</v>
      </c>
      <c r="F44" s="63" t="e">
        <f>_xll.ohObjectPropertyValues(E44,"Rate")</f>
        <v>#NUM!</v>
      </c>
      <c r="G44" s="64" t="e">
        <f>_xll.qlRateHelperQuoteValue($E44,Trigger)</f>
        <v>#NUM!</v>
      </c>
      <c r="H44" s="64" t="e">
        <f>_xll.qlSwapRateHelperSpread($E44,Trigger)</f>
        <v>#NUM!</v>
      </c>
      <c r="I44" s="65" t="b">
        <f t="shared" si="3"/>
        <v>0</v>
      </c>
      <c r="J44" s="65">
        <v>40</v>
      </c>
      <c r="K44" s="65">
        <v>1</v>
      </c>
      <c r="L44" s="66" t="e">
        <f>_xll.qlRateHelperEarliestDate($E44,Trigger)</f>
        <v>#NUM!</v>
      </c>
      <c r="M44" s="67" t="e">
        <f>_xll.qlRateHelperLatestDate($E44,Trigger)</f>
        <v>#NUM!</v>
      </c>
    </row>
    <row r="45" spans="2:13" x14ac:dyDescent="0.2">
      <c r="B45" s="75" t="str">
        <f t="shared" si="4"/>
        <v/>
      </c>
      <c r="C45" s="62" t="str">
        <f t="shared" si="5"/>
        <v>OISBASIS</v>
      </c>
      <c r="D45" s="63" t="s">
        <v>48</v>
      </c>
      <c r="E45" s="63" t="str">
        <f t="shared" si="6"/>
        <v>HKD_YCONRH_OISBASIS19Y</v>
      </c>
      <c r="F45" s="63" t="e">
        <f>_xll.ohObjectPropertyValues(E45,"Rate")</f>
        <v>#NUM!</v>
      </c>
      <c r="G45" s="64" t="e">
        <f>_xll.qlRateHelperQuoteValue($E45,Trigger)</f>
        <v>#NUM!</v>
      </c>
      <c r="H45" s="64" t="e">
        <f>_xll.qlSwapRateHelperSpread($E45,Trigger)</f>
        <v>#NUM!</v>
      </c>
      <c r="I45" s="65" t="b">
        <f t="shared" si="3"/>
        <v>0</v>
      </c>
      <c r="J45" s="65">
        <v>40</v>
      </c>
      <c r="K45" s="65">
        <v>1</v>
      </c>
      <c r="L45" s="66" t="e">
        <f>_xll.qlRateHelperEarliestDate($E45,Trigger)</f>
        <v>#NUM!</v>
      </c>
      <c r="M45" s="67" t="e">
        <f>_xll.qlRateHelperLatestDate($E45,Trigger)</f>
        <v>#NUM!</v>
      </c>
    </row>
    <row r="46" spans="2:13" x14ac:dyDescent="0.2">
      <c r="B46" s="75" t="str">
        <f t="shared" si="4"/>
        <v/>
      </c>
      <c r="C46" s="62" t="str">
        <f t="shared" si="5"/>
        <v>OISBASIS</v>
      </c>
      <c r="D46" s="63" t="s">
        <v>37</v>
      </c>
      <c r="E46" s="63" t="str">
        <f t="shared" si="6"/>
        <v>HKD_YCONRH_OISBASIS20Y</v>
      </c>
      <c r="F46" s="63" t="e">
        <f>_xll.ohObjectPropertyValues(E46,"Rate")</f>
        <v>#NUM!</v>
      </c>
      <c r="G46" s="64" t="e">
        <f>_xll.qlRateHelperQuoteValue($E46,Trigger)</f>
        <v>#NUM!</v>
      </c>
      <c r="H46" s="64" t="e">
        <f>_xll.qlSwapRateHelperSpread($E46,Trigger)</f>
        <v>#NUM!</v>
      </c>
      <c r="I46" s="65" t="b">
        <f t="shared" si="3"/>
        <v>0</v>
      </c>
      <c r="J46" s="65">
        <v>40</v>
      </c>
      <c r="K46" s="65">
        <v>1</v>
      </c>
      <c r="L46" s="66" t="e">
        <f>_xll.qlRateHelperEarliestDate($E46,Trigger)</f>
        <v>#NUM!</v>
      </c>
      <c r="M46" s="67" t="e">
        <f>_xll.qlRateHelperLatestDate($E46,Trigger)</f>
        <v>#NUM!</v>
      </c>
    </row>
    <row r="47" spans="2:13" x14ac:dyDescent="0.2">
      <c r="B47" s="75" t="str">
        <f t="shared" si="4"/>
        <v/>
      </c>
      <c r="C47" s="62" t="str">
        <f t="shared" si="5"/>
        <v>OISBASIS</v>
      </c>
      <c r="D47" s="63" t="s">
        <v>49</v>
      </c>
      <c r="E47" s="63" t="str">
        <f t="shared" si="6"/>
        <v>HKD_YCONRH_OISBASIS21Y</v>
      </c>
      <c r="F47" s="63" t="e">
        <f>_xll.ohObjectPropertyValues(E47,"Rate")</f>
        <v>#NUM!</v>
      </c>
      <c r="G47" s="64" t="e">
        <f>_xll.qlRateHelperQuoteValue($E47,Trigger)</f>
        <v>#NUM!</v>
      </c>
      <c r="H47" s="64" t="e">
        <f>_xll.qlSwapRateHelperSpread($E47,Trigger)</f>
        <v>#NUM!</v>
      </c>
      <c r="I47" s="65" t="b">
        <f t="shared" si="3"/>
        <v>0</v>
      </c>
      <c r="J47" s="65">
        <v>40</v>
      </c>
      <c r="K47" s="65">
        <v>1</v>
      </c>
      <c r="L47" s="66" t="e">
        <f>_xll.qlRateHelperEarliestDate($E47,Trigger)</f>
        <v>#NUM!</v>
      </c>
      <c r="M47" s="67" t="e">
        <f>_xll.qlRateHelperLatestDate($E47,Trigger)</f>
        <v>#NUM!</v>
      </c>
    </row>
    <row r="48" spans="2:13" x14ac:dyDescent="0.2">
      <c r="B48" s="75" t="str">
        <f t="shared" si="4"/>
        <v/>
      </c>
      <c r="C48" s="62" t="str">
        <f t="shared" si="5"/>
        <v>OISBASIS</v>
      </c>
      <c r="D48" s="63" t="s">
        <v>50</v>
      </c>
      <c r="E48" s="63" t="str">
        <f t="shared" si="6"/>
        <v>HKD_YCONRH_OISBASIS22Y</v>
      </c>
      <c r="F48" s="63" t="e">
        <f>_xll.ohObjectPropertyValues(E48,"Rate")</f>
        <v>#NUM!</v>
      </c>
      <c r="G48" s="64" t="e">
        <f>_xll.qlRateHelperQuoteValue($E48,Trigger)</f>
        <v>#NUM!</v>
      </c>
      <c r="H48" s="64" t="e">
        <f>_xll.qlSwapRateHelperSpread($E48,Trigger)</f>
        <v>#NUM!</v>
      </c>
      <c r="I48" s="65" t="b">
        <f t="shared" si="3"/>
        <v>0</v>
      </c>
      <c r="J48" s="65">
        <v>40</v>
      </c>
      <c r="K48" s="65">
        <v>1</v>
      </c>
      <c r="L48" s="66" t="e">
        <f>_xll.qlRateHelperEarliestDate($E48,Trigger)</f>
        <v>#NUM!</v>
      </c>
      <c r="M48" s="67" t="e">
        <f>_xll.qlRateHelperLatestDate($E48,Trigger)</f>
        <v>#NUM!</v>
      </c>
    </row>
    <row r="49" spans="2:13" x14ac:dyDescent="0.2">
      <c r="B49" s="75" t="str">
        <f t="shared" si="4"/>
        <v/>
      </c>
      <c r="C49" s="62" t="str">
        <f t="shared" si="5"/>
        <v>OISBASIS</v>
      </c>
      <c r="D49" s="63" t="s">
        <v>51</v>
      </c>
      <c r="E49" s="63" t="str">
        <f t="shared" si="6"/>
        <v>HKD_YCONRH_OISBASIS23Y</v>
      </c>
      <c r="F49" s="63" t="e">
        <f>_xll.ohObjectPropertyValues(E49,"Rate")</f>
        <v>#NUM!</v>
      </c>
      <c r="G49" s="64" t="e">
        <f>_xll.qlRateHelperQuoteValue($E49,Trigger)</f>
        <v>#NUM!</v>
      </c>
      <c r="H49" s="64" t="e">
        <f>_xll.qlSwapRateHelperSpread($E49,Trigger)</f>
        <v>#NUM!</v>
      </c>
      <c r="I49" s="65" t="b">
        <f t="shared" si="3"/>
        <v>0</v>
      </c>
      <c r="J49" s="65">
        <v>40</v>
      </c>
      <c r="K49" s="65">
        <v>1</v>
      </c>
      <c r="L49" s="66" t="e">
        <f>_xll.qlRateHelperEarliestDate($E49,Trigger)</f>
        <v>#NUM!</v>
      </c>
      <c r="M49" s="67" t="e">
        <f>_xll.qlRateHelperLatestDate($E49,Trigger)</f>
        <v>#NUM!</v>
      </c>
    </row>
    <row r="50" spans="2:13" x14ac:dyDescent="0.2">
      <c r="B50" s="75" t="str">
        <f t="shared" si="4"/>
        <v/>
      </c>
      <c r="C50" s="62" t="str">
        <f t="shared" si="5"/>
        <v>OISBASIS</v>
      </c>
      <c r="D50" s="63" t="s">
        <v>52</v>
      </c>
      <c r="E50" s="63" t="str">
        <f t="shared" si="6"/>
        <v>HKD_YCONRH_OISBASIS24Y</v>
      </c>
      <c r="F50" s="63" t="e">
        <f>_xll.ohObjectPropertyValues(E50,"Rate")</f>
        <v>#NUM!</v>
      </c>
      <c r="G50" s="64" t="e">
        <f>_xll.qlRateHelperQuoteValue($E50,Trigger)</f>
        <v>#NUM!</v>
      </c>
      <c r="H50" s="64" t="e">
        <f>_xll.qlSwapRateHelperSpread($E50,Trigger)</f>
        <v>#NUM!</v>
      </c>
      <c r="I50" s="65" t="b">
        <f t="shared" si="3"/>
        <v>0</v>
      </c>
      <c r="J50" s="65">
        <v>40</v>
      </c>
      <c r="K50" s="65">
        <v>1</v>
      </c>
      <c r="L50" s="66" t="e">
        <f>_xll.qlRateHelperEarliestDate($E50,Trigger)</f>
        <v>#NUM!</v>
      </c>
      <c r="M50" s="67" t="e">
        <f>_xll.qlRateHelperLatestDate($E50,Trigger)</f>
        <v>#NUM!</v>
      </c>
    </row>
    <row r="51" spans="2:13" x14ac:dyDescent="0.2">
      <c r="B51" s="75" t="str">
        <f t="shared" si="4"/>
        <v/>
      </c>
      <c r="C51" s="62" t="str">
        <f t="shared" si="5"/>
        <v>OISBASIS</v>
      </c>
      <c r="D51" s="63" t="s">
        <v>53</v>
      </c>
      <c r="E51" s="63" t="str">
        <f t="shared" si="6"/>
        <v>HKD_YCONRH_OISBASIS25Y</v>
      </c>
      <c r="F51" s="63" t="e">
        <f>_xll.ohObjectPropertyValues(E51,"Rate")</f>
        <v>#NUM!</v>
      </c>
      <c r="G51" s="64" t="e">
        <f>_xll.qlRateHelperQuoteValue($E51,Trigger)</f>
        <v>#NUM!</v>
      </c>
      <c r="H51" s="64" t="e">
        <f>_xll.qlSwapRateHelperSpread($E51,Trigger)</f>
        <v>#NUM!</v>
      </c>
      <c r="I51" s="65" t="b">
        <f t="shared" si="3"/>
        <v>0</v>
      </c>
      <c r="J51" s="65">
        <v>40</v>
      </c>
      <c r="K51" s="65">
        <v>1</v>
      </c>
      <c r="L51" s="66" t="e">
        <f>_xll.qlRateHelperEarliestDate($E51,Trigger)</f>
        <v>#NUM!</v>
      </c>
      <c r="M51" s="67" t="e">
        <f>_xll.qlRateHelperLatestDate($E51,Trigger)</f>
        <v>#NUM!</v>
      </c>
    </row>
    <row r="52" spans="2:13" x14ac:dyDescent="0.2">
      <c r="B52" s="75" t="str">
        <f t="shared" si="4"/>
        <v/>
      </c>
      <c r="C52" s="62" t="str">
        <f t="shared" si="5"/>
        <v>OISBASIS</v>
      </c>
      <c r="D52" s="63" t="s">
        <v>54</v>
      </c>
      <c r="E52" s="63" t="str">
        <f t="shared" si="6"/>
        <v>HKD_YCONRH_OISBASIS26Y</v>
      </c>
      <c r="F52" s="63" t="e">
        <f>_xll.ohObjectPropertyValues(E52,"Rate")</f>
        <v>#NUM!</v>
      </c>
      <c r="G52" s="64" t="e">
        <f>_xll.qlRateHelperQuoteValue($E52,Trigger)</f>
        <v>#NUM!</v>
      </c>
      <c r="H52" s="64" t="e">
        <f>_xll.qlSwapRateHelperSpread($E52,Trigger)</f>
        <v>#NUM!</v>
      </c>
      <c r="I52" s="65" t="b">
        <f t="shared" si="3"/>
        <v>0</v>
      </c>
      <c r="J52" s="65">
        <v>40</v>
      </c>
      <c r="K52" s="65">
        <v>1</v>
      </c>
      <c r="L52" s="66" t="e">
        <f>_xll.qlRateHelperEarliestDate($E52,Trigger)</f>
        <v>#NUM!</v>
      </c>
      <c r="M52" s="67" t="e">
        <f>_xll.qlRateHelperLatestDate($E52,Trigger)</f>
        <v>#NUM!</v>
      </c>
    </row>
    <row r="53" spans="2:13" x14ac:dyDescent="0.2">
      <c r="B53" s="75" t="str">
        <f t="shared" si="4"/>
        <v/>
      </c>
      <c r="C53" s="62" t="str">
        <f t="shared" si="5"/>
        <v>OISBASIS</v>
      </c>
      <c r="D53" s="63" t="s">
        <v>55</v>
      </c>
      <c r="E53" s="63" t="str">
        <f t="shared" si="6"/>
        <v>HKD_YCONRH_OISBASIS27Y</v>
      </c>
      <c r="F53" s="63" t="e">
        <f>_xll.ohObjectPropertyValues(E53,"Rate")</f>
        <v>#NUM!</v>
      </c>
      <c r="G53" s="64" t="e">
        <f>_xll.qlRateHelperQuoteValue($E53,Trigger)</f>
        <v>#NUM!</v>
      </c>
      <c r="H53" s="64" t="e">
        <f>_xll.qlSwapRateHelperSpread($E53,Trigger)</f>
        <v>#NUM!</v>
      </c>
      <c r="I53" s="65" t="b">
        <f t="shared" si="3"/>
        <v>0</v>
      </c>
      <c r="J53" s="65">
        <v>40</v>
      </c>
      <c r="K53" s="65">
        <v>1</v>
      </c>
      <c r="L53" s="66" t="e">
        <f>_xll.qlRateHelperEarliestDate($E53,Trigger)</f>
        <v>#NUM!</v>
      </c>
      <c r="M53" s="67" t="e">
        <f>_xll.qlRateHelperLatestDate($E53,Trigger)</f>
        <v>#NUM!</v>
      </c>
    </row>
    <row r="54" spans="2:13" x14ac:dyDescent="0.2">
      <c r="B54" s="75" t="str">
        <f t="shared" ref="B54:B60" si="7">SwapFixedFreq</f>
        <v/>
      </c>
      <c r="C54" s="62" t="str">
        <f t="shared" si="5"/>
        <v>OISBASIS</v>
      </c>
      <c r="D54" s="63" t="s">
        <v>56</v>
      </c>
      <c r="E54" s="63" t="str">
        <f t="shared" si="6"/>
        <v>HKD_YCONRH_OISBASIS28Y</v>
      </c>
      <c r="F54" s="63" t="e">
        <f>_xll.ohObjectPropertyValues(E54,"Rate")</f>
        <v>#NUM!</v>
      </c>
      <c r="G54" s="64" t="e">
        <f>_xll.qlRateHelperQuoteValue($E54,Trigger)</f>
        <v>#NUM!</v>
      </c>
      <c r="H54" s="64" t="e">
        <f>_xll.qlSwapRateHelperSpread($E54,Trigger)</f>
        <v>#NUM!</v>
      </c>
      <c r="I54" s="65" t="b">
        <f t="shared" si="3"/>
        <v>0</v>
      </c>
      <c r="J54" s="65">
        <v>40</v>
      </c>
      <c r="K54" s="65">
        <v>1</v>
      </c>
      <c r="L54" s="66" t="e">
        <f>_xll.qlRateHelperEarliestDate($E54,Trigger)</f>
        <v>#NUM!</v>
      </c>
      <c r="M54" s="67" t="e">
        <f>_xll.qlRateHelperLatestDate($E54,Trigger)</f>
        <v>#NUM!</v>
      </c>
    </row>
    <row r="55" spans="2:13" x14ac:dyDescent="0.2">
      <c r="B55" s="75" t="str">
        <f t="shared" si="7"/>
        <v/>
      </c>
      <c r="C55" s="62" t="str">
        <f t="shared" si="5"/>
        <v>OISBASIS</v>
      </c>
      <c r="D55" s="63" t="s">
        <v>57</v>
      </c>
      <c r="E55" s="63" t="str">
        <f t="shared" si="6"/>
        <v>HKD_YCONRH_OISBASIS29Y</v>
      </c>
      <c r="F55" s="63" t="e">
        <f>_xll.ohObjectPropertyValues(E55,"Rate")</f>
        <v>#NUM!</v>
      </c>
      <c r="G55" s="64" t="e">
        <f>_xll.qlRateHelperQuoteValue($E55,Trigger)</f>
        <v>#NUM!</v>
      </c>
      <c r="H55" s="64" t="e">
        <f>_xll.qlSwapRateHelperSpread($E55,Trigger)</f>
        <v>#NUM!</v>
      </c>
      <c r="I55" s="65" t="b">
        <f t="shared" si="3"/>
        <v>0</v>
      </c>
      <c r="J55" s="65">
        <v>40</v>
      </c>
      <c r="K55" s="65">
        <v>1</v>
      </c>
      <c r="L55" s="66" t="e">
        <f>_xll.qlRateHelperEarliestDate($E55,Trigger)</f>
        <v>#NUM!</v>
      </c>
      <c r="M55" s="67" t="e">
        <f>_xll.qlRateHelperLatestDate($E55,Trigger)</f>
        <v>#NUM!</v>
      </c>
    </row>
    <row r="56" spans="2:13" x14ac:dyDescent="0.2">
      <c r="B56" s="75" t="str">
        <f t="shared" si="7"/>
        <v/>
      </c>
      <c r="C56" s="62" t="str">
        <f t="shared" si="5"/>
        <v>OISBASIS</v>
      </c>
      <c r="D56" s="63" t="s">
        <v>38</v>
      </c>
      <c r="E56" s="63" t="str">
        <f t="shared" si="6"/>
        <v>HKD_YCONRH_OISBASIS30Y</v>
      </c>
      <c r="F56" s="63" t="e">
        <f>_xll.ohObjectPropertyValues(E56,"Rate")</f>
        <v>#NUM!</v>
      </c>
      <c r="G56" s="64" t="e">
        <f>_xll.qlRateHelperQuoteValue($E56,Trigger)</f>
        <v>#NUM!</v>
      </c>
      <c r="H56" s="64" t="e">
        <f>_xll.qlSwapRateHelperSpread($E56,Trigger)</f>
        <v>#NUM!</v>
      </c>
      <c r="I56" s="65" t="b">
        <f t="shared" si="3"/>
        <v>0</v>
      </c>
      <c r="J56" s="65">
        <v>40</v>
      </c>
      <c r="K56" s="65">
        <v>1</v>
      </c>
      <c r="L56" s="66" t="e">
        <f>_xll.qlRateHelperEarliestDate($E56,Trigger)</f>
        <v>#NUM!</v>
      </c>
      <c r="M56" s="67" t="e">
        <f>_xll.qlRateHelperLatestDate($E56,Trigger)</f>
        <v>#NUM!</v>
      </c>
    </row>
    <row r="57" spans="2:13" x14ac:dyDescent="0.2">
      <c r="B57" s="75" t="str">
        <f t="shared" si="7"/>
        <v/>
      </c>
      <c r="C57" s="62" t="str">
        <f t="shared" si="5"/>
        <v>OISBASIS</v>
      </c>
      <c r="D57" s="63" t="s">
        <v>58</v>
      </c>
      <c r="E57" s="63" t="str">
        <f t="shared" si="6"/>
        <v>HKD_YCONRH_OISBASIS35Y</v>
      </c>
      <c r="F57" s="63" t="e">
        <f>_xll.ohObjectPropertyValues(E57,"Rate")</f>
        <v>#NUM!</v>
      </c>
      <c r="G57" s="64" t="e">
        <f>_xll.qlRateHelperQuoteValue($E57,Trigger)</f>
        <v>#NUM!</v>
      </c>
      <c r="H57" s="64" t="e">
        <f>_xll.qlSwapRateHelperSpread($E57,Trigger)</f>
        <v>#NUM!</v>
      </c>
      <c r="I57" s="65" t="b">
        <f t="shared" si="3"/>
        <v>0</v>
      </c>
      <c r="J57" s="65">
        <v>40</v>
      </c>
      <c r="K57" s="65">
        <v>1</v>
      </c>
      <c r="L57" s="66" t="e">
        <f>_xll.qlRateHelperEarliestDate($E57,Trigger)</f>
        <v>#NUM!</v>
      </c>
      <c r="M57" s="67" t="e">
        <f>_xll.qlRateHelperLatestDate($E57,Trigger)</f>
        <v>#NUM!</v>
      </c>
    </row>
    <row r="58" spans="2:13" x14ac:dyDescent="0.2">
      <c r="B58" s="75" t="str">
        <f t="shared" si="7"/>
        <v/>
      </c>
      <c r="C58" s="62" t="str">
        <f t="shared" si="5"/>
        <v>OISBASIS</v>
      </c>
      <c r="D58" s="63" t="s">
        <v>59</v>
      </c>
      <c r="E58" s="63" t="str">
        <f t="shared" si="6"/>
        <v>HKD_YCONRH_OISBASIS40Y</v>
      </c>
      <c r="F58" s="63" t="e">
        <f>_xll.ohObjectPropertyValues(E58,"Rate")</f>
        <v>#NUM!</v>
      </c>
      <c r="G58" s="64" t="e">
        <f>_xll.qlRateHelperQuoteValue($E58,Trigger)</f>
        <v>#NUM!</v>
      </c>
      <c r="H58" s="64" t="e">
        <f>_xll.qlSwapRateHelperSpread($E58,Trigger)</f>
        <v>#NUM!</v>
      </c>
      <c r="I58" s="65" t="b">
        <f t="shared" si="3"/>
        <v>0</v>
      </c>
      <c r="J58" s="65">
        <v>40</v>
      </c>
      <c r="K58" s="65">
        <v>1</v>
      </c>
      <c r="L58" s="66" t="e">
        <f>_xll.qlRateHelperEarliestDate($E58,Trigger)</f>
        <v>#NUM!</v>
      </c>
      <c r="M58" s="67" t="e">
        <f>_xll.qlRateHelperLatestDate($E58,Trigger)</f>
        <v>#NUM!</v>
      </c>
    </row>
    <row r="59" spans="2:13" x14ac:dyDescent="0.2">
      <c r="B59" s="75" t="str">
        <f t="shared" si="7"/>
        <v/>
      </c>
      <c r="C59" s="62" t="str">
        <f t="shared" si="5"/>
        <v>OISBASIS</v>
      </c>
      <c r="D59" s="63" t="s">
        <v>60</v>
      </c>
      <c r="E59" s="63" t="str">
        <f t="shared" si="6"/>
        <v>HKD_YCONRH_OISBASIS50Y</v>
      </c>
      <c r="F59" s="63" t="e">
        <f>_xll.ohObjectPropertyValues(E59,"Rate")</f>
        <v>#NUM!</v>
      </c>
      <c r="G59" s="64" t="e">
        <f>_xll.qlRateHelperQuoteValue($E59,Trigger)</f>
        <v>#NUM!</v>
      </c>
      <c r="H59" s="64" t="e">
        <f>_xll.qlSwapRateHelperSpread($E59,Trigger)</f>
        <v>#NUM!</v>
      </c>
      <c r="I59" s="65" t="b">
        <f t="shared" si="3"/>
        <v>0</v>
      </c>
      <c r="J59" s="65">
        <v>40</v>
      </c>
      <c r="K59" s="65">
        <v>1</v>
      </c>
      <c r="L59" s="66" t="e">
        <f>_xll.qlRateHelperEarliestDate($E59,Trigger)</f>
        <v>#NUM!</v>
      </c>
      <c r="M59" s="67" t="e">
        <f>_xll.qlRateHelperLatestDate($E59,Trigger)</f>
        <v>#NUM!</v>
      </c>
    </row>
    <row r="60" spans="2:13" x14ac:dyDescent="0.2">
      <c r="B60" s="76" t="str">
        <f t="shared" si="7"/>
        <v/>
      </c>
      <c r="C60" s="69" t="str">
        <f t="shared" si="5"/>
        <v>OISBASIS</v>
      </c>
      <c r="D60" s="70" t="s">
        <v>61</v>
      </c>
      <c r="E60" s="70" t="str">
        <f t="shared" si="6"/>
        <v>HKD_YCONRH_OISBASIS60Y</v>
      </c>
      <c r="F60" s="70" t="e">
        <f>_xll.ohObjectPropertyValues(E60,"Rate")</f>
        <v>#NUM!</v>
      </c>
      <c r="G60" s="71" t="e">
        <f>_xll.qlRateHelperQuoteValue($E60,Trigger)</f>
        <v>#NUM!</v>
      </c>
      <c r="H60" s="71" t="e">
        <f>_xll.qlSwapRateHelperSpread($E60,Trigger)</f>
        <v>#NUM!</v>
      </c>
      <c r="I60" s="65" t="b">
        <f t="shared" si="3"/>
        <v>0</v>
      </c>
      <c r="J60" s="72">
        <v>40</v>
      </c>
      <c r="K60" s="72">
        <v>1</v>
      </c>
      <c r="L60" s="73" t="e">
        <f>_xll.qlRateHelperEarliestDate($E60,Trigger)</f>
        <v>#NUM!</v>
      </c>
      <c r="M60" s="74" t="e">
        <f>_xll.qlRateHelperLatestDate($E60,Trigger)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8" bestFit="1" customWidth="1"/>
    <col min="2" max="2" width="9" style="38" bestFit="1" customWidth="1"/>
    <col min="3" max="3" width="2.5703125" style="38" customWidth="1"/>
    <col min="4" max="4" width="22.42578125" style="55" bestFit="1" customWidth="1"/>
    <col min="5" max="5" width="8" style="55" bestFit="1" customWidth="1"/>
    <col min="6" max="6" width="3" style="55" bestFit="1" customWidth="1"/>
    <col min="7" max="8" width="17.28515625" style="55" bestFit="1" customWidth="1"/>
    <col min="9" max="9" width="9" style="38" bestFit="1" customWidth="1"/>
    <col min="10" max="10" width="8" style="38" bestFit="1" customWidth="1"/>
    <col min="11" max="16384" width="9.140625" style="38"/>
  </cols>
  <sheetData>
    <row r="1" spans="1:10" ht="12" thickBot="1" x14ac:dyDescent="0.25">
      <c r="A1" s="135" t="s">
        <v>20</v>
      </c>
      <c r="B1" s="136"/>
      <c r="D1" s="39" t="s">
        <v>19</v>
      </c>
      <c r="E1" s="40" t="s">
        <v>74</v>
      </c>
      <c r="F1" s="40"/>
      <c r="G1" s="40" t="s">
        <v>0</v>
      </c>
      <c r="H1" s="41" t="s">
        <v>1</v>
      </c>
      <c r="I1" s="42">
        <f t="array" ref="I1:I126">_xll.qlPiecewiseYieldCurveData(YieldCurve)</f>
        <v>1</v>
      </c>
    </row>
    <row r="2" spans="1:10" x14ac:dyDescent="0.2">
      <c r="A2" s="43" t="s">
        <v>63</v>
      </c>
      <c r="B2" s="44">
        <v>8</v>
      </c>
      <c r="D2" s="4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6">
        <f>_xll.qlRateHelperRate($D2)</f>
        <v>5.0000000000000001E-4</v>
      </c>
      <c r="F2" s="46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41610</v>
      </c>
      <c r="H2" s="57">
        <f>_xll.qlRateHelperLatestDate($D2)</f>
        <v>41641</v>
      </c>
      <c r="I2" s="42">
        <v>0.99995435148363732</v>
      </c>
    </row>
    <row r="3" spans="1:10" x14ac:dyDescent="0.2">
      <c r="A3" s="47" t="s">
        <v>64</v>
      </c>
      <c r="B3" s="48">
        <v>1</v>
      </c>
      <c r="D3" s="45" t="str">
        <v>HKD_YCONRH_OIS2M</v>
      </c>
      <c r="E3" s="46">
        <f>_xll.qlRateHelperRate($D3)</f>
        <v>6.9999999999999988E-4</v>
      </c>
      <c r="F3" s="46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41610</v>
      </c>
      <c r="H3" s="57">
        <f>_xll.qlRateHelperLatestDate($D3)</f>
        <v>41673</v>
      </c>
      <c r="I3" s="42">
        <v>0.99987600836154056</v>
      </c>
      <c r="J3" s="38">
        <f>H3-H2</f>
        <v>32</v>
      </c>
    </row>
    <row r="4" spans="1:10" x14ac:dyDescent="0.2">
      <c r="A4" s="47" t="s">
        <v>16</v>
      </c>
      <c r="B4" s="48">
        <v>2</v>
      </c>
      <c r="D4" s="45" t="str">
        <v>HKD_YCONRH_OIS3M</v>
      </c>
      <c r="E4" s="46">
        <f>_xll.qlRateHelperRate($D4)</f>
        <v>9.0000000000000008E-4</v>
      </c>
      <c r="F4" s="46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41610</v>
      </c>
      <c r="H4" s="57">
        <f>_xll.qlRateHelperLatestDate($D4)</f>
        <v>41701</v>
      </c>
      <c r="I4" s="42">
        <v>0.99977248278758057</v>
      </c>
      <c r="J4" s="38">
        <f>H4-H3</f>
        <v>28</v>
      </c>
    </row>
    <row r="5" spans="1:10" x14ac:dyDescent="0.2">
      <c r="A5" s="47" t="s">
        <v>17</v>
      </c>
      <c r="B5" s="49" t="s">
        <v>39</v>
      </c>
      <c r="D5" s="45" t="str">
        <v>HKD_YCONRH_OIS4M</v>
      </c>
      <c r="E5" s="46">
        <f>_xll.qlRateHelperRate($D5)</f>
        <v>1.2000000000000001E-3</v>
      </c>
      <c r="F5" s="46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41610</v>
      </c>
      <c r="H5" s="57">
        <f>_xll.qlRateHelperLatestDate($D5)</f>
        <v>41731</v>
      </c>
      <c r="I5" s="42">
        <v>0.9995991665338575</v>
      </c>
      <c r="J5" s="38">
        <f>H5-H4</f>
        <v>30</v>
      </c>
    </row>
    <row r="6" spans="1:10" x14ac:dyDescent="0.2">
      <c r="A6" s="47" t="s">
        <v>14</v>
      </c>
      <c r="B6" s="50" t="str">
        <f>_xll.ohRangeRetrieveError(Selected!D2)</f>
        <v/>
      </c>
      <c r="D6" s="45" t="str">
        <v>HKD_YCONRH_OIS5M</v>
      </c>
      <c r="E6" s="46">
        <f>_xll.qlRateHelperRate($D6)</f>
        <v>1E-3</v>
      </c>
      <c r="F6" s="46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41610</v>
      </c>
      <c r="H6" s="57">
        <f>_xll.qlRateHelperLatestDate($D6)</f>
        <v>41761</v>
      </c>
      <c r="I6" s="42">
        <v>0.9995832890607742</v>
      </c>
      <c r="J6" s="38">
        <f>H6-H5</f>
        <v>30</v>
      </c>
    </row>
    <row r="7" spans="1:10" ht="12" thickBot="1" x14ac:dyDescent="0.25">
      <c r="A7" s="51" t="str">
        <f>_xll.ohGroup(RateHelperPrefix&amp;"_RateHelpersSelected",_xll.ohPack(Selected!D2:D126),TRUE,,ObjectOverwrite)</f>
        <v>HKD_YCONRH_RateHelpersSelected#0000</v>
      </c>
      <c r="B7" s="52" t="str">
        <f>_xll.ohRangeRetrieveError(RateHelpersSelected)</f>
        <v/>
      </c>
      <c r="D7" s="45" t="str">
        <v>HKD_YCONRH_OIS6M</v>
      </c>
      <c r="E7" s="46">
        <f>_xll.qlRateHelperRate($D7)</f>
        <v>1.1000000000000001E-3</v>
      </c>
      <c r="F7" s="46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41610</v>
      </c>
      <c r="H7" s="57">
        <f>_xll.qlRateHelperLatestDate($D7)</f>
        <v>41792</v>
      </c>
      <c r="I7" s="42">
        <v>0.99944862457313077</v>
      </c>
      <c r="J7" s="38">
        <f>H7-H6</f>
        <v>31</v>
      </c>
    </row>
    <row r="8" spans="1:10" x14ac:dyDescent="0.2">
      <c r="D8" s="45" t="str">
        <v>HKD_YCONRH_OIS9M</v>
      </c>
      <c r="E8" s="46">
        <f>_xll.qlRateHelperRate($D8)</f>
        <v>1.6999999999999999E-3</v>
      </c>
      <c r="F8" s="46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41610</v>
      </c>
      <c r="H8" s="57">
        <f>_xll.qlRateHelperLatestDate($D8)</f>
        <v>41884</v>
      </c>
      <c r="I8" s="42">
        <v>0.99872228149345887</v>
      </c>
      <c r="J8" s="38">
        <f t="shared" ref="J8:J37" si="0">H8-H7</f>
        <v>92</v>
      </c>
    </row>
    <row r="9" spans="1:10" x14ac:dyDescent="0.2">
      <c r="D9" s="45" t="str">
        <v>HKD_YCONRH_OIS1Y</v>
      </c>
      <c r="E9" s="46">
        <f>_xll.qlRateHelperRate($D9)</f>
        <v>2E-3</v>
      </c>
      <c r="F9" s="46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41610</v>
      </c>
      <c r="H9" s="57">
        <f>_xll.qlRateHelperLatestDate($D9)</f>
        <v>41975</v>
      </c>
      <c r="I9" s="42">
        <v>0.99800081367082882</v>
      </c>
      <c r="J9" s="38">
        <f t="shared" si="0"/>
        <v>91</v>
      </c>
    </row>
    <row r="10" spans="1:10" x14ac:dyDescent="0.2">
      <c r="D10" s="45" t="e">
        <v>#N/A</v>
      </c>
      <c r="E10" s="46" t="e">
        <f>_xll.qlRateHelperRate($D10)</f>
        <v>#VALUE!</v>
      </c>
      <c r="F10" s="46" t="str">
        <f>IF(ISERROR(_xll.qlSwapRateHelperSpread($D10)),IF(ISERROR(_xll.qlFuturesRateHelperConvexityAdjustment($D10)),"--",_xll.qlFuturesRateHelperConvexityAdjustment($D10)),_xll.qlSwapRateHelperSpread($D10))</f>
        <v>--</v>
      </c>
      <c r="G10" s="56" t="e">
        <f>_xll.qlRateHelperEarliestDate($D10)</f>
        <v>#VALUE!</v>
      </c>
      <c r="H10" s="57" t="e">
        <f>_xll.qlRateHelperLatestDate($D10)</f>
        <v>#VALUE!</v>
      </c>
      <c r="I10" s="42" t="e">
        <v>#N/A</v>
      </c>
      <c r="J10" s="38" t="e">
        <f t="shared" si="0"/>
        <v>#VALUE!</v>
      </c>
    </row>
    <row r="11" spans="1:10" x14ac:dyDescent="0.2">
      <c r="D11" s="45" t="e">
        <v>#N/A</v>
      </c>
      <c r="E11" s="46" t="e">
        <f>_xll.qlRateHelperRate($D11)</f>
        <v>#VALUE!</v>
      </c>
      <c r="F11" s="46" t="str">
        <f>IF(ISERROR(_xll.qlSwapRateHelperSpread($D11)),IF(ISERROR(_xll.qlFuturesRateHelperConvexityAdjustment($D11)),"--",_xll.qlFuturesRateHelperConvexityAdjustment($D11)),_xll.qlSwapRateHelperSpread($D11))</f>
        <v>--</v>
      </c>
      <c r="G11" s="56" t="e">
        <f>_xll.qlRateHelperEarliestDate($D11)</f>
        <v>#VALUE!</v>
      </c>
      <c r="H11" s="57" t="e">
        <f>_xll.qlRateHelperLatestDate($D11)</f>
        <v>#VALUE!</v>
      </c>
      <c r="I11" s="42" t="e">
        <v>#N/A</v>
      </c>
      <c r="J11" s="38" t="e">
        <f t="shared" si="0"/>
        <v>#VALUE!</v>
      </c>
    </row>
    <row r="12" spans="1:10" x14ac:dyDescent="0.2">
      <c r="D12" s="45" t="e">
        <v>#N/A</v>
      </c>
      <c r="E12" s="46" t="e">
        <f>_xll.qlRateHelperRate($D12)</f>
        <v>#VALUE!</v>
      </c>
      <c r="F12" s="46" t="str">
        <f>IF(ISERROR(_xll.qlSwapRateHelperSpread($D12)),IF(ISERROR(_xll.qlFuturesRateHelperConvexityAdjustment($D12)),"--",_xll.qlFuturesRateHelperConvexityAdjustment($D12)),_xll.qlSwapRateHelperSpread($D12))</f>
        <v>--</v>
      </c>
      <c r="G12" s="56" t="e">
        <f>_xll.qlRateHelperEarliestDate($D12)</f>
        <v>#VALUE!</v>
      </c>
      <c r="H12" s="57" t="e">
        <f>_xll.qlRateHelperLatestDate($D12)</f>
        <v>#VALUE!</v>
      </c>
      <c r="I12" s="42" t="e">
        <v>#N/A</v>
      </c>
      <c r="J12" s="38" t="e">
        <f t="shared" si="0"/>
        <v>#VALUE!</v>
      </c>
    </row>
    <row r="13" spans="1:10" x14ac:dyDescent="0.2">
      <c r="D13" s="45" t="e">
        <v>#N/A</v>
      </c>
      <c r="E13" s="46" t="e">
        <f>_xll.qlRateHelperRate($D13)</f>
        <v>#VALUE!</v>
      </c>
      <c r="F13" s="46" t="str">
        <f>IF(ISERROR(_xll.qlSwapRateHelperSpread($D13)),IF(ISERROR(_xll.qlFuturesRateHelperConvexityAdjustment($D13)),"--",_xll.qlFuturesRateHelperConvexityAdjustment($D13)),_xll.qlSwapRateHelperSpread($D13))</f>
        <v>--</v>
      </c>
      <c r="G13" s="56" t="e">
        <f>_xll.qlRateHelperEarliestDate($D13)</f>
        <v>#VALUE!</v>
      </c>
      <c r="H13" s="57" t="e">
        <f>_xll.qlRateHelperLatestDate($D13)</f>
        <v>#VALUE!</v>
      </c>
      <c r="I13" s="42" t="e">
        <v>#N/A</v>
      </c>
      <c r="J13" s="38" t="e">
        <f t="shared" si="0"/>
        <v>#VALUE!</v>
      </c>
    </row>
    <row r="14" spans="1:10" x14ac:dyDescent="0.2">
      <c r="D14" s="45" t="e">
        <v>#N/A</v>
      </c>
      <c r="E14" s="46" t="e">
        <f>_xll.qlRateHelperRate($D14)</f>
        <v>#VALUE!</v>
      </c>
      <c r="F14" s="46" t="str">
        <f>IF(ISERROR(_xll.qlSwapRateHelperSpread($D14)),IF(ISERROR(_xll.qlFuturesRateHelperConvexityAdjustment($D14)),"--",_xll.qlFuturesRateHelperConvexityAdjustment($D14)),_xll.qlSwapRateHelperSpread($D14))</f>
        <v>--</v>
      </c>
      <c r="G14" s="56" t="e">
        <f>_xll.qlRateHelperEarliestDate($D14)</f>
        <v>#VALUE!</v>
      </c>
      <c r="H14" s="57" t="e">
        <f>_xll.qlRateHelperLatestDate($D14)</f>
        <v>#VALUE!</v>
      </c>
      <c r="I14" s="42" t="e">
        <v>#N/A</v>
      </c>
      <c r="J14" s="38" t="e">
        <f t="shared" si="0"/>
        <v>#VALUE!</v>
      </c>
    </row>
    <row r="15" spans="1:10" x14ac:dyDescent="0.2">
      <c r="D15" s="45" t="e">
        <v>#N/A</v>
      </c>
      <c r="E15" s="46" t="e">
        <f>_xll.qlRateHelperRate($D15)</f>
        <v>#VALUE!</v>
      </c>
      <c r="F15" s="46" t="str">
        <f>IF(ISERROR(_xll.qlSwapRateHelperSpread($D15)),IF(ISERROR(_xll.qlFuturesRateHelperConvexityAdjustment($D15)),"--",_xll.qlFuturesRateHelperConvexityAdjustment($D15)),_xll.qlSwapRateHelperSpread($D15))</f>
        <v>--</v>
      </c>
      <c r="G15" s="56" t="e">
        <f>_xll.qlRateHelperEarliestDate($D15)</f>
        <v>#VALUE!</v>
      </c>
      <c r="H15" s="57" t="e">
        <f>_xll.qlRateHelperLatestDate($D15)</f>
        <v>#VALUE!</v>
      </c>
      <c r="I15" s="42" t="e">
        <v>#N/A</v>
      </c>
      <c r="J15" s="38" t="e">
        <f t="shared" si="0"/>
        <v>#VALUE!</v>
      </c>
    </row>
    <row r="16" spans="1:10" x14ac:dyDescent="0.2">
      <c r="D16" s="45" t="e">
        <v>#N/A</v>
      </c>
      <c r="E16" s="46" t="e">
        <f>_xll.qlRateHelperRate($D16)</f>
        <v>#VALUE!</v>
      </c>
      <c r="F16" s="46" t="str">
        <f>IF(ISERROR(_xll.qlSwapRateHelperSpread($D16)),IF(ISERROR(_xll.qlFuturesRateHelperConvexityAdjustment($D16)),"--",_xll.qlFuturesRateHelperConvexityAdjustment($D16)),_xll.qlSwapRateHelperSpread($D16))</f>
        <v>--</v>
      </c>
      <c r="G16" s="56" t="e">
        <f>_xll.qlRateHelperEarliestDate($D16)</f>
        <v>#VALUE!</v>
      </c>
      <c r="H16" s="57" t="e">
        <f>_xll.qlRateHelperLatestDate($D16)</f>
        <v>#VALUE!</v>
      </c>
      <c r="I16" s="42" t="e">
        <v>#N/A</v>
      </c>
      <c r="J16" s="38" t="e">
        <f t="shared" si="0"/>
        <v>#VALUE!</v>
      </c>
    </row>
    <row r="17" spans="4:10" x14ac:dyDescent="0.2">
      <c r="D17" s="45" t="e">
        <v>#N/A</v>
      </c>
      <c r="E17" s="46" t="e">
        <f>_xll.qlRateHelperRate($D17)</f>
        <v>#VALUE!</v>
      </c>
      <c r="F17" s="46" t="str">
        <f>IF(ISERROR(_xll.qlSwapRateHelperSpread($D17)),IF(ISERROR(_xll.qlFuturesRateHelperConvexityAdjustment($D17)),"--",_xll.qlFuturesRateHelperConvexityAdjustment($D17)),_xll.qlSwapRateHelperSpread($D17))</f>
        <v>--</v>
      </c>
      <c r="G17" s="56" t="e">
        <f>_xll.qlRateHelperEarliestDate($D17)</f>
        <v>#VALUE!</v>
      </c>
      <c r="H17" s="57" t="e">
        <f>_xll.qlRateHelperLatestDate($D17)</f>
        <v>#VALUE!</v>
      </c>
      <c r="I17" s="42" t="e">
        <v>#N/A</v>
      </c>
      <c r="J17" s="38" t="e">
        <f t="shared" si="0"/>
        <v>#VALUE!</v>
      </c>
    </row>
    <row r="18" spans="4:10" x14ac:dyDescent="0.2">
      <c r="D18" s="45" t="e">
        <v>#N/A</v>
      </c>
      <c r="E18" s="46" t="e">
        <f>_xll.qlRateHelperRate($D18)</f>
        <v>#VALUE!</v>
      </c>
      <c r="F18" s="46" t="str">
        <f>IF(ISERROR(_xll.qlSwapRateHelperSpread($D18)),IF(ISERROR(_xll.qlFuturesRateHelperConvexityAdjustment($D18)),"--",_xll.qlFuturesRateHelperConvexityAdjustment($D18)),_xll.qlSwapRateHelperSpread($D18))</f>
        <v>--</v>
      </c>
      <c r="G18" s="56" t="e">
        <f>_xll.qlRateHelperEarliestDate($D18)</f>
        <v>#VALUE!</v>
      </c>
      <c r="H18" s="57" t="e">
        <f>_xll.qlRateHelperLatestDate($D18)</f>
        <v>#VALUE!</v>
      </c>
      <c r="I18" s="42" t="e">
        <v>#N/A</v>
      </c>
      <c r="J18" s="38" t="e">
        <f t="shared" si="0"/>
        <v>#VALUE!</v>
      </c>
    </row>
    <row r="19" spans="4:10" x14ac:dyDescent="0.2">
      <c r="D19" s="45" t="e">
        <v>#N/A</v>
      </c>
      <c r="E19" s="46" t="e">
        <f>_xll.qlRateHelperRate($D19)</f>
        <v>#VALUE!</v>
      </c>
      <c r="F19" s="46" t="str">
        <f>IF(ISERROR(_xll.qlSwapRateHelperSpread($D19)),IF(ISERROR(_xll.qlFuturesRateHelperConvexityAdjustment($D19)),"--",_xll.qlFuturesRateHelperConvexityAdjustment($D19)),_xll.qlSwapRateHelperSpread($D19))</f>
        <v>--</v>
      </c>
      <c r="G19" s="56" t="e">
        <f>_xll.qlRateHelperEarliestDate($D19)</f>
        <v>#VALUE!</v>
      </c>
      <c r="H19" s="57" t="e">
        <f>_xll.qlRateHelperLatestDate($D19)</f>
        <v>#VALUE!</v>
      </c>
      <c r="I19" s="42" t="e">
        <v>#N/A</v>
      </c>
      <c r="J19" s="38" t="e">
        <f t="shared" si="0"/>
        <v>#VALUE!</v>
      </c>
    </row>
    <row r="20" spans="4:10" x14ac:dyDescent="0.2">
      <c r="D20" s="45" t="e">
        <v>#N/A</v>
      </c>
      <c r="E20" s="46" t="e">
        <f>_xll.qlRateHelperRate($D20)</f>
        <v>#VALUE!</v>
      </c>
      <c r="F20" s="46" t="str">
        <f>IF(ISERROR(_xll.qlSwapRateHelperSpread($D20)),IF(ISERROR(_xll.qlFuturesRateHelperConvexityAdjustment($D20)),"--",_xll.qlFuturesRateHelperConvexityAdjustment($D20)),_xll.qlSwapRateHelperSpread($D20))</f>
        <v>--</v>
      </c>
      <c r="G20" s="56" t="e">
        <f>_xll.qlRateHelperEarliestDate($D20)</f>
        <v>#VALUE!</v>
      </c>
      <c r="H20" s="57" t="e">
        <f>_xll.qlRateHelperLatestDate($D20)</f>
        <v>#VALUE!</v>
      </c>
      <c r="I20" s="42" t="e">
        <v>#N/A</v>
      </c>
      <c r="J20" s="38" t="e">
        <f t="shared" si="0"/>
        <v>#VALUE!</v>
      </c>
    </row>
    <row r="21" spans="4:10" x14ac:dyDescent="0.2">
      <c r="D21" s="45" t="e">
        <v>#N/A</v>
      </c>
      <c r="E21" s="46" t="e">
        <f>_xll.qlRateHelperRate($D21)</f>
        <v>#VALUE!</v>
      </c>
      <c r="F21" s="46" t="str">
        <f>IF(ISERROR(_xll.qlSwapRateHelperSpread($D21)),IF(ISERROR(_xll.qlFuturesRateHelperConvexityAdjustment($D21)),"--",_xll.qlFuturesRateHelperConvexityAdjustment($D21)),_xll.qlSwapRateHelperSpread($D21))</f>
        <v>--</v>
      </c>
      <c r="G21" s="56" t="e">
        <f>_xll.qlRateHelperEarliestDate($D21)</f>
        <v>#VALUE!</v>
      </c>
      <c r="H21" s="57" t="e">
        <f>_xll.qlRateHelperLatestDate($D21)</f>
        <v>#VALUE!</v>
      </c>
      <c r="I21" s="42" t="e">
        <v>#N/A</v>
      </c>
      <c r="J21" s="38" t="e">
        <f t="shared" si="0"/>
        <v>#VALUE!</v>
      </c>
    </row>
    <row r="22" spans="4:10" x14ac:dyDescent="0.2">
      <c r="D22" s="45" t="e">
        <v>#N/A</v>
      </c>
      <c r="E22" s="46" t="e">
        <f>_xll.qlRateHelperRate($D22)</f>
        <v>#VALUE!</v>
      </c>
      <c r="F22" s="46" t="str">
        <f>IF(ISERROR(_xll.qlSwapRateHelperSpread($D22)),IF(ISERROR(_xll.qlFuturesRateHelperConvexityAdjustment($D22)),"--",_xll.qlFuturesRateHelperConvexityAdjustment($D22)),_xll.qlSwapRateHelperSpread($D22))</f>
        <v>--</v>
      </c>
      <c r="G22" s="56" t="e">
        <f>_xll.qlRateHelperEarliestDate($D22)</f>
        <v>#VALUE!</v>
      </c>
      <c r="H22" s="57" t="e">
        <f>_xll.qlRateHelperLatestDate($D22)</f>
        <v>#VALUE!</v>
      </c>
      <c r="I22" s="42" t="e">
        <v>#N/A</v>
      </c>
      <c r="J22" s="38" t="e">
        <f t="shared" si="0"/>
        <v>#VALUE!</v>
      </c>
    </row>
    <row r="23" spans="4:10" x14ac:dyDescent="0.2">
      <c r="D23" s="45" t="e">
        <v>#N/A</v>
      </c>
      <c r="E23" s="46" t="e">
        <f>_xll.qlRateHelperRate($D23)</f>
        <v>#VALUE!</v>
      </c>
      <c r="F23" s="46" t="str">
        <f>IF(ISERROR(_xll.qlSwapRateHelperSpread($D23)),IF(ISERROR(_xll.qlFuturesRateHelperConvexityAdjustment($D23)),"--",_xll.qlFuturesRateHelperConvexityAdjustment($D23)),_xll.qlSwapRateHelperSpread($D23))</f>
        <v>--</v>
      </c>
      <c r="G23" s="56" t="e">
        <f>_xll.qlRateHelperEarliestDate($D23)</f>
        <v>#VALUE!</v>
      </c>
      <c r="H23" s="57" t="e">
        <f>_xll.qlRateHelperLatestDate($D23)</f>
        <v>#VALUE!</v>
      </c>
      <c r="I23" s="42" t="e">
        <v>#N/A</v>
      </c>
      <c r="J23" s="38" t="e">
        <f t="shared" si="0"/>
        <v>#VALUE!</v>
      </c>
    </row>
    <row r="24" spans="4:10" x14ac:dyDescent="0.2">
      <c r="D24" s="45" t="e">
        <v>#N/A</v>
      </c>
      <c r="E24" s="46" t="e">
        <f>_xll.qlRateHelperRate($D24)</f>
        <v>#VALUE!</v>
      </c>
      <c r="F24" s="46" t="str">
        <f>IF(ISERROR(_xll.qlSwapRateHelperSpread($D24)),IF(ISERROR(_xll.qlFuturesRateHelperConvexityAdjustment($D24)),"--",_xll.qlFuturesRateHelperConvexityAdjustment($D24)),_xll.qlSwapRateHelperSpread($D24))</f>
        <v>--</v>
      </c>
      <c r="G24" s="56" t="e">
        <f>_xll.qlRateHelperEarliestDate($D24)</f>
        <v>#VALUE!</v>
      </c>
      <c r="H24" s="57" t="e">
        <f>_xll.qlRateHelperLatestDate($D24)</f>
        <v>#VALUE!</v>
      </c>
      <c r="I24" s="42" t="e">
        <v>#N/A</v>
      </c>
      <c r="J24" s="38" t="e">
        <f t="shared" si="0"/>
        <v>#VALUE!</v>
      </c>
    </row>
    <row r="25" spans="4:10" x14ac:dyDescent="0.2">
      <c r="D25" s="45" t="e">
        <v>#N/A</v>
      </c>
      <c r="E25" s="46" t="e">
        <f>_xll.qlRateHelperRate($D25)</f>
        <v>#VALUE!</v>
      </c>
      <c r="F25" s="46" t="str">
        <f>IF(ISERROR(_xll.qlSwapRateHelperSpread($D25)),IF(ISERROR(_xll.qlFuturesRateHelperConvexityAdjustment($D25)),"--",_xll.qlFuturesRateHelperConvexityAdjustment($D25)),_xll.qlSwapRateHelperSpread($D25))</f>
        <v>--</v>
      </c>
      <c r="G25" s="56" t="e">
        <f>_xll.qlRateHelperEarliestDate($D25)</f>
        <v>#VALUE!</v>
      </c>
      <c r="H25" s="57" t="e">
        <f>_xll.qlRateHelperLatestDate($D25)</f>
        <v>#VALUE!</v>
      </c>
      <c r="I25" s="42" t="e">
        <v>#N/A</v>
      </c>
      <c r="J25" s="38" t="e">
        <f t="shared" si="0"/>
        <v>#VALUE!</v>
      </c>
    </row>
    <row r="26" spans="4:10" x14ac:dyDescent="0.2">
      <c r="D26" s="45" t="e">
        <v>#N/A</v>
      </c>
      <c r="E26" s="46" t="e">
        <f>_xll.qlRateHelperRate($D26)</f>
        <v>#VALUE!</v>
      </c>
      <c r="F26" s="46" t="str">
        <f>IF(ISERROR(_xll.qlSwapRateHelperSpread($D26)),IF(ISERROR(_xll.qlFuturesRateHelperConvexityAdjustment($D26)),"--",_xll.qlFuturesRateHelperConvexityAdjustment($D26)),_xll.qlSwapRateHelperSpread($D26))</f>
        <v>--</v>
      </c>
      <c r="G26" s="56" t="e">
        <f>_xll.qlRateHelperEarliestDate($D26)</f>
        <v>#VALUE!</v>
      </c>
      <c r="H26" s="57" t="e">
        <f>_xll.qlRateHelperLatestDate($D26)</f>
        <v>#VALUE!</v>
      </c>
      <c r="I26" s="42" t="e">
        <v>#N/A</v>
      </c>
      <c r="J26" s="38" t="e">
        <f t="shared" si="0"/>
        <v>#VALUE!</v>
      </c>
    </row>
    <row r="27" spans="4:10" x14ac:dyDescent="0.2">
      <c r="D27" s="45" t="e">
        <v>#N/A</v>
      </c>
      <c r="E27" s="46" t="e">
        <f>_xll.qlRateHelperRate($D27)</f>
        <v>#VALUE!</v>
      </c>
      <c r="F27" s="46" t="str">
        <f>IF(ISERROR(_xll.qlSwapRateHelperSpread($D27)),IF(ISERROR(_xll.qlFuturesRateHelperConvexityAdjustment($D27)),"--",_xll.qlFuturesRateHelperConvexityAdjustment($D27)),_xll.qlSwapRateHelperSpread($D27))</f>
        <v>--</v>
      </c>
      <c r="G27" s="56" t="e">
        <f>_xll.qlRateHelperEarliestDate($D27)</f>
        <v>#VALUE!</v>
      </c>
      <c r="H27" s="57" t="e">
        <f>_xll.qlRateHelperLatestDate($D27)</f>
        <v>#VALUE!</v>
      </c>
      <c r="I27" s="42" t="e">
        <v>#N/A</v>
      </c>
      <c r="J27" s="38" t="e">
        <f t="shared" si="0"/>
        <v>#VALUE!</v>
      </c>
    </row>
    <row r="28" spans="4:10" x14ac:dyDescent="0.2">
      <c r="D28" s="45" t="e">
        <v>#N/A</v>
      </c>
      <c r="E28" s="46" t="e">
        <f>_xll.qlRateHelperRate($D28)</f>
        <v>#VALUE!</v>
      </c>
      <c r="F28" s="46" t="str">
        <f>IF(ISERROR(_xll.qlSwapRateHelperSpread($D28)),IF(ISERROR(_xll.qlFuturesRateHelperConvexityAdjustment($D28)),"--",_xll.qlFuturesRateHelperConvexityAdjustment($D28)),_xll.qlSwapRateHelperSpread($D28))</f>
        <v>--</v>
      </c>
      <c r="G28" s="56" t="e">
        <f>_xll.qlRateHelperEarliestDate($D28)</f>
        <v>#VALUE!</v>
      </c>
      <c r="H28" s="57" t="e">
        <f>_xll.qlRateHelperLatestDate($D28)</f>
        <v>#VALUE!</v>
      </c>
      <c r="I28" s="42" t="e">
        <v>#N/A</v>
      </c>
      <c r="J28" s="38" t="e">
        <f t="shared" si="0"/>
        <v>#VALUE!</v>
      </c>
    </row>
    <row r="29" spans="4:10" x14ac:dyDescent="0.2">
      <c r="D29" s="45" t="e">
        <v>#N/A</v>
      </c>
      <c r="E29" s="46" t="e">
        <f>_xll.qlRateHelperRate($D29)</f>
        <v>#VALUE!</v>
      </c>
      <c r="F29" s="46" t="str">
        <f>IF(ISERROR(_xll.qlSwapRateHelperSpread($D29)),IF(ISERROR(_xll.qlFuturesRateHelperConvexityAdjustment($D29)),"--",_xll.qlFuturesRateHelperConvexityAdjustment($D29)),_xll.qlSwapRateHelperSpread($D29))</f>
        <v>--</v>
      </c>
      <c r="G29" s="56" t="e">
        <f>_xll.qlRateHelperEarliestDate($D29)</f>
        <v>#VALUE!</v>
      </c>
      <c r="H29" s="57" t="e">
        <f>_xll.qlRateHelperLatestDate($D29)</f>
        <v>#VALUE!</v>
      </c>
      <c r="I29" s="42" t="e">
        <v>#N/A</v>
      </c>
      <c r="J29" s="38" t="e">
        <f t="shared" si="0"/>
        <v>#VALUE!</v>
      </c>
    </row>
    <row r="30" spans="4:10" x14ac:dyDescent="0.2">
      <c r="D30" s="45" t="e">
        <v>#N/A</v>
      </c>
      <c r="E30" s="46" t="e">
        <f>_xll.qlRateHelperRate($D30)</f>
        <v>#VALUE!</v>
      </c>
      <c r="F30" s="46" t="str">
        <f>IF(ISERROR(_xll.qlSwapRateHelperSpread($D30)),IF(ISERROR(_xll.qlFuturesRateHelperConvexityAdjustment($D30)),"--",_xll.qlFuturesRateHelperConvexityAdjustment($D30)),_xll.qlSwapRateHelperSpread($D30))</f>
        <v>--</v>
      </c>
      <c r="G30" s="56" t="e">
        <f>_xll.qlRateHelperEarliestDate($D30)</f>
        <v>#VALUE!</v>
      </c>
      <c r="H30" s="57" t="e">
        <f>_xll.qlRateHelperLatestDate($D30)</f>
        <v>#VALUE!</v>
      </c>
      <c r="I30" s="42" t="e">
        <v>#N/A</v>
      </c>
      <c r="J30" s="38" t="e">
        <f t="shared" si="0"/>
        <v>#VALUE!</v>
      </c>
    </row>
    <row r="31" spans="4:10" x14ac:dyDescent="0.2">
      <c r="D31" s="45" t="e">
        <v>#N/A</v>
      </c>
      <c r="E31" s="46" t="e">
        <f>_xll.qlRateHelperRate($D31)</f>
        <v>#VALUE!</v>
      </c>
      <c r="F31" s="46" t="str">
        <f>IF(ISERROR(_xll.qlSwapRateHelperSpread($D31)),IF(ISERROR(_xll.qlFuturesRateHelperConvexityAdjustment($D31)),"--",_xll.qlFuturesRateHelperConvexityAdjustment($D31)),_xll.qlSwapRateHelperSpread($D31))</f>
        <v>--</v>
      </c>
      <c r="G31" s="56" t="e">
        <f>_xll.qlRateHelperEarliestDate($D31)</f>
        <v>#VALUE!</v>
      </c>
      <c r="H31" s="57" t="e">
        <f>_xll.qlRateHelperLatestDate($D31)</f>
        <v>#VALUE!</v>
      </c>
      <c r="I31" s="42" t="e">
        <v>#N/A</v>
      </c>
      <c r="J31" s="38" t="e">
        <f t="shared" si="0"/>
        <v>#VALUE!</v>
      </c>
    </row>
    <row r="32" spans="4:10" x14ac:dyDescent="0.2">
      <c r="D32" s="45" t="e">
        <v>#N/A</v>
      </c>
      <c r="E32" s="46" t="e">
        <f>_xll.qlRateHelperRate($D32)</f>
        <v>#VALUE!</v>
      </c>
      <c r="F32" s="46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42" t="e">
        <v>#N/A</v>
      </c>
      <c r="J32" s="38" t="e">
        <f t="shared" si="0"/>
        <v>#VALUE!</v>
      </c>
    </row>
    <row r="33" spans="4:10" x14ac:dyDescent="0.2">
      <c r="D33" s="45" t="e">
        <v>#N/A</v>
      </c>
      <c r="E33" s="46" t="e">
        <f>_xll.qlRateHelperRate($D33)</f>
        <v>#VALUE!</v>
      </c>
      <c r="F33" s="46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42" t="e">
        <v>#N/A</v>
      </c>
      <c r="J33" s="38" t="e">
        <f t="shared" si="0"/>
        <v>#VALUE!</v>
      </c>
    </row>
    <row r="34" spans="4:10" x14ac:dyDescent="0.2">
      <c r="D34" s="45" t="e">
        <v>#N/A</v>
      </c>
      <c r="E34" s="46" t="e">
        <f>_xll.qlRateHelperRate($D34)</f>
        <v>#VALUE!</v>
      </c>
      <c r="F34" s="46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42" t="e">
        <v>#N/A</v>
      </c>
      <c r="J34" s="38" t="e">
        <f t="shared" si="0"/>
        <v>#VALUE!</v>
      </c>
    </row>
    <row r="35" spans="4:10" x14ac:dyDescent="0.2">
      <c r="D35" s="45" t="e">
        <v>#N/A</v>
      </c>
      <c r="E35" s="46" t="e">
        <f>_xll.qlRateHelperRate($D35)</f>
        <v>#VALUE!</v>
      </c>
      <c r="F35" s="46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42" t="e">
        <v>#N/A</v>
      </c>
      <c r="J35" s="38" t="e">
        <f t="shared" si="0"/>
        <v>#VALUE!</v>
      </c>
    </row>
    <row r="36" spans="4:10" x14ac:dyDescent="0.2">
      <c r="D36" s="45" t="e">
        <v>#N/A</v>
      </c>
      <c r="E36" s="46" t="e">
        <f>_xll.qlRateHelperRate($D36)</f>
        <v>#VALUE!</v>
      </c>
      <c r="F36" s="46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42" t="e">
        <v>#N/A</v>
      </c>
      <c r="J36" s="38" t="e">
        <f t="shared" si="0"/>
        <v>#VALUE!</v>
      </c>
    </row>
    <row r="37" spans="4:10" x14ac:dyDescent="0.2">
      <c r="D37" s="45" t="e">
        <v>#N/A</v>
      </c>
      <c r="E37" s="46" t="e">
        <f>_xll.qlRateHelperRate($D37)</f>
        <v>#VALUE!</v>
      </c>
      <c r="F37" s="46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42" t="e">
        <v>#N/A</v>
      </c>
      <c r="J37" s="38" t="e">
        <f t="shared" si="0"/>
        <v>#VALUE!</v>
      </c>
    </row>
    <row r="38" spans="4:10" x14ac:dyDescent="0.2">
      <c r="D38" s="45" t="e">
        <v>#N/A</v>
      </c>
      <c r="E38" s="46" t="e">
        <f>_xll.qlRateHelperRate($D38)</f>
        <v>#VALUE!</v>
      </c>
      <c r="F38" s="46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42" t="e">
        <v>#N/A</v>
      </c>
    </row>
    <row r="39" spans="4:10" x14ac:dyDescent="0.2">
      <c r="D39" s="45" t="e">
        <v>#N/A</v>
      </c>
      <c r="E39" s="46" t="e">
        <f>_xll.qlRateHelperRate($D39)</f>
        <v>#VALUE!</v>
      </c>
      <c r="F39" s="46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42" t="e">
        <v>#N/A</v>
      </c>
    </row>
    <row r="40" spans="4:10" x14ac:dyDescent="0.2">
      <c r="D40" s="45" t="e">
        <v>#N/A</v>
      </c>
      <c r="E40" s="46" t="e">
        <f>_xll.qlRateHelperRate($D40)</f>
        <v>#VALUE!</v>
      </c>
      <c r="F40" s="46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42" t="e">
        <v>#N/A</v>
      </c>
    </row>
    <row r="41" spans="4:10" x14ac:dyDescent="0.2">
      <c r="D41" s="45" t="e">
        <v>#N/A</v>
      </c>
      <c r="E41" s="46" t="e">
        <f>_xll.qlRateHelperRate($D41)</f>
        <v>#VALUE!</v>
      </c>
      <c r="F41" s="46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42" t="e">
        <v>#N/A</v>
      </c>
    </row>
    <row r="42" spans="4:10" x14ac:dyDescent="0.2">
      <c r="D42" s="45" t="e">
        <v>#N/A</v>
      </c>
      <c r="E42" s="46" t="e">
        <f>_xll.qlRateHelperRate($D42)</f>
        <v>#VALUE!</v>
      </c>
      <c r="F42" s="46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42" t="e">
        <v>#N/A</v>
      </c>
    </row>
    <row r="43" spans="4:10" x14ac:dyDescent="0.2">
      <c r="D43" s="45" t="e">
        <v>#N/A</v>
      </c>
      <c r="E43" s="46" t="e">
        <f>_xll.qlRateHelperRate($D43)</f>
        <v>#VALUE!</v>
      </c>
      <c r="F43" s="46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42" t="e">
        <v>#N/A</v>
      </c>
    </row>
    <row r="44" spans="4:10" x14ac:dyDescent="0.2">
      <c r="D44" s="45" t="e">
        <v>#N/A</v>
      </c>
      <c r="E44" s="46" t="e">
        <f>_xll.qlRateHelperRate($D44)</f>
        <v>#VALUE!</v>
      </c>
      <c r="F44" s="46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42" t="e">
        <v>#N/A</v>
      </c>
    </row>
    <row r="45" spans="4:10" x14ac:dyDescent="0.2">
      <c r="D45" s="45" t="e">
        <v>#N/A</v>
      </c>
      <c r="E45" s="46" t="e">
        <f>_xll.qlRateHelperRate($D45)</f>
        <v>#VALUE!</v>
      </c>
      <c r="F45" s="46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42" t="e">
        <v>#N/A</v>
      </c>
    </row>
    <row r="46" spans="4:10" x14ac:dyDescent="0.2">
      <c r="D46" s="45" t="e">
        <v>#N/A</v>
      </c>
      <c r="E46" s="46" t="e">
        <f>_xll.qlRateHelperRate($D46)</f>
        <v>#VALUE!</v>
      </c>
      <c r="F46" s="46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42" t="e">
        <v>#N/A</v>
      </c>
    </row>
    <row r="47" spans="4:10" x14ac:dyDescent="0.2">
      <c r="D47" s="45" t="e">
        <v>#N/A</v>
      </c>
      <c r="E47" s="46" t="e">
        <f>_xll.qlRateHelperRate($D47)</f>
        <v>#VALUE!</v>
      </c>
      <c r="F47" s="46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42" t="e">
        <v>#N/A</v>
      </c>
    </row>
    <row r="48" spans="4:10" x14ac:dyDescent="0.2">
      <c r="D48" s="45" t="e">
        <v>#N/A</v>
      </c>
      <c r="E48" s="46" t="e">
        <f>_xll.qlRateHelperRate($D48)</f>
        <v>#VALUE!</v>
      </c>
      <c r="F48" s="46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42" t="e">
        <v>#N/A</v>
      </c>
    </row>
    <row r="49" spans="4:9" x14ac:dyDescent="0.2">
      <c r="D49" s="45" t="e">
        <v>#N/A</v>
      </c>
      <c r="E49" s="46" t="e">
        <f>_xll.qlRateHelperRate($D49)</f>
        <v>#VALUE!</v>
      </c>
      <c r="F49" s="46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42" t="e">
        <v>#N/A</v>
      </c>
    </row>
    <row r="50" spans="4:9" x14ac:dyDescent="0.2">
      <c r="D50" s="45" t="e">
        <v>#N/A</v>
      </c>
      <c r="E50" s="46" t="e">
        <f>_xll.qlRateHelperRate($D50)</f>
        <v>#VALUE!</v>
      </c>
      <c r="F50" s="46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42" t="e">
        <v>#N/A</v>
      </c>
    </row>
    <row r="51" spans="4:9" x14ac:dyDescent="0.2">
      <c r="D51" s="45" t="e">
        <v>#N/A</v>
      </c>
      <c r="E51" s="46" t="e">
        <f>_xll.qlRateHelperRate($D51)</f>
        <v>#VALUE!</v>
      </c>
      <c r="F51" s="46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42" t="e">
        <v>#N/A</v>
      </c>
    </row>
    <row r="52" spans="4:9" x14ac:dyDescent="0.2">
      <c r="D52" s="45" t="e">
        <v>#N/A</v>
      </c>
      <c r="E52" s="46" t="e">
        <f>_xll.qlRateHelperRate($D52)</f>
        <v>#VALUE!</v>
      </c>
      <c r="F52" s="46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42" t="e">
        <v>#N/A</v>
      </c>
    </row>
    <row r="53" spans="4:9" x14ac:dyDescent="0.2">
      <c r="D53" s="45" t="e">
        <v>#N/A</v>
      </c>
      <c r="E53" s="46" t="e">
        <f>_xll.qlRateHelperRate($D53)</f>
        <v>#VALUE!</v>
      </c>
      <c r="F53" s="46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42" t="e">
        <v>#N/A</v>
      </c>
    </row>
    <row r="54" spans="4:9" x14ac:dyDescent="0.2">
      <c r="D54" s="45" t="e">
        <v>#N/A</v>
      </c>
      <c r="E54" s="46" t="e">
        <f>_xll.qlRateHelperRate($D54)</f>
        <v>#VALUE!</v>
      </c>
      <c r="F54" s="46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42" t="e">
        <v>#N/A</v>
      </c>
    </row>
    <row r="55" spans="4:9" x14ac:dyDescent="0.2">
      <c r="D55" s="45" t="e">
        <v>#N/A</v>
      </c>
      <c r="E55" s="46" t="e">
        <f>_xll.qlRateHelperRate($D55)</f>
        <v>#VALUE!</v>
      </c>
      <c r="F55" s="46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42" t="e">
        <v>#N/A</v>
      </c>
    </row>
    <row r="56" spans="4:9" x14ac:dyDescent="0.2">
      <c r="D56" s="45" t="e">
        <v>#N/A</v>
      </c>
      <c r="E56" s="46" t="e">
        <f>_xll.qlRateHelperRate($D56)</f>
        <v>#VALUE!</v>
      </c>
      <c r="F56" s="46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42" t="e">
        <v>#N/A</v>
      </c>
    </row>
    <row r="57" spans="4:9" x14ac:dyDescent="0.2">
      <c r="D57" s="45" t="e">
        <v>#N/A</v>
      </c>
      <c r="E57" s="46" t="e">
        <f>_xll.qlRateHelperRate($D57)</f>
        <v>#VALUE!</v>
      </c>
      <c r="F57" s="46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42" t="e">
        <v>#N/A</v>
      </c>
    </row>
    <row r="58" spans="4:9" x14ac:dyDescent="0.2">
      <c r="D58" s="45" t="e">
        <v>#N/A</v>
      </c>
      <c r="E58" s="46" t="e">
        <f>_xll.qlRateHelperRate($D58)</f>
        <v>#VALUE!</v>
      </c>
      <c r="F58" s="46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42" t="e">
        <v>#N/A</v>
      </c>
    </row>
    <row r="59" spans="4:9" x14ac:dyDescent="0.2">
      <c r="D59" s="45" t="e">
        <v>#N/A</v>
      </c>
      <c r="E59" s="46" t="e">
        <f>_xll.qlRateHelperRate($D59)</f>
        <v>#VALUE!</v>
      </c>
      <c r="F59" s="46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42" t="e">
        <v>#N/A</v>
      </c>
    </row>
    <row r="60" spans="4:9" x14ac:dyDescent="0.2">
      <c r="D60" s="45" t="e">
        <v>#N/A</v>
      </c>
      <c r="E60" s="46" t="e">
        <f>_xll.qlRateHelperRate($D60)</f>
        <v>#VALUE!</v>
      </c>
      <c r="F60" s="46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42" t="e">
        <v>#N/A</v>
      </c>
    </row>
    <row r="61" spans="4:9" x14ac:dyDescent="0.2">
      <c r="D61" s="45" t="e">
        <v>#N/A</v>
      </c>
      <c r="E61" s="46" t="e">
        <f>_xll.qlRateHelperRate($D61)</f>
        <v>#VALUE!</v>
      </c>
      <c r="F61" s="46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42" t="e">
        <v>#N/A</v>
      </c>
    </row>
    <row r="62" spans="4:9" x14ac:dyDescent="0.2">
      <c r="D62" s="45" t="e">
        <v>#N/A</v>
      </c>
      <c r="E62" s="46" t="e">
        <f>_xll.qlRateHelperRate($D62)</f>
        <v>#VALUE!</v>
      </c>
      <c r="F62" s="46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42" t="e">
        <v>#N/A</v>
      </c>
    </row>
    <row r="63" spans="4:9" x14ac:dyDescent="0.2">
      <c r="D63" s="45" t="e">
        <v>#N/A</v>
      </c>
      <c r="E63" s="46" t="e">
        <f>_xll.qlRateHelperRate($D63)</f>
        <v>#VALUE!</v>
      </c>
      <c r="F63" s="46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42" t="e">
        <v>#N/A</v>
      </c>
    </row>
    <row r="64" spans="4:9" x14ac:dyDescent="0.2">
      <c r="D64" s="45" t="e">
        <v>#N/A</v>
      </c>
      <c r="E64" s="46" t="e">
        <f>_xll.qlRateHelperRate($D64)</f>
        <v>#VALUE!</v>
      </c>
      <c r="F64" s="46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42" t="e">
        <v>#N/A</v>
      </c>
    </row>
    <row r="65" spans="4:9" x14ac:dyDescent="0.2">
      <c r="D65" s="45" t="e">
        <v>#N/A</v>
      </c>
      <c r="E65" s="46" t="e">
        <f>_xll.qlRateHelperRate($D65)</f>
        <v>#VALUE!</v>
      </c>
      <c r="F65" s="46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42" t="e">
        <v>#N/A</v>
      </c>
    </row>
    <row r="66" spans="4:9" x14ac:dyDescent="0.2">
      <c r="D66" s="45" t="e">
        <v>#N/A</v>
      </c>
      <c r="E66" s="46" t="e">
        <f>_xll.qlRateHelperRate($D66)</f>
        <v>#VALUE!</v>
      </c>
      <c r="F66" s="46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42" t="e">
        <v>#N/A</v>
      </c>
    </row>
    <row r="67" spans="4:9" x14ac:dyDescent="0.2">
      <c r="D67" s="45" t="e">
        <v>#N/A</v>
      </c>
      <c r="E67" s="46" t="e">
        <f>_xll.qlRateHelperRate($D67)</f>
        <v>#VALUE!</v>
      </c>
      <c r="F67" s="46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42" t="e">
        <v>#N/A</v>
      </c>
    </row>
    <row r="68" spans="4:9" x14ac:dyDescent="0.2">
      <c r="D68" s="45" t="e">
        <v>#N/A</v>
      </c>
      <c r="E68" s="46" t="e">
        <f>_xll.qlRateHelperRate($D68)</f>
        <v>#VALUE!</v>
      </c>
      <c r="F68" s="46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42" t="e">
        <v>#N/A</v>
      </c>
    </row>
    <row r="69" spans="4:9" x14ac:dyDescent="0.2">
      <c r="D69" s="45" t="e">
        <v>#N/A</v>
      </c>
      <c r="E69" s="46" t="e">
        <f>_xll.qlRateHelperRate($D69)</f>
        <v>#VALUE!</v>
      </c>
      <c r="F69" s="46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42" t="e">
        <v>#N/A</v>
      </c>
    </row>
    <row r="70" spans="4:9" x14ac:dyDescent="0.2">
      <c r="D70" s="45" t="e">
        <v>#N/A</v>
      </c>
      <c r="E70" s="46" t="e">
        <f>_xll.qlRateHelperRate($D70)</f>
        <v>#VALUE!</v>
      </c>
      <c r="F70" s="46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42" t="e">
        <v>#N/A</v>
      </c>
    </row>
    <row r="71" spans="4:9" x14ac:dyDescent="0.2">
      <c r="D71" s="45" t="e">
        <v>#N/A</v>
      </c>
      <c r="E71" s="46" t="e">
        <f>_xll.qlRateHelperRate($D71)</f>
        <v>#VALUE!</v>
      </c>
      <c r="F71" s="46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42" t="e">
        <v>#N/A</v>
      </c>
    </row>
    <row r="72" spans="4:9" x14ac:dyDescent="0.2">
      <c r="D72" s="45" t="e">
        <v>#N/A</v>
      </c>
      <c r="E72" s="46" t="e">
        <f>_xll.qlRateHelperRate($D72)</f>
        <v>#VALUE!</v>
      </c>
      <c r="F72" s="46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42" t="e">
        <v>#N/A</v>
      </c>
    </row>
    <row r="73" spans="4:9" x14ac:dyDescent="0.2">
      <c r="D73" s="45" t="e">
        <v>#N/A</v>
      </c>
      <c r="E73" s="46" t="e">
        <f>_xll.qlRateHelperRate($D73)</f>
        <v>#VALUE!</v>
      </c>
      <c r="F73" s="46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42" t="e">
        <v>#N/A</v>
      </c>
    </row>
    <row r="74" spans="4:9" x14ac:dyDescent="0.2">
      <c r="D74" s="45" t="e">
        <v>#N/A</v>
      </c>
      <c r="E74" s="46" t="e">
        <f>_xll.qlRateHelperRate($D74)</f>
        <v>#VALUE!</v>
      </c>
      <c r="F74" s="46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42" t="e">
        <v>#N/A</v>
      </c>
    </row>
    <row r="75" spans="4:9" x14ac:dyDescent="0.2">
      <c r="D75" s="45" t="e">
        <v>#N/A</v>
      </c>
      <c r="E75" s="46" t="e">
        <f>_xll.qlRateHelperRate($D75)</f>
        <v>#VALUE!</v>
      </c>
      <c r="F75" s="46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42" t="e">
        <v>#N/A</v>
      </c>
    </row>
    <row r="76" spans="4:9" x14ac:dyDescent="0.2">
      <c r="D76" s="45" t="e">
        <v>#N/A</v>
      </c>
      <c r="E76" s="46" t="e">
        <f>_xll.qlRateHelperRate($D76)</f>
        <v>#VALUE!</v>
      </c>
      <c r="F76" s="46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42" t="e">
        <v>#N/A</v>
      </c>
    </row>
    <row r="77" spans="4:9" x14ac:dyDescent="0.2">
      <c r="D77" s="45" t="e">
        <v>#N/A</v>
      </c>
      <c r="E77" s="46" t="e">
        <f>_xll.qlRateHelperRate($D77)</f>
        <v>#VALUE!</v>
      </c>
      <c r="F77" s="46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42" t="e">
        <v>#N/A</v>
      </c>
    </row>
    <row r="78" spans="4:9" x14ac:dyDescent="0.2">
      <c r="D78" s="45" t="e">
        <v>#N/A</v>
      </c>
      <c r="E78" s="46" t="e">
        <f>_xll.qlRateHelperRate($D78)</f>
        <v>#VALUE!</v>
      </c>
      <c r="F78" s="46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42" t="e">
        <v>#N/A</v>
      </c>
    </row>
    <row r="79" spans="4:9" x14ac:dyDescent="0.2">
      <c r="D79" s="45" t="e">
        <v>#N/A</v>
      </c>
      <c r="E79" s="46" t="e">
        <f>_xll.qlRateHelperRate($D79)</f>
        <v>#VALUE!</v>
      </c>
      <c r="F79" s="46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42" t="e">
        <v>#N/A</v>
      </c>
    </row>
    <row r="80" spans="4:9" x14ac:dyDescent="0.2">
      <c r="D80" s="45" t="e">
        <v>#N/A</v>
      </c>
      <c r="E80" s="46" t="e">
        <f>_xll.qlRateHelperRate($D80)</f>
        <v>#VALUE!</v>
      </c>
      <c r="F80" s="46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42" t="e">
        <v>#N/A</v>
      </c>
    </row>
    <row r="81" spans="4:9" x14ac:dyDescent="0.2">
      <c r="D81" s="45" t="e">
        <v>#N/A</v>
      </c>
      <c r="E81" s="46" t="e">
        <f>_xll.qlRateHelperRate($D81)</f>
        <v>#VALUE!</v>
      </c>
      <c r="F81" s="46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42" t="e">
        <v>#N/A</v>
      </c>
    </row>
    <row r="82" spans="4:9" x14ac:dyDescent="0.2">
      <c r="D82" s="45" t="e">
        <v>#N/A</v>
      </c>
      <c r="E82" s="46" t="e">
        <f>_xll.qlRateHelperRate($D82)</f>
        <v>#VALUE!</v>
      </c>
      <c r="F82" s="46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42" t="e">
        <v>#N/A</v>
      </c>
    </row>
    <row r="83" spans="4:9" x14ac:dyDescent="0.2">
      <c r="D83" s="45" t="e">
        <v>#N/A</v>
      </c>
      <c r="E83" s="46" t="e">
        <f>_xll.qlRateHelperRate($D83)</f>
        <v>#VALUE!</v>
      </c>
      <c r="F83" s="46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42" t="e">
        <v>#N/A</v>
      </c>
    </row>
    <row r="84" spans="4:9" x14ac:dyDescent="0.2">
      <c r="D84" s="45" t="e">
        <v>#N/A</v>
      </c>
      <c r="E84" s="46" t="e">
        <f>_xll.qlRateHelperRate($D84)</f>
        <v>#VALUE!</v>
      </c>
      <c r="F84" s="46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42" t="e">
        <v>#N/A</v>
      </c>
    </row>
    <row r="85" spans="4:9" x14ac:dyDescent="0.2">
      <c r="D85" s="45" t="e">
        <v>#N/A</v>
      </c>
      <c r="E85" s="46" t="e">
        <f>_xll.qlRateHelperRate($D85)</f>
        <v>#VALUE!</v>
      </c>
      <c r="F85" s="46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42" t="e">
        <v>#N/A</v>
      </c>
    </row>
    <row r="86" spans="4:9" x14ac:dyDescent="0.2">
      <c r="D86" s="45" t="e">
        <v>#N/A</v>
      </c>
      <c r="E86" s="46" t="e">
        <f>_xll.qlRateHelperRate($D86)</f>
        <v>#VALUE!</v>
      </c>
      <c r="F86" s="46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42" t="e">
        <v>#N/A</v>
      </c>
    </row>
    <row r="87" spans="4:9" x14ac:dyDescent="0.2">
      <c r="D87" s="45" t="e">
        <v>#N/A</v>
      </c>
      <c r="E87" s="46" t="e">
        <f>_xll.qlRateHelperRate($D87)</f>
        <v>#VALUE!</v>
      </c>
      <c r="F87" s="46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42" t="e">
        <v>#N/A</v>
      </c>
    </row>
    <row r="88" spans="4:9" x14ac:dyDescent="0.2">
      <c r="D88" s="45" t="e">
        <v>#N/A</v>
      </c>
      <c r="E88" s="46" t="e">
        <f>_xll.qlRateHelperRate($D88)</f>
        <v>#VALUE!</v>
      </c>
      <c r="F88" s="46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42" t="e">
        <v>#N/A</v>
      </c>
    </row>
    <row r="89" spans="4:9" x14ac:dyDescent="0.2">
      <c r="D89" s="45" t="e">
        <v>#N/A</v>
      </c>
      <c r="E89" s="46" t="e">
        <f>_xll.qlRateHelperRate($D89)</f>
        <v>#VALUE!</v>
      </c>
      <c r="F89" s="46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42" t="e">
        <v>#N/A</v>
      </c>
    </row>
    <row r="90" spans="4:9" x14ac:dyDescent="0.2">
      <c r="D90" s="45" t="e">
        <v>#N/A</v>
      </c>
      <c r="E90" s="46" t="e">
        <f>_xll.qlRateHelperRate($D90)</f>
        <v>#VALUE!</v>
      </c>
      <c r="F90" s="46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42" t="e">
        <v>#N/A</v>
      </c>
    </row>
    <row r="91" spans="4:9" x14ac:dyDescent="0.2">
      <c r="D91" s="45" t="e">
        <v>#N/A</v>
      </c>
      <c r="E91" s="46" t="e">
        <f>_xll.qlRateHelperRate($D91)</f>
        <v>#VALUE!</v>
      </c>
      <c r="F91" s="46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42" t="e">
        <v>#N/A</v>
      </c>
    </row>
    <row r="92" spans="4:9" x14ac:dyDescent="0.2">
      <c r="D92" s="45" t="e">
        <v>#N/A</v>
      </c>
      <c r="E92" s="46" t="e">
        <f>_xll.qlRateHelperRate($D92)</f>
        <v>#VALUE!</v>
      </c>
      <c r="F92" s="46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42" t="e">
        <v>#N/A</v>
      </c>
    </row>
    <row r="93" spans="4:9" x14ac:dyDescent="0.2">
      <c r="D93" s="45" t="e">
        <v>#N/A</v>
      </c>
      <c r="E93" s="46" t="e">
        <f>_xll.qlRateHelperRate($D93)</f>
        <v>#VALUE!</v>
      </c>
      <c r="F93" s="46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42" t="e">
        <v>#N/A</v>
      </c>
    </row>
    <row r="94" spans="4:9" x14ac:dyDescent="0.2">
      <c r="D94" s="45" t="e">
        <v>#N/A</v>
      </c>
      <c r="E94" s="46" t="e">
        <f>_xll.qlRateHelperRate($D94)</f>
        <v>#VALUE!</v>
      </c>
      <c r="F94" s="46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42" t="e">
        <v>#N/A</v>
      </c>
    </row>
    <row r="95" spans="4:9" x14ac:dyDescent="0.2">
      <c r="D95" s="45" t="e">
        <v>#N/A</v>
      </c>
      <c r="E95" s="46" t="e">
        <f>_xll.qlRateHelperRate($D95)</f>
        <v>#VALUE!</v>
      </c>
      <c r="F95" s="46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42" t="e">
        <v>#N/A</v>
      </c>
    </row>
    <row r="96" spans="4:9" x14ac:dyDescent="0.2">
      <c r="D96" s="45" t="e">
        <v>#N/A</v>
      </c>
      <c r="E96" s="46" t="e">
        <f>_xll.qlRateHelperRate($D96)</f>
        <v>#VALUE!</v>
      </c>
      <c r="F96" s="46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42" t="e">
        <v>#N/A</v>
      </c>
    </row>
    <row r="97" spans="4:9" x14ac:dyDescent="0.2">
      <c r="D97" s="45" t="e">
        <v>#N/A</v>
      </c>
      <c r="E97" s="46" t="e">
        <f>_xll.qlRateHelperRate($D97)</f>
        <v>#VALUE!</v>
      </c>
      <c r="F97" s="46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42" t="e">
        <v>#N/A</v>
      </c>
    </row>
    <row r="98" spans="4:9" x14ac:dyDescent="0.2">
      <c r="D98" s="45" t="e">
        <v>#N/A</v>
      </c>
      <c r="E98" s="46" t="e">
        <f>_xll.qlRateHelperRate($D98)</f>
        <v>#VALUE!</v>
      </c>
      <c r="F98" s="46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42" t="e">
        <v>#N/A</v>
      </c>
    </row>
    <row r="99" spans="4:9" x14ac:dyDescent="0.2">
      <c r="D99" s="45" t="e">
        <v>#N/A</v>
      </c>
      <c r="E99" s="46" t="e">
        <f>_xll.qlRateHelperRate($D99)</f>
        <v>#VALUE!</v>
      </c>
      <c r="F99" s="46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42" t="e">
        <v>#N/A</v>
      </c>
    </row>
    <row r="100" spans="4:9" x14ac:dyDescent="0.2">
      <c r="D100" s="45" t="e">
        <v>#N/A</v>
      </c>
      <c r="E100" s="46" t="e">
        <f>_xll.qlRateHelperRate($D100)</f>
        <v>#VALUE!</v>
      </c>
      <c r="F100" s="4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42" t="e">
        <v>#N/A</v>
      </c>
    </row>
    <row r="101" spans="4:9" x14ac:dyDescent="0.2">
      <c r="D101" s="45" t="e">
        <v>#N/A</v>
      </c>
      <c r="E101" s="46" t="e">
        <f>_xll.qlRateHelperRate($D101)</f>
        <v>#VALUE!</v>
      </c>
      <c r="F101" s="4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42" t="e">
        <v>#N/A</v>
      </c>
    </row>
    <row r="102" spans="4:9" x14ac:dyDescent="0.2">
      <c r="D102" s="45" t="e">
        <v>#N/A</v>
      </c>
      <c r="E102" s="46" t="e">
        <f>_xll.qlRateHelperRate($D102)</f>
        <v>#VALUE!</v>
      </c>
      <c r="F102" s="4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42" t="e">
        <v>#N/A</v>
      </c>
    </row>
    <row r="103" spans="4:9" x14ac:dyDescent="0.2">
      <c r="D103" s="45" t="e">
        <v>#N/A</v>
      </c>
      <c r="E103" s="46" t="e">
        <f>_xll.qlRateHelperRate($D103)</f>
        <v>#VALUE!</v>
      </c>
      <c r="F103" s="4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42" t="e">
        <v>#N/A</v>
      </c>
    </row>
    <row r="104" spans="4:9" x14ac:dyDescent="0.2">
      <c r="D104" s="45" t="e">
        <v>#N/A</v>
      </c>
      <c r="E104" s="46" t="e">
        <f>_xll.qlRateHelperRate($D104)</f>
        <v>#VALUE!</v>
      </c>
      <c r="F104" s="4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42" t="e">
        <v>#N/A</v>
      </c>
    </row>
    <row r="105" spans="4:9" x14ac:dyDescent="0.2">
      <c r="D105" s="45" t="e">
        <v>#N/A</v>
      </c>
      <c r="E105" s="46" t="e">
        <f>_xll.qlRateHelperRate($D105)</f>
        <v>#VALUE!</v>
      </c>
      <c r="F105" s="4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42" t="e">
        <v>#N/A</v>
      </c>
    </row>
    <row r="106" spans="4:9" x14ac:dyDescent="0.2">
      <c r="D106" s="45" t="e">
        <v>#N/A</v>
      </c>
      <c r="E106" s="46" t="e">
        <f>_xll.qlRateHelperRate($D106)</f>
        <v>#VALUE!</v>
      </c>
      <c r="F106" s="4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42" t="e">
        <v>#N/A</v>
      </c>
    </row>
    <row r="107" spans="4:9" x14ac:dyDescent="0.2">
      <c r="D107" s="45" t="e">
        <v>#N/A</v>
      </c>
      <c r="E107" s="46" t="e">
        <f>_xll.qlRateHelperRate($D107)</f>
        <v>#VALUE!</v>
      </c>
      <c r="F107" s="4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42" t="e">
        <v>#N/A</v>
      </c>
    </row>
    <row r="108" spans="4:9" x14ac:dyDescent="0.2">
      <c r="D108" s="45" t="e">
        <v>#N/A</v>
      </c>
      <c r="E108" s="46" t="e">
        <f>_xll.qlRateHelperRate($D108)</f>
        <v>#VALUE!</v>
      </c>
      <c r="F108" s="4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42" t="e">
        <v>#N/A</v>
      </c>
    </row>
    <row r="109" spans="4:9" x14ac:dyDescent="0.2">
      <c r="D109" s="45" t="e">
        <v>#N/A</v>
      </c>
      <c r="E109" s="46" t="e">
        <f>_xll.qlRateHelperRate($D109)</f>
        <v>#VALUE!</v>
      </c>
      <c r="F109" s="4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42" t="e">
        <v>#N/A</v>
      </c>
    </row>
    <row r="110" spans="4:9" x14ac:dyDescent="0.2">
      <c r="D110" s="45" t="e">
        <v>#N/A</v>
      </c>
      <c r="E110" s="46" t="e">
        <f>_xll.qlRateHelperRate($D110)</f>
        <v>#VALUE!</v>
      </c>
      <c r="F110" s="4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42" t="e">
        <v>#N/A</v>
      </c>
    </row>
    <row r="111" spans="4:9" x14ac:dyDescent="0.2">
      <c r="D111" s="45" t="e">
        <v>#N/A</v>
      </c>
      <c r="E111" s="46" t="e">
        <f>_xll.qlRateHelperRate($D111)</f>
        <v>#VALUE!</v>
      </c>
      <c r="F111" s="4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42" t="e">
        <v>#N/A</v>
      </c>
    </row>
    <row r="112" spans="4:9" x14ac:dyDescent="0.2">
      <c r="D112" s="45" t="e">
        <v>#N/A</v>
      </c>
      <c r="E112" s="46" t="e">
        <f>_xll.qlRateHelperRate($D112)</f>
        <v>#VALUE!</v>
      </c>
      <c r="F112" s="4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42" t="e">
        <v>#N/A</v>
      </c>
    </row>
    <row r="113" spans="4:9" x14ac:dyDescent="0.2">
      <c r="D113" s="45" t="e">
        <v>#N/A</v>
      </c>
      <c r="E113" s="46" t="e">
        <f>_xll.qlRateHelperRate($D113)</f>
        <v>#VALUE!</v>
      </c>
      <c r="F113" s="4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42" t="e">
        <v>#N/A</v>
      </c>
    </row>
    <row r="114" spans="4:9" x14ac:dyDescent="0.2">
      <c r="D114" s="45" t="e">
        <v>#N/A</v>
      </c>
      <c r="E114" s="46" t="e">
        <f>_xll.qlRateHelperRate($D114)</f>
        <v>#VALUE!</v>
      </c>
      <c r="F114" s="4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42" t="e">
        <v>#N/A</v>
      </c>
    </row>
    <row r="115" spans="4:9" x14ac:dyDescent="0.2">
      <c r="D115" s="45" t="e">
        <v>#N/A</v>
      </c>
      <c r="E115" s="46" t="e">
        <f>_xll.qlRateHelperRate($D115)</f>
        <v>#VALUE!</v>
      </c>
      <c r="F115" s="4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42" t="e">
        <v>#N/A</v>
      </c>
    </row>
    <row r="116" spans="4:9" x14ac:dyDescent="0.2">
      <c r="D116" s="45" t="e">
        <v>#N/A</v>
      </c>
      <c r="E116" s="46" t="e">
        <f>_xll.qlRateHelperRate($D116)</f>
        <v>#VALUE!</v>
      </c>
      <c r="F116" s="4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42" t="e">
        <v>#N/A</v>
      </c>
    </row>
    <row r="117" spans="4:9" x14ac:dyDescent="0.2">
      <c r="D117" s="45" t="e">
        <v>#N/A</v>
      </c>
      <c r="E117" s="46" t="e">
        <f>_xll.qlRateHelperRate($D117)</f>
        <v>#VALUE!</v>
      </c>
      <c r="F117" s="4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42" t="e">
        <v>#N/A</v>
      </c>
    </row>
    <row r="118" spans="4:9" x14ac:dyDescent="0.2">
      <c r="D118" s="45" t="e">
        <v>#N/A</v>
      </c>
      <c r="E118" s="46" t="e">
        <f>_xll.qlRateHelperRate($D118)</f>
        <v>#VALUE!</v>
      </c>
      <c r="F118" s="4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42" t="e">
        <v>#N/A</v>
      </c>
    </row>
    <row r="119" spans="4:9" x14ac:dyDescent="0.2">
      <c r="D119" s="45" t="e">
        <v>#N/A</v>
      </c>
      <c r="E119" s="46" t="e">
        <f>_xll.qlRateHelperRate($D119)</f>
        <v>#VALUE!</v>
      </c>
      <c r="F119" s="4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42" t="e">
        <v>#N/A</v>
      </c>
    </row>
    <row r="120" spans="4:9" x14ac:dyDescent="0.2">
      <c r="D120" s="45" t="e">
        <v>#N/A</v>
      </c>
      <c r="E120" s="46" t="e">
        <f>_xll.qlRateHelperRate($D120)</f>
        <v>#VALUE!</v>
      </c>
      <c r="F120" s="4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42" t="e">
        <v>#N/A</v>
      </c>
    </row>
    <row r="121" spans="4:9" x14ac:dyDescent="0.2">
      <c r="D121" s="45" t="e">
        <v>#N/A</v>
      </c>
      <c r="E121" s="46" t="e">
        <f>_xll.qlRateHelperRate($D121)</f>
        <v>#VALUE!</v>
      </c>
      <c r="F121" s="4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42" t="e">
        <v>#N/A</v>
      </c>
    </row>
    <row r="122" spans="4:9" x14ac:dyDescent="0.2">
      <c r="D122" s="45" t="e">
        <v>#N/A</v>
      </c>
      <c r="E122" s="46" t="e">
        <f>_xll.qlRateHelperRate($D122)</f>
        <v>#VALUE!</v>
      </c>
      <c r="F122" s="4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42" t="e">
        <v>#N/A</v>
      </c>
    </row>
    <row r="123" spans="4:9" x14ac:dyDescent="0.2">
      <c r="D123" s="45" t="e">
        <v>#N/A</v>
      </c>
      <c r="E123" s="46" t="e">
        <f>_xll.qlRateHelperRate($D123)</f>
        <v>#VALUE!</v>
      </c>
      <c r="F123" s="4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42" t="e">
        <v>#N/A</v>
      </c>
    </row>
    <row r="124" spans="4:9" x14ac:dyDescent="0.2">
      <c r="D124" s="45" t="e">
        <v>#N/A</v>
      </c>
      <c r="E124" s="46" t="e">
        <f>_xll.qlRateHelperRate($D124)</f>
        <v>#VALUE!</v>
      </c>
      <c r="F124" s="4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42" t="e">
        <v>#N/A</v>
      </c>
    </row>
    <row r="125" spans="4:9" x14ac:dyDescent="0.2">
      <c r="D125" s="45" t="e">
        <v>#N/A</v>
      </c>
      <c r="E125" s="46" t="e">
        <f>_xll.qlRateHelperRate($D125)</f>
        <v>#VALUE!</v>
      </c>
      <c r="F125" s="4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42" t="e">
        <v>#N/A</v>
      </c>
    </row>
    <row r="126" spans="4:9" ht="12" thickBot="1" x14ac:dyDescent="0.25">
      <c r="D126" s="53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8" t="e">
        <f>_xll.qlRateHelperEarliestDate($D126)</f>
        <v>#VALUE!</v>
      </c>
      <c r="H126" s="59" t="e">
        <f>_xll.qlRateHelperLatestDate($D126)</f>
        <v>#VALUE!</v>
      </c>
      <c r="I126" s="4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HKD_YCRH_Swaps_ON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HKD_YCRH_Swaps_ON!DiscountingCurve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2013-11-28T18:57:20Z</dcterms:modified>
</cp:coreProperties>
</file>