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-15" windowWidth="9630" windowHeight="12015"/>
  </bookViews>
  <sheets>
    <sheet name="MainChecks" sheetId="2" r:id="rId1"/>
  </sheets>
  <definedNames>
    <definedName name="Currency">MainChecks!$B$1</definedName>
    <definedName name="EvaluationDate">MainChecks!$C$3</definedName>
    <definedName name="FirstIndex">MainChecks!$B$7</definedName>
    <definedName name="InterestRatesTrigger">MainChecks!#REF!</definedName>
    <definedName name="SecondIMMDate">MainChecks!$C$10</definedName>
    <definedName name="Trigger">MainChecks!$H$2</definedName>
    <definedName name="Yesterday">MainChecks!$C$7</definedName>
  </definedNames>
  <calcPr calcId="145621"/>
</workbook>
</file>

<file path=xl/calcChain.xml><?xml version="1.0" encoding="utf-8"?>
<calcChain xmlns="http://schemas.openxmlformats.org/spreadsheetml/2006/main">
  <c r="C3" i="2" l="1"/>
  <c r="C5" i="2" s="1"/>
  <c r="B7" i="2" l="1"/>
  <c r="B3" i="2" l="1"/>
  <c r="B6" i="2"/>
  <c r="H3" i="2"/>
  <c r="C4" i="2" l="1"/>
  <c r="C6" i="2"/>
  <c r="B5" i="2" l="1"/>
  <c r="B4" i="2"/>
  <c r="C7" i="2"/>
  <c r="H5" i="2"/>
  <c r="H7" i="2"/>
  <c r="C1" i="2"/>
  <c r="H9" i="2"/>
  <c r="H8" i="2"/>
  <c r="C9" i="2" l="1"/>
  <c r="D7" i="2"/>
  <c r="D9" i="2"/>
  <c r="C10" i="2"/>
  <c r="E9" i="2"/>
  <c r="C8" i="2"/>
  <c r="D8" i="2"/>
  <c r="D5" i="2"/>
  <c r="E5" i="2" s="1"/>
  <c r="D10" i="2"/>
  <c r="D3" i="2"/>
  <c r="D4" i="2"/>
  <c r="D6" i="2"/>
  <c r="E7" i="2"/>
  <c r="E8" i="2"/>
  <c r="E6" i="2" l="1"/>
  <c r="E4" i="2"/>
  <c r="E3" i="2"/>
  <c r="E10" i="2"/>
</calcChain>
</file>

<file path=xl/sharedStrings.xml><?xml version="1.0" encoding="utf-8"?>
<sst xmlns="http://schemas.openxmlformats.org/spreadsheetml/2006/main" count="14" uniqueCount="14">
  <si>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</si>
  <si>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</si>
  <si>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</si>
  <si>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</si>
  <si>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</si>
  <si>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</si>
  <si>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</si>
  <si>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</si>
  <si>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Boost</t>
  </si>
  <si>
    <t>QuantLib</t>
  </si>
  <si>
    <t>ObjectHandler</t>
  </si>
  <si>
    <t>Eikon</t>
  </si>
  <si>
    <t>FGBLc1</t>
  </si>
  <si>
    <t>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</si>
</sst>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170" fontId="7" fillId="3" borderId="25" xfId="0" applyNumberFormat="1" applyFont="1" applyFill="1" applyBorder="1" applyAlignment="1">
      <alignment horizontal="center"/>
    </xf>
    <xf numFmtId="0" fontId="6" fillId="6" borderId="0" xfId="0" applyFont="1" applyFill="1"/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7" fontId="6" fillId="4" borderId="0" xfId="0" applyNumberFormat="1" applyFont="1" applyFill="1"/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09:20:46</v>
        <stp/>
        <stp>{B29BF177-39B7-4281-B10F-4A7C05F60892}</stp>
        <tr r="H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V58"/>
  <sheetViews>
    <sheetView tabSelected="1" workbookViewId="0">
      <selection activeCell="H2" sqref="H2"/>
    </sheetView>
  </sheetViews>
  <sheetFormatPr defaultRowHeight="11.25" x14ac:dyDescent="0.2"/>
  <cols>
    <col min="1" max="1" width="2.7109375" style="5" customWidth="1"/>
    <col min="2" max="2" width="10" style="5" bestFit="1" customWidth="1"/>
    <col min="3" max="3" width="17.28515625" style="5" customWidth="1"/>
    <col min="4" max="4" width="8" style="5" bestFit="1" customWidth="1"/>
    <col min="5" max="5" width="31.7109375" style="5" customWidth="1"/>
    <col min="6" max="6" width="2.7109375" style="5" customWidth="1"/>
    <col min="7" max="7" width="14.140625" style="5" bestFit="1" customWidth="1"/>
    <col min="8" max="8" width="21.42578125" style="5" bestFit="1" customWidth="1"/>
    <col min="9" max="9" width="2.7109375" style="5" customWidth="1"/>
    <col min="10" max="16384" width="9.140625" style="5"/>
  </cols>
  <sheetData>
    <row r="1" spans="1:22" ht="11.25" customHeight="1" thickBot="1" x14ac:dyDescent="0.25">
      <c r="A1" s="1"/>
      <c r="B1" s="2" t="s">
        <v>13</v>
      </c>
      <c r="C1" s="2" t="str">
        <f>_xll.qlxlVersion(TRUE,Trigger)</f>
        <v>QuantLibXL 1.5.0 - MS VC++ 9.0 - Multithreaded Dynamic Runtime library - Release Configuration - Jun 25 2014 10:33:09</v>
      </c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1.25" customHeight="1" thickBot="1" x14ac:dyDescent="0.25">
      <c r="A2" s="6"/>
      <c r="B2" s="7" t="s">
        <v>0</v>
      </c>
      <c r="C2" s="40" t="s">
        <v>5</v>
      </c>
      <c r="D2" s="8" t="s">
        <v>1</v>
      </c>
      <c r="E2" s="9" t="s">
        <v>2</v>
      </c>
      <c r="F2" s="10"/>
      <c r="G2" s="11" t="s">
        <v>3</v>
      </c>
      <c r="H2" s="30"/>
      <c r="I2" s="1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1.25" customHeight="1" x14ac:dyDescent="0.2">
      <c r="A3" s="6"/>
      <c r="B3" s="14" t="str">
        <f>UPPER(Currency)&amp;"STD"</f>
        <v>AUDSTD</v>
      </c>
      <c r="C3" s="39">
        <f>_xll.qlCalendarAdjust("Australia",_xll.qlSettingsEvaluationDate(ISERROR(Trigger)),"f")</f>
        <v>41822</v>
      </c>
      <c r="D3" s="15">
        <f>_xll.qlYieldTSDiscount(B3,C3,,Trigger)</f>
        <v>1</v>
      </c>
      <c r="E3" s="16" t="str">
        <f>IF(ISERROR(C3),_xll.ohRangeRetrieveError(C3),_xll.ohRangeRetrieveError(D3))</f>
        <v/>
      </c>
      <c r="F3" s="10"/>
      <c r="G3" s="37" t="s">
        <v>11</v>
      </c>
      <c r="H3" s="36" t="str">
        <f>_xll.RData(G4,"LAST",,"FRQ:1S",,H4)</f>
        <v>Updated at 09:20:46</v>
      </c>
      <c r="I3" s="1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1.25" customHeight="1" thickBot="1" x14ac:dyDescent="0.25">
      <c r="A4" s="6"/>
      <c r="B4" s="14" t="str">
        <f>UPPER(Currency)&amp;"ON"</f>
        <v>AUDON</v>
      </c>
      <c r="C4" s="31">
        <f>EvaluationDate</f>
        <v>41822</v>
      </c>
      <c r="D4" s="15">
        <f>_xll.qlYieldTSDiscount(B4,C4,,Trigger)</f>
        <v>1</v>
      </c>
      <c r="E4" s="16" t="str">
        <f>IF(ISERROR(C4),_xll.ohRangeRetrieveError(C4),_xll.ohRangeRetrieveError(D4))</f>
        <v/>
      </c>
      <c r="F4" s="10"/>
      <c r="G4" s="38" t="s">
        <v>12</v>
      </c>
      <c r="H4" s="35">
        <v>147.04</v>
      </c>
      <c r="I4" s="1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1.25" customHeight="1" x14ac:dyDescent="0.2">
      <c r="A5" s="6"/>
      <c r="B5" s="14" t="str">
        <f>UPPER(Currency)&amp;"3M"</f>
        <v>AUD3M</v>
      </c>
      <c r="C5" s="31">
        <f>_xll.qlCalendarAdvance(_xll.qlIndexFixingCalendar(FirstIndex),EvaluationDate,_xll.qlInterestRateIndexFixingDays(FirstIndex)&amp;"D")</f>
        <v>41822</v>
      </c>
      <c r="D5" s="15">
        <f>_xll.qlYieldTSDiscount(B5,C5,,Trigger)</f>
        <v>1</v>
      </c>
      <c r="E5" s="16" t="str">
        <f>IF(ISERROR(C5),_xll.ohRangeRetrieveError(C5),_xll.ohRangeRetrieveError(D5))</f>
        <v/>
      </c>
      <c r="F5" s="10"/>
      <c r="G5" s="17" t="s">
        <v>4</v>
      </c>
      <c r="H5" s="18">
        <f>_xll.ohRepositoryObjectCount(Trigger)</f>
        <v>775</v>
      </c>
      <c r="I5" s="12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1.25" customHeight="1" thickBot="1" x14ac:dyDescent="0.25">
      <c r="A6" s="6"/>
      <c r="B6" s="14" t="str">
        <f>UPPER(Currency)&amp;"6M"</f>
        <v>AUD6M</v>
      </c>
      <c r="C6" s="31">
        <f>_xll.qlCalendarAdvance(_xll.qlIndexFixingCalendar(FirstIndex),EvaluationDate,_xll.qlInterestRateIndexFixingDays(FirstIndex)&amp;"D")</f>
        <v>41822</v>
      </c>
      <c r="D6" s="15">
        <f>_xll.qlYieldTSDiscount(B6,C6,,Trigger)</f>
        <v>1</v>
      </c>
      <c r="E6" s="16" t="str">
        <f>IF(ISERROR(C6),_xll.ohRangeRetrieveError(C6),_xll.ohRangeRetrieveError(D6))</f>
        <v/>
      </c>
      <c r="F6" s="10"/>
      <c r="G6" s="25" t="s">
        <v>7</v>
      </c>
      <c r="H6" s="26" t="s">
        <v>6</v>
      </c>
      <c r="I6" s="1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1.25" customHeight="1" x14ac:dyDescent="0.2">
      <c r="A7" s="6"/>
      <c r="B7" s="42" t="str">
        <f>PROPER(Currency)&amp;"BBSW"&amp;"6M"</f>
        <v>AudBBSW6M</v>
      </c>
      <c r="C7" s="32">
        <f>_xll.qlCalendarAdvance(_xll.qlIndexFixingCalendar(FirstIndex),EvaluationDate,"-2D","Preceding")</f>
        <v>41820</v>
      </c>
      <c r="D7" s="21" t="e">
        <f>_xll.qlIndexFixing(FirstIndex,C7)</f>
        <v>#NUM!</v>
      </c>
      <c r="E7" s="13" t="str">
        <f ca="1">IF(ISERROR(C7),_xll.ohRangeRetrieveError(C7),_xll.ohRangeRetrieveError(D7))</f>
        <v>qlIndexFixing - Missing BBSW6M Actual/365 (Fixed) fixing for June 30th, 2014</v>
      </c>
      <c r="F7" s="10"/>
      <c r="G7" s="19" t="s">
        <v>8</v>
      </c>
      <c r="H7" s="20" t="str">
        <f>_xll.ohBoostVersion(Trigger)</f>
        <v>1_52</v>
      </c>
      <c r="I7" s="1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1.25" customHeight="1" x14ac:dyDescent="0.2">
      <c r="A8" s="6"/>
      <c r="B8" s="43"/>
      <c r="C8" s="33">
        <f>_xll.qlCalendarAdvance(_xll.qlIndexFixingCalendar(FirstIndex),EvaluationDate,"-1D","Preceding")</f>
        <v>41821</v>
      </c>
      <c r="D8" s="22" t="e">
        <f>_xll.qlIndexFixing(FirstIndex,C8)</f>
        <v>#NUM!</v>
      </c>
      <c r="E8" s="16" t="str">
        <f ca="1">IF(ISERROR(C8),_xll.ohRangeRetrieveError(C8),_xll.ohRangeRetrieveError(D8))</f>
        <v>qlIndexFixing - Missing BBSW6M Actual/365 (Fixed) fixing for July 1st, 2014</v>
      </c>
      <c r="F8" s="10"/>
      <c r="G8" s="19" t="s">
        <v>9</v>
      </c>
      <c r="H8" s="20" t="str">
        <f>_xll.qlVersion(Trigger)</f>
        <v>1.5</v>
      </c>
      <c r="I8" s="1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1.25" customHeight="1" thickBot="1" x14ac:dyDescent="0.25">
      <c r="A9" s="6"/>
      <c r="B9" s="43"/>
      <c r="C9" s="33">
        <f>EvaluationDate</f>
        <v>41822</v>
      </c>
      <c r="D9" s="22">
        <f>_xll.qlIndexFixing(FirstIndex,C9)</f>
        <v>2.7250000000000031E-2</v>
      </c>
      <c r="E9" s="16" t="str">
        <f>IF(ISERROR(C9),_xll.ohRangeRetrieveError(C9),_xll.ohRangeRetrieveError(D9))</f>
        <v/>
      </c>
      <c r="F9" s="10"/>
      <c r="G9" s="25" t="s">
        <v>10</v>
      </c>
      <c r="H9" s="26" t="str">
        <f>_xll.ohVersion(Trigger)</f>
        <v>1.5.0</v>
      </c>
      <c r="I9" s="1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1.25" customHeight="1" thickBot="1" x14ac:dyDescent="0.25">
      <c r="A10" s="6"/>
      <c r="B10" s="44"/>
      <c r="C10" s="34">
        <f>_xll.qlCalendarAdvance(_xll.qlIndexFixingCalendar(FirstIndex),_xll.qlIMMNextDate(_xll.qlIMMNextDate(EvaluationDate+1)+1),-_xll.qlInterestRateIndexFixingDays(FirstIndex)&amp;"D")</f>
        <v>41990</v>
      </c>
      <c r="D10" s="23">
        <f>_xll.qlIndexFixing(FirstIndex,C10,TRUE)</f>
        <v>2.6417212935150629E-2</v>
      </c>
      <c r="E10" s="24" t="str">
        <f>IF(ISERROR(C10),_xll.ohRangeRetrieveError(C10),_xll.ohRangeRetrieveError(D10))</f>
        <v/>
      </c>
      <c r="F10" s="10"/>
      <c r="G10" s="41"/>
      <c r="H10" s="41"/>
      <c r="I10" s="1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1.25" customHeight="1" thickBot="1" x14ac:dyDescent="0.25">
      <c r="A11" s="27"/>
      <c r="B11" s="28"/>
      <c r="C11" s="28"/>
      <c r="D11" s="28"/>
      <c r="E11" s="28"/>
      <c r="F11" s="28"/>
      <c r="G11" s="28"/>
      <c r="H11" s="28"/>
      <c r="I11" s="2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">
      <c r="A25" s="4"/>
      <c r="B25" s="4"/>
      <c r="C25" s="4"/>
      <c r="D25" s="4"/>
      <c r="E25" s="4"/>
      <c r="F25" s="4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">
      <c r="A52" s="4"/>
      <c r="B52" s="4"/>
      <c r="C52" s="4"/>
      <c r="D52" s="4"/>
      <c r="E52" s="4"/>
      <c r="F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">
      <c r="A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"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"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"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"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2"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</sheetData>
  <mergeCells count="1">
    <mergeCell ref="B7:B10"/>
  </mergeCells>
  <phoneticPr fontId="2" type="noConversion"/>
  <dataValidations count="1">
    <dataValidation type="list" allowBlank="1" showInputMessage="1" showErrorMessage="1" sqref="B1">
      <formula1>"EUR,USD,GBP,JPY,CHF,AUD"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MainChecks</vt:lpstr>
      <vt:lpstr>Currency</vt:lpstr>
      <vt:lpstr>EvaluationDate</vt:lpstr>
      <vt:lpstr>FirstIndex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MAZZOCCHI PAOLO</cp:lastModifiedBy>
  <cp:lastPrinted>2007-04-04T08:40:21Z</cp:lastPrinted>
  <dcterms:created xsi:type="dcterms:W3CDTF">2006-04-26T09:45:07Z</dcterms:created>
  <dcterms:modified xsi:type="dcterms:W3CDTF">2014-07-02T07:21:17Z</dcterms:modified>
</cp:coreProperties>
</file>