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3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MainChecks!$B$10</definedName>
    <definedName name="InterestRatesTrigger">MainChecks!$I$5</definedName>
    <definedName name="SecondIMMDate">MainChecks!$C$11</definedName>
    <definedName name="Trigger">MainChecks!$I$2</definedName>
    <definedName name="Yesterday">MainChecks!$C$8</definedName>
  </definedNames>
  <calcPr calcId="145621"/>
</workbook>
</file>

<file path=xl/calcChain.xml><?xml version="1.0" encoding="utf-8"?>
<calcChain xmlns="http://schemas.openxmlformats.org/spreadsheetml/2006/main">
  <c r="C6" i="2" l="1"/>
  <c r="C7" i="2"/>
  <c r="C5" i="2"/>
  <c r="C3" i="2"/>
  <c r="B7" i="2" l="1"/>
  <c r="B6" i="2"/>
  <c r="B5" i="2"/>
  <c r="B4" i="2"/>
  <c r="B3" i="2"/>
  <c r="B10" i="2" l="1"/>
  <c r="I11" i="2"/>
  <c r="I10" i="2"/>
  <c r="I6" i="2"/>
  <c r="C1" i="2"/>
  <c r="I9" i="2"/>
  <c r="I8" i="2"/>
  <c r="I3" i="2"/>
  <c r="C10" i="2" l="1"/>
  <c r="C4" i="2"/>
  <c r="C11" i="2"/>
  <c r="E4" i="2"/>
  <c r="E11" i="2"/>
  <c r="E3" i="2"/>
  <c r="F3" i="2" s="1"/>
  <c r="E5" i="2"/>
  <c r="E10" i="2"/>
  <c r="E6" i="2"/>
  <c r="C8" i="2"/>
  <c r="F6" i="2"/>
  <c r="E8" i="2"/>
  <c r="F10" i="2"/>
  <c r="E7" i="2"/>
  <c r="F7" i="2" s="1"/>
  <c r="C9" i="2"/>
  <c r="F5" i="2"/>
  <c r="F4" i="2"/>
  <c r="E9" i="2"/>
  <c r="F9" i="2" l="1"/>
  <c r="F8" i="2"/>
  <c r="F11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<sst xmlns="http://schemas.openxmlformats.org/spreadsheetml/2006/main" count="16" uniqueCount="16">
  <si>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</si>
  <si>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</si>
  <si>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</si>
  <si>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</si>
  <si>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</si>
  <si>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</si>
  <si>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</si>
  <si>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</si>
  <si>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</si>
  <si>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</si>
  <si>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</si>
  <si>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</si>
  <si>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</si>
  <si>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HKD</t>
  </si>
  <si>
    <t>MarketUpdates</t>
  </si>
  <si>
    <t>Eikon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</si>
</sst>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09:29:32</v>
        <stp/>
        <stp>{34F68D1F-9AFB-4FFE-8494-ECE0C4918196}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K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Hibor"/>
      <sheetName val="Hibor Time Series"/>
      <sheetName val="OIS"/>
      <sheetName val="Deposits"/>
      <sheetName val="FRA"/>
      <sheetName val="Futures3M"/>
      <sheetName val="Swaps1M"/>
      <sheetName val="Swap3M"/>
      <sheetName val="BasisSwap1M3M"/>
      <sheetName val="BasisSwap3M6M"/>
    </sheetNames>
    <definedNames>
      <definedName name="TriggerCounter" refersTo="='General Settings'!$D$22"/>
    </definedNames>
    <sheetDataSet>
      <sheetData sheetId="0">
        <row r="22">
          <cell r="D22">
            <v>2</v>
          </cell>
        </row>
      </sheetData>
      <sheetData sheetId="1"/>
      <sheetData sheetId="2"/>
      <sheetData sheetId="3">
        <row r="22">
          <cell r="D22" t="str">
            <v>21M</v>
          </cell>
        </row>
      </sheetData>
      <sheetData sheetId="4"/>
      <sheetData sheetId="5">
        <row r="22">
          <cell r="D22" t="str">
            <v>HKD3x9F_Quote</v>
          </cell>
        </row>
      </sheetData>
      <sheetData sheetId="6">
        <row r="22">
          <cell r="D22" t="str">
            <v>F6</v>
          </cell>
        </row>
      </sheetData>
      <sheetData sheetId="7"/>
      <sheetData sheetId="8">
        <row r="22">
          <cell r="D22" t="str">
            <v>3H</v>
          </cell>
        </row>
      </sheetData>
      <sheetData sheetId="9">
        <row r="22">
          <cell r="D22" t="str">
            <v>6L</v>
          </cell>
        </row>
      </sheetData>
      <sheetData sheetId="10">
        <row r="22">
          <cell r="D22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2.7109375" style="6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8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13</v>
      </c>
      <c r="C1" s="3" t="str">
        <f>_xll.qlxlVersion(TRUE,Trigger)</f>
        <v>QuantLibXL 1.5.0 - MS VC++ 9.0 - Multithreaded Dynamic Runtime library - Release Configuration - Jun 25 2014 10:33:09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/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HKDSTD</v>
      </c>
      <c r="C3" s="49">
        <f>_xll.qlCalendarAdjust(_xll.qlIndexFixingCalendar(FirstIndex),_xll.qlSettingsEvaluationDate(ISERROR(Trigger)),"f")</f>
        <v>41822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7" t="s">
        <v>15</v>
      </c>
      <c r="I3" s="46" t="str">
        <f>_xll.RData(H4,"LAST",,"FRQ:1S",,I4)</f>
        <v>Updated at 09:29:32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HKDON</v>
      </c>
      <c r="C4" s="41">
        <f>EvaluationDate</f>
        <v>41822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12</v>
      </c>
      <c r="I4" s="45">
        <v>124.921875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HKD1M</v>
      </c>
      <c r="C5" s="41">
        <f>_xll.qlCalendarAdvance(_xll.qlIndexFixingCalendar(FirstIndex),_xll.qlSettingsEvaluationDate(ISERROR(Trigger)),_xll.qlInterestRateIndexFixingDays(FirstIndex)&amp;"D")</f>
        <v>41822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14</v>
      </c>
      <c r="I5" s="21">
        <f>[1]!TriggerCounter</f>
        <v>2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HKD3M</v>
      </c>
      <c r="C6" s="41">
        <f>_xll.qlCalendarAdvance(_xll.qlIndexFixingCalendar(FirstIndex),_xll.qlSettingsEvaluationDate(ISERROR(Trigger)),_xll.qlInterestRateIndexFixingDays(FirstIndex)&amp;"D")</f>
        <v>41822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415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HKD6M</v>
      </c>
      <c r="C7" s="41">
        <f>_xll.qlCalendarAdvance(_xll.qlIndexFixingCalendar(FirstIndex),_xll.qlSettingsEvaluationDate(ISERROR(Trigger)),_xll.qlInterestRateIndexFixingDays(FirstIndex)&amp;"D")</f>
        <v>41822</v>
      </c>
      <c r="D7" s="17"/>
      <c r="E7" s="18">
        <f>_xll.qlYieldTSDiscount(B7,C7,,Trigger)</f>
        <v>1</v>
      </c>
      <c r="F7" s="19" t="str">
        <f>IF(ISERROR(C7),_xll.ohRangeRetrieveError(C7),_xll.ohRangeRetrieveError(E7))</f>
        <v/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24"/>
      <c r="C8" s="42">
        <f>_xll.qlCalendarAdvance(_xll.qlIndexFixingCalendar(FirstIndex),EvaluationDate,"-2D","Preceding")</f>
        <v>41817</v>
      </c>
      <c r="D8" s="25"/>
      <c r="E8" s="26">
        <f>_xll.qlIndexFixing(FirstIndex,C8)</f>
        <v>3.7713999999999998E-3</v>
      </c>
      <c r="F8" s="15" t="str">
        <f>IF(ISERROR(C8),_xll.ohRangeRetrieveError(C8),_xll.ohRangeRetrieveError(E8))</f>
        <v/>
      </c>
      <c r="G8" s="12"/>
      <c r="H8" s="20" t="s">
        <v>8</v>
      </c>
      <c r="I8" s="21">
        <f>_xll.qlFunctionCount(Trigger)+_xll.ohFunctionCount(Trigger)</f>
        <v>1017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7"/>
      <c r="C9" s="43">
        <f>_xll.qlCalendarAdvance(_xll.qlIndexFixingCalendar(FirstIndex),EvaluationDate,"-1D","Preceding")</f>
        <v>41820</v>
      </c>
      <c r="D9" s="36"/>
      <c r="E9" s="29">
        <f>_xll.qlIndexFixing(FirstIndex,C9)</f>
        <v>3.7929000000000001E-3</v>
      </c>
      <c r="F9" s="19" t="str">
        <f>IF(ISERROR(C9),_xll.ohRangeRetrieveError(C9),_xll.ohRangeRetrieveError(E9))</f>
        <v/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 t="str">
        <f>PROPER(Currency)&amp;IF(UPPER(Currency)="EUR","",IF(UPPER(Currency)="HKD","H","L"))&amp;"ibor3M"</f>
        <v>HkdHibor3M</v>
      </c>
      <c r="C10" s="43">
        <f>EvaluationDate</f>
        <v>41822</v>
      </c>
      <c r="D10" s="28"/>
      <c r="E10" s="29">
        <f>_xll.qlIndexFixing(FirstIndex,C10)</f>
        <v>3.8285999999999997E-3</v>
      </c>
      <c r="F10" s="19" t="str">
        <f>IF(ISERROR(C10),_xll.ohRangeRetrieveError(C10),_xll.ohRangeRetrieveError(E10))</f>
        <v/>
      </c>
      <c r="G10" s="12"/>
      <c r="H10" s="22" t="s">
        <v>10</v>
      </c>
      <c r="I10" s="23" t="str">
        <f>_xll.qlVersion(Trigger)</f>
        <v>1.5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30"/>
      <c r="C11" s="44">
        <f>_xll.qlCalendarAdvance(_xll.qlIndexFixingCalendar(FirstIndex),_xll.qlIMMNextDate(_xll.qlIMMNextDate(EvaluationDate+1)+1),-_xll.qlInterestRateIndexFixingDays(FirstIndex)&amp;"D")</f>
        <v>41990</v>
      </c>
      <c r="D11" s="31"/>
      <c r="E11" s="32">
        <f>_xll.qlIndexFixing(FirstIndex,C11,TRUE)</f>
        <v>4.2294373283367683E-3</v>
      </c>
      <c r="F11" s="33" t="str">
        <f>IF(ISERROR(C11),_xll.ohRangeRetrieveError(C11),_xll.ohRangeRetrieveError(E11))</f>
        <v/>
      </c>
      <c r="G11" s="12"/>
      <c r="H11" s="34" t="s">
        <v>11</v>
      </c>
      <c r="I11" s="35" t="str">
        <f>_xll.ohVersion(Trigger)</f>
        <v>1.5.0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MAZZOCCHI PAOLO</cp:lastModifiedBy>
  <cp:lastPrinted>2007-04-04T08:40:21Z</cp:lastPrinted>
  <dcterms:created xsi:type="dcterms:W3CDTF">2006-04-26T09:45:07Z</dcterms:created>
  <dcterms:modified xsi:type="dcterms:W3CDTF">2014-07-02T07:30:11Z</dcterms:modified>
</cp:coreProperties>
</file>