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9600" windowHeight="11955"/>
  </bookViews>
  <sheets>
    <sheet name="MainChecks" sheetId="2" r:id="rId1"/>
  </sheets>
  <definedNames>
    <definedName name="FuturesDates">MainChecks!#REF!</definedName>
    <definedName name="FuturesTable">MainChecks!$A$10:$H$18</definedName>
    <definedName name="IMMFutures">MainChecks!#REF!</definedName>
    <definedName name="InterestRatesTrigger">MainChecks!#REF!</definedName>
    <definedName name="OFFCurrency">MainChecks!$U$5</definedName>
    <definedName name="OFFFirstIndex">MainChecks!$K$11</definedName>
    <definedName name="ONCurrency">MainChecks!$U$4</definedName>
    <definedName name="ONFirstIndex">MainChecks!$K$10</definedName>
    <definedName name="TenYearsBondFutures">MainChecks!$C$10:$C$12</definedName>
    <definedName name="Trigger">MainChecks!$U$2</definedName>
  </definedNames>
  <calcPr calcId="145621"/>
</workbook>
</file>

<file path=xl/calcChain.xml><?xml version="1.0" encoding="utf-8"?>
<calcChain xmlns="http://schemas.openxmlformats.org/spreadsheetml/2006/main">
  <c r="K16" i="2" l="1"/>
  <c r="K15" i="2"/>
  <c r="K13" i="2"/>
  <c r="K14" i="2"/>
  <c r="L16" i="2"/>
  <c r="L15" i="2"/>
  <c r="L13" i="2"/>
  <c r="L14" i="2"/>
  <c r="M14" i="2"/>
  <c r="M13" i="2"/>
  <c r="M16" i="2"/>
  <c r="M15" i="2"/>
  <c r="Q15" i="2" l="1"/>
  <c r="Q16" i="2"/>
  <c r="Q13" i="2"/>
  <c r="Q14" i="2"/>
  <c r="K17" i="2" l="1"/>
  <c r="L17" i="2"/>
  <c r="M17" i="2"/>
  <c r="Q17" i="2" l="1"/>
  <c r="K11" i="2" l="1"/>
  <c r="K7" i="2"/>
  <c r="M7" i="2"/>
  <c r="M11" i="2"/>
  <c r="L11" i="2"/>
  <c r="Q7" i="2"/>
  <c r="P7" i="2"/>
  <c r="K12" i="2" l="1"/>
  <c r="Q11" i="2"/>
  <c r="K10" i="2" l="1"/>
  <c r="K6" i="2" l="1"/>
  <c r="Q5" i="2"/>
  <c r="P6" i="2"/>
  <c r="Q6" i="2"/>
  <c r="M6" i="2" l="1"/>
  <c r="M10" i="2"/>
  <c r="L10" i="2"/>
  <c r="Q10" i="2"/>
  <c r="U6" i="2"/>
  <c r="L12" i="2"/>
  <c r="U7" i="2"/>
  <c r="M12" i="2"/>
  <c r="Q12" i="2"/>
</calcChain>
</file>

<file path=xl/sharedStrings.xml><?xml version="1.0" encoding="utf-8"?>
<sst xmlns="http://schemas.openxmlformats.org/spreadsheetml/2006/main" count="97" uniqueCount="57">
  <si>
    <t>ObjectID</t>
  </si>
  <si>
    <t>Trigger</t>
  </si>
  <si>
    <t>Object Count:</t>
  </si>
  <si>
    <t>FGBLc1</t>
  </si>
  <si>
    <t>Boost / OH / QLXL</t>
  </si>
  <si>
    <t>EUR</t>
  </si>
  <si>
    <t>RIC</t>
  </si>
  <si>
    <t>Curves Checks</t>
  </si>
  <si>
    <t>MarketData Checks</t>
  </si>
  <si>
    <t>Reference Date</t>
  </si>
  <si>
    <t>Value</t>
  </si>
  <si>
    <t>Info</t>
  </si>
  <si>
    <t xml:space="preserve"> </t>
  </si>
  <si>
    <t>Last-Bid/Ask</t>
  </si>
  <si>
    <t>FLGc1</t>
  </si>
  <si>
    <t>TYcm1t</t>
  </si>
  <si>
    <t>USD</t>
  </si>
  <si>
    <t>GBP</t>
  </si>
  <si>
    <t>HKD</t>
  </si>
  <si>
    <t>JPY</t>
  </si>
  <si>
    <t>AUD</t>
  </si>
  <si>
    <t>CNY</t>
  </si>
  <si>
    <t>CNH</t>
  </si>
  <si>
    <t>CHF</t>
  </si>
  <si>
    <t>FEI</t>
  </si>
  <si>
    <t>ED</t>
  </si>
  <si>
    <t>FSS</t>
  </si>
  <si>
    <t>FES</t>
  </si>
  <si>
    <t>AB</t>
  </si>
  <si>
    <t>6L</t>
  </si>
  <si>
    <t>6E</t>
  </si>
  <si>
    <t>SB</t>
  </si>
  <si>
    <t>3L</t>
  </si>
  <si>
    <t>AM</t>
  </si>
  <si>
    <t>ibor</t>
  </si>
  <si>
    <t>Libor</t>
  </si>
  <si>
    <t>Hibor</t>
  </si>
  <si>
    <t>BBSW</t>
  </si>
  <si>
    <t>6M</t>
  </si>
  <si>
    <t>3M</t>
  </si>
  <si>
    <t>HIR</t>
  </si>
  <si>
    <t>QM</t>
  </si>
  <si>
    <t>3H</t>
  </si>
  <si>
    <t>JEY</t>
  </si>
  <si>
    <t>YBA</t>
  </si>
  <si>
    <t>SM</t>
  </si>
  <si>
    <t>6AB</t>
  </si>
  <si>
    <t>Expiry-Value Date</t>
  </si>
  <si>
    <t>ICAP</t>
  </si>
  <si>
    <t>ICAA</t>
  </si>
  <si>
    <t>PREA</t>
  </si>
  <si>
    <t>-</t>
  </si>
  <si>
    <t>3S</t>
  </si>
  <si>
    <t>TRHK</t>
  </si>
  <si>
    <t>Shibor</t>
  </si>
  <si>
    <t>ONCurrency</t>
  </si>
  <si>
    <t>OFFCurrency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</si>
</sst>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General_)"/>
    <numFmt numFmtId="169" formatCode="0.0000"/>
    <numFmt numFmtId="170" formatCode="0.000000000"/>
    <numFmt numFmtId="171" formatCode="ddd\,\ dd\-mmm\-yyyy\ hh:mm:ss"/>
    <numFmt numFmtId="172" formatCode="dd\-mmm\-yy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sz val="10"/>
      <name val="Arial"/>
      <family val="2"/>
    </font>
    <font>
      <b/>
      <sz val="12"/>
      <name val="Courier New"/>
      <family val="3"/>
    </font>
    <font>
      <sz val="8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8" fontId="5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5" borderId="9" applyNumberFormat="0" applyFont="0" applyAlignment="0" applyProtection="0"/>
  </cellStyleXfs>
  <cellXfs count="48">
    <xf numFmtId="0" fontId="0" fillId="0" borderId="0" xfId="0"/>
    <xf numFmtId="0" fontId="6" fillId="3" borderId="0" xfId="0" applyFont="1" applyFill="1"/>
    <xf numFmtId="0" fontId="6" fillId="0" borderId="0" xfId="0" applyFont="1"/>
    <xf numFmtId="0" fontId="6" fillId="4" borderId="0" xfId="0" applyFont="1" applyFill="1"/>
    <xf numFmtId="0" fontId="6" fillId="0" borderId="1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0" borderId="10" xfId="0" applyNumberFormat="1" applyFont="1" applyFill="1" applyBorder="1" applyAlignment="1" applyProtection="1">
      <alignment horizontal="center"/>
    </xf>
    <xf numFmtId="0" fontId="7" fillId="6" borderId="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Continuous" vertical="center"/>
    </xf>
    <xf numFmtId="0" fontId="9" fillId="6" borderId="12" xfId="0" applyFont="1" applyFill="1" applyBorder="1" applyAlignment="1">
      <alignment horizontal="centerContinuous" vertical="center"/>
    </xf>
    <xf numFmtId="0" fontId="9" fillId="6" borderId="13" xfId="0" applyFont="1" applyFill="1" applyBorder="1" applyAlignment="1">
      <alignment horizontal="centerContinuous" vertic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171" fontId="6" fillId="0" borderId="10" xfId="0" applyNumberFormat="1" applyFont="1" applyFill="1" applyBorder="1" applyAlignment="1" applyProtection="1">
      <alignment horizontal="center"/>
    </xf>
    <xf numFmtId="0" fontId="6" fillId="6" borderId="10" xfId="8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 vertical="center"/>
    </xf>
    <xf numFmtId="0" fontId="6" fillId="7" borderId="14" xfId="0" applyFont="1" applyFill="1" applyBorder="1" applyAlignment="1">
      <alignment vertical="center"/>
    </xf>
    <xf numFmtId="166" fontId="6" fillId="0" borderId="0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vertical="center"/>
    </xf>
    <xf numFmtId="0" fontId="6" fillId="7" borderId="11" xfId="0" applyFont="1" applyFill="1" applyBorder="1" applyAlignment="1">
      <alignment vertical="center"/>
    </xf>
    <xf numFmtId="166" fontId="6" fillId="0" borderId="12" xfId="0" applyNumberFormat="1" applyFont="1" applyFill="1" applyBorder="1" applyAlignment="1">
      <alignment vertical="center"/>
    </xf>
    <xf numFmtId="169" fontId="6" fillId="0" borderId="12" xfId="0" applyNumberFormat="1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169" fontId="6" fillId="0" borderId="0" xfId="0" applyNumberFormat="1" applyFont="1" applyFill="1" applyBorder="1" applyAlignment="1">
      <alignment horizontal="right" vertical="center"/>
    </xf>
    <xf numFmtId="169" fontId="10" fillId="0" borderId="15" xfId="4" applyNumberFormat="1" applyFont="1" applyFill="1" applyBorder="1" applyAlignment="1">
      <alignment vertical="center"/>
    </xf>
    <xf numFmtId="0" fontId="6" fillId="0" borderId="0" xfId="0" applyFont="1" applyFill="1" applyBorder="1"/>
    <xf numFmtId="172" fontId="6" fillId="0" borderId="7" xfId="0" applyNumberFormat="1" applyFont="1" applyFill="1" applyBorder="1"/>
    <xf numFmtId="0" fontId="6" fillId="0" borderId="6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6" xfId="0" applyFont="1" applyFill="1" applyBorder="1"/>
    <xf numFmtId="165" fontId="6" fillId="0" borderId="12" xfId="4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6" fillId="7" borderId="17" xfId="0" applyFont="1" applyFill="1" applyBorder="1" applyAlignment="1">
      <alignment vertical="center"/>
    </xf>
    <xf numFmtId="166" fontId="6" fillId="0" borderId="18" xfId="0" applyNumberFormat="1" applyFont="1" applyFill="1" applyBorder="1" applyAlignment="1">
      <alignment vertical="center"/>
    </xf>
    <xf numFmtId="165" fontId="6" fillId="0" borderId="18" xfId="4" applyNumberFormat="1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170" fontId="6" fillId="0" borderId="12" xfId="0" applyNumberFormat="1" applyFont="1" applyFill="1" applyBorder="1" applyAlignment="1">
      <alignment vertical="center"/>
    </xf>
    <xf numFmtId="169" fontId="10" fillId="0" borderId="13" xfId="4" applyNumberFormat="1" applyFont="1" applyFill="1" applyBorder="1" applyAlignment="1">
      <alignment vertical="center"/>
    </xf>
    <xf numFmtId="170" fontId="6" fillId="0" borderId="18" xfId="0" applyNumberFormat="1" applyFont="1" applyFill="1" applyBorder="1" applyAlignment="1">
      <alignment vertical="center"/>
    </xf>
    <xf numFmtId="169" fontId="10" fillId="0" borderId="19" xfId="4" applyNumberFormat="1" applyFont="1" applyFill="1" applyBorder="1" applyAlignment="1">
      <alignment vertical="center"/>
    </xf>
  </cellXfs>
  <cellStyles count="9">
    <cellStyle name="Migliaia (0)_AZIONI" xfId="1"/>
    <cellStyle name="Migliaia_AZIONI" xfId="2"/>
    <cellStyle name="Normal" xfId="0" builtinId="0"/>
    <cellStyle name="Normale_AZIONI" xfId="3"/>
    <cellStyle name="Note" xfId="8" builtinId="10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11:41:46</v>
        <stp/>
        <stp>{85BC0E35-D8F8-42CA-A9EF-C6699D75719B}</stp>
        <tr r="Q6" s="2"/>
      </tp>
      <tp t="s">
        <v>Updated at 11:41:46</v>
        <stp/>
        <stp>{99129A87-6CB9-4509-A1D9-6ABBEACBFCAC}</stp>
        <tr r="P6" s="2"/>
      </tp>
      <tp t="s">
        <v>Updated at 15:42:26</v>
        <stp/>
        <stp>{93051578-7274-44A7-B12C-699F864637A6}</stp>
        <tr r="Q7" s="2"/>
      </tp>
      <tp t="s">
        <v>Updated at 15:42:26</v>
        <stp/>
        <stp>{6BECB31D-E40F-41A3-81AF-2CF609EB15E3}</stp>
        <tr r="P7" s="2"/>
      </tp>
      <tp t="s">
        <v>Updated at 16:01:01</v>
        <stp/>
        <stp>{C8AB787B-3944-4E0E-8765-3F7B9169217A}</stp>
        <tr r="Q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0</xdr:colOff>
          <xdr:row>1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103"/>
  <sheetViews>
    <sheetView showGridLines="0" tabSelected="1" topLeftCell="I1" workbookViewId="0">
      <selection activeCell="U2" sqref="U2"/>
    </sheetView>
  </sheetViews>
  <sheetFormatPr defaultColWidth="9.28515625" defaultRowHeight="11.25" outlineLevelCol="1" x14ac:dyDescent="0.2"/>
  <cols>
    <col min="1" max="1" width="4" style="2" hidden="1" customWidth="1" outlineLevel="1"/>
    <col min="2" max="2" width="5" style="2" hidden="1" customWidth="1" outlineLevel="1"/>
    <col min="3" max="3" width="10" style="2" hidden="1" customWidth="1" outlineLevel="1"/>
    <col min="4" max="4" width="6" style="2" hidden="1" customWidth="1" outlineLevel="1"/>
    <col min="5" max="5" width="3" style="2" hidden="1" customWidth="1" outlineLevel="1"/>
    <col min="6" max="6" width="4" style="2" hidden="1" customWidth="1" outlineLevel="1"/>
    <col min="7" max="7" width="5" style="2" hidden="1" customWidth="1" outlineLevel="1"/>
    <col min="8" max="8" width="7" style="2" hidden="1" customWidth="1" outlineLevel="1"/>
    <col min="9" max="9" width="2.7109375" style="2" customWidth="1" collapsed="1"/>
    <col min="10" max="10" width="2.7109375" style="2" customWidth="1"/>
    <col min="11" max="11" width="14.140625" style="2" bestFit="1" customWidth="1"/>
    <col min="12" max="12" width="18.28515625" style="2" bestFit="1" customWidth="1"/>
    <col min="13" max="13" width="13.140625" style="2" bestFit="1" customWidth="1"/>
    <col min="14" max="15" width="7" style="2" hidden="1" customWidth="1" outlineLevel="1"/>
    <col min="16" max="16" width="20.28515625" style="2" hidden="1" customWidth="1" outlineLevel="1"/>
    <col min="17" max="17" width="20.28515625" style="2" bestFit="1" customWidth="1" collapsed="1"/>
    <col min="18" max="19" width="2.7109375" style="2" customWidth="1"/>
    <col min="20" max="20" width="18.28515625" style="2" bestFit="1" customWidth="1"/>
    <col min="21" max="21" width="26.5703125" style="2" bestFit="1" customWidth="1"/>
    <col min="22" max="16384" width="9.28515625" style="2"/>
  </cols>
  <sheetData>
    <row r="1" spans="1:36" ht="12" thickBot="1" x14ac:dyDescent="0.25">
      <c r="A1" s="3"/>
      <c r="B1" s="3"/>
      <c r="C1" s="3"/>
      <c r="D1" s="3"/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</row>
    <row r="2" spans="1:36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6" t="s">
        <v>12</v>
      </c>
      <c r="S2" s="1"/>
      <c r="T2" s="20" t="s">
        <v>1</v>
      </c>
      <c r="U2" s="19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</row>
    <row r="3" spans="1:36" ht="16.5" x14ac:dyDescent="0.2">
      <c r="A3" s="3"/>
      <c r="B3" s="3"/>
      <c r="C3" s="3"/>
      <c r="D3" s="3"/>
      <c r="E3" s="3"/>
      <c r="F3" s="3"/>
      <c r="G3" s="3"/>
      <c r="H3" s="3"/>
      <c r="I3" s="3"/>
      <c r="J3" s="7"/>
      <c r="K3" s="14" t="s">
        <v>8</v>
      </c>
      <c r="L3" s="15"/>
      <c r="M3" s="15"/>
      <c r="N3" s="15"/>
      <c r="O3" s="15"/>
      <c r="P3" s="15"/>
      <c r="Q3" s="16"/>
      <c r="R3" s="8" t="s">
        <v>12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</row>
    <row r="4" spans="1:36" x14ac:dyDescent="0.2">
      <c r="A4" s="3"/>
      <c r="B4" s="3"/>
      <c r="C4" s="3"/>
      <c r="D4" s="3"/>
      <c r="E4" s="3"/>
      <c r="F4" s="3"/>
      <c r="G4" s="3"/>
      <c r="H4" s="3"/>
      <c r="I4" s="3"/>
      <c r="J4" s="7"/>
      <c r="K4" s="17" t="s">
        <v>6</v>
      </c>
      <c r="L4" s="13" t="s">
        <v>47</v>
      </c>
      <c r="M4" s="13" t="s">
        <v>13</v>
      </c>
      <c r="N4" s="13"/>
      <c r="O4" s="13"/>
      <c r="P4" s="13"/>
      <c r="Q4" s="18" t="s">
        <v>11</v>
      </c>
      <c r="R4" s="8" t="s">
        <v>12</v>
      </c>
      <c r="S4" s="1"/>
      <c r="T4" s="20" t="s">
        <v>55</v>
      </c>
      <c r="U4" s="12" t="s">
        <v>21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3"/>
      <c r="AI4" s="3"/>
      <c r="AJ4" s="3"/>
    </row>
    <row r="5" spans="1:36" x14ac:dyDescent="0.2">
      <c r="A5" s="3"/>
      <c r="B5" s="3"/>
      <c r="C5" s="3"/>
      <c r="D5" s="3"/>
      <c r="E5" s="3"/>
      <c r="F5" s="3"/>
      <c r="G5" s="3"/>
      <c r="H5" s="3"/>
      <c r="I5" s="3"/>
      <c r="J5" s="7"/>
      <c r="K5" s="25" t="s">
        <v>3</v>
      </c>
      <c r="L5" s="26">
        <v>41981</v>
      </c>
      <c r="M5" s="27">
        <v>149.31</v>
      </c>
      <c r="N5" s="27"/>
      <c r="O5" s="27"/>
      <c r="P5" s="27"/>
      <c r="Q5" s="28" t="str">
        <f>_xll.RData(K5,{"EXPIR_DATE","LAST"},,"FRQ:1S",,L5)</f>
        <v>Updated at 16:01:01</v>
      </c>
      <c r="R5" s="8" t="s">
        <v>12</v>
      </c>
      <c r="S5" s="1"/>
      <c r="T5" s="20" t="s">
        <v>56</v>
      </c>
      <c r="U5" s="12" t="s">
        <v>22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3"/>
      <c r="AJ5" s="3"/>
    </row>
    <row r="6" spans="1:36" x14ac:dyDescent="0.2">
      <c r="A6" s="3"/>
      <c r="B6" s="3"/>
      <c r="C6" s="3"/>
      <c r="D6" s="3"/>
      <c r="E6" s="3"/>
      <c r="F6" s="3"/>
      <c r="G6" s="3"/>
      <c r="H6" s="3"/>
      <c r="I6" s="3"/>
      <c r="J6" s="21"/>
      <c r="K6" s="22" t="str">
        <f>ONCurrency&amp;VLOOKUP(ONCurrency,FuturesTable,5,0)&amp;VLOOKUP(ONCurrency,FuturesTable,6,0)&amp;"10Y"</f>
        <v>CNYQM3S10Y</v>
      </c>
      <c r="L6" s="23">
        <v>41880</v>
      </c>
      <c r="M6" s="31" t="str">
        <f>N6&amp;"/"&amp;O6</f>
        <v>4.36/4.56</v>
      </c>
      <c r="N6" s="29">
        <v>4.3600000000000003</v>
      </c>
      <c r="O6" s="29">
        <v>4.5599999999999996</v>
      </c>
      <c r="P6" s="29" t="str">
        <f>_xll.RData(K6&amp;"="&amp;VLOOKUP(ONCurrency,FuturesTable,7,0),{"BID","ASK"},,"FRQ:1S",,N6)</f>
        <v>Updated at 11:41:46</v>
      </c>
      <c r="Q6" s="30" t="str">
        <f>_xll.RData(K6&amp;"="&amp;VLOOKUP(ONCurrency,FuturesTable,7,0),"VALUE_DT1",,"FRQ:1S",,L6)</f>
        <v>Updated at 11:41:46</v>
      </c>
      <c r="R6" s="8" t="s">
        <v>12</v>
      </c>
      <c r="S6" s="1"/>
      <c r="T6" s="20" t="s">
        <v>4</v>
      </c>
      <c r="U6" s="12" t="str">
        <f>_xll.ohBoostVersion(Trigger)&amp;" / "&amp;_xll.ohVersion(Trigger)&amp;" / "&amp;_xll.qlVersion(Trigger)</f>
        <v>1_52 / 1.5.0 / 1.5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3"/>
      <c r="AI6" s="3"/>
      <c r="AJ6" s="3"/>
    </row>
    <row r="7" spans="1:36" x14ac:dyDescent="0.2">
      <c r="A7" s="3"/>
      <c r="B7" s="3"/>
      <c r="C7" s="3"/>
      <c r="D7" s="3"/>
      <c r="E7" s="3"/>
      <c r="F7" s="3"/>
      <c r="G7" s="3"/>
      <c r="H7" s="3"/>
      <c r="I7" s="3"/>
      <c r="J7" s="21"/>
      <c r="K7" s="22" t="str">
        <f>OFFCurrency&amp;VLOOKUP(OFFCurrency,FuturesTable,5,0)&amp;VLOOKUP(OFFCurrency,FuturesTable,6,0)&amp;"10Y"</f>
        <v>CNHQM3H10Y</v>
      </c>
      <c r="L7" s="23">
        <v>41474</v>
      </c>
      <c r="M7" s="31" t="str">
        <f>N7&amp;"/"&amp;O7</f>
        <v>2.9/0</v>
      </c>
      <c r="N7" s="29">
        <v>2.9</v>
      </c>
      <c r="O7" s="29">
        <v>0</v>
      </c>
      <c r="P7" s="29" t="str">
        <f>_xll.RData(K7&amp;"="&amp;VLOOKUP(ONCurrency,FuturesTable,7,0),{"BID","ASK"},,"FRQ:1S",,N7)</f>
        <v>Updated at 15:42:26</v>
      </c>
      <c r="Q7" s="30" t="str">
        <f>_xll.RData(K7&amp;"="&amp;VLOOKUP(ONCurrency,FuturesTable,7,0),"VALUE_DT1",,"FRQ:1S",,L7)</f>
        <v>Updated at 15:42:26</v>
      </c>
      <c r="R7" s="8"/>
      <c r="S7" s="1"/>
      <c r="T7" s="20" t="s">
        <v>2</v>
      </c>
      <c r="U7" s="12">
        <f>_xll.ohRepositoryObjectCount(Trigger)</f>
        <v>500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"/>
      <c r="AI7" s="3"/>
      <c r="AJ7" s="3"/>
    </row>
    <row r="8" spans="1:36" ht="16.5" x14ac:dyDescent="0.2">
      <c r="A8" s="3"/>
      <c r="B8" s="3"/>
      <c r="C8" s="3"/>
      <c r="D8" s="3"/>
      <c r="E8" s="3"/>
      <c r="F8" s="3"/>
      <c r="G8" s="3"/>
      <c r="H8" s="3"/>
      <c r="I8" s="3"/>
      <c r="J8" s="7"/>
      <c r="K8" s="14" t="s">
        <v>7</v>
      </c>
      <c r="L8" s="15"/>
      <c r="M8" s="15"/>
      <c r="N8" s="15"/>
      <c r="O8" s="15"/>
      <c r="P8" s="15"/>
      <c r="Q8" s="16"/>
      <c r="R8" s="8" t="s">
        <v>12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3"/>
      <c r="AI8" s="3"/>
      <c r="AJ8" s="3"/>
    </row>
    <row r="9" spans="1:36" ht="12" thickBot="1" x14ac:dyDescent="0.25">
      <c r="A9" s="3"/>
      <c r="B9" s="3"/>
      <c r="C9" s="3"/>
      <c r="D9" s="3"/>
      <c r="E9" s="3"/>
      <c r="F9" s="3"/>
      <c r="G9" s="3"/>
      <c r="H9" s="3"/>
      <c r="I9" s="3"/>
      <c r="J9" s="7"/>
      <c r="K9" s="17" t="s">
        <v>0</v>
      </c>
      <c r="L9" s="13" t="s">
        <v>9</v>
      </c>
      <c r="M9" s="13" t="s">
        <v>10</v>
      </c>
      <c r="N9" s="13"/>
      <c r="O9" s="13"/>
      <c r="P9" s="13"/>
      <c r="Q9" s="18" t="s">
        <v>11</v>
      </c>
      <c r="R9" s="8" t="s">
        <v>12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3"/>
      <c r="AI9" s="3"/>
      <c r="AJ9" s="3"/>
    </row>
    <row r="10" spans="1:36" x14ac:dyDescent="0.2">
      <c r="A10" s="4" t="s">
        <v>5</v>
      </c>
      <c r="B10" s="5" t="s">
        <v>38</v>
      </c>
      <c r="C10" s="5" t="s">
        <v>3</v>
      </c>
      <c r="D10" s="5" t="s">
        <v>24</v>
      </c>
      <c r="E10" s="5" t="s">
        <v>28</v>
      </c>
      <c r="F10" s="5" t="s">
        <v>30</v>
      </c>
      <c r="G10" s="5" t="s">
        <v>48</v>
      </c>
      <c r="H10" s="6" t="s">
        <v>34</v>
      </c>
      <c r="I10" s="3"/>
      <c r="J10" s="7"/>
      <c r="K10" s="25" t="str">
        <f>PROPER(ONCurrency)&amp;VLOOKUP(ONCurrency,FuturesTable,8,0)&amp;VLOOKUP(ONCurrency,FuturesTable,2,0)</f>
        <v>CnyShibor3M</v>
      </c>
      <c r="L10" s="26">
        <f>_xll.qlLastFixingQuoteReferenceDate(ONFirstIndex&amp;"LastFixing_Quote",Trigger)</f>
        <v>41887</v>
      </c>
      <c r="M10" s="38">
        <f>_xll.qlQuoteValue(ONFirstIndex&amp;"LastFixing_Quote",Trigger)</f>
        <v>4.6539000000000004E-2</v>
      </c>
      <c r="N10" s="38"/>
      <c r="O10" s="38"/>
      <c r="P10" s="38"/>
      <c r="Q10" s="39" t="str">
        <f>IF(AND(ISERROR(L10),ISERROR(M10)),_xll.ohRangeRetrieveError(L10)&amp;" "&amp;_xll.ohRangeRetrieveError(M10),IF(ISERROR(L10),_xll.ohRangeRetrieveError(L10),_xll.ohRangeRetrieveError(M10)))</f>
        <v/>
      </c>
      <c r="R10" s="8" t="s">
        <v>12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3"/>
      <c r="AI10" s="3"/>
      <c r="AJ10" s="3"/>
    </row>
    <row r="11" spans="1:36" x14ac:dyDescent="0.2">
      <c r="A11" s="7" t="s">
        <v>16</v>
      </c>
      <c r="B11" s="33" t="s">
        <v>39</v>
      </c>
      <c r="C11" s="33" t="s">
        <v>15</v>
      </c>
      <c r="D11" s="33" t="s">
        <v>25</v>
      </c>
      <c r="E11" s="33" t="s">
        <v>33</v>
      </c>
      <c r="F11" s="33" t="s">
        <v>32</v>
      </c>
      <c r="G11" s="33" t="s">
        <v>48</v>
      </c>
      <c r="H11" s="8" t="s">
        <v>35</v>
      </c>
      <c r="I11" s="3"/>
      <c r="J11" s="7"/>
      <c r="K11" s="40" t="str">
        <f>PROPER(OFFCurrency)&amp;VLOOKUP(OFFCurrency,FuturesTable,8,0)&amp;VLOOKUP(OFFCurrency,FuturesTable,2,0)</f>
        <v>CnhHibor3M</v>
      </c>
      <c r="L11" s="41">
        <f>_xll.qlLastFixingQuoteReferenceDate(OFFFirstIndex&amp;"LastFixing_Quote",Trigger)</f>
        <v>41890</v>
      </c>
      <c r="M11" s="42">
        <f>_xll.qlQuoteValue(OFFFirstIndex&amp;"LastFixing_Quote",Trigger)</f>
        <v>3.1244399999999999E-2</v>
      </c>
      <c r="N11" s="42"/>
      <c r="O11" s="42"/>
      <c r="P11" s="42"/>
      <c r="Q11" s="43" t="str">
        <f>IF(AND(ISERROR(L11),ISERROR(M11)),_xll.ohRangeRetrieveError(L11)&amp;" "&amp;_xll.ohRangeRetrieveError(M11),IF(ISERROR(L11),_xll.ohRangeRetrieveError(L11),_xll.ohRangeRetrieveError(M11)))</f>
        <v/>
      </c>
      <c r="R11" s="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"/>
      <c r="AI11" s="3"/>
      <c r="AJ11" s="3"/>
    </row>
    <row r="12" spans="1:36" x14ac:dyDescent="0.2">
      <c r="A12" s="7" t="s">
        <v>17</v>
      </c>
      <c r="B12" s="33" t="s">
        <v>38</v>
      </c>
      <c r="C12" s="33" t="s">
        <v>14</v>
      </c>
      <c r="D12" s="33" t="s">
        <v>26</v>
      </c>
      <c r="E12" s="33" t="s">
        <v>31</v>
      </c>
      <c r="F12" s="33" t="s">
        <v>29</v>
      </c>
      <c r="G12" s="33" t="s">
        <v>48</v>
      </c>
      <c r="H12" s="8" t="s">
        <v>35</v>
      </c>
      <c r="I12" s="3"/>
      <c r="J12" s="7"/>
      <c r="K12" s="25" t="str">
        <f>UPPER(ONCurrency)&amp;"7DREPO"</f>
        <v>CNY7DREPO</v>
      </c>
      <c r="L12" s="26" t="e">
        <f>_xll.qlTermStructureReferenceDate(K12,Trigger)</f>
        <v>#NUM!</v>
      </c>
      <c r="M12" s="44" t="e">
        <f>_xll.qlYieldTSDiscount(K12,L12)</f>
        <v>#NUM!</v>
      </c>
      <c r="N12" s="44"/>
      <c r="O12" s="44"/>
      <c r="P12" s="44"/>
      <c r="Q12" s="45" t="str">
        <f ca="1">IF(ISERROR(L12),_xll.ohRangeRetrieveError(L12),_xll.ohRangeRetrieveError(M12))</f>
        <v>qlTermStructureReferenceDate - empty Handle cannot be dereferenced</v>
      </c>
      <c r="R12" s="8" t="s">
        <v>12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"/>
      <c r="AI12" s="3"/>
      <c r="AJ12" s="3"/>
    </row>
    <row r="13" spans="1:36" x14ac:dyDescent="0.2">
      <c r="A13" s="7" t="s">
        <v>18</v>
      </c>
      <c r="B13" s="33" t="s">
        <v>39</v>
      </c>
      <c r="C13" s="33"/>
      <c r="D13" s="33" t="s">
        <v>40</v>
      </c>
      <c r="E13" s="33" t="s">
        <v>41</v>
      </c>
      <c r="F13" s="33" t="s">
        <v>42</v>
      </c>
      <c r="G13" s="33" t="s">
        <v>50</v>
      </c>
      <c r="H13" s="8" t="s">
        <v>36</v>
      </c>
      <c r="I13" s="3"/>
      <c r="J13" s="7"/>
      <c r="K13" s="22" t="str">
        <f>UPPER(ONCurrency)&amp;"7DREPOND"</f>
        <v>CNY7DREPOND</v>
      </c>
      <c r="L13" s="23" t="e">
        <f>_xll.qlTermStructureReferenceDate(K13,Trigger)</f>
        <v>#NUM!</v>
      </c>
      <c r="M13" s="24" t="e">
        <f>_xll.qlYieldTSDiscount(K13,L13)</f>
        <v>#NUM!</v>
      </c>
      <c r="N13" s="24"/>
      <c r="O13" s="24"/>
      <c r="P13" s="24"/>
      <c r="Q13" s="32" t="str">
        <f ca="1">IF(ISERROR(L13),_xll.ohRangeRetrieveError(L13),_xll.ohRangeRetrieveError(M13))</f>
        <v>qlTermStructureReferenceDate - ObjectHandler error: attempt to retrieve object with unknown ID 'CNY7DREPOND'</v>
      </c>
      <c r="R13" s="8" t="s">
        <v>12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"/>
      <c r="AI13" s="3"/>
      <c r="AJ13" s="3"/>
    </row>
    <row r="14" spans="1:36" x14ac:dyDescent="0.2">
      <c r="A14" s="7" t="s">
        <v>19</v>
      </c>
      <c r="B14" s="33" t="s">
        <v>38</v>
      </c>
      <c r="C14" s="33"/>
      <c r="D14" s="33" t="s">
        <v>43</v>
      </c>
      <c r="E14" s="33" t="s">
        <v>31</v>
      </c>
      <c r="F14" s="33" t="s">
        <v>29</v>
      </c>
      <c r="G14" s="33" t="s">
        <v>48</v>
      </c>
      <c r="H14" s="8" t="s">
        <v>35</v>
      </c>
      <c r="I14" s="3"/>
      <c r="J14" s="7"/>
      <c r="K14" s="22" t="str">
        <f>UPPER(ONCurrency)&amp;"3M"</f>
        <v>CNY3M</v>
      </c>
      <c r="L14" s="23">
        <f>_xll.qlTermStructureReferenceDate(K14,Trigger)</f>
        <v>41891</v>
      </c>
      <c r="M14" s="24">
        <f>_xll.qlYieldTSDiscount(K14,L14)</f>
        <v>1</v>
      </c>
      <c r="N14" s="24"/>
      <c r="O14" s="24"/>
      <c r="P14" s="24"/>
      <c r="Q14" s="32" t="str">
        <f>IF(ISERROR(L14),_xll.ohRangeRetrieveError(L14),_xll.ohRangeRetrieveError(M14))</f>
        <v/>
      </c>
      <c r="R14" s="8" t="s">
        <v>12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"/>
      <c r="AI14" s="3"/>
      <c r="AJ14" s="3"/>
    </row>
    <row r="15" spans="1:36" x14ac:dyDescent="0.2">
      <c r="A15" s="7" t="s">
        <v>20</v>
      </c>
      <c r="B15" s="33" t="s">
        <v>38</v>
      </c>
      <c r="C15" s="33"/>
      <c r="D15" s="33" t="s">
        <v>44</v>
      </c>
      <c r="E15" s="33" t="s">
        <v>45</v>
      </c>
      <c r="F15" s="33" t="s">
        <v>46</v>
      </c>
      <c r="G15" s="33" t="s">
        <v>49</v>
      </c>
      <c r="H15" s="8" t="s">
        <v>37</v>
      </c>
      <c r="I15" s="3"/>
      <c r="J15" s="7"/>
      <c r="K15" s="22" t="str">
        <f>UPPER(ONCurrency)&amp;"ON"</f>
        <v>CNYON</v>
      </c>
      <c r="L15" s="23" t="e">
        <f>_xll.qlTermStructureReferenceDate(K15,Trigger)</f>
        <v>#NUM!</v>
      </c>
      <c r="M15" s="24" t="e">
        <f>_xll.qlYieldTSDiscount(K15,L15)</f>
        <v>#NUM!</v>
      </c>
      <c r="N15" s="24"/>
      <c r="O15" s="24"/>
      <c r="P15" s="24"/>
      <c r="Q15" s="32" t="str">
        <f ca="1">IF(ISERROR(L15),_xll.ohRangeRetrieveError(L15),_xll.ohRangeRetrieveError(M15))</f>
        <v>qlTermStructureReferenceDate - ObjectHandler error: attempt to retrieve object with unknown ID 'CNYON'</v>
      </c>
      <c r="R15" s="8" t="s">
        <v>12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"/>
      <c r="AI15" s="3"/>
      <c r="AJ15" s="3"/>
    </row>
    <row r="16" spans="1:36" x14ac:dyDescent="0.2">
      <c r="A16" s="7" t="s">
        <v>21</v>
      </c>
      <c r="B16" s="33" t="s">
        <v>39</v>
      </c>
      <c r="C16" s="33"/>
      <c r="D16" s="33" t="s">
        <v>51</v>
      </c>
      <c r="E16" s="33" t="s">
        <v>41</v>
      </c>
      <c r="F16" s="33" t="s">
        <v>52</v>
      </c>
      <c r="G16" s="33" t="s">
        <v>53</v>
      </c>
      <c r="H16" s="8" t="s">
        <v>54</v>
      </c>
      <c r="I16" s="3"/>
      <c r="J16" s="7"/>
      <c r="K16" s="22" t="str">
        <f>UPPER(ONCurrency)&amp;"1Y"</f>
        <v>CNY1Y</v>
      </c>
      <c r="L16" s="23" t="e">
        <f>_xll.qlTermStructureReferenceDate(K16,Trigger)</f>
        <v>#NUM!</v>
      </c>
      <c r="M16" s="24" t="e">
        <f>_xll.qlYieldTSDiscount(K16,L16)</f>
        <v>#NUM!</v>
      </c>
      <c r="N16" s="24"/>
      <c r="O16" s="24"/>
      <c r="P16" s="24"/>
      <c r="Q16" s="32" t="str">
        <f ca="1">IF(ISERROR(L16),_xll.ohRangeRetrieveError(L16),_xll.ohRangeRetrieveError(M16))</f>
        <v>qlTermStructureReferenceDate - ObjectHandler error: attempt to retrieve object with unknown ID 'CNY1Y'</v>
      </c>
      <c r="R16" s="8" t="s">
        <v>12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"/>
      <c r="AI16" s="3"/>
      <c r="AJ16" s="3"/>
    </row>
    <row r="17" spans="1:36" x14ac:dyDescent="0.2">
      <c r="A17" s="7" t="s">
        <v>22</v>
      </c>
      <c r="B17" s="33" t="s">
        <v>39</v>
      </c>
      <c r="C17" s="33"/>
      <c r="D17" s="33" t="s">
        <v>51</v>
      </c>
      <c r="E17" s="33" t="s">
        <v>41</v>
      </c>
      <c r="F17" s="33" t="s">
        <v>42</v>
      </c>
      <c r="G17" s="33" t="s">
        <v>53</v>
      </c>
      <c r="H17" s="8" t="s">
        <v>36</v>
      </c>
      <c r="I17" s="3"/>
      <c r="J17" s="7"/>
      <c r="K17" s="40" t="str">
        <f>UPPER(OFFCurrency)&amp;"3M"</f>
        <v>CNH3M</v>
      </c>
      <c r="L17" s="41">
        <f>_xll.qlTermStructureReferenceDate(K17,Trigger)</f>
        <v>41893</v>
      </c>
      <c r="M17" s="46">
        <f>_xll.qlYieldTSDiscount(K17,L17)</f>
        <v>1</v>
      </c>
      <c r="N17" s="46"/>
      <c r="O17" s="46"/>
      <c r="P17" s="46"/>
      <c r="Q17" s="47" t="str">
        <f>IF(ISERROR(L17),_xll.ohRangeRetrieveError(L17),_xll.ohRangeRetrieveError(M17))</f>
        <v/>
      </c>
      <c r="R17" s="8" t="s">
        <v>12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"/>
      <c r="AI17" s="3"/>
      <c r="AJ17" s="3"/>
    </row>
    <row r="18" spans="1:36" ht="12" thickBot="1" x14ac:dyDescent="0.25">
      <c r="A18" s="35" t="s">
        <v>23</v>
      </c>
      <c r="B18" s="36"/>
      <c r="C18" s="34"/>
      <c r="D18" s="10" t="s">
        <v>27</v>
      </c>
      <c r="E18" s="10" t="s">
        <v>28</v>
      </c>
      <c r="F18" s="10" t="s">
        <v>29</v>
      </c>
      <c r="G18" s="10"/>
      <c r="H18" s="11" t="s">
        <v>35</v>
      </c>
      <c r="I18" s="3"/>
      <c r="J18" s="9"/>
      <c r="K18" s="37"/>
      <c r="L18" s="37"/>
      <c r="M18" s="37"/>
      <c r="N18" s="37"/>
      <c r="O18" s="37"/>
      <c r="P18" s="37"/>
      <c r="Q18" s="37"/>
      <c r="R18" s="11" t="s">
        <v>12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3"/>
      <c r="AI18" s="3"/>
      <c r="AJ18" s="3"/>
    </row>
    <row r="19" spans="1:36" x14ac:dyDescent="0.2">
      <c r="A19" s="3"/>
      <c r="B19" s="3"/>
      <c r="C19" s="3"/>
      <c r="D19" s="3"/>
      <c r="E19" s="3"/>
      <c r="F19" s="3"/>
      <c r="G19" s="3"/>
      <c r="H19" s="3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"/>
      <c r="AI19" s="3"/>
      <c r="AJ19" s="3"/>
    </row>
    <row r="20" spans="1:36" x14ac:dyDescent="0.2">
      <c r="A20" s="3"/>
      <c r="B20" s="3"/>
      <c r="C20" s="3"/>
      <c r="D20" s="3"/>
      <c r="E20" s="3"/>
      <c r="F20" s="3"/>
      <c r="G20" s="3"/>
      <c r="H20" s="3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3"/>
      <c r="AI20" s="3"/>
      <c r="AJ20" s="3"/>
    </row>
    <row r="21" spans="1:36" x14ac:dyDescent="0.2">
      <c r="A21" s="3"/>
      <c r="B21" s="3"/>
      <c r="C21" s="3"/>
      <c r="D21" s="3"/>
      <c r="E21" s="3"/>
      <c r="F21" s="3"/>
      <c r="G21" s="3"/>
      <c r="H21" s="3"/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3"/>
      <c r="AI21" s="3"/>
      <c r="AJ21" s="3"/>
    </row>
    <row r="22" spans="1:36" x14ac:dyDescent="0.2">
      <c r="A22" s="3"/>
      <c r="B22" s="3"/>
      <c r="C22" s="3"/>
      <c r="D22" s="3"/>
      <c r="E22" s="3"/>
      <c r="F22" s="3"/>
      <c r="G22" s="3"/>
      <c r="H22" s="3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"/>
      <c r="AI22" s="3"/>
      <c r="AJ22" s="3"/>
    </row>
    <row r="23" spans="1:36" x14ac:dyDescent="0.2">
      <c r="A23" s="3"/>
      <c r="B23" s="3"/>
      <c r="C23" s="3"/>
      <c r="D23" s="3"/>
      <c r="E23" s="3"/>
      <c r="F23" s="3"/>
      <c r="G23" s="3"/>
      <c r="H23" s="3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"/>
      <c r="AI23" s="3"/>
      <c r="AJ23" s="3"/>
    </row>
    <row r="24" spans="1:36" x14ac:dyDescent="0.2">
      <c r="A24" s="3"/>
      <c r="B24" s="3"/>
      <c r="C24" s="3"/>
      <c r="D24" s="3"/>
      <c r="E24" s="3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"/>
      <c r="AI24" s="3"/>
      <c r="AJ24" s="3"/>
    </row>
    <row r="25" spans="1:36" x14ac:dyDescent="0.2">
      <c r="A25" s="3"/>
      <c r="B25" s="3"/>
      <c r="C25" s="3"/>
      <c r="D25" s="3"/>
      <c r="E25" s="3"/>
      <c r="F25" s="3"/>
      <c r="G25" s="3"/>
      <c r="H25" s="3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/>
      <c r="AI25" s="3"/>
      <c r="AJ25" s="3"/>
    </row>
    <row r="26" spans="1:36" x14ac:dyDescent="0.2">
      <c r="A26" s="3"/>
      <c r="B26" s="3"/>
      <c r="C26" s="3"/>
      <c r="D26" s="3"/>
      <c r="E26" s="3"/>
      <c r="F26" s="3"/>
      <c r="G26" s="3"/>
      <c r="H26" s="3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"/>
      <c r="AI26" s="3"/>
      <c r="AJ26" s="3"/>
    </row>
    <row r="27" spans="1:36" x14ac:dyDescent="0.2">
      <c r="A27" s="3"/>
      <c r="B27" s="3"/>
      <c r="C27" s="3"/>
      <c r="D27" s="3"/>
      <c r="E27" s="3"/>
      <c r="F27" s="3"/>
      <c r="G27" s="3"/>
      <c r="H27" s="3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"/>
      <c r="AI27" s="3"/>
      <c r="AJ27" s="3"/>
    </row>
    <row r="28" spans="1:36" x14ac:dyDescent="0.2">
      <c r="A28" s="3"/>
      <c r="B28" s="3"/>
      <c r="C28" s="3"/>
      <c r="D28" s="3"/>
      <c r="E28" s="3"/>
      <c r="F28" s="3"/>
      <c r="G28" s="3"/>
      <c r="H28" s="3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3"/>
      <c r="AI28" s="3"/>
      <c r="AJ28" s="3"/>
    </row>
    <row r="29" spans="1:36" x14ac:dyDescent="0.2">
      <c r="A29" s="3"/>
      <c r="B29" s="3"/>
      <c r="C29" s="3"/>
      <c r="D29" s="3"/>
      <c r="E29" s="3"/>
      <c r="F29" s="3"/>
      <c r="G29" s="3"/>
      <c r="H29" s="3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3"/>
      <c r="AI29" s="3"/>
      <c r="AJ29" s="3"/>
    </row>
    <row r="30" spans="1:36" x14ac:dyDescent="0.2">
      <c r="A30" s="3"/>
      <c r="B30" s="3"/>
      <c r="C30" s="3"/>
      <c r="D30" s="3"/>
      <c r="E30" s="3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3"/>
      <c r="AI30" s="3"/>
      <c r="AJ30" s="3"/>
    </row>
    <row r="31" spans="1:36" x14ac:dyDescent="0.2">
      <c r="A31" s="3"/>
      <c r="B31" s="3"/>
      <c r="C31" s="3"/>
      <c r="D31" s="3"/>
      <c r="E31" s="3"/>
      <c r="F31" s="3"/>
      <c r="G31" s="3"/>
      <c r="H31" s="3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</row>
    <row r="32" spans="1:36" x14ac:dyDescent="0.2">
      <c r="A32" s="3"/>
      <c r="B32" s="3"/>
      <c r="C32" s="3"/>
      <c r="D32" s="3"/>
      <c r="E32" s="3"/>
      <c r="F32" s="3"/>
      <c r="G32" s="3"/>
      <c r="H32" s="3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</row>
    <row r="33" spans="1:36" x14ac:dyDescent="0.2">
      <c r="A33" s="3"/>
      <c r="B33" s="3"/>
      <c r="C33" s="3"/>
      <c r="D33" s="3"/>
      <c r="E33" s="3"/>
      <c r="F33" s="3"/>
      <c r="G33" s="3"/>
      <c r="H33" s="3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</row>
    <row r="34" spans="1:36" x14ac:dyDescent="0.2">
      <c r="A34" s="3"/>
      <c r="B34" s="3"/>
      <c r="C34" s="3"/>
      <c r="D34" s="3"/>
      <c r="E34" s="3"/>
      <c r="F34" s="3"/>
      <c r="G34" s="3"/>
      <c r="H34" s="3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</row>
    <row r="35" spans="1:36" x14ac:dyDescent="0.2">
      <c r="A35" s="3"/>
      <c r="B35" s="3"/>
      <c r="C35" s="3"/>
      <c r="D35" s="3"/>
      <c r="E35" s="3"/>
      <c r="F35" s="3"/>
      <c r="G35" s="3"/>
      <c r="H35" s="3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</row>
    <row r="36" spans="1:36" x14ac:dyDescent="0.2">
      <c r="A36" s="3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</row>
    <row r="37" spans="1:36" x14ac:dyDescent="0.2">
      <c r="A37" s="3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</row>
    <row r="38" spans="1:36" x14ac:dyDescent="0.2">
      <c r="A38" s="3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</row>
    <row r="39" spans="1:36" x14ac:dyDescent="0.2">
      <c r="A39" s="3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</row>
    <row r="40" spans="1:36" x14ac:dyDescent="0.2">
      <c r="A40" s="3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</row>
    <row r="41" spans="1:36" x14ac:dyDescent="0.2">
      <c r="A41" s="3"/>
      <c r="B41" s="3"/>
      <c r="C41" s="3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</row>
    <row r="42" spans="1:36" x14ac:dyDescent="0.2">
      <c r="A42" s="3"/>
      <c r="B42" s="3"/>
      <c r="C42" s="3"/>
      <c r="D42" s="3"/>
      <c r="E42" s="3"/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3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</row>
    <row r="43" spans="1:36" x14ac:dyDescent="0.2">
      <c r="A43" s="3"/>
      <c r="B43" s="3"/>
      <c r="C43" s="3"/>
      <c r="D43" s="3"/>
      <c r="E43" s="3"/>
      <c r="F43" s="3"/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3"/>
      <c r="S43" s="3"/>
      <c r="T43" s="3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</row>
    <row r="44" spans="1:3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</row>
    <row r="45" spans="1:3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</row>
    <row r="46" spans="1:3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x14ac:dyDescent="0.2">
      <c r="J101" s="3"/>
      <c r="K101" s="3"/>
      <c r="L101" s="3"/>
      <c r="M101" s="3"/>
      <c r="N101" s="3"/>
      <c r="O101" s="3"/>
      <c r="P101" s="3"/>
      <c r="Q101" s="3"/>
      <c r="R101" s="3"/>
      <c r="T101" s="3"/>
      <c r="U101" s="3"/>
    </row>
    <row r="102" spans="1:36" x14ac:dyDescent="0.2">
      <c r="J102" s="3"/>
      <c r="K102" s="3"/>
      <c r="L102" s="3"/>
      <c r="M102" s="3"/>
      <c r="N102" s="3"/>
      <c r="O102" s="3"/>
      <c r="P102" s="3"/>
      <c r="Q102" s="3"/>
      <c r="R102" s="3"/>
    </row>
    <row r="103" spans="1:36" x14ac:dyDescent="0.2">
      <c r="J103" s="3"/>
      <c r="K103" s="3"/>
      <c r="L103" s="3"/>
      <c r="M103" s="3"/>
      <c r="N103" s="3"/>
      <c r="O103" s="3"/>
      <c r="P103" s="3"/>
      <c r="Q103" s="3"/>
      <c r="R103" s="3"/>
    </row>
  </sheetData>
  <phoneticPr fontId="2" type="noConversion"/>
  <dataValidations count="2">
    <dataValidation type="list" allowBlank="1" showInputMessage="1" showErrorMessage="1" sqref="U4:U5">
      <formula1>"EUR,USD,GBP,JPY,CHF,AUD,CNY,CNH,HKD"</formula1>
    </dataValidation>
    <dataValidation type="list" allowBlank="1" showInputMessage="1" showErrorMessage="1" sqref="K5">
      <formula1>TenYearsBondFutures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6" r:id="rId4" name="CommandButton2">
          <controlPr defaultSize="0" autoLine="0" r:id="rId5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6" r:id="rId4" name="CommandButton2"/>
      </mc:Fallback>
    </mc:AlternateContent>
    <mc:AlternateContent xmlns:mc="http://schemas.openxmlformats.org/markup-compatibility/2006">
      <mc:Choice Requires="x14">
        <control shapeId="1025" r:id="rId6" name="CommandButton1">
          <controlPr defaultSize="0" autoLine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0</xdr:colOff>
                <xdr:row>1</xdr:row>
                <xdr:rowOff>0</xdr:rowOff>
              </to>
            </anchor>
          </controlPr>
        </control>
      </mc:Choice>
      <mc:Fallback>
        <control shapeId="1025" r:id="rId6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MainChecks</vt:lpstr>
      <vt:lpstr>FuturesTable</vt:lpstr>
      <vt:lpstr>OFFCurrency</vt:lpstr>
      <vt:lpstr>OFFFirstIndex</vt:lpstr>
      <vt:lpstr>ONCurrency</vt:lpstr>
      <vt:lpstr>ONFirstIndex</vt:lpstr>
      <vt:lpstr>TenYearsBondFutures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2014-09-08T14:01:05Z</dcterms:modified>
</cp:coreProperties>
</file>