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15" yWindow="-15" windowWidth="7530" windowHeight="11655"/>
  </bookViews>
  <sheets>
    <sheet name="MainChecks" sheetId="2" r:id="rId1"/>
  </sheets>
  <externalReferences>
    <externalReference r:id="rId2"/>
  </externalReferences>
  <definedNames>
    <definedName name="Currency">MainChecks!$B$1</definedName>
    <definedName name="EvaluationDate">MainChecks!$C$5</definedName>
    <definedName name="FirstIndex">MainChecks!$B$3</definedName>
    <definedName name="InterestRatesTrigger">MainChecks!#REF!</definedName>
    <definedName name="SecondIMMDate">MainChecks!#REF!</definedName>
    <definedName name="Trigger">MainChecks!$I$2</definedName>
    <definedName name="Yesterday">MainChecks!#REF!</definedName>
  </definedNames>
  <calcPr calcId="145621"/>
</workbook>
</file>

<file path=xl/calcChain.xml><?xml version="1.0" encoding="utf-8"?>
<calcChain xmlns="http://schemas.openxmlformats.org/spreadsheetml/2006/main">
  <c r="B5" i="2" l="1"/>
  <c r="C8" i="2"/>
  <c r="C7" i="2"/>
  <c r="C6" i="2"/>
  <c r="C5" i="2"/>
  <c r="C3" i="2"/>
  <c r="E3" i="2"/>
  <c r="E5" i="2"/>
  <c r="F5" i="2"/>
  <c r="B8" i="2" l="1"/>
  <c r="I9" i="2"/>
  <c r="I4" i="2"/>
  <c r="B7" i="2" l="1"/>
  <c r="B6" i="2"/>
  <c r="F3" i="2"/>
  <c r="I8" i="2"/>
  <c r="E7" i="2"/>
  <c r="E8" i="2"/>
  <c r="E6" i="2"/>
  <c r="F6" i="2" s="1"/>
  <c r="F8" i="2"/>
  <c r="F7" i="2"/>
  <c r="I6" i="2" l="1"/>
</calcChain>
</file>

<file path=xl/sharedStrings.xml><?xml version="1.0" encoding="utf-8"?>
<sst xmlns="http://schemas.openxmlformats.org/spreadsheetml/2006/main" count="12" uniqueCount="12">
  <si>
    <t>ObjectID</t>
  </si>
  <si>
    <t>Check</t>
  </si>
  <si>
    <t>Error message</t>
  </si>
  <si>
    <t>Trigger</t>
  </si>
  <si>
    <t>Object Count:</t>
  </si>
  <si>
    <t>Date</t>
  </si>
  <si>
    <t>Eikon</t>
  </si>
  <si>
    <t>FGBLc1</t>
  </si>
  <si>
    <t>JPY</t>
  </si>
  <si>
    <t>Boost / OH / QLXL</t>
  </si>
  <si>
    <t>JpyLibor6M</t>
  </si>
  <si>
    <t>MarketUpdates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</si>
</sst>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General_)"/>
    <numFmt numFmtId="169" formatCode="ddd\,\ dd\-mmm\-yyyy\,\ hh:mm:ss"/>
    <numFmt numFmtId="170" formatCode="ddd\,\ d\-mmm\-yyyy"/>
    <numFmt numFmtId="171" formatCode="yyyy\-mmm\-dd\-hh:mm:ss"/>
    <numFmt numFmtId="172" formatCode="0.00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  <font>
      <sz val="8"/>
      <color indexed="18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8" fontId="5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4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15" fontId="6" fillId="3" borderId="0" xfId="0" applyNumberFormat="1" applyFont="1" applyFill="1" applyBorder="1"/>
    <xf numFmtId="0" fontId="6" fillId="4" borderId="5" xfId="0" applyNumberFormat="1" applyFont="1" applyFill="1" applyBorder="1" applyAlignment="1">
      <alignment horizontal="center"/>
    </xf>
    <xf numFmtId="0" fontId="6" fillId="3" borderId="6" xfId="0" applyFont="1" applyFill="1" applyBorder="1"/>
    <xf numFmtId="0" fontId="9" fillId="5" borderId="9" xfId="4" applyNumberFormat="1" applyFont="1" applyFill="1" applyBorder="1" applyAlignment="1" applyProtection="1"/>
    <xf numFmtId="0" fontId="6" fillId="4" borderId="10" xfId="0" applyFont="1" applyFill="1" applyBorder="1"/>
    <xf numFmtId="170" fontId="8" fillId="5" borderId="11" xfId="0" applyNumberFormat="1" applyFont="1" applyFill="1" applyBorder="1" applyAlignment="1" applyProtection="1">
      <alignment horizontal="center"/>
    </xf>
    <xf numFmtId="0" fontId="9" fillId="5" borderId="12" xfId="4" applyNumberFormat="1" applyFont="1" applyFill="1" applyBorder="1" applyAlignment="1" applyProtection="1"/>
    <xf numFmtId="0" fontId="6" fillId="4" borderId="7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 applyProtection="1">
      <alignment horizontal="center"/>
    </xf>
    <xf numFmtId="0" fontId="9" fillId="5" borderId="16" xfId="4" applyNumberFormat="1" applyFont="1" applyFill="1" applyBorder="1" applyAlignment="1" applyProtection="1"/>
    <xf numFmtId="0" fontId="6" fillId="4" borderId="17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3" borderId="18" xfId="0" applyFont="1" applyFill="1" applyBorder="1"/>
    <xf numFmtId="0" fontId="6" fillId="3" borderId="19" xfId="0" applyFont="1" applyFill="1" applyBorder="1"/>
    <xf numFmtId="171" fontId="6" fillId="5" borderId="20" xfId="0" applyNumberFormat="1" applyFont="1" applyFill="1" applyBorder="1" applyAlignment="1" applyProtection="1">
      <alignment horizontal="center"/>
    </xf>
    <xf numFmtId="0" fontId="6" fillId="6" borderId="0" xfId="0" applyFont="1" applyFill="1"/>
    <xf numFmtId="0" fontId="6" fillId="4" borderId="17" xfId="0" applyFont="1" applyFill="1" applyBorder="1"/>
    <xf numFmtId="170" fontId="8" fillId="5" borderId="15" xfId="0" applyNumberFormat="1" applyFont="1" applyFill="1" applyBorder="1" applyAlignment="1" applyProtection="1">
      <alignment horizontal="center"/>
    </xf>
    <xf numFmtId="166" fontId="11" fillId="5" borderId="11" xfId="0" applyNumberFormat="1" applyFont="1" applyFill="1" applyBorder="1" applyAlignment="1" applyProtection="1">
      <alignment horizontal="right"/>
    </xf>
    <xf numFmtId="166" fontId="11" fillId="5" borderId="15" xfId="0" applyNumberFormat="1" applyFont="1" applyFill="1" applyBorder="1" applyAlignment="1" applyProtection="1">
      <alignment horizontal="right"/>
    </xf>
    <xf numFmtId="0" fontId="7" fillId="3" borderId="5" xfId="0" applyFont="1" applyFill="1" applyBorder="1" applyAlignment="1">
      <alignment horizontal="center"/>
    </xf>
    <xf numFmtId="169" fontId="7" fillId="3" borderId="21" xfId="0" applyNumberFormat="1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15" fontId="7" fillId="3" borderId="7" xfId="0" applyNumberFormat="1" applyFont="1" applyFill="1" applyBorder="1" applyAlignment="1">
      <alignment horizontal="center"/>
    </xf>
    <xf numFmtId="0" fontId="6" fillId="4" borderId="7" xfId="0" applyFont="1" applyFill="1" applyBorder="1"/>
    <xf numFmtId="166" fontId="11" fillId="5" borderId="8" xfId="0" applyNumberFormat="1" applyFont="1" applyFill="1" applyBorder="1" applyAlignment="1" applyProtection="1">
      <alignment horizontal="right"/>
    </xf>
    <xf numFmtId="170" fontId="8" fillId="5" borderId="8" xfId="0" applyNumberFormat="1" applyFont="1" applyFill="1" applyBorder="1" applyAlignment="1" applyProtection="1">
      <alignment horizontal="center"/>
    </xf>
    <xf numFmtId="172" fontId="6" fillId="5" borderId="8" xfId="0" applyNumberFormat="1" applyFont="1" applyFill="1" applyBorder="1" applyAlignment="1" applyProtection="1">
      <alignment horizontal="center"/>
    </xf>
    <xf numFmtId="172" fontId="6" fillId="5" borderId="11" xfId="0" applyNumberFormat="1" applyFont="1" applyFill="1" applyBorder="1" applyAlignment="1" applyProtection="1">
      <alignment horizontal="center"/>
    </xf>
    <xf numFmtId="172" fontId="6" fillId="5" borderId="15" xfId="0" applyNumberFormat="1" applyFont="1" applyFill="1" applyBorder="1" applyAlignment="1" applyProtection="1">
      <alignment horizontal="center"/>
    </xf>
    <xf numFmtId="0" fontId="6" fillId="4" borderId="23" xfId="0" applyFont="1" applyFill="1" applyBorder="1"/>
    <xf numFmtId="166" fontId="6" fillId="5" borderId="21" xfId="0" applyNumberFormat="1" applyFont="1" applyFill="1" applyBorder="1" applyAlignment="1" applyProtection="1">
      <alignment horizontal="right"/>
    </xf>
    <xf numFmtId="170" fontId="6" fillId="5" borderId="24" xfId="0" applyNumberFormat="1" applyFont="1" applyFill="1" applyBorder="1" applyAlignment="1" applyProtection="1">
      <alignment horizontal="center"/>
    </xf>
    <xf numFmtId="165" fontId="6" fillId="5" borderId="24" xfId="4" applyNumberFormat="1" applyFont="1" applyFill="1" applyBorder="1" applyAlignment="1" applyProtection="1">
      <alignment horizontal="center"/>
    </xf>
    <xf numFmtId="0" fontId="9" fillId="5" borderId="22" xfId="4" applyNumberFormat="1" applyFont="1" applyFill="1" applyBorder="1" applyAlignment="1" applyProtection="1"/>
    <xf numFmtId="0" fontId="6" fillId="7" borderId="2" xfId="0" applyFont="1" applyFill="1" applyBorder="1"/>
    <xf numFmtId="0" fontId="6" fillId="7" borderId="18" xfId="0" applyFont="1" applyFill="1" applyBorder="1"/>
    <xf numFmtId="0" fontId="6" fillId="7" borderId="0" xfId="0" applyFont="1" applyFill="1"/>
    <xf numFmtId="0" fontId="6" fillId="7" borderId="14" xfId="0" applyFont="1" applyFill="1" applyBorder="1"/>
    <xf numFmtId="0" fontId="6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2" fontId="10" fillId="3" borderId="12" xfId="0" applyNumberFormat="1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15" fontId="6" fillId="7" borderId="4" xfId="0" applyNumberFormat="1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16:37:30</v>
        <stp/>
        <stp>{92D505DB-27C5-444C-87A6-1B49FE8D20AF}</stp>
        <tr r="I4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N4</v>
          </cell>
        </row>
      </sheetData>
      <sheetData sheetId="10">
        <row r="7">
          <cell r="D7" t="str">
            <v>N4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102"/>
  <sheetViews>
    <sheetView tabSelected="1" workbookViewId="0">
      <selection activeCell="I2" sqref="I2"/>
    </sheetView>
  </sheetViews>
  <sheetFormatPr defaultRowHeight="11.25" x14ac:dyDescent="0.2"/>
  <cols>
    <col min="1" max="1" width="2.7109375" style="6" customWidth="1"/>
    <col min="2" max="2" width="11" style="6" bestFit="1" customWidth="1"/>
    <col min="3" max="3" width="17.28515625" style="6" bestFit="1" customWidth="1"/>
    <col min="4" max="4" width="14.5703125" style="6" hidden="1" customWidth="1"/>
    <col min="5" max="5" width="9" style="6" bestFit="1" customWidth="1"/>
    <col min="6" max="6" width="50.28515625" style="6" customWidth="1"/>
    <col min="7" max="7" width="2.7109375" style="6" customWidth="1"/>
    <col min="8" max="8" width="18.28515625" style="6" bestFit="1" customWidth="1"/>
    <col min="9" max="9" width="21.42578125" style="6" bestFit="1" customWidth="1"/>
    <col min="10" max="10" width="2.7109375" style="6" customWidth="1"/>
    <col min="11" max="16384" width="9.140625" style="6"/>
  </cols>
  <sheetData>
    <row r="1" spans="1:23" ht="12" thickBot="1" x14ac:dyDescent="0.25">
      <c r="A1" s="1"/>
      <c r="B1" s="2" t="s">
        <v>8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28" t="s">
        <v>0</v>
      </c>
      <c r="C2" s="29" t="s">
        <v>5</v>
      </c>
      <c r="D2" s="29"/>
      <c r="E2" s="30" t="s">
        <v>1</v>
      </c>
      <c r="F2" s="31" t="s">
        <v>2</v>
      </c>
      <c r="G2" s="8"/>
      <c r="H2" s="9" t="s">
        <v>3</v>
      </c>
      <c r="I2" s="22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2" thickBot="1" x14ac:dyDescent="0.25">
      <c r="A3" s="7"/>
      <c r="B3" s="39" t="s">
        <v>10</v>
      </c>
      <c r="C3" s="40">
        <f>_xll.qlLastFixingQuoteReferenceDate(FirstIndex&amp;"LastFixing_Quote",Trigger)</f>
        <v>41820</v>
      </c>
      <c r="D3" s="41"/>
      <c r="E3" s="42" t="e">
        <f>_xll.qlQuoteValue(FirstIndex&amp;"LastFixing_Quote",Trigger)</f>
        <v>#NUM!</v>
      </c>
      <c r="F3" s="43" t="str">
        <f ca="1">IF(ISERROR(C3),_xll.ohRangeRetrieveError(C3),_xll.ohRangeRetrieveError(E3))</f>
        <v>qlQuoteValue - 1st iteration: failed at 27th alive instrument, maturity May 27th, 2044, reference date May 27th, 2014: 1st leg: time (30.0356) is past max curve time (30.0329)</v>
      </c>
      <c r="G3" s="8"/>
      <c r="H3" s="44"/>
      <c r="I3" s="44"/>
      <c r="J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46"/>
      <c r="C4" s="46"/>
      <c r="D4" s="46"/>
      <c r="E4" s="46"/>
      <c r="F4" s="46"/>
      <c r="G4" s="8"/>
      <c r="H4" s="32" t="s">
        <v>6</v>
      </c>
      <c r="I4" s="48" t="str">
        <f>_xll.RData(H5,"LAST",,"FRQ:1S",,I5)</f>
        <v>Updated at 16:37:30</v>
      </c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">
      <c r="A5" s="7"/>
      <c r="B5" s="33" t="str">
        <f>UPPER(Currency)&amp;"STD"</f>
        <v>JPYSTD</v>
      </c>
      <c r="C5" s="34">
        <f>_xll.qlTermStructureReferenceDate(B5,Trigger)</f>
        <v>41781</v>
      </c>
      <c r="D5" s="35"/>
      <c r="E5" s="36">
        <f>_xll.qlYieldTSDiscount(B5,C5,,Trigger)</f>
        <v>1</v>
      </c>
      <c r="F5" s="11" t="str">
        <f>IF(ISERROR(C5),_xll.ohRangeRetrieveError(C5),_xll.ohRangeRetrieveError(E5))</f>
        <v/>
      </c>
      <c r="G5" s="8"/>
      <c r="H5" s="49" t="s">
        <v>7</v>
      </c>
      <c r="I5" s="50">
        <v>147.38</v>
      </c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2" thickBot="1" x14ac:dyDescent="0.25">
      <c r="A6" s="7"/>
      <c r="B6" s="12" t="str">
        <f>UPPER(Currency)&amp;"ON"</f>
        <v>JPYON</v>
      </c>
      <c r="C6" s="26">
        <f>_xll.qlTermStructureReferenceDate(B6,Trigger)</f>
        <v>41781</v>
      </c>
      <c r="D6" s="13"/>
      <c r="E6" s="37">
        <f>_xll.qlYieldTSDiscount(B6,C6,,Trigger)</f>
        <v>1</v>
      </c>
      <c r="F6" s="14" t="str">
        <f>IF(ISERROR(C6),_xll.ohRangeRetrieveError(C6),_xll.ohRangeRetrieveError(E6))</f>
        <v/>
      </c>
      <c r="G6" s="8"/>
      <c r="H6" s="51" t="s">
        <v>11</v>
      </c>
      <c r="I6" s="52">
        <f>[1]!TriggerCounter</f>
        <v>2</v>
      </c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2" t="str">
        <f>UPPER(Currency)&amp;"3M"</f>
        <v>JPY3M</v>
      </c>
      <c r="C7" s="26">
        <f>_xll.qlTermStructureReferenceDate(B7,Trigger)</f>
        <v>41786</v>
      </c>
      <c r="D7" s="13"/>
      <c r="E7" s="37" t="e">
        <f>_xll.qlYieldTSDiscount(B7,C7,,Trigger)</f>
        <v>#NUM!</v>
      </c>
      <c r="F7" s="14" t="str">
        <f ca="1">IF(ISERROR(C7),_xll.ohRangeRetrieveError(C7),_xll.ohRangeRetrieveError(E7))</f>
        <v>qlYieldTSDiscount - 1st iteration: failed at 24th alive instrument, maturity May 27th, 2044, reference date May 27th, 2014: 1st leg: time (30.0356) is past max curve time (30.0329)</v>
      </c>
      <c r="G7" s="8"/>
      <c r="H7" s="46"/>
      <c r="I7" s="46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24" t="str">
        <f>UPPER(Currency)&amp;"6M"</f>
        <v>JPY6M</v>
      </c>
      <c r="C8" s="27">
        <f>_xll.qlTermStructureReferenceDate(B8,Trigger)</f>
        <v>41786</v>
      </c>
      <c r="D8" s="25"/>
      <c r="E8" s="38" t="e">
        <f>_xll.qlYieldTSDiscount(B8,C8,,Trigger)</f>
        <v>#NUM!</v>
      </c>
      <c r="F8" s="17" t="str">
        <f ca="1">IF(ISERROR(C8),_xll.ohRangeRetrieveError(C8),_xll.ohRangeRetrieveError(E8))</f>
        <v>qlYieldTSDiscount - 1st iteration: failed at 27th alive instrument, maturity May 27th, 2044, reference date May 27th, 2014: 1st leg: time (30.0356) is past max curve time (30.0329)</v>
      </c>
      <c r="G8" s="8"/>
      <c r="H8" s="15" t="s">
        <v>4</v>
      </c>
      <c r="I8" s="16">
        <f>_xll.ohRepositoryObjectCount(Trigger)</f>
        <v>1158</v>
      </c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2" thickBot="1" x14ac:dyDescent="0.25">
      <c r="A9" s="53"/>
      <c r="B9" s="46"/>
      <c r="C9" s="46"/>
      <c r="D9" s="46"/>
      <c r="E9" s="46"/>
      <c r="F9" s="46"/>
      <c r="G9" s="8"/>
      <c r="H9" s="18" t="s">
        <v>9</v>
      </c>
      <c r="I9" s="19" t="str">
        <f>_xll.ohBoostVersion(Trigger)&amp;" / "&amp;_xll.ohVersion(Trigger)&amp;" / "&amp;_xll.qlVersion(Trigger)</f>
        <v>1_52 / 1.5.0 / 1.5</v>
      </c>
      <c r="J9" s="1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" thickBot="1" x14ac:dyDescent="0.25">
      <c r="A10" s="47"/>
      <c r="B10" s="45"/>
      <c r="C10" s="45"/>
      <c r="D10" s="45"/>
      <c r="E10" s="45"/>
      <c r="F10" s="45"/>
      <c r="G10" s="20"/>
      <c r="H10" s="20"/>
      <c r="I10" s="20"/>
      <c r="J10" s="2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23"/>
      <c r="H51" s="23"/>
      <c r="I51" s="23"/>
      <c r="J51" s="2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spans="1:23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spans="1:23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spans="1:23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spans="1:23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spans="1:23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spans="1:23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spans="1:23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spans="1:23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spans="1:23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spans="1:23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spans="1:23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spans="1:23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spans="1:23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spans="1:23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spans="1:23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spans="1:23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spans="1:23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spans="1:23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spans="1:23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spans="1:23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spans="1:23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spans="1:23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spans="1:23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spans="1:23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spans="1:23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spans="1:23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spans="1:23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spans="1:23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spans="1:23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spans="1:23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spans="1:23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spans="1:23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spans="1:23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spans="1:23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spans="1:23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spans="1:23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spans="1:23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spans="1:23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spans="1:23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spans="1:23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spans="1:23" x14ac:dyDescent="0.2"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spans="1:23" x14ac:dyDescent="0.2"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spans="1:23" x14ac:dyDescent="0.2"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MainChecks</vt:lpstr>
      <vt:lpstr>Currency</vt:lpstr>
      <vt:lpstr>EvaluationDate</vt:lpstr>
      <vt:lpstr>FirstIndex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2014-07-09T14:38:02Z</dcterms:modified>
</cp:coreProperties>
</file>