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/>
  </bookViews>
  <sheets>
    <sheet name="General Settings" sheetId="8" r:id="rId1"/>
    <sheet name="HKD_YCRH_FRAs_3M" sheetId="5" r:id="rId2"/>
    <sheet name="HKD_YCRH_Swaps_3M" sheetId="7" r:id="rId3"/>
    <sheet name="RateHelpers" sheetId="9" r:id="rId4"/>
    <sheet name="Selected" sheetId="10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2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RateHelpers!$G$2:$G$39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HKD_YCRH_FRAs_3M!$H$3:$H$13</definedName>
    <definedName name="RateHelperConstructors" localSheetId="2">HKD_YCRH_Swaps_3M!$L$6:$L$32</definedName>
    <definedName name="RateHelperPrefix" localSheetId="0">'General Settings'!$D$8</definedName>
    <definedName name="RateHelperPrefix" localSheetId="3">'General Settings'!$D$8</definedName>
    <definedName name="RateHelperPrefix" localSheetId="4">'General Settings'!$D$8</definedName>
    <definedName name="RateHelpers">RateHelpers!$A$2:$A$39</definedName>
    <definedName name="RateHelpersIncluded">RateHelpers!$E$2:$E$39</definedName>
    <definedName name="RateHelpersPriority">RateHelpers!$F$2:$F$39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D2" i="10" a="1"/>
  <c r="D18" i="8" l="1"/>
  <c r="E18" i="8"/>
  <c r="D5" i="8"/>
  <c r="D2" i="10"/>
  <c r="D37" i="10"/>
  <c r="D45" i="10"/>
  <c r="D25" i="10"/>
  <c r="D23" i="10"/>
  <c r="D9" i="10"/>
  <c r="D31" i="10"/>
  <c r="D36" i="10"/>
  <c r="D21" i="10"/>
  <c r="D27" i="10"/>
  <c r="D18" i="10"/>
  <c r="D22" i="10"/>
  <c r="D14" i="10"/>
  <c r="D34" i="10"/>
  <c r="D30" i="10"/>
  <c r="D46" i="10"/>
  <c r="D15" i="10"/>
  <c r="D10" i="10"/>
  <c r="D26" i="10"/>
  <c r="D42" i="10"/>
  <c r="D32" i="10"/>
  <c r="D24" i="10"/>
  <c r="D6" i="10"/>
  <c r="D50" i="10"/>
  <c r="D35" i="10"/>
  <c r="D4" i="10"/>
  <c r="D20" i="10"/>
  <c r="D38" i="10"/>
  <c r="D43" i="10"/>
  <c r="D17" i="10"/>
  <c r="D8" i="10"/>
  <c r="D12" i="10"/>
  <c r="D33" i="10"/>
  <c r="D41" i="10"/>
  <c r="D28" i="10"/>
  <c r="D49" i="10"/>
  <c r="D3" i="10"/>
  <c r="D44" i="10"/>
  <c r="D7" i="10"/>
  <c r="D19" i="10"/>
  <c r="D13" i="10"/>
  <c r="D39" i="10"/>
  <c r="D5" i="10"/>
  <c r="D29" i="10"/>
  <c r="D40" i="10"/>
  <c r="D47" i="10"/>
  <c r="D16" i="10"/>
  <c r="D11" i="10"/>
  <c r="D48" i="10"/>
  <c r="D17" i="8"/>
  <c r="B1" i="8"/>
  <c r="D8" i="8" l="1"/>
  <c r="D12" i="8"/>
  <c r="D16" i="8"/>
  <c r="E16" i="8"/>
  <c r="E17" i="8"/>
  <c r="K2" i="7" l="1"/>
  <c r="K3" i="7" s="1"/>
  <c r="L2" i="7"/>
  <c r="K4" i="7" l="1"/>
  <c r="H6" i="7"/>
  <c r="J6" i="7"/>
  <c r="K6" i="7"/>
  <c r="A13" i="9" s="1"/>
  <c r="H7" i="7"/>
  <c r="L4" i="7"/>
  <c r="K7" i="7" l="1"/>
  <c r="A14" i="9" s="1"/>
  <c r="J7" i="7"/>
  <c r="H8" i="7"/>
  <c r="M4" i="7"/>
  <c r="L7" i="7"/>
  <c r="L6" i="7"/>
  <c r="K8" i="7" l="1"/>
  <c r="A15" i="9" s="1"/>
  <c r="J8" i="7"/>
  <c r="H9" i="7"/>
  <c r="B14" i="9"/>
  <c r="B13" i="9"/>
  <c r="L8" i="7"/>
  <c r="M6" i="7"/>
  <c r="H14" i="9"/>
  <c r="M7" i="7"/>
  <c r="H13" i="9"/>
  <c r="C13" i="9"/>
  <c r="I14" i="9"/>
  <c r="C14" i="9"/>
  <c r="D14" i="9"/>
  <c r="D13" i="9"/>
  <c r="I13" i="9"/>
  <c r="K77" i="9" l="1"/>
  <c r="E13" i="9"/>
  <c r="E14" i="9"/>
  <c r="K78" i="9"/>
  <c r="K9" i="7"/>
  <c r="A16" i="9" s="1"/>
  <c r="J9" i="7"/>
  <c r="H10" i="7"/>
  <c r="B15" i="9"/>
  <c r="I15" i="9"/>
  <c r="L9" i="7"/>
  <c r="M8" i="7"/>
  <c r="M9" i="7"/>
  <c r="D15" i="9"/>
  <c r="H15" i="9"/>
  <c r="C15" i="9"/>
  <c r="E15" i="9" l="1"/>
  <c r="K79" i="9"/>
  <c r="K10" i="7"/>
  <c r="A17" i="9" s="1"/>
  <c r="J10" i="7"/>
  <c r="H11" i="7"/>
  <c r="B16" i="9"/>
  <c r="D16" i="9"/>
  <c r="L10" i="7"/>
  <c r="H16" i="9"/>
  <c r="I16" i="9"/>
  <c r="C16" i="9"/>
  <c r="E16" i="9" l="1"/>
  <c r="K80" i="9"/>
  <c r="J11" i="7"/>
  <c r="K11" i="7"/>
  <c r="A18" i="9" s="1"/>
  <c r="H12" i="7"/>
  <c r="B17" i="9"/>
  <c r="C17" i="9"/>
  <c r="H17" i="9"/>
  <c r="I17" i="9"/>
  <c r="D17" i="9"/>
  <c r="L11" i="7"/>
  <c r="M10" i="7"/>
  <c r="K81" i="9" l="1"/>
  <c r="E17" i="9"/>
  <c r="K12" i="7"/>
  <c r="A19" i="9" s="1"/>
  <c r="J12" i="7"/>
  <c r="H13" i="7"/>
  <c r="B18" i="9"/>
  <c r="M11" i="7"/>
  <c r="C18" i="9"/>
  <c r="H18" i="9"/>
  <c r="I18" i="9"/>
  <c r="L12" i="7"/>
  <c r="D18" i="9"/>
  <c r="E18" i="9" l="1"/>
  <c r="K82" i="9"/>
  <c r="K13" i="7"/>
  <c r="A20" i="9" s="1"/>
  <c r="J13" i="7"/>
  <c r="H14" i="7"/>
  <c r="B19" i="9"/>
  <c r="C19" i="9"/>
  <c r="L13" i="7"/>
  <c r="D19" i="9"/>
  <c r="I19" i="9"/>
  <c r="M12" i="7"/>
  <c r="H19" i="9"/>
  <c r="K83" i="9" l="1"/>
  <c r="E19" i="9"/>
  <c r="K14" i="7"/>
  <c r="A21" i="9" s="1"/>
  <c r="J14" i="7"/>
  <c r="H15" i="7"/>
  <c r="B20" i="9"/>
  <c r="D20" i="9"/>
  <c r="I20" i="9"/>
  <c r="M13" i="7"/>
  <c r="H20" i="9"/>
  <c r="C20" i="9"/>
  <c r="L14" i="7"/>
  <c r="E20" i="9" l="1"/>
  <c r="K84" i="9"/>
  <c r="J15" i="7"/>
  <c r="K15" i="7"/>
  <c r="A22" i="9" s="1"/>
  <c r="H16" i="7"/>
  <c r="B21" i="9"/>
  <c r="M14" i="7"/>
  <c r="I21" i="9"/>
  <c r="H21" i="9"/>
  <c r="L15" i="7"/>
  <c r="C21" i="9"/>
  <c r="D21" i="9"/>
  <c r="K85" i="9" l="1"/>
  <c r="E21" i="9"/>
  <c r="K16" i="7"/>
  <c r="A23" i="9" s="1"/>
  <c r="J16" i="7"/>
  <c r="H17" i="7"/>
  <c r="B22" i="9"/>
  <c r="C22" i="9"/>
  <c r="H22" i="9"/>
  <c r="L16" i="7"/>
  <c r="I22" i="9"/>
  <c r="D22" i="9"/>
  <c r="M16" i="7"/>
  <c r="M15" i="7"/>
  <c r="K86" i="9" l="1"/>
  <c r="E22" i="9"/>
  <c r="J17" i="7"/>
  <c r="K17" i="7"/>
  <c r="A24" i="9" s="1"/>
  <c r="H18" i="7"/>
  <c r="B23" i="9"/>
  <c r="C23" i="9"/>
  <c r="H23" i="9"/>
  <c r="L17" i="7"/>
  <c r="D23" i="9"/>
  <c r="I23" i="9"/>
  <c r="E23" i="9" l="1"/>
  <c r="K87" i="9"/>
  <c r="K18" i="7"/>
  <c r="A25" i="9" s="1"/>
  <c r="J18" i="7"/>
  <c r="H19" i="7"/>
  <c r="B24" i="9"/>
  <c r="H24" i="9"/>
  <c r="M17" i="7"/>
  <c r="L18" i="7"/>
  <c r="C24" i="9"/>
  <c r="I24" i="9"/>
  <c r="D24" i="9"/>
  <c r="E24" i="9" l="1"/>
  <c r="K88" i="9"/>
  <c r="J19" i="7"/>
  <c r="K19" i="7"/>
  <c r="A26" i="9" s="1"/>
  <c r="H20" i="7"/>
  <c r="B25" i="9"/>
  <c r="H25" i="9"/>
  <c r="I25" i="9"/>
  <c r="L19" i="7"/>
  <c r="M19" i="7"/>
  <c r="D25" i="9"/>
  <c r="M18" i="7"/>
  <c r="C25" i="9"/>
  <c r="E25" i="9" l="1"/>
  <c r="K89" i="9"/>
  <c r="K20" i="7"/>
  <c r="A27" i="9" s="1"/>
  <c r="J20" i="7"/>
  <c r="H21" i="7"/>
  <c r="B26" i="9"/>
  <c r="H26" i="9"/>
  <c r="I26" i="9"/>
  <c r="L20" i="7"/>
  <c r="C26" i="9"/>
  <c r="D26" i="9"/>
  <c r="K90" i="9" l="1"/>
  <c r="E26" i="9"/>
  <c r="K21" i="7"/>
  <c r="A28" i="9" s="1"/>
  <c r="J21" i="7"/>
  <c r="H22" i="7"/>
  <c r="B27" i="9"/>
  <c r="H27" i="9"/>
  <c r="M20" i="7"/>
  <c r="C27" i="9"/>
  <c r="I27" i="9"/>
  <c r="D27" i="9"/>
  <c r="L21" i="7"/>
  <c r="K91" i="9" l="1"/>
  <c r="E27" i="9"/>
  <c r="K22" i="7"/>
  <c r="A29" i="9" s="1"/>
  <c r="J22" i="7"/>
  <c r="H23" i="7"/>
  <c r="B28" i="9"/>
  <c r="D28" i="9"/>
  <c r="M21" i="7"/>
  <c r="L22" i="7"/>
  <c r="C28" i="9"/>
  <c r="H28" i="9"/>
  <c r="I28" i="9"/>
  <c r="K92" i="9" l="1"/>
  <c r="E28" i="9"/>
  <c r="K23" i="7"/>
  <c r="A30" i="9" s="1"/>
  <c r="J23" i="7"/>
  <c r="H24" i="7"/>
  <c r="B29" i="9"/>
  <c r="H29" i="9"/>
  <c r="D29" i="9"/>
  <c r="M22" i="7"/>
  <c r="L23" i="7"/>
  <c r="C29" i="9"/>
  <c r="I29" i="9"/>
  <c r="K93" i="9" l="1"/>
  <c r="E29" i="9"/>
  <c r="K24" i="7"/>
  <c r="A31" i="9" s="1"/>
  <c r="J24" i="7"/>
  <c r="H25" i="7"/>
  <c r="B30" i="9"/>
  <c r="D30" i="9"/>
  <c r="C30" i="9"/>
  <c r="M23" i="7"/>
  <c r="L24" i="7"/>
  <c r="M24" i="7"/>
  <c r="I30" i="9"/>
  <c r="H30" i="9"/>
  <c r="E30" i="9" l="1"/>
  <c r="K94" i="9"/>
  <c r="K25" i="7"/>
  <c r="A32" i="9" s="1"/>
  <c r="J25" i="7"/>
  <c r="H26" i="7"/>
  <c r="B31" i="9"/>
  <c r="I31" i="9"/>
  <c r="L25" i="7"/>
  <c r="D31" i="9"/>
  <c r="M25" i="7"/>
  <c r="H31" i="9"/>
  <c r="C31" i="9"/>
  <c r="K95" i="9" l="1"/>
  <c r="E31" i="9"/>
  <c r="K26" i="7"/>
  <c r="A33" i="9" s="1"/>
  <c r="J26" i="7"/>
  <c r="H27" i="7"/>
  <c r="B32" i="9"/>
  <c r="I32" i="9"/>
  <c r="L26" i="7"/>
  <c r="M26" i="7"/>
  <c r="H32" i="9"/>
  <c r="C32" i="9"/>
  <c r="D32" i="9"/>
  <c r="E32" i="9" l="1"/>
  <c r="K96" i="9"/>
  <c r="K27" i="7"/>
  <c r="A34" i="9" s="1"/>
  <c r="J27" i="7"/>
  <c r="H28" i="7"/>
  <c r="B33" i="9"/>
  <c r="L27" i="7"/>
  <c r="H33" i="9"/>
  <c r="D33" i="9"/>
  <c r="C33" i="9"/>
  <c r="I33" i="9"/>
  <c r="K97" i="9" l="1"/>
  <c r="E33" i="9"/>
  <c r="K28" i="7"/>
  <c r="A35" i="9" s="1"/>
  <c r="J28" i="7"/>
  <c r="H29" i="7"/>
  <c r="B34" i="9"/>
  <c r="D34" i="9"/>
  <c r="M27" i="7"/>
  <c r="I34" i="9"/>
  <c r="H34" i="9"/>
  <c r="L28" i="7"/>
  <c r="C34" i="9"/>
  <c r="K98" i="9" l="1"/>
  <c r="E34" i="9"/>
  <c r="K29" i="7"/>
  <c r="A36" i="9" s="1"/>
  <c r="J29" i="7"/>
  <c r="H30" i="7"/>
  <c r="B35" i="9"/>
  <c r="M28" i="7"/>
  <c r="H35" i="9"/>
  <c r="I35" i="9"/>
  <c r="C35" i="9"/>
  <c r="L29" i="7"/>
  <c r="D35" i="9"/>
  <c r="E35" i="9" l="1"/>
  <c r="K99" i="9"/>
  <c r="K30" i="7"/>
  <c r="A37" i="9" s="1"/>
  <c r="J30" i="7"/>
  <c r="H31" i="7"/>
  <c r="B36" i="9"/>
  <c r="C36" i="9"/>
  <c r="M29" i="7"/>
  <c r="D36" i="9"/>
  <c r="H36" i="9"/>
  <c r="I36" i="9"/>
  <c r="L30" i="7"/>
  <c r="E36" i="9" l="1"/>
  <c r="K100" i="9"/>
  <c r="K31" i="7"/>
  <c r="A38" i="9" s="1"/>
  <c r="J31" i="7"/>
  <c r="H32" i="7"/>
  <c r="B37" i="9"/>
  <c r="L31" i="7"/>
  <c r="M30" i="7"/>
  <c r="I37" i="9"/>
  <c r="D37" i="9"/>
  <c r="H37" i="9"/>
  <c r="C37" i="9"/>
  <c r="E37" i="9" l="1"/>
  <c r="K101" i="9"/>
  <c r="J32" i="7"/>
  <c r="K32" i="7"/>
  <c r="A39" i="9" s="1"/>
  <c r="B38" i="9"/>
  <c r="M31" i="7"/>
  <c r="L32" i="7"/>
  <c r="H38" i="9"/>
  <c r="C38" i="9"/>
  <c r="D38" i="9"/>
  <c r="I38" i="9"/>
  <c r="K102" i="9" l="1"/>
  <c r="E38" i="9"/>
  <c r="B39" i="9"/>
  <c r="H39" i="9"/>
  <c r="D39" i="9"/>
  <c r="C39" i="9"/>
  <c r="I39" i="9"/>
  <c r="M32" i="7"/>
  <c r="E39" i="9" l="1"/>
  <c r="K103" i="9"/>
  <c r="K104" i="9" l="1"/>
  <c r="K105" i="9" l="1"/>
  <c r="K106" i="9" l="1"/>
  <c r="K107" i="9" l="1"/>
  <c r="K108" i="9" l="1"/>
  <c r="K109" i="9" l="1"/>
  <c r="K110" i="9" l="1"/>
  <c r="K111" i="9" l="1"/>
  <c r="E1" i="5"/>
  <c r="L3" i="7"/>
  <c r="K112" i="9" l="1"/>
  <c r="G1" i="5"/>
  <c r="G2" i="5" s="1"/>
  <c r="C3" i="5"/>
  <c r="F3" i="5" s="1"/>
  <c r="E3" i="5"/>
  <c r="M3" i="7"/>
  <c r="K113" i="9" l="1"/>
  <c r="G3" i="5"/>
  <c r="A2" i="9" s="1"/>
  <c r="C4" i="5"/>
  <c r="F4" i="5" s="1"/>
  <c r="E4" i="5"/>
  <c r="H3" i="5"/>
  <c r="G4" i="5" l="1"/>
  <c r="A3" i="9" s="1"/>
  <c r="B5" i="5"/>
  <c r="D5" i="5"/>
  <c r="F5" i="5" s="1"/>
  <c r="E5" i="5"/>
  <c r="B2" i="9"/>
  <c r="C2" i="9"/>
  <c r="H4" i="5"/>
  <c r="I2" i="9"/>
  <c r="I3" i="5"/>
  <c r="H2" i="9"/>
  <c r="G5" i="5" l="1"/>
  <c r="A4" i="9" s="1"/>
  <c r="B6" i="5"/>
  <c r="D6" i="5"/>
  <c r="F6" i="5" s="1"/>
  <c r="E6" i="5"/>
  <c r="B3" i="9"/>
  <c r="H5" i="5"/>
  <c r="I3" i="9"/>
  <c r="C3" i="9"/>
  <c r="I4" i="5"/>
  <c r="H3" i="9"/>
  <c r="G6" i="5" l="1"/>
  <c r="A5" i="9" s="1"/>
  <c r="B7" i="5"/>
  <c r="D7" i="5"/>
  <c r="F7" i="5" s="1"/>
  <c r="E7" i="5"/>
  <c r="B4" i="9"/>
  <c r="H4" i="9"/>
  <c r="I4" i="9"/>
  <c r="I5" i="5"/>
  <c r="H6" i="5"/>
  <c r="C4" i="9"/>
  <c r="G7" i="5" l="1"/>
  <c r="A6" i="9" s="1"/>
  <c r="B8" i="5"/>
  <c r="D8" i="5"/>
  <c r="F8" i="5" s="1"/>
  <c r="E8" i="5"/>
  <c r="B5" i="9"/>
  <c r="H7" i="5"/>
  <c r="I5" i="9"/>
  <c r="C5" i="9"/>
  <c r="I6" i="5"/>
  <c r="H5" i="9"/>
  <c r="G8" i="5" l="1"/>
  <c r="A7" i="9" s="1"/>
  <c r="B9" i="5"/>
  <c r="D9" i="5"/>
  <c r="G9" i="5" s="1"/>
  <c r="A8" i="9" s="1"/>
  <c r="E9" i="5"/>
  <c r="B6" i="9"/>
  <c r="H8" i="5"/>
  <c r="C6" i="9"/>
  <c r="H6" i="9"/>
  <c r="I7" i="5"/>
  <c r="I6" i="9"/>
  <c r="F9" i="5" l="1"/>
  <c r="B10" i="5"/>
  <c r="D10" i="5"/>
  <c r="F10" i="5" s="1"/>
  <c r="E10" i="5"/>
  <c r="B7" i="9"/>
  <c r="H9" i="5"/>
  <c r="I7" i="9"/>
  <c r="I8" i="5"/>
  <c r="C7" i="9"/>
  <c r="H7" i="9"/>
  <c r="G10" i="5" l="1"/>
  <c r="A9" i="9" s="1"/>
  <c r="B11" i="5"/>
  <c r="D11" i="5"/>
  <c r="F11" i="5" s="1"/>
  <c r="E11" i="5"/>
  <c r="B8" i="9"/>
  <c r="I8" i="9"/>
  <c r="H8" i="9"/>
  <c r="I9" i="5"/>
  <c r="C8" i="9"/>
  <c r="H10" i="5"/>
  <c r="G11" i="5" l="1"/>
  <c r="A10" i="9" s="1"/>
  <c r="B12" i="5"/>
  <c r="D12" i="5"/>
  <c r="F12" i="5" s="1"/>
  <c r="E12" i="5"/>
  <c r="B9" i="9"/>
  <c r="H11" i="5"/>
  <c r="I9" i="9"/>
  <c r="I10" i="5"/>
  <c r="C9" i="9"/>
  <c r="H9" i="9"/>
  <c r="G12" i="5" l="1"/>
  <c r="A11" i="9" s="1"/>
  <c r="B13" i="5"/>
  <c r="D13" i="5"/>
  <c r="F13" i="5" s="1"/>
  <c r="E13" i="5"/>
  <c r="B10" i="9"/>
  <c r="I11" i="5"/>
  <c r="H10" i="9"/>
  <c r="C10" i="9"/>
  <c r="H12" i="5"/>
  <c r="I10" i="9"/>
  <c r="G13" i="5" l="1"/>
  <c r="A12" i="9" s="1"/>
  <c r="B11" i="9"/>
  <c r="B12" i="9"/>
  <c r="I11" i="9"/>
  <c r="C11" i="9"/>
  <c r="H13" i="5"/>
  <c r="I12" i="5"/>
  <c r="H12" i="9"/>
  <c r="I13" i="5"/>
  <c r="C12" i="9"/>
  <c r="I12" i="9"/>
  <c r="H11" i="9"/>
  <c r="H2" i="5"/>
  <c r="I2" i="5"/>
  <c r="G19" i="10"/>
  <c r="E19" i="10"/>
  <c r="H19" i="10"/>
  <c r="F19" i="10"/>
  <c r="H18" i="10"/>
  <c r="E18" i="10"/>
  <c r="G18" i="10"/>
  <c r="F18" i="10"/>
  <c r="E7" i="10"/>
  <c r="H7" i="10"/>
  <c r="G7" i="10"/>
  <c r="F7" i="10"/>
  <c r="E24" i="10"/>
  <c r="G24" i="10"/>
  <c r="H24" i="10"/>
  <c r="F24" i="10"/>
  <c r="F8" i="10"/>
  <c r="H8" i="10"/>
  <c r="E8" i="10"/>
  <c r="G8" i="10"/>
  <c r="E20" i="10"/>
  <c r="H20" i="10"/>
  <c r="F20" i="10"/>
  <c r="G20" i="10"/>
  <c r="F27" i="10"/>
  <c r="E27" i="10"/>
  <c r="H27" i="10"/>
  <c r="G27" i="10"/>
  <c r="H2" i="10"/>
  <c r="B6" i="10"/>
  <c r="E2" i="10"/>
  <c r="F2" i="10"/>
  <c r="G2" i="10"/>
  <c r="F46" i="10"/>
  <c r="G46" i="10"/>
  <c r="H46" i="10"/>
  <c r="E46" i="10"/>
  <c r="F30" i="10"/>
  <c r="G30" i="10"/>
  <c r="H30" i="10"/>
  <c r="E30" i="10"/>
  <c r="F17" i="10"/>
  <c r="H17" i="10"/>
  <c r="G17" i="10"/>
  <c r="E17" i="10"/>
  <c r="H13" i="10"/>
  <c r="F13" i="10"/>
  <c r="E13" i="10"/>
  <c r="G13" i="10"/>
  <c r="F37" i="10"/>
  <c r="E37" i="10"/>
  <c r="G37" i="10"/>
  <c r="H37" i="10"/>
  <c r="H21" i="10"/>
  <c r="E21" i="10"/>
  <c r="G21" i="10"/>
  <c r="F21" i="10"/>
  <c r="E35" i="10"/>
  <c r="G35" i="10"/>
  <c r="F35" i="10"/>
  <c r="H35" i="10"/>
  <c r="G32" i="10"/>
  <c r="E32" i="10"/>
  <c r="H32" i="10"/>
  <c r="F32" i="10"/>
  <c r="G36" i="10"/>
  <c r="E36" i="10"/>
  <c r="H36" i="10"/>
  <c r="F36" i="10"/>
  <c r="E33" i="10"/>
  <c r="H33" i="10"/>
  <c r="G33" i="10"/>
  <c r="F33" i="10"/>
  <c r="E9" i="10"/>
  <c r="H9" i="10"/>
  <c r="G9" i="10"/>
  <c r="F9" i="10"/>
  <c r="F22" i="10"/>
  <c r="H22" i="10"/>
  <c r="E22" i="10"/>
  <c r="G22" i="10"/>
  <c r="E3" i="10"/>
  <c r="G3" i="10"/>
  <c r="H3" i="10"/>
  <c r="F3" i="10"/>
  <c r="H40" i="10"/>
  <c r="G40" i="10"/>
  <c r="E40" i="10"/>
  <c r="F40" i="10"/>
  <c r="E49" i="10"/>
  <c r="G49" i="10"/>
  <c r="F49" i="10"/>
  <c r="H49" i="10"/>
  <c r="E12" i="10"/>
  <c r="G12" i="10"/>
  <c r="F12" i="10"/>
  <c r="H12" i="10"/>
  <c r="H4" i="10"/>
  <c r="E4" i="10"/>
  <c r="F4" i="10"/>
  <c r="G4" i="10"/>
  <c r="H43" i="10"/>
  <c r="G43" i="10"/>
  <c r="F43" i="10"/>
  <c r="E43" i="10"/>
  <c r="E45" i="10"/>
  <c r="G45" i="10"/>
  <c r="H45" i="10"/>
  <c r="F45" i="10"/>
  <c r="E41" i="10"/>
  <c r="G41" i="10"/>
  <c r="H41" i="10"/>
  <c r="F41" i="10"/>
  <c r="H23" i="10"/>
  <c r="G23" i="10"/>
  <c r="E23" i="10"/>
  <c r="F23" i="10"/>
  <c r="F6" i="10"/>
  <c r="E6" i="10"/>
  <c r="G6" i="10"/>
  <c r="H6" i="10"/>
  <c r="H10" i="10"/>
  <c r="E10" i="10"/>
  <c r="G10" i="10"/>
  <c r="F10" i="10"/>
  <c r="G50" i="10"/>
  <c r="H50" i="10"/>
  <c r="F50" i="10"/>
  <c r="E50" i="10"/>
  <c r="E42" i="10"/>
  <c r="H42" i="10"/>
  <c r="F42" i="10"/>
  <c r="G42" i="10"/>
  <c r="F28" i="10"/>
  <c r="G28" i="10"/>
  <c r="H28" i="10"/>
  <c r="E28" i="10"/>
  <c r="H47" i="10"/>
  <c r="G47" i="10"/>
  <c r="F47" i="10"/>
  <c r="E47" i="10"/>
  <c r="E26" i="10"/>
  <c r="H26" i="10"/>
  <c r="G26" i="10"/>
  <c r="F26" i="10"/>
  <c r="H38" i="10"/>
  <c r="G38" i="10"/>
  <c r="F38" i="10"/>
  <c r="E38" i="10"/>
  <c r="F48" i="10"/>
  <c r="G48" i="10"/>
  <c r="H48" i="10"/>
  <c r="E48" i="10"/>
  <c r="F31" i="10"/>
  <c r="G31" i="10"/>
  <c r="H31" i="10"/>
  <c r="E31" i="10"/>
  <c r="H15" i="10"/>
  <c r="G15" i="10"/>
  <c r="F15" i="10"/>
  <c r="E15" i="10"/>
  <c r="H5" i="10"/>
  <c r="F5" i="10"/>
  <c r="G5" i="10"/>
  <c r="E5" i="10"/>
  <c r="H44" i="10"/>
  <c r="F44" i="10"/>
  <c r="E44" i="10"/>
  <c r="G44" i="10"/>
  <c r="G39" i="10"/>
  <c r="E39" i="10"/>
  <c r="H39" i="10"/>
  <c r="F39" i="10"/>
  <c r="G14" i="10"/>
  <c r="E14" i="10"/>
  <c r="F14" i="10"/>
  <c r="H14" i="10"/>
  <c r="E25" i="10"/>
  <c r="F25" i="10"/>
  <c r="H25" i="10"/>
  <c r="G25" i="10"/>
  <c r="E34" i="10"/>
  <c r="G34" i="10"/>
  <c r="F34" i="10"/>
  <c r="H34" i="10"/>
  <c r="G29" i="10"/>
  <c r="H29" i="10"/>
  <c r="E29" i="10"/>
  <c r="F29" i="10"/>
  <c r="G16" i="10"/>
  <c r="H16" i="10"/>
  <c r="E16" i="10"/>
  <c r="F16" i="10"/>
  <c r="E11" i="10"/>
  <c r="G11" i="10"/>
  <c r="F11" i="10"/>
  <c r="H11" i="10"/>
  <c r="C24" i="8" l="1"/>
  <c r="A7" i="10"/>
  <c r="B7" i="10"/>
  <c r="D10" i="8"/>
  <c r="I1" i="10" a="1"/>
  <c r="I45" i="10"/>
  <c r="I7" i="10"/>
  <c r="I43" i="10"/>
  <c r="I4" i="10"/>
  <c r="I41" i="10"/>
  <c r="I3" i="10"/>
  <c r="I40" i="10"/>
  <c r="I22" i="10"/>
  <c r="I32" i="10"/>
  <c r="I25" i="10"/>
  <c r="I24" i="10"/>
  <c r="I23" i="10"/>
  <c r="I1" i="10"/>
  <c r="D25" i="8"/>
  <c r="I2" i="10"/>
  <c r="I5" i="10"/>
  <c r="I6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6" i="10"/>
  <c r="I27" i="10"/>
  <c r="I28" i="10"/>
  <c r="I29" i="10"/>
  <c r="I30" i="10"/>
  <c r="I31" i="10"/>
  <c r="I33" i="10"/>
  <c r="I34" i="10"/>
  <c r="I35" i="10"/>
  <c r="I36" i="10"/>
  <c r="I37" i="10"/>
  <c r="I38" i="10"/>
  <c r="I39" i="10"/>
  <c r="I42" i="10"/>
  <c r="I44" i="10"/>
  <c r="I46" i="10"/>
  <c r="I47" i="10"/>
  <c r="I48" i="10"/>
  <c r="I49" i="10"/>
  <c r="I50" i="10"/>
  <c r="D24" i="8"/>
  <c r="D23" i="8"/>
  <c r="D11" i="8"/>
  <c r="C23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<sst xmlns="http://schemas.openxmlformats.org/spreadsheetml/2006/main" count="306" uniqueCount="133">
  <si>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</si>
  <si>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</si>
  <si>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</si>
  <si>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</si>
  <si>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</si>
  <si>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</si>
  <si>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</si>
  <si>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</si>
  <si>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</si>
  <si>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</si>
  <si>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</si>
  <si>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</si>
  <si>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</si>
  <si>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</si>
  <si>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</si>
  <si>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</si>
  <si>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</si>
  <si>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</si>
  <si>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</si>
  <si>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</si>
  <si>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</si>
  <si>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</si>
  <si>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</si>
  <si>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</si>
  <si>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</si>
  <si>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</si>
  <si>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</si>
  <si>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</si>
  <si>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</si>
  <si>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</si>
  <si>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</si>
  <si>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</si>
  <si>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</si>
  <si>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</si>
  <si>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</si>
  <si>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</si>
  <si>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</si>
  <si>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</si>
  <si>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</si>
  <si>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</si>
  <si>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</si>
  <si>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</si>
  <si>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</si>
  <si>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</si>
  <si>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</si>
  <si>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</si>
  <si>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</si>
  <si>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</si>
  <si>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</si>
  <si>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</si>
  <si>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</si>
  <si>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</si>
  <si>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</si>
  <si>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</si>
  <si>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</si>
  <si>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</si>
  <si>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</si>
  <si>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</si>
  <si>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</si>
  <si>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</si>
  <si>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</si>
  <si>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</si>
  <si>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</si>
  <si>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</si>
  <si>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</si>
  <si>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</si>
  <si>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</si>
  <si>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</si>
  <si>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</si>
  <si>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</si>
  <si>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</si>
  <si>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</si>
  <si>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</si>
  <si>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</si>
  <si>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</si>
  <si>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</si>
  <si>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</si>
  <si>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</si>
  <si>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</si>
  <si>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</si>
  <si>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</si>
  <si>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</si>
  <si>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</si>
  <si>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</si>
  <si>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</si>
  <si>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</si>
  <si>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</si>
  <si>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</si>
  <si>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</si>
  <si>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</si>
  <si>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</si>
  <si>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</si>
  <si>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</si>
  <si>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</si>
  <si>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</si>
  <si>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</si>
  <si>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</si>
  <si>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</si>
  <si>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</si>
  <si>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</si>
  <si>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</si>
  <si>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</si>
  <si>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</si>
  <si>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</si>
  <si>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</si>
  <si>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</si>
  <si>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</si>
  <si>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</si>
  <si>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</si>
  <si>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</si>
  <si>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</si>
  <si>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</si>
  <si>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</si>
  <si>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</si>
  <si>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</si>
  <si>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</si>
  <si>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</si>
  <si>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</si>
  <si>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</si>
  <si>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</si>
  <si>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</si>
  <si>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</si>
  <si>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</si>
  <si>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</si>
  <si>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</si>
  <si>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</si>
  <si>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</si>
  <si>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</si>
  <si>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</si>
  <si>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</si>
  <si>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</si>
  <si>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</si>
  <si>
    <t>=qlPiecewiseYieldCurveData(YieldCurve)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</si>
</sst>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5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18" xfId="2" applyFont="1" applyFill="1" applyBorder="1" applyAlignment="1">
      <alignment horizontal="center" vertical="center" wrapText="1"/>
    </xf>
    <xf numFmtId="0" fontId="18" fillId="3" borderId="19" xfId="2" applyFont="1" applyFill="1" applyBorder="1" applyAlignment="1">
      <alignment horizontal="left"/>
    </xf>
    <xf numFmtId="0" fontId="18" fillId="3" borderId="16" xfId="2" applyFont="1" applyFill="1" applyBorder="1" applyAlignment="1">
      <alignment horizontal="left"/>
    </xf>
    <xf numFmtId="0" fontId="18" fillId="3" borderId="13" xfId="2" applyFont="1" applyFill="1" applyBorder="1" applyAlignment="1">
      <alignment horizontal="left"/>
    </xf>
    <xf numFmtId="0" fontId="18" fillId="0" borderId="0" xfId="2" quotePrefix="1" applyFont="1" applyAlignment="1">
      <alignment horizontal="left"/>
    </xf>
    <xf numFmtId="0" fontId="18" fillId="0" borderId="0" xfId="2" quotePrefix="1" applyFont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/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67" t="s">
        <v>87</v>
      </c>
      <c r="C2" s="168"/>
      <c r="D2" s="168"/>
      <c r="E2" s="168"/>
      <c r="F2" s="169"/>
      <c r="H2" s="170" t="s">
        <v>13</v>
      </c>
      <c r="I2" s="171"/>
      <c r="J2" s="171"/>
      <c r="K2" s="172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5">
        <v>3</v>
      </c>
      <c r="E4" s="81"/>
      <c r="F4" s="80"/>
      <c r="G4" s="76"/>
      <c r="H4" s="15"/>
      <c r="I4" s="14" t="s">
        <v>12</v>
      </c>
      <c r="J4" s="8">
        <v>41599.409629629627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6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_HKDYC3M#0001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4" t="s">
        <v>131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70" t="s">
        <v>6</v>
      </c>
      <c r="I12" s="171"/>
      <c r="J12" s="171"/>
      <c r="K12" s="172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73</v>
      </c>
      <c r="D20" s="92" t="s">
        <v>72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71</v>
      </c>
      <c r="D21" s="90" t="s">
        <v>70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41599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47078</v>
      </c>
      <c r="D24" s="85">
        <f>MIN(_xll.ohPack(Selected!I1:I126))</f>
        <v>0.65497495396013317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69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166">
        <v>0.65497616566317118</v>
      </c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disablePrompts="1"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3" sqref="H3:H13"/>
    </sheetView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3" t="s">
        <v>130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HKD_YC3MRH_T3F1#0000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HKD_YC3MRH_TOM3F1#0000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HKD_YC3MRH_1x4F#0000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HKD_YC3MRH_2x5F#0000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HKD_YC3MRH_3x6F#0000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HKD_YC3MRH_4x7F#0000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HKD_YC3MRH_5x8F#0000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HKD_YC3MRH_6x9F#0000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HKD_YC3MRH_7x10F#0000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HKD_YC3MRH_8x11F#0000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HKD_YC3MRH_9x12F#0000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topLeftCell="A3" zoomScaleNormal="100" workbookViewId="0">
      <selection activeCell="L6" sqref="L6:L32"/>
    </sheetView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7" t="s">
        <v>131</v>
      </c>
      <c r="P3" s="71" t="s">
        <v>62</v>
      </c>
      <c r="Q3" s="71" t="s">
        <v>61</v>
      </c>
      <c r="R3" s="71" t="s">
        <v>60</v>
      </c>
      <c r="S3" s="71" t="s">
        <v>59</v>
      </c>
      <c r="T3" s="164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HKD_YC3MRH_QM3H_Hibor3M#0000</v>
      </c>
      <c r="M4" s="68" t="str">
        <f>_xll.ohRangeRetrieveError(L4)</f>
        <v/>
      </c>
      <c r="N4" s="55" t="s">
        <v>131</v>
      </c>
      <c r="P4" s="67">
        <v>0</v>
      </c>
      <c r="Q4" s="67" t="s">
        <v>21</v>
      </c>
      <c r="R4" s="67" t="s">
        <v>57</v>
      </c>
      <c r="S4" s="67" t="b">
        <v>1</v>
      </c>
      <c r="T4" s="165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131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HKD_YC3MRH_QM3H1Y#0000</v>
      </c>
      <c r="M6" s="56" t="str">
        <f>_xll.ohRangeRetrieveError(L6)</f>
        <v/>
      </c>
      <c r="N6" s="55" t="s">
        <v>131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HKD_YC3MRH_QM3H15M#0000</v>
      </c>
      <c r="M7" s="56" t="str">
        <f>_xll.ohRangeRetrieveError(L7)</f>
        <v/>
      </c>
      <c r="N7" s="55" t="s">
        <v>131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HKD_YC3MRH_QM3H18M#0000</v>
      </c>
      <c r="M8" s="56" t="str">
        <f>_xll.ohRangeRetrieveError(L8)</f>
        <v/>
      </c>
      <c r="N8" s="55" t="s">
        <v>131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HKD_YC3MRH_QM3H21M#0000</v>
      </c>
      <c r="M9" s="56" t="str">
        <f>_xll.ohRangeRetrieveError(L9)</f>
        <v/>
      </c>
      <c r="N9" s="55" t="s">
        <v>131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HKD_YC3MRH_QM3H2Y#0000</v>
      </c>
      <c r="M10" s="56" t="str">
        <f>_xll.ohRangeRetrieveError(L10)</f>
        <v/>
      </c>
      <c r="N10" s="55" t="s">
        <v>131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HKD_YC3MRH_QM3H3Y#0000</v>
      </c>
      <c r="M11" s="56" t="str">
        <f>_xll.ohRangeRetrieveError(L11)</f>
        <v/>
      </c>
      <c r="N11" s="55" t="s">
        <v>131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HKD_YC3MRH_QM3H4Y#0000</v>
      </c>
      <c r="M12" s="56" t="str">
        <f>_xll.ohRangeRetrieveError(L12)</f>
        <v/>
      </c>
      <c r="N12" s="55" t="s">
        <v>131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HKD_YC3MRH_QM3H5Y#0000</v>
      </c>
      <c r="M13" s="56" t="str">
        <f>_xll.ohRangeRetrieveError(L13)</f>
        <v/>
      </c>
      <c r="N13" s="55" t="s">
        <v>131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HKD_YC3MRH_QM3H6Y#0000</v>
      </c>
      <c r="M14" s="56" t="str">
        <f>_xll.ohRangeRetrieveError(L14)</f>
        <v/>
      </c>
      <c r="N14" s="55" t="s">
        <v>131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HKD_YC3MRH_QM3H7Y#0000</v>
      </c>
      <c r="M15" s="56" t="str">
        <f>_xll.ohRangeRetrieveError(L15)</f>
        <v/>
      </c>
      <c r="N15" s="55" t="s">
        <v>131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HKD_YC3MRH_QM3H8Y#0000</v>
      </c>
      <c r="M16" s="56" t="str">
        <f>_xll.ohRangeRetrieveError(L16)</f>
        <v/>
      </c>
      <c r="N16" s="55" t="s">
        <v>131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HKD_YC3MRH_QM3H9Y#0000</v>
      </c>
      <c r="M17" s="56" t="str">
        <f>_xll.ohRangeRetrieveError(L17)</f>
        <v/>
      </c>
      <c r="N17" s="55" t="s">
        <v>131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HKD_YC3MRH_QM3H10Y#0000</v>
      </c>
      <c r="M18" s="56" t="str">
        <f>_xll.ohRangeRetrieveError(L18)</f>
        <v/>
      </c>
      <c r="N18" s="55" t="s">
        <v>131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HKD_YC3MRH_QM3H11Y#0000</v>
      </c>
      <c r="M19" s="56" t="str">
        <f>_xll.ohRangeRetrieveError(L19)</f>
        <v/>
      </c>
      <c r="N19" s="55" t="s">
        <v>131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HKD_YC3MRH_QM3H12Y#0000</v>
      </c>
      <c r="M20" s="56" t="str">
        <f>_xll.ohRangeRetrieveError(L20)</f>
        <v/>
      </c>
      <c r="N20" s="55" t="s">
        <v>131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HKD_YC3MRH_QM3H13Y#0000</v>
      </c>
      <c r="M21" s="56" t="str">
        <f>_xll.ohRangeRetrieveError(L21)</f>
        <v/>
      </c>
      <c r="N21" s="55" t="s">
        <v>131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HKD_YC3MRH_QM3H14Y#0000</v>
      </c>
      <c r="M22" s="56" t="str">
        <f>_xll.ohRangeRetrieveError(L22)</f>
        <v/>
      </c>
      <c r="N22" s="55" t="s">
        <v>131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HKD_YC3MRH_QM3H15Y#0000</v>
      </c>
      <c r="M23" s="56" t="str">
        <f>_xll.ohRangeRetrieveError(L23)</f>
        <v/>
      </c>
      <c r="N23" s="55" t="s">
        <v>131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HKD_YC3MRH_QM3H16Y#0000</v>
      </c>
      <c r="M24" s="56" t="str">
        <f>_xll.ohRangeRetrieveError(L24)</f>
        <v/>
      </c>
      <c r="N24" s="55" t="s">
        <v>131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HKD_YC3MRH_QM3H17Y#0000</v>
      </c>
      <c r="M25" s="56" t="str">
        <f>_xll.ohRangeRetrieveError(L25)</f>
        <v/>
      </c>
      <c r="N25" s="55" t="s">
        <v>131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HKD_YC3MRH_QM3H18Y#0000</v>
      </c>
      <c r="M26" s="56" t="str">
        <f>_xll.ohRangeRetrieveError(L26)</f>
        <v/>
      </c>
      <c r="N26" s="55" t="s">
        <v>131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HKD_YC3MRH_QM3H19Y#0000</v>
      </c>
      <c r="M27" s="56" t="str">
        <f>_xll.ohRangeRetrieveError(L27)</f>
        <v/>
      </c>
      <c r="N27" s="55" t="s">
        <v>131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HKD_YC3MRH_QM3H20Y#0000</v>
      </c>
      <c r="M28" s="56" t="str">
        <f>_xll.ohRangeRetrieveError(L28)</f>
        <v/>
      </c>
      <c r="N28" s="55" t="s">
        <v>131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HKD_YC3MRH_QM3H21Y#0000</v>
      </c>
      <c r="M29" s="56" t="str">
        <f>_xll.ohRangeRetrieveError(L29)</f>
        <v/>
      </c>
      <c r="N29" s="55" t="s">
        <v>131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HKD_YC3MRH_QM3H22Y#0000</v>
      </c>
      <c r="M30" s="56" t="str">
        <f>_xll.ohRangeRetrieveError(L30)</f>
        <v/>
      </c>
      <c r="N30" s="55" t="s">
        <v>131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HKD_YC3MRH_QM3H23Y#0000</v>
      </c>
      <c r="M31" s="56" t="str">
        <f>_xll.ohRangeRetrieveError(L31)</f>
        <v/>
      </c>
      <c r="N31" s="55" t="s">
        <v>131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HKD_YC3MRH_QM3H24Y#0000</v>
      </c>
      <c r="M32" s="56" t="str">
        <f>_xll.ohRangeRetrieveError(L32)</f>
        <v/>
      </c>
      <c r="N32" s="55" t="s">
        <v>131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13"/>
  <sheetViews>
    <sheetView workbookViewId="0"/>
  </sheetViews>
  <sheetFormatPr defaultRowHeight="11.25" x14ac:dyDescent="0.2"/>
  <cols>
    <col min="1" max="1" width="19.28515625" style="112" bestFit="1" customWidth="1"/>
    <col min="2" max="2" width="21.42578125" style="112" bestFit="1" customWidth="1"/>
    <col min="3" max="3" width="8.140625" style="112" bestFit="1" customWidth="1"/>
    <col min="4" max="4" width="8" style="112" bestFit="1" customWidth="1"/>
    <col min="5" max="5" width="9" style="112" customWidth="1"/>
    <col min="6" max="6" width="8.7109375" style="112" customWidth="1"/>
    <col min="7" max="7" width="11.140625" style="112" customWidth="1"/>
    <col min="8" max="9" width="17.28515625" style="112" bestFit="1" customWidth="1"/>
    <col min="10" max="10" width="3" style="111" bestFit="1" customWidth="1"/>
    <col min="11" max="11" width="19.28515625" style="111" bestFit="1" customWidth="1"/>
    <col min="12" max="16384" width="9.140625" style="111"/>
  </cols>
  <sheetData>
    <row r="1" spans="1:11" ht="33.75" customHeight="1" x14ac:dyDescent="0.2">
      <c r="A1" s="158" t="s">
        <v>103</v>
      </c>
      <c r="B1" s="158" t="s">
        <v>102</v>
      </c>
      <c r="C1" s="158" t="s">
        <v>101</v>
      </c>
      <c r="D1" s="158" t="s">
        <v>100</v>
      </c>
      <c r="E1" s="158" t="s">
        <v>99</v>
      </c>
      <c r="F1" s="158" t="s">
        <v>98</v>
      </c>
      <c r="G1" s="158" t="s">
        <v>97</v>
      </c>
      <c r="H1" s="158" t="s">
        <v>96</v>
      </c>
      <c r="I1" s="158" t="s">
        <v>95</v>
      </c>
    </row>
    <row r="2" spans="1:11" ht="11.25" customHeight="1" x14ac:dyDescent="0.2">
      <c r="A2" s="159" t="str">
        <f>HKD_YCRH_FRAs_3M!G3</f>
        <v>HKD_YC3MRH_T3F1</v>
      </c>
      <c r="B2" s="128" t="str">
        <f>_xll.ohObjectPropertyValues(A2,"Rate")</f>
        <v>HKDT3F1_Quote</v>
      </c>
      <c r="C2" s="127" t="e">
        <f>_xll.qlRateHelperQuoteValue($A2,Trigger)</f>
        <v>#NUM!</v>
      </c>
      <c r="D2" s="127"/>
      <c r="E2" s="126" t="b">
        <v>0</v>
      </c>
      <c r="F2" s="126">
        <v>20</v>
      </c>
      <c r="G2" s="126">
        <v>1</v>
      </c>
      <c r="H2" s="125">
        <f>_xll.qlRateHelperEarliestDate($A2,Trigger)</f>
        <v>41599</v>
      </c>
      <c r="I2" s="124">
        <f>_xll.qlRateHelperLatestDate($A2,Trigger)</f>
        <v>41691</v>
      </c>
      <c r="J2" s="111">
        <v>10</v>
      </c>
      <c r="K2" s="111" t="s">
        <v>94</v>
      </c>
    </row>
    <row r="3" spans="1:11" x14ac:dyDescent="0.2">
      <c r="A3" s="160" t="str">
        <f>HKD_YCRH_FRAs_3M!G4</f>
        <v>HKD_YC3MRH_TOM3F1</v>
      </c>
      <c r="B3" s="122" t="str">
        <f>_xll.ohObjectPropertyValues(A3,"Rate")</f>
        <v>HKDTOM3F1_Quote</v>
      </c>
      <c r="C3" s="121" t="e">
        <f>_xll.qlRateHelperQuoteValue($A3,Trigger)</f>
        <v>#NUM!</v>
      </c>
      <c r="D3" s="121"/>
      <c r="E3" s="120" t="b">
        <v>0</v>
      </c>
      <c r="F3" s="120">
        <v>20</v>
      </c>
      <c r="G3" s="120">
        <v>1</v>
      </c>
      <c r="H3" s="119">
        <f>_xll.qlRateHelperEarliestDate($A3,Trigger)</f>
        <v>41600</v>
      </c>
      <c r="I3" s="118">
        <f>_xll.qlRateHelperLatestDate($A3,Trigger)</f>
        <v>41694</v>
      </c>
      <c r="J3" s="111">
        <v>20</v>
      </c>
      <c r="K3" s="111" t="s">
        <v>93</v>
      </c>
    </row>
    <row r="4" spans="1:11" x14ac:dyDescent="0.2">
      <c r="A4" s="160" t="str">
        <f>HKD_YCRH_FRAs_3M!G5</f>
        <v>HKD_YC3MRH_1x4F</v>
      </c>
      <c r="B4" s="122" t="str">
        <f>_xll.ohObjectPropertyValues(A4,"Rate")</f>
        <v>HKD1x4F_Quote</v>
      </c>
      <c r="C4" s="121">
        <f>_xll.qlRateHelperQuoteValue($A4,Trigger)</f>
        <v>4.1000000000000003E-3</v>
      </c>
      <c r="D4" s="121"/>
      <c r="E4" s="120" t="b">
        <v>1</v>
      </c>
      <c r="F4" s="120">
        <v>20</v>
      </c>
      <c r="G4" s="120">
        <v>1</v>
      </c>
      <c r="H4" s="119">
        <f>_xll.qlRateHelperEarliestDate($A4,Trigger)</f>
        <v>41631</v>
      </c>
      <c r="I4" s="118">
        <f>_xll.qlRateHelperLatestDate($A4,Trigger)</f>
        <v>41722</v>
      </c>
      <c r="J4" s="111">
        <v>30</v>
      </c>
      <c r="K4" s="111" t="s">
        <v>92</v>
      </c>
    </row>
    <row r="5" spans="1:11" x14ac:dyDescent="0.2">
      <c r="A5" s="160" t="str">
        <f>HKD_YCRH_FRAs_3M!G6</f>
        <v>HKD_YC3MRH_2x5F</v>
      </c>
      <c r="B5" s="122" t="str">
        <f>_xll.ohObjectPropertyValues(A5,"Rate")</f>
        <v>HKD2x5F_Quote</v>
      </c>
      <c r="C5" s="121">
        <f>_xll.qlRateHelperQuoteValue($A5,Trigger)</f>
        <v>4.1000000000000003E-3</v>
      </c>
      <c r="D5" s="121"/>
      <c r="E5" s="120" t="b">
        <v>1</v>
      </c>
      <c r="F5" s="120">
        <v>20</v>
      </c>
      <c r="G5" s="120">
        <v>1</v>
      </c>
      <c r="H5" s="119">
        <f>_xll.qlRateHelperEarliestDate($A5,Trigger)</f>
        <v>41660</v>
      </c>
      <c r="I5" s="118">
        <f>_xll.qlRateHelperLatestDate($A5,Trigger)</f>
        <v>41751</v>
      </c>
      <c r="J5" s="111">
        <v>40</v>
      </c>
      <c r="K5" s="111" t="s">
        <v>91</v>
      </c>
    </row>
    <row r="6" spans="1:11" x14ac:dyDescent="0.2">
      <c r="A6" s="160" t="str">
        <f>HKD_YCRH_FRAs_3M!G7</f>
        <v>HKD_YC3MRH_3x6F</v>
      </c>
      <c r="B6" s="122" t="str">
        <f>_xll.ohObjectPropertyValues(A6,"Rate")</f>
        <v>HKD3x6F_Quote</v>
      </c>
      <c r="C6" s="121">
        <f>_xll.qlRateHelperQuoteValue($A6,Trigger)</f>
        <v>4.1000000000000003E-3</v>
      </c>
      <c r="D6" s="121"/>
      <c r="E6" s="120" t="b">
        <v>1</v>
      </c>
      <c r="F6" s="120">
        <v>20</v>
      </c>
      <c r="G6" s="120">
        <v>1</v>
      </c>
      <c r="H6" s="119">
        <f>_xll.qlRateHelperEarliestDate($A6,Trigger)</f>
        <v>41691</v>
      </c>
      <c r="I6" s="118">
        <f>_xll.qlRateHelperLatestDate($A6,Trigger)</f>
        <v>41780</v>
      </c>
      <c r="J6" s="111">
        <v>50</v>
      </c>
      <c r="K6" s="111" t="s">
        <v>90</v>
      </c>
    </row>
    <row r="7" spans="1:11" x14ac:dyDescent="0.2">
      <c r="A7" s="160" t="str">
        <f>HKD_YCRH_FRAs_3M!G8</f>
        <v>HKD_YC3MRH_4x7F</v>
      </c>
      <c r="B7" s="122" t="str">
        <f>_xll.ohObjectPropertyValues(A7,"Rate")</f>
        <v>HKD4x7F_Quote</v>
      </c>
      <c r="C7" s="121">
        <f>_xll.qlRateHelperQuoteValue($A7,Trigger)</f>
        <v>4.3E-3</v>
      </c>
      <c r="D7" s="121"/>
      <c r="E7" s="120" t="b">
        <v>1</v>
      </c>
      <c r="F7" s="120">
        <v>20</v>
      </c>
      <c r="G7" s="120">
        <v>1</v>
      </c>
      <c r="H7" s="119">
        <f>_xll.qlRateHelperEarliestDate($A7,Trigger)</f>
        <v>41719</v>
      </c>
      <c r="I7" s="118">
        <f>_xll.qlRateHelperLatestDate($A7,Trigger)</f>
        <v>41813</v>
      </c>
      <c r="J7" s="111">
        <v>60</v>
      </c>
      <c r="K7" s="111" t="s">
        <v>89</v>
      </c>
    </row>
    <row r="8" spans="1:11" x14ac:dyDescent="0.2">
      <c r="A8" s="160" t="str">
        <f>HKD_YCRH_FRAs_3M!G9</f>
        <v>HKD_YC3MRH_5x8F</v>
      </c>
      <c r="B8" s="122" t="str">
        <f>_xll.ohObjectPropertyValues(A8,"Rate")</f>
        <v>HKD5x8F_Quote</v>
      </c>
      <c r="C8" s="121">
        <f>_xll.qlRateHelperQuoteValue($A8,Trigger)</f>
        <v>4.4000000000000003E-3</v>
      </c>
      <c r="D8" s="121"/>
      <c r="E8" s="120" t="b">
        <v>1</v>
      </c>
      <c r="F8" s="120">
        <v>20</v>
      </c>
      <c r="G8" s="120">
        <v>1</v>
      </c>
      <c r="H8" s="119">
        <f>_xll.qlRateHelperEarliestDate($A8,Trigger)</f>
        <v>41751</v>
      </c>
      <c r="I8" s="118">
        <f>_xll.qlRateHelperLatestDate($A8,Trigger)</f>
        <v>41842</v>
      </c>
      <c r="J8" s="111">
        <v>70</v>
      </c>
      <c r="K8" s="111" t="s">
        <v>88</v>
      </c>
    </row>
    <row r="9" spans="1:11" x14ac:dyDescent="0.2">
      <c r="A9" s="160" t="str">
        <f>HKD_YCRH_FRAs_3M!G10</f>
        <v>HKD_YC3MRH_6x9F</v>
      </c>
      <c r="B9" s="122" t="str">
        <f>_xll.ohObjectPropertyValues(A9,"Rate")</f>
        <v>HKD6x9F_Quote</v>
      </c>
      <c r="C9" s="121">
        <f>_xll.qlRateHelperQuoteValue($A9,Trigger)</f>
        <v>4.5000000000000005E-3</v>
      </c>
      <c r="D9" s="121"/>
      <c r="E9" s="120" t="b">
        <v>1</v>
      </c>
      <c r="F9" s="120">
        <v>20</v>
      </c>
      <c r="G9" s="120">
        <v>1</v>
      </c>
      <c r="H9" s="119">
        <f>_xll.qlRateHelperEarliestDate($A9,Trigger)</f>
        <v>41780</v>
      </c>
      <c r="I9" s="118">
        <f>_xll.qlRateHelperLatestDate($A9,Trigger)</f>
        <v>41872</v>
      </c>
    </row>
    <row r="10" spans="1:11" x14ac:dyDescent="0.2">
      <c r="A10" s="160" t="str">
        <f>HKD_YCRH_FRAs_3M!G11</f>
        <v>HKD_YC3MRH_7x10F</v>
      </c>
      <c r="B10" s="122" t="str">
        <f>_xll.ohObjectPropertyValues(A10,"Rate")</f>
        <v>HKD7x10F_Quote</v>
      </c>
      <c r="C10" s="121">
        <f>_xll.qlRateHelperQuoteValue($A10,Trigger)</f>
        <v>4.6999999999999993E-3</v>
      </c>
      <c r="D10" s="121"/>
      <c r="E10" s="120" t="b">
        <v>1</v>
      </c>
      <c r="F10" s="120">
        <v>20</v>
      </c>
      <c r="G10" s="120">
        <v>1</v>
      </c>
      <c r="H10" s="119">
        <f>_xll.qlRateHelperEarliestDate($A10,Trigger)</f>
        <v>41813</v>
      </c>
      <c r="I10" s="118">
        <f>_xll.qlRateHelperLatestDate($A10,Trigger)</f>
        <v>41905</v>
      </c>
    </row>
    <row r="11" spans="1:11" x14ac:dyDescent="0.2">
      <c r="A11" s="160" t="str">
        <f>HKD_YCRH_FRAs_3M!G12</f>
        <v>HKD_YC3MRH_8x11F</v>
      </c>
      <c r="B11" s="122" t="str">
        <f>_xll.ohObjectPropertyValues(A11,"Rate")</f>
        <v>HKD8x11F_Quote</v>
      </c>
      <c r="C11" s="121">
        <f>_xll.qlRateHelperQuoteValue($A11,Trigger)</f>
        <v>4.7999999999999996E-3</v>
      </c>
      <c r="D11" s="121"/>
      <c r="E11" s="120" t="b">
        <v>1</v>
      </c>
      <c r="F11" s="120">
        <v>20</v>
      </c>
      <c r="G11" s="120">
        <v>1</v>
      </c>
      <c r="H11" s="119">
        <f>_xll.qlRateHelperEarliestDate($A11,Trigger)</f>
        <v>41841</v>
      </c>
      <c r="I11" s="118">
        <f>_xll.qlRateHelperLatestDate($A11,Trigger)</f>
        <v>41933</v>
      </c>
    </row>
    <row r="12" spans="1:11" x14ac:dyDescent="0.2">
      <c r="A12" s="161" t="str">
        <f>HKD_YCRH_FRAs_3M!G13</f>
        <v>HKD_YC3MRH_9x12F</v>
      </c>
      <c r="B12" s="117" t="str">
        <f>_xll.ohObjectPropertyValues(A12,"Rate")</f>
        <v>HKD9x12F_Quote</v>
      </c>
      <c r="C12" s="116">
        <f>_xll.qlRateHelperQuoteValue($A12,Trigger)</f>
        <v>5.0000000000000001E-3</v>
      </c>
      <c r="D12" s="116"/>
      <c r="E12" s="115" t="b">
        <v>1</v>
      </c>
      <c r="F12" s="115">
        <v>20</v>
      </c>
      <c r="G12" s="115">
        <v>1</v>
      </c>
      <c r="H12" s="114">
        <f>_xll.qlRateHelperEarliestDate($A12,Trigger)</f>
        <v>41872</v>
      </c>
      <c r="I12" s="113">
        <f>_xll.qlRateHelperLatestDate($A12,Trigger)</f>
        <v>41964</v>
      </c>
    </row>
    <row r="13" spans="1:11" x14ac:dyDescent="0.2">
      <c r="A13" s="159" t="str">
        <f>HKD_YCRH_Swaps_3M!K6</f>
        <v>HKD_YC3MRH_QM3H1Y</v>
      </c>
      <c r="B13" s="128" t="str">
        <f>_xll.ohObjectPropertyValues(A13,"Rate")</f>
        <v>HKDQM3H1Y_Quote</v>
      </c>
      <c r="C13" s="127">
        <f>_xll.qlRateHelperQuoteValue($A13,Trigger)</f>
        <v>4.4000000000000003E-3</v>
      </c>
      <c r="D13" s="127">
        <f>_xll.qlSwapRateHelperSpread($A13,Trigger)</f>
        <v>0</v>
      </c>
      <c r="E13" s="126" t="b">
        <f t="shared" ref="E13:E39" si="0">IF(ISERROR(C13),FALSE,TRUE)</f>
        <v>1</v>
      </c>
      <c r="F13" s="126">
        <v>50</v>
      </c>
      <c r="G13" s="126">
        <v>1</v>
      </c>
      <c r="H13" s="125">
        <f>_xll.qlRateHelperEarliestDate($A13,Trigger)</f>
        <v>41599</v>
      </c>
      <c r="I13" s="124">
        <f>_xll.qlRateHelperLatestDate($A13,Trigger)</f>
        <v>41964</v>
      </c>
    </row>
    <row r="14" spans="1:11" x14ac:dyDescent="0.2">
      <c r="A14" s="160" t="str">
        <f>HKD_YCRH_Swaps_3M!K7</f>
        <v>HKD_YC3MRH_QM3H15M</v>
      </c>
      <c r="B14" s="122" t="str">
        <f>_xll.ohObjectPropertyValues(A14,"Rate")</f>
        <v>HKDQM3H15M_Quote</v>
      </c>
      <c r="C14" s="121" t="e">
        <f>_xll.qlRateHelperQuoteValue($A14,Trigger)</f>
        <v>#NUM!</v>
      </c>
      <c r="D14" s="121">
        <f>_xll.qlSwapRateHelperSpread($A14,Trigger)</f>
        <v>0</v>
      </c>
      <c r="E14" s="120" t="b">
        <f t="shared" si="0"/>
        <v>0</v>
      </c>
      <c r="F14" s="120">
        <v>50</v>
      </c>
      <c r="G14" s="120">
        <v>1</v>
      </c>
      <c r="H14" s="119">
        <f>_xll.qlRateHelperEarliestDate($A14,Trigger)</f>
        <v>41599</v>
      </c>
      <c r="I14" s="118">
        <f>_xll.qlRateHelperLatestDate($A14,Trigger)</f>
        <v>42058</v>
      </c>
    </row>
    <row r="15" spans="1:11" x14ac:dyDescent="0.2">
      <c r="A15" s="160" t="str">
        <f>HKD_YCRH_Swaps_3M!K8</f>
        <v>HKD_YC3MRH_QM3H18M</v>
      </c>
      <c r="B15" s="122" t="str">
        <f>_xll.ohObjectPropertyValues(A15,"Rate")</f>
        <v>HKDQM3H18M_Quote</v>
      </c>
      <c r="C15" s="121">
        <f>_xll.qlRateHelperQuoteValue($A15,Trigger)</f>
        <v>4.7999999999999996E-3</v>
      </c>
      <c r="D15" s="121">
        <f>_xll.qlSwapRateHelperSpread($A15,Trigger)</f>
        <v>0</v>
      </c>
      <c r="E15" s="120" t="b">
        <f t="shared" si="0"/>
        <v>1</v>
      </c>
      <c r="F15" s="120">
        <v>50</v>
      </c>
      <c r="G15" s="120">
        <v>1</v>
      </c>
      <c r="H15" s="119">
        <f>_xll.qlRateHelperEarliestDate($A15,Trigger)</f>
        <v>41599</v>
      </c>
      <c r="I15" s="118">
        <f>_xll.qlRateHelperLatestDate($A15,Trigger)</f>
        <v>42145</v>
      </c>
    </row>
    <row r="16" spans="1:11" x14ac:dyDescent="0.2">
      <c r="A16" s="160" t="str">
        <f>HKD_YCRH_Swaps_3M!K9</f>
        <v>HKD_YC3MRH_QM3H21M</v>
      </c>
      <c r="B16" s="122" t="str">
        <f>_xll.ohObjectPropertyValues(A16,"Rate")</f>
        <v>HKDQM3H21M_Quote</v>
      </c>
      <c r="C16" s="121" t="e">
        <f>_xll.qlRateHelperQuoteValue($A16,Trigger)</f>
        <v>#NUM!</v>
      </c>
      <c r="D16" s="121">
        <f>_xll.qlSwapRateHelperSpread($A16,Trigger)</f>
        <v>0</v>
      </c>
      <c r="E16" s="120" t="b">
        <f t="shared" si="0"/>
        <v>0</v>
      </c>
      <c r="F16" s="120">
        <v>50</v>
      </c>
      <c r="G16" s="120">
        <v>1</v>
      </c>
      <c r="H16" s="119">
        <f>_xll.qlRateHelperEarliestDate($A16,Trigger)</f>
        <v>41599</v>
      </c>
      <c r="I16" s="118">
        <f>_xll.qlRateHelperLatestDate($A16,Trigger)</f>
        <v>42237</v>
      </c>
    </row>
    <row r="17" spans="1:9" x14ac:dyDescent="0.2">
      <c r="A17" s="160" t="str">
        <f>HKD_YCRH_Swaps_3M!K10</f>
        <v>HKD_YC3MRH_QM3H2Y</v>
      </c>
      <c r="B17" s="122" t="str">
        <f>_xll.ohObjectPropertyValues(A17,"Rate")</f>
        <v>HKDQM3H2Y_Quote</v>
      </c>
      <c r="C17" s="121">
        <f>_xll.qlRateHelperQuoteValue($A17,Trigger)</f>
        <v>5.4000000000000003E-3</v>
      </c>
      <c r="D17" s="121">
        <f>_xll.qlSwapRateHelperSpread($A17,Trigger)</f>
        <v>0</v>
      </c>
      <c r="E17" s="120" t="b">
        <f t="shared" si="0"/>
        <v>1</v>
      </c>
      <c r="F17" s="120">
        <v>50</v>
      </c>
      <c r="G17" s="120">
        <v>1</v>
      </c>
      <c r="H17" s="119">
        <f>_xll.qlRateHelperEarliestDate($A17,Trigger)</f>
        <v>41599</v>
      </c>
      <c r="I17" s="118">
        <f>_xll.qlRateHelperLatestDate($A17,Trigger)</f>
        <v>42331</v>
      </c>
    </row>
    <row r="18" spans="1:9" x14ac:dyDescent="0.2">
      <c r="A18" s="160" t="str">
        <f>HKD_YCRH_Swaps_3M!K11</f>
        <v>HKD_YC3MRH_QM3H3Y</v>
      </c>
      <c r="B18" s="122" t="str">
        <f>_xll.ohObjectPropertyValues(A18,"Rate")</f>
        <v>HKDQM3H3Y_Quote</v>
      </c>
      <c r="C18" s="121">
        <f>_xll.qlRateHelperQuoteValue($A18,Trigger)</f>
        <v>7.7000000000000002E-3</v>
      </c>
      <c r="D18" s="121">
        <f>_xll.qlSwapRateHelperSpread($A18,Trigger)</f>
        <v>0</v>
      </c>
      <c r="E18" s="120" t="b">
        <f t="shared" si="0"/>
        <v>1</v>
      </c>
      <c r="F18" s="120">
        <v>50</v>
      </c>
      <c r="G18" s="120">
        <v>1</v>
      </c>
      <c r="H18" s="119">
        <f>_xll.qlRateHelperEarliestDate($A18,Trigger)</f>
        <v>41599</v>
      </c>
      <c r="I18" s="118">
        <f>_xll.qlRateHelperLatestDate($A18,Trigger)</f>
        <v>42695</v>
      </c>
    </row>
    <row r="19" spans="1:9" x14ac:dyDescent="0.2">
      <c r="A19" s="160" t="str">
        <f>HKD_YCRH_Swaps_3M!K12</f>
        <v>HKD_YC3MRH_QM3H4Y</v>
      </c>
      <c r="B19" s="122" t="str">
        <f>_xll.ohObjectPropertyValues(A19,"Rate")</f>
        <v>HKDQM3H4Y_Quote</v>
      </c>
      <c r="C19" s="121">
        <f>_xll.qlRateHelperQuoteValue($A19,Trigger)</f>
        <v>1.0899999999999998E-2</v>
      </c>
      <c r="D19" s="121">
        <f>_xll.qlSwapRateHelperSpread($A19,Trigger)</f>
        <v>0</v>
      </c>
      <c r="E19" s="120" t="b">
        <f t="shared" si="0"/>
        <v>1</v>
      </c>
      <c r="F19" s="120">
        <v>50</v>
      </c>
      <c r="G19" s="120">
        <v>1</v>
      </c>
      <c r="H19" s="119">
        <f>_xll.qlRateHelperEarliestDate($A19,Trigger)</f>
        <v>41599</v>
      </c>
      <c r="I19" s="118">
        <f>_xll.qlRateHelperLatestDate($A19,Trigger)</f>
        <v>43060</v>
      </c>
    </row>
    <row r="20" spans="1:9" x14ac:dyDescent="0.2">
      <c r="A20" s="160" t="str">
        <f>HKD_YCRH_Swaps_3M!K13</f>
        <v>HKD_YC3MRH_QM3H5Y</v>
      </c>
      <c r="B20" s="122" t="str">
        <f>_xll.ohObjectPropertyValues(A20,"Rate")</f>
        <v>HKDQM3H5Y_Quote</v>
      </c>
      <c r="C20" s="121">
        <f>_xll.qlRateHelperQuoteValue($A20,Trigger)</f>
        <v>1.4100000000000001E-2</v>
      </c>
      <c r="D20" s="121">
        <f>_xll.qlSwapRateHelperSpread($A20,Trigger)</f>
        <v>0</v>
      </c>
      <c r="E20" s="120" t="b">
        <f t="shared" si="0"/>
        <v>1</v>
      </c>
      <c r="F20" s="120">
        <v>50</v>
      </c>
      <c r="G20" s="120">
        <v>1</v>
      </c>
      <c r="H20" s="119">
        <f>_xll.qlRateHelperEarliestDate($A20,Trigger)</f>
        <v>41599</v>
      </c>
      <c r="I20" s="118">
        <f>_xll.qlRateHelperLatestDate($A20,Trigger)</f>
        <v>43425</v>
      </c>
    </row>
    <row r="21" spans="1:9" x14ac:dyDescent="0.2">
      <c r="A21" s="160" t="str">
        <f>HKD_YCRH_Swaps_3M!K14</f>
        <v>HKD_YC3MRH_QM3H6Y</v>
      </c>
      <c r="B21" s="122" t="str">
        <f>_xll.ohObjectPropertyValues(A21,"Rate")</f>
        <v>HKDQM3H6Y_Quote</v>
      </c>
      <c r="C21" s="121" t="e">
        <f>_xll.qlRateHelperQuoteValue($A21,Trigger)</f>
        <v>#NUM!</v>
      </c>
      <c r="D21" s="121">
        <f>_xll.qlSwapRateHelperSpread($A21,Trigger)</f>
        <v>0</v>
      </c>
      <c r="E21" s="120" t="b">
        <f t="shared" si="0"/>
        <v>0</v>
      </c>
      <c r="F21" s="120">
        <v>50</v>
      </c>
      <c r="G21" s="120">
        <v>1</v>
      </c>
      <c r="H21" s="119">
        <f>_xll.qlRateHelperEarliestDate($A21,Trigger)</f>
        <v>41599</v>
      </c>
      <c r="I21" s="118">
        <f>_xll.qlRateHelperLatestDate($A21,Trigger)</f>
        <v>43790</v>
      </c>
    </row>
    <row r="22" spans="1:9" x14ac:dyDescent="0.2">
      <c r="A22" s="160" t="str">
        <f>HKD_YCRH_Swaps_3M!K15</f>
        <v>HKD_YC3MRH_QM3H7Y</v>
      </c>
      <c r="B22" s="122" t="str">
        <f>_xll.ohObjectPropertyValues(A22,"Rate")</f>
        <v>HKDQM3H7Y_Quote</v>
      </c>
      <c r="C22" s="121">
        <f>_xll.qlRateHelperQuoteValue($A22,Trigger)</f>
        <v>1.95E-2</v>
      </c>
      <c r="D22" s="121">
        <f>_xll.qlSwapRateHelperSpread($A22,Trigger)</f>
        <v>0</v>
      </c>
      <c r="E22" s="120" t="b">
        <f t="shared" si="0"/>
        <v>1</v>
      </c>
      <c r="F22" s="120">
        <v>50</v>
      </c>
      <c r="G22" s="120">
        <v>1</v>
      </c>
      <c r="H22" s="119">
        <f>_xll.qlRateHelperEarliestDate($A22,Trigger)</f>
        <v>41599</v>
      </c>
      <c r="I22" s="118">
        <f>_xll.qlRateHelperLatestDate($A22,Trigger)</f>
        <v>44158</v>
      </c>
    </row>
    <row r="23" spans="1:9" x14ac:dyDescent="0.2">
      <c r="A23" s="160" t="str">
        <f>HKD_YCRH_Swaps_3M!K16</f>
        <v>HKD_YC3MRH_QM3H8Y</v>
      </c>
      <c r="B23" s="122" t="str">
        <f>_xll.ohObjectPropertyValues(A23,"Rate")</f>
        <v>HKDQM3H8Y_Quote</v>
      </c>
      <c r="C23" s="121" t="e">
        <f>_xll.qlRateHelperQuoteValue($A23,Trigger)</f>
        <v>#NUM!</v>
      </c>
      <c r="D23" s="121">
        <f>_xll.qlSwapRateHelperSpread($A23,Trigger)</f>
        <v>0</v>
      </c>
      <c r="E23" s="120" t="b">
        <f t="shared" si="0"/>
        <v>0</v>
      </c>
      <c r="F23" s="120">
        <v>50</v>
      </c>
      <c r="G23" s="120">
        <v>1</v>
      </c>
      <c r="H23" s="119">
        <f>_xll.qlRateHelperEarliestDate($A23,Trigger)</f>
        <v>41599</v>
      </c>
      <c r="I23" s="118">
        <f>_xll.qlRateHelperLatestDate($A23,Trigger)</f>
        <v>44522</v>
      </c>
    </row>
    <row r="24" spans="1:9" x14ac:dyDescent="0.2">
      <c r="A24" s="160" t="str">
        <f>HKD_YCRH_Swaps_3M!K17</f>
        <v>HKD_YC3MRH_QM3H9Y</v>
      </c>
      <c r="B24" s="122" t="str">
        <f>_xll.ohObjectPropertyValues(A24,"Rate")</f>
        <v>HKDQM3H9Y_Quote</v>
      </c>
      <c r="C24" s="121" t="e">
        <f>_xll.qlRateHelperQuoteValue($A24,Trigger)</f>
        <v>#NUM!</v>
      </c>
      <c r="D24" s="121">
        <f>_xll.qlSwapRateHelperSpread($A24,Trigger)</f>
        <v>0</v>
      </c>
      <c r="E24" s="120" t="b">
        <f t="shared" si="0"/>
        <v>0</v>
      </c>
      <c r="F24" s="120">
        <v>50</v>
      </c>
      <c r="G24" s="120">
        <v>1</v>
      </c>
      <c r="H24" s="119">
        <f>_xll.qlRateHelperEarliestDate($A24,Trigger)</f>
        <v>41599</v>
      </c>
      <c r="I24" s="118">
        <f>_xll.qlRateHelperLatestDate($A24,Trigger)</f>
        <v>44886</v>
      </c>
    </row>
    <row r="25" spans="1:9" x14ac:dyDescent="0.2">
      <c r="A25" s="160" t="str">
        <f>HKD_YCRH_Swaps_3M!K18</f>
        <v>HKD_YC3MRH_QM3H10Y</v>
      </c>
      <c r="B25" s="122" t="str">
        <f>_xll.ohObjectPropertyValues(A25,"Rate")</f>
        <v>HKDQM3H10Y_Quote</v>
      </c>
      <c r="C25" s="121">
        <f>_xll.qlRateHelperQuoteValue($A25,Trigger)</f>
        <v>2.4500000000000001E-2</v>
      </c>
      <c r="D25" s="121">
        <f>_xll.qlSwapRateHelperSpread($A25,Trigger)</f>
        <v>0</v>
      </c>
      <c r="E25" s="120" t="b">
        <f t="shared" si="0"/>
        <v>1</v>
      </c>
      <c r="F25" s="120">
        <v>50</v>
      </c>
      <c r="G25" s="120">
        <v>1</v>
      </c>
      <c r="H25" s="119">
        <f>_xll.qlRateHelperEarliestDate($A25,Trigger)</f>
        <v>41599</v>
      </c>
      <c r="I25" s="118">
        <f>_xll.qlRateHelperLatestDate($A25,Trigger)</f>
        <v>45251</v>
      </c>
    </row>
    <row r="26" spans="1:9" x14ac:dyDescent="0.2">
      <c r="A26" s="160" t="str">
        <f>HKD_YCRH_Swaps_3M!K19</f>
        <v>HKD_YC3MRH_QM3H11Y</v>
      </c>
      <c r="B26" s="122" t="str">
        <f>_xll.ohObjectPropertyValues(A26,"Rate")</f>
        <v>HKDQM3H11Y_Quote</v>
      </c>
      <c r="C26" s="121" t="e">
        <f>_xll.qlRateHelperQuoteValue($A26,Trigger)</f>
        <v>#NUM!</v>
      </c>
      <c r="D26" s="121">
        <f>_xll.qlSwapRateHelperSpread($A26,Trigger)</f>
        <v>0</v>
      </c>
      <c r="E26" s="120" t="b">
        <f t="shared" si="0"/>
        <v>0</v>
      </c>
      <c r="F26" s="120">
        <v>50</v>
      </c>
      <c r="G26" s="120">
        <v>1</v>
      </c>
      <c r="H26" s="119">
        <f>_xll.qlRateHelperEarliestDate($A26,Trigger)</f>
        <v>41599</v>
      </c>
      <c r="I26" s="118">
        <f>_xll.qlRateHelperLatestDate($A26,Trigger)</f>
        <v>45617</v>
      </c>
    </row>
    <row r="27" spans="1:9" ht="11.25" customHeight="1" x14ac:dyDescent="0.2">
      <c r="A27" s="160" t="str">
        <f>HKD_YCRH_Swaps_3M!K20</f>
        <v>HKD_YC3MRH_QM3H12Y</v>
      </c>
      <c r="B27" s="122" t="str">
        <f>_xll.ohObjectPropertyValues(A27,"Rate")</f>
        <v>HKDQM3H12Y_Quote</v>
      </c>
      <c r="C27" s="121">
        <f>_xll.qlRateHelperQuoteValue($A27,Trigger)</f>
        <v>2.6100000000000002E-2</v>
      </c>
      <c r="D27" s="121">
        <f>_xll.qlSwapRateHelperSpread($A27,Trigger)</f>
        <v>0</v>
      </c>
      <c r="E27" s="120" t="b">
        <f t="shared" si="0"/>
        <v>1</v>
      </c>
      <c r="F27" s="120">
        <v>50</v>
      </c>
      <c r="G27" s="120">
        <v>1</v>
      </c>
      <c r="H27" s="119">
        <f>_xll.qlRateHelperEarliestDate($A27,Trigger)</f>
        <v>41599</v>
      </c>
      <c r="I27" s="118">
        <f>_xll.qlRateHelperLatestDate($A27,Trigger)</f>
        <v>45982</v>
      </c>
    </row>
    <row r="28" spans="1:9" x14ac:dyDescent="0.2">
      <c r="A28" s="160" t="str">
        <f>HKD_YCRH_Swaps_3M!K21</f>
        <v>HKD_YC3MRH_QM3H13Y</v>
      </c>
      <c r="B28" s="122" t="str">
        <f>_xll.ohObjectPropertyValues(A28,"Rate")</f>
        <v>HKDQM3H13Y_Quote</v>
      </c>
      <c r="C28" s="121" t="e">
        <f>_xll.qlRateHelperQuoteValue($A28,Trigger)</f>
        <v>#NUM!</v>
      </c>
      <c r="D28" s="121">
        <f>_xll.qlSwapRateHelperSpread($A28,Trigger)</f>
        <v>0</v>
      </c>
      <c r="E28" s="120" t="b">
        <f t="shared" si="0"/>
        <v>0</v>
      </c>
      <c r="F28" s="120">
        <v>50</v>
      </c>
      <c r="G28" s="120">
        <v>1</v>
      </c>
      <c r="H28" s="119">
        <f>_xll.qlRateHelperEarliestDate($A28,Trigger)</f>
        <v>41599</v>
      </c>
      <c r="I28" s="118">
        <f>_xll.qlRateHelperLatestDate($A28,Trigger)</f>
        <v>46349</v>
      </c>
    </row>
    <row r="29" spans="1:9" x14ac:dyDescent="0.2">
      <c r="A29" s="160" t="str">
        <f>HKD_YCRH_Swaps_3M!K22</f>
        <v>HKD_YC3MRH_QM3H14Y</v>
      </c>
      <c r="B29" s="122" t="str">
        <f>_xll.ohObjectPropertyValues(A29,"Rate")</f>
        <v>HKDQM3H14Y_Quote</v>
      </c>
      <c r="C29" s="121" t="e">
        <f>_xll.qlRateHelperQuoteValue($A29,Trigger)</f>
        <v>#NUM!</v>
      </c>
      <c r="D29" s="121">
        <f>_xll.qlSwapRateHelperSpread($A29,Trigger)</f>
        <v>0</v>
      </c>
      <c r="E29" s="120" t="b">
        <f t="shared" si="0"/>
        <v>0</v>
      </c>
      <c r="F29" s="120">
        <v>50</v>
      </c>
      <c r="G29" s="120">
        <v>1</v>
      </c>
      <c r="H29" s="119">
        <f>_xll.qlRateHelperEarliestDate($A29,Trigger)</f>
        <v>41599</v>
      </c>
      <c r="I29" s="118">
        <f>_xll.qlRateHelperLatestDate($A29,Trigger)</f>
        <v>46713</v>
      </c>
    </row>
    <row r="30" spans="1:9" x14ac:dyDescent="0.2">
      <c r="A30" s="160" t="str">
        <f>HKD_YCRH_Swaps_3M!K23</f>
        <v>HKD_YC3MRH_QM3H15Y</v>
      </c>
      <c r="B30" s="122" t="str">
        <f>_xll.ohObjectPropertyValues(A30,"Rate")</f>
        <v>HKDQM3H15Y_Quote</v>
      </c>
      <c r="C30" s="121">
        <f>_xll.qlRateHelperQuoteValue($A30,Trigger)</f>
        <v>2.7199999999999998E-2</v>
      </c>
      <c r="D30" s="121">
        <f>_xll.qlSwapRateHelperSpread($A30,Trigger)</f>
        <v>0</v>
      </c>
      <c r="E30" s="120" t="b">
        <f t="shared" si="0"/>
        <v>1</v>
      </c>
      <c r="F30" s="120">
        <v>50</v>
      </c>
      <c r="G30" s="120">
        <v>1</v>
      </c>
      <c r="H30" s="119">
        <f>_xll.qlRateHelperEarliestDate($A30,Trigger)</f>
        <v>41599</v>
      </c>
      <c r="I30" s="118">
        <f>_xll.qlRateHelperLatestDate($A30,Trigger)</f>
        <v>47078</v>
      </c>
    </row>
    <row r="31" spans="1:9" x14ac:dyDescent="0.2">
      <c r="A31" s="160" t="str">
        <f>HKD_YCRH_Swaps_3M!K24</f>
        <v>HKD_YC3MRH_QM3H16Y</v>
      </c>
      <c r="B31" s="122" t="str">
        <f>_xll.ohObjectPropertyValues(A31,"Rate")</f>
        <v>HKDQM3H16Y_Quote</v>
      </c>
      <c r="C31" s="121" t="e">
        <f>_xll.qlRateHelperQuoteValue($A31,Trigger)</f>
        <v>#NUM!</v>
      </c>
      <c r="D31" s="121">
        <f>_xll.qlSwapRateHelperSpread($A31,Trigger)</f>
        <v>0</v>
      </c>
      <c r="E31" s="120" t="b">
        <f t="shared" si="0"/>
        <v>0</v>
      </c>
      <c r="F31" s="120">
        <v>50</v>
      </c>
      <c r="G31" s="120">
        <v>1</v>
      </c>
      <c r="H31" s="119">
        <f>_xll.qlRateHelperEarliestDate($A31,Trigger)</f>
        <v>41599</v>
      </c>
      <c r="I31" s="118">
        <f>_xll.qlRateHelperLatestDate($A31,Trigger)</f>
        <v>47443</v>
      </c>
    </row>
    <row r="32" spans="1:9" x14ac:dyDescent="0.2">
      <c r="A32" s="160" t="str">
        <f>HKD_YCRH_Swaps_3M!K25</f>
        <v>HKD_YC3MRH_QM3H17Y</v>
      </c>
      <c r="B32" s="122" t="str">
        <f>_xll.ohObjectPropertyValues(A32,"Rate")</f>
        <v>HKDQM3H17Y_Quote</v>
      </c>
      <c r="C32" s="121" t="e">
        <f>_xll.qlRateHelperQuoteValue($A32,Trigger)</f>
        <v>#NUM!</v>
      </c>
      <c r="D32" s="121">
        <f>_xll.qlSwapRateHelperSpread($A32,Trigger)</f>
        <v>0</v>
      </c>
      <c r="E32" s="120" t="b">
        <f t="shared" si="0"/>
        <v>0</v>
      </c>
      <c r="F32" s="120">
        <v>50</v>
      </c>
      <c r="G32" s="120">
        <v>1</v>
      </c>
      <c r="H32" s="119">
        <f>_xll.qlRateHelperEarliestDate($A32,Trigger)</f>
        <v>41599</v>
      </c>
      <c r="I32" s="118">
        <f>_xll.qlRateHelperLatestDate($A32,Trigger)</f>
        <v>47808</v>
      </c>
    </row>
    <row r="33" spans="1:9" x14ac:dyDescent="0.2">
      <c r="A33" s="160" t="str">
        <f>HKD_YCRH_Swaps_3M!K26</f>
        <v>HKD_YC3MRH_QM3H18Y</v>
      </c>
      <c r="B33" s="122" t="str">
        <f>_xll.ohObjectPropertyValues(A33,"Rate")</f>
        <v>HKDQM3H18Y_Quote</v>
      </c>
      <c r="C33" s="121" t="e">
        <f>_xll.qlRateHelperQuoteValue($A33,Trigger)</f>
        <v>#NUM!</v>
      </c>
      <c r="D33" s="121">
        <f>_xll.qlSwapRateHelperSpread($A33,Trigger)</f>
        <v>0</v>
      </c>
      <c r="E33" s="120" t="b">
        <f t="shared" si="0"/>
        <v>0</v>
      </c>
      <c r="F33" s="120">
        <v>50</v>
      </c>
      <c r="G33" s="120">
        <v>1</v>
      </c>
      <c r="H33" s="119">
        <f>_xll.qlRateHelperEarliestDate($A33,Trigger)</f>
        <v>41599</v>
      </c>
      <c r="I33" s="118">
        <f>_xll.qlRateHelperLatestDate($A33,Trigger)</f>
        <v>48173</v>
      </c>
    </row>
    <row r="34" spans="1:9" x14ac:dyDescent="0.2">
      <c r="A34" s="160" t="str">
        <f>HKD_YCRH_Swaps_3M!K27</f>
        <v>HKD_YC3MRH_QM3H19Y</v>
      </c>
      <c r="B34" s="122" t="str">
        <f>_xll.ohObjectPropertyValues(A34,"Rate")</f>
        <v>HKDQM3H19Y_Quote</v>
      </c>
      <c r="C34" s="121" t="e">
        <f>_xll.qlRateHelperQuoteValue($A34,Trigger)</f>
        <v>#NUM!</v>
      </c>
      <c r="D34" s="121">
        <f>_xll.qlSwapRateHelperSpread($A34,Trigger)</f>
        <v>0</v>
      </c>
      <c r="E34" s="120" t="b">
        <f t="shared" si="0"/>
        <v>0</v>
      </c>
      <c r="F34" s="120">
        <v>50</v>
      </c>
      <c r="G34" s="120">
        <v>1</v>
      </c>
      <c r="H34" s="119">
        <f>_xll.qlRateHelperEarliestDate($A34,Trigger)</f>
        <v>41599</v>
      </c>
      <c r="I34" s="118">
        <f>_xll.qlRateHelperLatestDate($A34,Trigger)</f>
        <v>48540</v>
      </c>
    </row>
    <row r="35" spans="1:9" x14ac:dyDescent="0.2">
      <c r="A35" s="160" t="str">
        <f>HKD_YCRH_Swaps_3M!K28</f>
        <v>HKD_YC3MRH_QM3H20Y</v>
      </c>
      <c r="B35" s="122" t="str">
        <f>_xll.ohObjectPropertyValues(A35,"Rate")</f>
        <v>HKDQM3H20Y_Quote</v>
      </c>
      <c r="C35" s="121" t="e">
        <f>_xll.qlRateHelperQuoteValue($A35,Trigger)</f>
        <v>#NUM!</v>
      </c>
      <c r="D35" s="121">
        <f>_xll.qlSwapRateHelperSpread($A35,Trigger)</f>
        <v>0</v>
      </c>
      <c r="E35" s="120" t="b">
        <f t="shared" si="0"/>
        <v>0</v>
      </c>
      <c r="F35" s="120">
        <v>50</v>
      </c>
      <c r="G35" s="120">
        <v>1</v>
      </c>
      <c r="H35" s="119">
        <f>_xll.qlRateHelperEarliestDate($A35,Trigger)</f>
        <v>41599</v>
      </c>
      <c r="I35" s="118">
        <f>_xll.qlRateHelperLatestDate($A35,Trigger)</f>
        <v>48904</v>
      </c>
    </row>
    <row r="36" spans="1:9" x14ac:dyDescent="0.2">
      <c r="A36" s="160" t="str">
        <f>HKD_YCRH_Swaps_3M!K29</f>
        <v>HKD_YC3MRH_QM3H21Y</v>
      </c>
      <c r="B36" s="122" t="str">
        <f>_xll.ohObjectPropertyValues(A36,"Rate")</f>
        <v>HKDQM3H21Y_Quote</v>
      </c>
      <c r="C36" s="121" t="e">
        <f>_xll.qlRateHelperQuoteValue($A36,Trigger)</f>
        <v>#NUM!</v>
      </c>
      <c r="D36" s="121">
        <f>_xll.qlSwapRateHelperSpread($A36,Trigger)</f>
        <v>0</v>
      </c>
      <c r="E36" s="120" t="b">
        <f t="shared" si="0"/>
        <v>0</v>
      </c>
      <c r="F36" s="120">
        <v>50</v>
      </c>
      <c r="G36" s="120">
        <v>1</v>
      </c>
      <c r="H36" s="119">
        <f>_xll.qlRateHelperEarliestDate($A36,Trigger)</f>
        <v>41599</v>
      </c>
      <c r="I36" s="118">
        <f>_xll.qlRateHelperLatestDate($A36,Trigger)</f>
        <v>49269</v>
      </c>
    </row>
    <row r="37" spans="1:9" x14ac:dyDescent="0.2">
      <c r="A37" s="160" t="str">
        <f>HKD_YCRH_Swaps_3M!K30</f>
        <v>HKD_YC3MRH_QM3H22Y</v>
      </c>
      <c r="B37" s="122" t="str">
        <f>_xll.ohObjectPropertyValues(A37,"Rate")</f>
        <v>HKDQM3H22Y_Quote</v>
      </c>
      <c r="C37" s="121" t="e">
        <f>_xll.qlRateHelperQuoteValue($A37,Trigger)</f>
        <v>#NUM!</v>
      </c>
      <c r="D37" s="121">
        <f>_xll.qlSwapRateHelperSpread($A37,Trigger)</f>
        <v>0</v>
      </c>
      <c r="E37" s="120" t="b">
        <f t="shared" si="0"/>
        <v>0</v>
      </c>
      <c r="F37" s="120">
        <v>50</v>
      </c>
      <c r="G37" s="120">
        <v>1</v>
      </c>
      <c r="H37" s="119">
        <f>_xll.qlRateHelperEarliestDate($A37,Trigger)</f>
        <v>41599</v>
      </c>
      <c r="I37" s="118">
        <f>_xll.qlRateHelperLatestDate($A37,Trigger)</f>
        <v>49634</v>
      </c>
    </row>
    <row r="38" spans="1:9" x14ac:dyDescent="0.2">
      <c r="A38" s="160" t="str">
        <f>HKD_YCRH_Swaps_3M!K31</f>
        <v>HKD_YC3MRH_QM3H23Y</v>
      </c>
      <c r="B38" s="122" t="str">
        <f>_xll.ohObjectPropertyValues(A38,"Rate")</f>
        <v>HKDQM3H23Y_Quote</v>
      </c>
      <c r="C38" s="121" t="e">
        <f>_xll.qlRateHelperQuoteValue($A38,Trigger)</f>
        <v>#NUM!</v>
      </c>
      <c r="D38" s="121">
        <f>_xll.qlSwapRateHelperSpread($A38,Trigger)</f>
        <v>0</v>
      </c>
      <c r="E38" s="120" t="b">
        <f t="shared" si="0"/>
        <v>0</v>
      </c>
      <c r="F38" s="120">
        <v>50</v>
      </c>
      <c r="G38" s="120">
        <v>1</v>
      </c>
      <c r="H38" s="119">
        <f>_xll.qlRateHelperEarliestDate($A38,Trigger)</f>
        <v>41599</v>
      </c>
      <c r="I38" s="118">
        <f>_xll.qlRateHelperLatestDate($A38,Trigger)</f>
        <v>50000</v>
      </c>
    </row>
    <row r="39" spans="1:9" x14ac:dyDescent="0.2">
      <c r="A39" s="161" t="str">
        <f>HKD_YCRH_Swaps_3M!K32</f>
        <v>HKD_YC3MRH_QM3H24Y</v>
      </c>
      <c r="B39" s="117" t="str">
        <f>_xll.ohObjectPropertyValues(A39,"Rate")</f>
        <v>HKDQM3H24Y_Quote</v>
      </c>
      <c r="C39" s="116" t="e">
        <f>_xll.qlRateHelperQuoteValue($A39,Trigger)</f>
        <v>#NUM!</v>
      </c>
      <c r="D39" s="116">
        <f>_xll.qlSwapRateHelperSpread($A39,Trigger)</f>
        <v>0</v>
      </c>
      <c r="E39" s="115" t="b">
        <f t="shared" si="0"/>
        <v>0</v>
      </c>
      <c r="F39" s="115">
        <v>50</v>
      </c>
      <c r="G39" s="115">
        <v>1</v>
      </c>
      <c r="H39" s="114">
        <f>_xll.qlRateHelperEarliestDate($A39,Trigger)</f>
        <v>41599</v>
      </c>
      <c r="I39" s="113">
        <f>_xll.qlRateHelperLatestDate($A39,Trigger)</f>
        <v>50367</v>
      </c>
    </row>
    <row r="58" spans="10:10" x14ac:dyDescent="0.2">
      <c r="J58" s="130"/>
    </row>
    <row r="59" spans="10:10" ht="11.25" customHeight="1" x14ac:dyDescent="0.2">
      <c r="J59" s="123"/>
    </row>
    <row r="60" spans="10:10" x14ac:dyDescent="0.2">
      <c r="J60" s="129"/>
    </row>
    <row r="63" spans="10:10" ht="11.25" customHeight="1" x14ac:dyDescent="0.2"/>
    <row r="66" spans="11:11" ht="11.25" customHeight="1" x14ac:dyDescent="0.2"/>
    <row r="77" spans="11:11" x14ac:dyDescent="0.2">
      <c r="K77" s="123" t="e">
        <f>IF(D13=#REF!,C13-#REF!,"--")</f>
        <v>#REF!</v>
      </c>
    </row>
    <row r="78" spans="11:11" x14ac:dyDescent="0.2">
      <c r="K78" s="123" t="e">
        <f>IF(D14=#REF!,C14-#REF!,"--")</f>
        <v>#REF!</v>
      </c>
    </row>
    <row r="79" spans="11:11" x14ac:dyDescent="0.2">
      <c r="K79" s="123" t="e">
        <f>IF(D15=#REF!,C15-#REF!,"--")</f>
        <v>#REF!</v>
      </c>
    </row>
    <row r="80" spans="11:11" x14ac:dyDescent="0.2">
      <c r="K80" s="123" t="e">
        <f>IF(D16=#REF!,C16-#REF!,"--")</f>
        <v>#REF!</v>
      </c>
    </row>
    <row r="81" spans="11:11" x14ac:dyDescent="0.2">
      <c r="K81" s="123" t="e">
        <f>IF(D17=#REF!,C17-#REF!,"--")</f>
        <v>#REF!</v>
      </c>
    </row>
    <row r="82" spans="11:11" x14ac:dyDescent="0.2">
      <c r="K82" s="123" t="e">
        <f>IF(D18=#REF!,C18-#REF!,"--")</f>
        <v>#REF!</v>
      </c>
    </row>
    <row r="83" spans="11:11" x14ac:dyDescent="0.2">
      <c r="K83" s="123" t="e">
        <f>IF(D19=#REF!,C19-#REF!,"--")</f>
        <v>#REF!</v>
      </c>
    </row>
    <row r="84" spans="11:11" x14ac:dyDescent="0.2">
      <c r="K84" s="123" t="e">
        <f>IF(D20=#REF!,C20-#REF!,"--")</f>
        <v>#REF!</v>
      </c>
    </row>
    <row r="85" spans="11:11" x14ac:dyDescent="0.2">
      <c r="K85" s="123" t="e">
        <f>IF(D21=#REF!,C21-#REF!,"--")</f>
        <v>#REF!</v>
      </c>
    </row>
    <row r="86" spans="11:11" x14ac:dyDescent="0.2">
      <c r="K86" s="123" t="e">
        <f>IF(D22=#REF!,C22-#REF!,"--")</f>
        <v>#REF!</v>
      </c>
    </row>
    <row r="87" spans="11:11" x14ac:dyDescent="0.2">
      <c r="K87" s="123" t="e">
        <f>IF(D23=#REF!,C23-#REF!,"--")</f>
        <v>#REF!</v>
      </c>
    </row>
    <row r="88" spans="11:11" x14ac:dyDescent="0.2">
      <c r="K88" s="123" t="e">
        <f>IF(D24=#REF!,C24-#REF!,"--")</f>
        <v>#REF!</v>
      </c>
    </row>
    <row r="89" spans="11:11" x14ac:dyDescent="0.2">
      <c r="K89" s="123" t="e">
        <f>IF(D25=#REF!,C25-#REF!,"--")</f>
        <v>#REF!</v>
      </c>
    </row>
    <row r="90" spans="11:11" x14ac:dyDescent="0.2">
      <c r="K90" s="123" t="e">
        <f>IF(D26=#REF!,C26-#REF!,"--")</f>
        <v>#REF!</v>
      </c>
    </row>
    <row r="91" spans="11:11" x14ac:dyDescent="0.2">
      <c r="K91" s="123" t="e">
        <f>IF(D27=#REF!,C27-#REF!,"--")</f>
        <v>#REF!</v>
      </c>
    </row>
    <row r="92" spans="11:11" x14ac:dyDescent="0.2">
      <c r="K92" s="123" t="e">
        <f>IF(D28=#REF!,C28-#REF!,"--")</f>
        <v>#REF!</v>
      </c>
    </row>
    <row r="93" spans="11:11" x14ac:dyDescent="0.2">
      <c r="K93" s="123" t="e">
        <f>IF(D29=#REF!,C29-#REF!,"--")</f>
        <v>#REF!</v>
      </c>
    </row>
    <row r="94" spans="11:11" x14ac:dyDescent="0.2">
      <c r="K94" s="123" t="e">
        <f>IF(D30=#REF!,C30-#REF!,"--")</f>
        <v>#REF!</v>
      </c>
    </row>
    <row r="95" spans="11:11" x14ac:dyDescent="0.2">
      <c r="K95" s="123" t="e">
        <f>IF(D31=#REF!,C31-#REF!,"--")</f>
        <v>#REF!</v>
      </c>
    </row>
    <row r="96" spans="11:11" x14ac:dyDescent="0.2">
      <c r="K96" s="123" t="e">
        <f>IF(D32=#REF!,C32-#REF!,"--")</f>
        <v>#REF!</v>
      </c>
    </row>
    <row r="97" spans="11:11" x14ac:dyDescent="0.2">
      <c r="K97" s="123" t="e">
        <f>IF(D33=#REF!,C33-#REF!,"--")</f>
        <v>#REF!</v>
      </c>
    </row>
    <row r="98" spans="11:11" x14ac:dyDescent="0.2">
      <c r="K98" s="123" t="e">
        <f>IF(D34=#REF!,C34-#REF!,"--")</f>
        <v>#REF!</v>
      </c>
    </row>
    <row r="99" spans="11:11" x14ac:dyDescent="0.2">
      <c r="K99" s="123" t="e">
        <f>IF(D35=#REF!,C35-#REF!,"--")</f>
        <v>#REF!</v>
      </c>
    </row>
    <row r="100" spans="11:11" x14ac:dyDescent="0.2">
      <c r="K100" s="123" t="e">
        <f>IF(D36=#REF!,C36-#REF!,"--")</f>
        <v>#REF!</v>
      </c>
    </row>
    <row r="101" spans="11:11" x14ac:dyDescent="0.2">
      <c r="K101" s="123" t="e">
        <f>IF(D37=#REF!,C37-#REF!,"--")</f>
        <v>#REF!</v>
      </c>
    </row>
    <row r="102" spans="11:11" x14ac:dyDescent="0.2">
      <c r="K102" s="123" t="e">
        <f>IF(D38=#REF!,C38-#REF!,"--")</f>
        <v>#REF!</v>
      </c>
    </row>
    <row r="103" spans="11:11" x14ac:dyDescent="0.2">
      <c r="K103" s="123" t="e">
        <f>IF(D39=#REF!,C39-#REF!,"--")</f>
        <v>#REF!</v>
      </c>
    </row>
    <row r="104" spans="11:11" x14ac:dyDescent="0.2">
      <c r="K104" s="123" t="e">
        <f>IF(#REF!=#REF!,#REF!-#REF!,"--")</f>
        <v>#REF!</v>
      </c>
    </row>
    <row r="105" spans="11:11" x14ac:dyDescent="0.2">
      <c r="K105" s="123" t="e">
        <f>IF(#REF!=#REF!,#REF!-#REF!,"--")</f>
        <v>#REF!</v>
      </c>
    </row>
    <row r="106" spans="11:11" x14ac:dyDescent="0.2">
      <c r="K106" s="123" t="e">
        <f>IF(#REF!=#REF!,#REF!-#REF!,"--")</f>
        <v>#REF!</v>
      </c>
    </row>
    <row r="107" spans="11:11" x14ac:dyDescent="0.2">
      <c r="K107" s="123" t="e">
        <f>IF(#REF!=#REF!,#REF!-#REF!,"--")</f>
        <v>#REF!</v>
      </c>
    </row>
    <row r="108" spans="11:11" x14ac:dyDescent="0.2">
      <c r="K108" s="123" t="e">
        <f>IF(#REF!=#REF!,#REF!-#REF!,"--")</f>
        <v>#REF!</v>
      </c>
    </row>
    <row r="109" spans="11:11" x14ac:dyDescent="0.2">
      <c r="K109" s="123" t="e">
        <f>IF(#REF!=#REF!,#REF!-#REF!,"--")</f>
        <v>#REF!</v>
      </c>
    </row>
    <row r="110" spans="11:11" x14ac:dyDescent="0.2">
      <c r="K110" s="123" t="e">
        <f>IF(#REF!=#REF!,#REF!-#REF!,"--")</f>
        <v>#REF!</v>
      </c>
    </row>
    <row r="111" spans="11:11" x14ac:dyDescent="0.2">
      <c r="K111" s="123" t="e">
        <f>IF(#REF!=#REF!,#REF!-#REF!,"--")</f>
        <v>#REF!</v>
      </c>
    </row>
    <row r="112" spans="11:11" x14ac:dyDescent="0.2">
      <c r="K112" s="123" t="e">
        <f>IF(#REF!=#REF!,#REF!-#REF!,"--")</f>
        <v>#REF!</v>
      </c>
    </row>
    <row r="113" spans="11:11" x14ac:dyDescent="0.2">
      <c r="K113" s="123" t="e">
        <f>IF(#REF!=#REF!,#REF!-#REF!,"--")</f>
        <v>#REF!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29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13" style="111" bestFit="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1" width="9.140625" style="111"/>
    <col min="12" max="12" width="12" style="111" bestFit="1" customWidth="1"/>
    <col min="13" max="16384" width="9.140625" style="111"/>
  </cols>
  <sheetData>
    <row r="1" spans="1:12" ht="12" thickBot="1" x14ac:dyDescent="0.25">
      <c r="A1" s="173" t="s">
        <v>111</v>
      </c>
      <c r="B1" s="174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50">_xll.qlPiecewiseYieldCurveData(YieldCurve)</f>
        <v>1</v>
      </c>
      <c r="L1" s="131">
        <v>1</v>
      </c>
    </row>
    <row r="2" spans="1:12" x14ac:dyDescent="0.2">
      <c r="A2" s="148" t="s">
        <v>108</v>
      </c>
      <c r="B2" s="147">
        <v>0</v>
      </c>
      <c r="C2" s="152" t="s">
        <v>112</v>
      </c>
      <c r="D2" s="139" t="str">
        <f t="array" ref="D2:D50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41631</v>
      </c>
      <c r="H2" s="136">
        <f>_xll.qlRateHelperLatestDate($D2)</f>
        <v>41722</v>
      </c>
      <c r="I2" s="131">
        <v>0.99862001489261654</v>
      </c>
      <c r="K2" s="123">
        <v>4.1000000000000003E-3</v>
      </c>
      <c r="L2" s="131">
        <v>0.99865363992286693</v>
      </c>
    </row>
    <row r="3" spans="1:12" x14ac:dyDescent="0.2">
      <c r="A3" s="144" t="s">
        <v>107</v>
      </c>
      <c r="B3" s="146">
        <v>0</v>
      </c>
      <c r="C3" s="152" t="s">
        <v>113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41660</v>
      </c>
      <c r="H3" s="136">
        <f>_xll.qlRateHelperLatestDate($D3)</f>
        <v>41751</v>
      </c>
      <c r="I3" s="131">
        <v>0.99829493007573245</v>
      </c>
      <c r="K3" s="123">
        <v>4.1000000000000003E-3</v>
      </c>
      <c r="L3" s="131">
        <v>0.99828371907960456</v>
      </c>
    </row>
    <row r="4" spans="1:12" x14ac:dyDescent="0.2">
      <c r="A4" s="144" t="s">
        <v>106</v>
      </c>
      <c r="B4" s="146">
        <v>0</v>
      </c>
      <c r="C4" s="152" t="s">
        <v>114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41691</v>
      </c>
      <c r="H4" s="136">
        <f>_xll.qlRateHelperLatestDate($D4)</f>
        <v>41780</v>
      </c>
      <c r="I4" s="131">
        <v>0.99796993989293747</v>
      </c>
      <c r="K4" s="123">
        <v>4.1000000000000003E-3</v>
      </c>
      <c r="L4" s="131">
        <v>0.99796992891238245</v>
      </c>
    </row>
    <row r="5" spans="1:12" x14ac:dyDescent="0.2">
      <c r="A5" s="144" t="s">
        <v>105</v>
      </c>
      <c r="B5" s="145" t="s">
        <v>104</v>
      </c>
      <c r="C5" s="152" t="s">
        <v>115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41719</v>
      </c>
      <c r="H5" s="136">
        <f>_xll.qlRateHelperLatestDate($D5)</f>
        <v>41813</v>
      </c>
      <c r="I5" s="131">
        <v>0.99754896740433807</v>
      </c>
      <c r="K5" s="123">
        <v>4.3E-3</v>
      </c>
      <c r="L5" s="131">
        <v>0.99757243538704155</v>
      </c>
    </row>
    <row r="6" spans="1:12" x14ac:dyDescent="0.2">
      <c r="A6" s="144" t="s">
        <v>69</v>
      </c>
      <c r="B6" s="143" t="str">
        <f>_xll.ohRangeRetrieveError(Selected!D2)</f>
        <v/>
      </c>
      <c r="C6" s="152" t="s">
        <v>116</v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0.99720101422341723</v>
      </c>
      <c r="K6" s="123">
        <v>4.4000000000000003E-3</v>
      </c>
      <c r="L6" s="131">
        <v>0.99718981551184716</v>
      </c>
    </row>
    <row r="7" spans="1:12" ht="12" thickBot="1" x14ac:dyDescent="0.25">
      <c r="A7" s="142" t="str">
        <f>_xll.ohGroup(RateHelperPrefix&amp;"_RateHelpersSelected",_xll.ohPack(Selected!D2:D50),TRUE,,ObjectOverwrite)</f>
        <v>HKD_YC3MRH_RateHelpersSelected#0001</v>
      </c>
      <c r="B7" s="141" t="str">
        <f>_xll.ohRangeRetrieveError(RateHelpersSelected)</f>
        <v/>
      </c>
      <c r="C7" s="152" t="s">
        <v>117</v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41780</v>
      </c>
      <c r="H7" s="136">
        <f>_xll.qlRateHelperLatestDate($D7)</f>
        <v>41872</v>
      </c>
      <c r="I7" s="131">
        <v>0.99683927835529618</v>
      </c>
      <c r="K7" s="123">
        <v>4.5000000000000005E-3</v>
      </c>
      <c r="L7" s="131">
        <v>0.99683926738676343</v>
      </c>
    </row>
    <row r="8" spans="1:12" x14ac:dyDescent="0.2">
      <c r="C8" s="152" t="s">
        <v>118</v>
      </c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41813</v>
      </c>
      <c r="H8" s="136">
        <f>_xll.qlRateHelperLatestDate($D8)</f>
        <v>41905</v>
      </c>
      <c r="I8" s="131">
        <v>0.99636861182145731</v>
      </c>
      <c r="K8" s="123">
        <v>4.6999999999999993E-3</v>
      </c>
      <c r="L8" s="131">
        <v>0.9963664225496669</v>
      </c>
    </row>
    <row r="9" spans="1:12" x14ac:dyDescent="0.2">
      <c r="C9" s="152" t="s">
        <v>119</v>
      </c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0.99600799483489577</v>
      </c>
      <c r="K9" s="123">
        <v>4.7999999999999996E-3</v>
      </c>
      <c r="L9" s="131">
        <v>0.99599680108348176</v>
      </c>
    </row>
    <row r="10" spans="1:12" x14ac:dyDescent="0.2">
      <c r="C10" s="152" t="s">
        <v>120</v>
      </c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41599</v>
      </c>
      <c r="H10" s="136">
        <f>_xll.qlRateHelperLatestDate($D10)</f>
        <v>41964</v>
      </c>
      <c r="I10" s="131">
        <v>0.99553983131021029</v>
      </c>
      <c r="K10" s="123">
        <v>4.4000000000000003E-3</v>
      </c>
      <c r="L10" s="131">
        <v>0.99553443792196883</v>
      </c>
    </row>
    <row r="11" spans="1:12" x14ac:dyDescent="0.2">
      <c r="C11" s="152" t="s">
        <v>121</v>
      </c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41599</v>
      </c>
      <c r="H11" s="136">
        <f>_xll.qlRateHelperLatestDate($D11)</f>
        <v>42145</v>
      </c>
      <c r="I11" s="131">
        <v>0.99277612494794121</v>
      </c>
      <c r="K11" s="123">
        <v>4.7999999999999996E-3</v>
      </c>
      <c r="L11" s="131">
        <v>0.99277074870377158</v>
      </c>
    </row>
    <row r="12" spans="1:12" x14ac:dyDescent="0.2">
      <c r="A12" s="140"/>
      <c r="C12" s="152" t="s">
        <v>122</v>
      </c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41599</v>
      </c>
      <c r="H12" s="136">
        <f>_xll.qlRateHelperLatestDate($D12)</f>
        <v>42331</v>
      </c>
      <c r="I12" s="131">
        <v>0.98915746378839775</v>
      </c>
      <c r="K12" s="123">
        <v>5.4000000000000003E-3</v>
      </c>
      <c r="L12" s="131">
        <v>0.98918134209405362</v>
      </c>
    </row>
    <row r="13" spans="1:12" x14ac:dyDescent="0.2">
      <c r="A13" s="140"/>
      <c r="C13" s="152" t="s">
        <v>123</v>
      </c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41599</v>
      </c>
      <c r="H13" s="136">
        <f>_xll.qlRateHelperLatestDate($D13)</f>
        <v>42695</v>
      </c>
      <c r="I13" s="131">
        <v>0.97702886678265211</v>
      </c>
      <c r="K13" s="123">
        <v>7.7000000000000002E-3</v>
      </c>
      <c r="L13" s="131">
        <v>0.97700310925388156</v>
      </c>
    </row>
    <row r="14" spans="1:12" x14ac:dyDescent="0.2">
      <c r="C14" s="152" t="s">
        <v>124</v>
      </c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41599</v>
      </c>
      <c r="H14" s="136">
        <f>_xll.qlRateHelperLatestDate($D14)</f>
        <v>43060</v>
      </c>
      <c r="I14" s="131">
        <v>0.95699287222516238</v>
      </c>
      <c r="K14" s="123">
        <v>1.0899999999999998E-2</v>
      </c>
      <c r="L14" s="131">
        <v>0.95698758897698699</v>
      </c>
    </row>
    <row r="15" spans="1:12" x14ac:dyDescent="0.2">
      <c r="C15" s="152" t="s">
        <v>125</v>
      </c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41599</v>
      </c>
      <c r="H15" s="136">
        <f>_xll.qlRateHelperLatestDate($D15)</f>
        <v>43425</v>
      </c>
      <c r="I15" s="131">
        <v>0.93111625214964855</v>
      </c>
      <c r="K15" s="123">
        <v>1.4100000000000001E-2</v>
      </c>
      <c r="L15" s="131">
        <v>0.93111107298563878</v>
      </c>
    </row>
    <row r="16" spans="1:12" x14ac:dyDescent="0.2">
      <c r="C16" s="152" t="s">
        <v>126</v>
      </c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41599</v>
      </c>
      <c r="H16" s="136">
        <f>_xll.qlRateHelperLatestDate($D16)</f>
        <v>44158</v>
      </c>
      <c r="I16" s="131">
        <v>0.8696356977972467</v>
      </c>
      <c r="K16" s="123">
        <v>1.95E-2</v>
      </c>
      <c r="L16" s="131">
        <v>0.86972465990958681</v>
      </c>
    </row>
    <row r="17" spans="3:12" x14ac:dyDescent="0.2">
      <c r="C17" s="152" t="s">
        <v>127</v>
      </c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41599</v>
      </c>
      <c r="H17" s="136">
        <f>_xll.qlRateHelperLatestDate($D17)</f>
        <v>45251</v>
      </c>
      <c r="I17" s="131">
        <v>0.77618965900787218</v>
      </c>
      <c r="K17" s="123">
        <v>2.4500000000000001E-2</v>
      </c>
      <c r="L17" s="131">
        <v>0.77619048436761928</v>
      </c>
    </row>
    <row r="18" spans="3:12" x14ac:dyDescent="0.2">
      <c r="C18" s="152" t="s">
        <v>128</v>
      </c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41599</v>
      </c>
      <c r="H18" s="136">
        <f>_xll.qlRateHelperLatestDate($D18)</f>
        <v>45982</v>
      </c>
      <c r="I18" s="131">
        <v>0.72261428151700513</v>
      </c>
      <c r="K18" s="123">
        <v>2.6100000000000002E-2</v>
      </c>
      <c r="L18" s="131">
        <v>0.72261535480764238</v>
      </c>
    </row>
    <row r="19" spans="3:12" x14ac:dyDescent="0.2">
      <c r="C19" s="152" t="s">
        <v>129</v>
      </c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41599</v>
      </c>
      <c r="H19" s="136">
        <f>_xll.qlRateHelperLatestDate($D19)</f>
        <v>47078</v>
      </c>
      <c r="I19" s="131">
        <v>0.65497495396013317</v>
      </c>
      <c r="K19" s="123">
        <v>2.7199999999999998E-2</v>
      </c>
      <c r="L19" s="131">
        <v>0.65497616566317118</v>
      </c>
    </row>
    <row r="20" spans="3:12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3:12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3:12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3:12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3:12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3:12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3:12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3:12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3:12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3:12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3:12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3:12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3:12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ht="12" thickBot="1" x14ac:dyDescent="0.25">
      <c r="D50" s="135" t="e">
        <v>#N/A</v>
      </c>
      <c r="E50" s="134" t="e">
        <f>_xll.qlRateHelperRate($D50)</f>
        <v>#VALUE!</v>
      </c>
      <c r="F50" s="134" t="str">
        <f>IF(ISERROR(_xll.qlSwapRateHelperSpread($D50)),IF(ISERROR(_xll.qlFuturesRateHelperConvexityAdjustment($D50)),"--",_xll.qlFuturesRateHelperConvexityAdjustment($D50)),_xll.qlSwapRateHelperSpread($D50))</f>
        <v>--</v>
      </c>
      <c r="G50" s="133" t="e">
        <f>_xll.qlRateHelperEarliestDate($D50)</f>
        <v>#VALUE!</v>
      </c>
      <c r="H50" s="132" t="e">
        <f>_xll.qlRateHelperLatestDate($D50)</f>
        <v>#VALUE!</v>
      </c>
      <c r="I50" s="131" t="e">
        <v>#N/A</v>
      </c>
    </row>
    <row r="51" spans="4:9" x14ac:dyDescent="0.2">
      <c r="I51" s="131"/>
    </row>
    <row r="52" spans="4:9" x14ac:dyDescent="0.2">
      <c r="I52" s="131"/>
    </row>
    <row r="53" spans="4:9" x14ac:dyDescent="0.2">
      <c r="D53" s="162"/>
      <c r="I53" s="131"/>
    </row>
    <row r="54" spans="4:9" x14ac:dyDescent="0.2">
      <c r="I54" s="131"/>
    </row>
    <row r="55" spans="4:9" x14ac:dyDescent="0.2">
      <c r="I55" s="131"/>
    </row>
    <row r="56" spans="4:9" x14ac:dyDescent="0.2">
      <c r="I56" s="131"/>
    </row>
    <row r="57" spans="4:9" x14ac:dyDescent="0.2">
      <c r="I57" s="131"/>
    </row>
    <row r="58" spans="4:9" x14ac:dyDescent="0.2">
      <c r="I58" s="131"/>
    </row>
    <row r="59" spans="4:9" x14ac:dyDescent="0.2">
      <c r="I59" s="131"/>
    </row>
    <row r="60" spans="4:9" x14ac:dyDescent="0.2">
      <c r="I60" s="131"/>
    </row>
    <row r="61" spans="4:9" x14ac:dyDescent="0.2">
      <c r="I61" s="131"/>
    </row>
    <row r="62" spans="4:9" x14ac:dyDescent="0.2">
      <c r="I62" s="131"/>
    </row>
    <row r="63" spans="4:9" x14ac:dyDescent="0.2">
      <c r="I63" s="131"/>
    </row>
    <row r="64" spans="4:9" x14ac:dyDescent="0.2">
      <c r="I64" s="131"/>
    </row>
    <row r="65" spans="9:9" x14ac:dyDescent="0.2">
      <c r="I65" s="131"/>
    </row>
    <row r="66" spans="9:9" x14ac:dyDescent="0.2">
      <c r="I66" s="131"/>
    </row>
    <row r="67" spans="9:9" x14ac:dyDescent="0.2">
      <c r="I67" s="131"/>
    </row>
    <row r="68" spans="9:9" x14ac:dyDescent="0.2">
      <c r="I68" s="131"/>
    </row>
    <row r="69" spans="9:9" x14ac:dyDescent="0.2">
      <c r="I69" s="131"/>
    </row>
    <row r="70" spans="9:9" x14ac:dyDescent="0.2">
      <c r="I70" s="131"/>
    </row>
    <row r="71" spans="9:9" x14ac:dyDescent="0.2">
      <c r="I71" s="131"/>
    </row>
    <row r="72" spans="9:9" x14ac:dyDescent="0.2">
      <c r="I72" s="131"/>
    </row>
    <row r="73" spans="9:9" x14ac:dyDescent="0.2">
      <c r="I73" s="131"/>
    </row>
    <row r="74" spans="9:9" x14ac:dyDescent="0.2">
      <c r="I74" s="131"/>
    </row>
    <row r="75" spans="9:9" x14ac:dyDescent="0.2">
      <c r="I75" s="131"/>
    </row>
    <row r="76" spans="9:9" x14ac:dyDescent="0.2">
      <c r="I76" s="131"/>
    </row>
    <row r="77" spans="9:9" x14ac:dyDescent="0.2">
      <c r="I77" s="131"/>
    </row>
    <row r="78" spans="9:9" x14ac:dyDescent="0.2">
      <c r="I78" s="131"/>
    </row>
    <row r="79" spans="9:9" x14ac:dyDescent="0.2">
      <c r="I79" s="131"/>
    </row>
    <row r="80" spans="9:9" x14ac:dyDescent="0.2">
      <c r="I80" s="131"/>
    </row>
    <row r="81" spans="9:9" x14ac:dyDescent="0.2">
      <c r="I81" s="131"/>
    </row>
    <row r="82" spans="9:9" x14ac:dyDescent="0.2">
      <c r="I82" s="131"/>
    </row>
    <row r="83" spans="9:9" x14ac:dyDescent="0.2">
      <c r="I83" s="131"/>
    </row>
    <row r="84" spans="9:9" x14ac:dyDescent="0.2">
      <c r="I84" s="131"/>
    </row>
    <row r="85" spans="9:9" x14ac:dyDescent="0.2">
      <c r="I85" s="131"/>
    </row>
    <row r="86" spans="9:9" x14ac:dyDescent="0.2">
      <c r="I86" s="131"/>
    </row>
    <row r="87" spans="9:9" x14ac:dyDescent="0.2">
      <c r="I87" s="131"/>
    </row>
    <row r="88" spans="9:9" x14ac:dyDescent="0.2">
      <c r="I88" s="131"/>
    </row>
    <row r="89" spans="9:9" x14ac:dyDescent="0.2">
      <c r="I89" s="131"/>
    </row>
    <row r="90" spans="9:9" x14ac:dyDescent="0.2">
      <c r="I90" s="131"/>
    </row>
    <row r="91" spans="9:9" x14ac:dyDescent="0.2">
      <c r="I91" s="131"/>
    </row>
    <row r="92" spans="9:9" x14ac:dyDescent="0.2">
      <c r="I92" s="131"/>
    </row>
    <row r="93" spans="9:9" x14ac:dyDescent="0.2">
      <c r="I93" s="131"/>
    </row>
    <row r="94" spans="9:9" x14ac:dyDescent="0.2">
      <c r="I94" s="131"/>
    </row>
    <row r="95" spans="9:9" x14ac:dyDescent="0.2">
      <c r="I95" s="131"/>
    </row>
    <row r="96" spans="9:9" x14ac:dyDescent="0.2">
      <c r="I96" s="131"/>
    </row>
    <row r="97" spans="9:9" x14ac:dyDescent="0.2">
      <c r="I97" s="131"/>
    </row>
    <row r="98" spans="9:9" x14ac:dyDescent="0.2">
      <c r="I98" s="131"/>
    </row>
    <row r="99" spans="9:9" x14ac:dyDescent="0.2">
      <c r="I99" s="131"/>
    </row>
    <row r="100" spans="9:9" x14ac:dyDescent="0.2">
      <c r="I100" s="131"/>
    </row>
    <row r="101" spans="9:9" x14ac:dyDescent="0.2">
      <c r="I101" s="131"/>
    </row>
    <row r="102" spans="9:9" x14ac:dyDescent="0.2">
      <c r="I102" s="131"/>
    </row>
    <row r="103" spans="9:9" x14ac:dyDescent="0.2">
      <c r="I103" s="131"/>
    </row>
    <row r="104" spans="9:9" x14ac:dyDescent="0.2">
      <c r="I104" s="131"/>
    </row>
    <row r="105" spans="9:9" x14ac:dyDescent="0.2">
      <c r="I105" s="131"/>
    </row>
    <row r="106" spans="9:9" x14ac:dyDescent="0.2">
      <c r="I106" s="131"/>
    </row>
    <row r="107" spans="9:9" x14ac:dyDescent="0.2">
      <c r="I107" s="131"/>
    </row>
    <row r="108" spans="9:9" x14ac:dyDescent="0.2">
      <c r="I108" s="131"/>
    </row>
    <row r="109" spans="9:9" x14ac:dyDescent="0.2">
      <c r="I109" s="131"/>
    </row>
    <row r="110" spans="9:9" x14ac:dyDescent="0.2">
      <c r="I110" s="131"/>
    </row>
    <row r="111" spans="9:9" x14ac:dyDescent="0.2">
      <c r="I111" s="131"/>
    </row>
    <row r="112" spans="9:9" x14ac:dyDescent="0.2">
      <c r="I112" s="131"/>
    </row>
    <row r="113" spans="9:9" x14ac:dyDescent="0.2">
      <c r="I113" s="131"/>
    </row>
    <row r="114" spans="9:9" x14ac:dyDescent="0.2">
      <c r="I114" s="131"/>
    </row>
    <row r="115" spans="9:9" x14ac:dyDescent="0.2">
      <c r="I115" s="131"/>
    </row>
    <row r="116" spans="9:9" x14ac:dyDescent="0.2">
      <c r="I116" s="131"/>
    </row>
    <row r="117" spans="9:9" x14ac:dyDescent="0.2">
      <c r="I117" s="131"/>
    </row>
    <row r="118" spans="9:9" x14ac:dyDescent="0.2">
      <c r="I118" s="131"/>
    </row>
    <row r="119" spans="9:9" x14ac:dyDescent="0.2">
      <c r="I119" s="131"/>
    </row>
    <row r="120" spans="9:9" x14ac:dyDescent="0.2">
      <c r="I120" s="131"/>
    </row>
    <row r="121" spans="9:9" x14ac:dyDescent="0.2">
      <c r="I121" s="131"/>
    </row>
    <row r="122" spans="9:9" x14ac:dyDescent="0.2">
      <c r="I122" s="131"/>
    </row>
    <row r="123" spans="9:9" x14ac:dyDescent="0.2">
      <c r="I123" s="131"/>
    </row>
    <row r="124" spans="9:9" x14ac:dyDescent="0.2">
      <c r="I124" s="131"/>
    </row>
    <row r="125" spans="9:9" x14ac:dyDescent="0.2">
      <c r="I125" s="131"/>
    </row>
    <row r="126" spans="9:9" x14ac:dyDescent="0.2">
      <c r="I126" s="131"/>
    </row>
    <row r="129" spans="9:9" x14ac:dyDescent="0.2">
      <c r="I129" s="163" t="s">
        <v>132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40</vt:i4>
      </vt:variant>
    </vt:vector>
  </HeadingPairs>
  <TitlesOfParts>
    <vt:vector size="45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2013-11-21T08:53:49Z</dcterms:modified>
</cp:coreProperties>
</file>