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U7" i="18" l="1"/>
  <c r="U15" i="18"/>
  <c r="U23" i="18"/>
  <c r="U31" i="18"/>
  <c r="U39" i="18"/>
  <c r="U47" i="18"/>
  <c r="U8" i="18"/>
  <c r="U16" i="18"/>
  <c r="U24" i="18"/>
  <c r="U32" i="18"/>
  <c r="U40" i="18"/>
  <c r="U9" i="18"/>
  <c r="U17" i="18"/>
  <c r="U25" i="18"/>
  <c r="U33" i="18"/>
  <c r="U41" i="18"/>
  <c r="U10" i="18"/>
  <c r="U18" i="18"/>
  <c r="U26" i="18"/>
  <c r="U34" i="18"/>
  <c r="U42" i="18"/>
  <c r="U11" i="18"/>
  <c r="U19" i="18"/>
  <c r="U27" i="18"/>
  <c r="U35" i="18"/>
  <c r="U43" i="18"/>
  <c r="U12" i="18"/>
  <c r="U20" i="18"/>
  <c r="U28" i="18"/>
  <c r="U36" i="18"/>
  <c r="U44" i="18"/>
  <c r="U13" i="18"/>
  <c r="U21" i="18"/>
  <c r="U29" i="18"/>
  <c r="U37" i="18"/>
  <c r="U45" i="18"/>
  <c r="U14" i="18"/>
  <c r="U22" i="18"/>
  <c r="U30" i="18"/>
  <c r="U38" i="18"/>
  <c r="U46" i="18"/>
  <c r="U6" i="18"/>
  <c r="P5" i="55" l="1" a="1"/>
  <c r="AB5" i="25" a="1"/>
  <c r="X5" i="23" a="1"/>
  <c r="X5" i="22" a="1"/>
  <c r="Y6" i="18" a="1"/>
  <c r="Y10" i="18"/>
  <c r="Y21" i="18"/>
  <c r="Y26" i="18"/>
  <c r="Y37" i="18"/>
  <c r="Y42" i="18"/>
  <c r="Y6" i="17" a="1"/>
  <c r="W7" i="16" a="1"/>
  <c r="O5" i="15" a="1"/>
  <c r="O9" i="15" s="1"/>
  <c r="O8" i="15"/>
  <c r="O13" i="15"/>
  <c r="O14" i="15"/>
  <c r="O15" i="15"/>
  <c r="O16" i="15"/>
  <c r="O21" i="15"/>
  <c r="O22" i="15"/>
  <c r="AB5" i="13" a="1"/>
  <c r="AB5" i="12" a="1"/>
  <c r="AB5" i="11" a="1"/>
  <c r="Y6" i="18" l="1"/>
  <c r="Y14" i="18"/>
  <c r="Y22" i="18"/>
  <c r="Y30" i="18"/>
  <c r="Y38" i="18"/>
  <c r="Y46" i="18"/>
  <c r="Y17" i="18"/>
  <c r="Y33" i="18"/>
  <c r="Y7" i="18"/>
  <c r="Y15" i="18"/>
  <c r="Y23" i="18"/>
  <c r="Y31" i="18"/>
  <c r="Y39" i="18"/>
  <c r="Y47" i="18"/>
  <c r="Y8" i="18"/>
  <c r="Y16" i="18"/>
  <c r="Y24" i="18"/>
  <c r="Y32" i="18"/>
  <c r="Y40" i="18"/>
  <c r="Y9" i="18"/>
  <c r="Y25" i="18"/>
  <c r="Y41" i="18"/>
  <c r="Y36" i="18"/>
  <c r="Y20" i="18"/>
  <c r="Y35" i="18"/>
  <c r="Y19" i="18"/>
  <c r="Y34" i="18"/>
  <c r="Y18" i="18"/>
  <c r="Y45" i="18"/>
  <c r="Y29" i="18"/>
  <c r="Y13" i="18"/>
  <c r="Y44" i="18"/>
  <c r="Y28" i="18"/>
  <c r="Y12" i="18"/>
  <c r="Y43" i="18"/>
  <c r="Y27" i="18"/>
  <c r="Y11" i="18"/>
  <c r="O18" i="15"/>
  <c r="O10" i="15"/>
  <c r="O20" i="15"/>
  <c r="O12" i="15"/>
  <c r="O19" i="15"/>
  <c r="O11" i="15"/>
  <c r="O17" i="15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1" i="16"/>
  <c r="S26" i="16"/>
  <c r="S29" i="16"/>
  <c r="S23" i="16"/>
  <c r="S27" i="16"/>
  <c r="S25" i="16"/>
  <c r="S30" i="16"/>
  <c r="S32" i="16"/>
  <c r="S28" i="16"/>
  <c r="S22" i="16"/>
  <c r="S24" i="16"/>
  <c r="E30" i="16"/>
  <c r="I32" i="56"/>
  <c r="E28" i="16"/>
  <c r="E31" i="16"/>
  <c r="E27" i="16"/>
  <c r="E25" i="16"/>
  <c r="E32" i="16"/>
  <c r="E22" i="16"/>
  <c r="E24" i="16"/>
  <c r="E26" i="16"/>
  <c r="E23" i="16"/>
  <c r="E29" i="16"/>
  <c r="W24" i="16" l="1"/>
  <c r="W22" i="16"/>
  <c r="W28" i="16"/>
  <c r="W32" i="16"/>
  <c r="W30" i="16"/>
  <c r="W25" i="16"/>
  <c r="W27" i="16"/>
  <c r="W23" i="16"/>
  <c r="W29" i="16"/>
  <c r="W26" i="16"/>
  <c r="W31" i="16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8" i="16"/>
  <c r="S20" i="16"/>
  <c r="S17" i="16"/>
  <c r="S16" i="16"/>
  <c r="S19" i="16"/>
  <c r="F27" i="16"/>
  <c r="F22" i="16"/>
  <c r="F29" i="16"/>
  <c r="F28" i="16"/>
  <c r="F31" i="16"/>
  <c r="F32" i="16"/>
  <c r="F23" i="16"/>
  <c r="E19" i="16"/>
  <c r="F24" i="16"/>
  <c r="F25" i="16"/>
  <c r="F30" i="16"/>
  <c r="F26" i="16"/>
  <c r="X32" i="16"/>
  <c r="X23" i="16"/>
  <c r="X24" i="16"/>
  <c r="X31" i="16"/>
  <c r="X22" i="16"/>
  <c r="X28" i="16"/>
  <c r="X29" i="16"/>
  <c r="X26" i="16"/>
  <c r="X25" i="16"/>
  <c r="X27" i="16"/>
  <c r="X30" i="16"/>
  <c r="W19" i="16" l="1"/>
  <c r="W16" i="16"/>
  <c r="W17" i="16"/>
  <c r="W20" i="16"/>
  <c r="W18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33" i="56"/>
  <c r="I13" i="6"/>
  <c r="G7" i="6"/>
  <c r="H13" i="6"/>
  <c r="G9" i="6"/>
  <c r="D6" i="6"/>
  <c r="D8" i="6"/>
  <c r="D11" i="6"/>
  <c r="E7" i="6"/>
  <c r="D12" i="6"/>
  <c r="E9" i="6"/>
  <c r="D13" i="6"/>
  <c r="D10" i="6"/>
  <c r="I12" i="56" l="1"/>
  <c r="D8" i="56"/>
  <c r="E12" i="6"/>
  <c r="G6" i="6"/>
  <c r="G10" i="6"/>
  <c r="E8" i="6"/>
  <c r="G8" i="6"/>
  <c r="F9" i="6"/>
  <c r="G11" i="6"/>
  <c r="G13" i="6"/>
  <c r="H7" i="6"/>
  <c r="H9" i="6"/>
  <c r="E6" i="6"/>
  <c r="E10" i="6"/>
  <c r="F23" i="63"/>
  <c r="F41" i="63"/>
  <c r="F50" i="63"/>
  <c r="E11" i="6"/>
  <c r="F57" i="63"/>
  <c r="F19" i="63"/>
  <c r="F64" i="63"/>
  <c r="F55" i="63"/>
  <c r="F59" i="63"/>
  <c r="F12" i="63"/>
  <c r="F35" i="63"/>
  <c r="F68" i="63"/>
  <c r="F45" i="63"/>
  <c r="F61" i="63"/>
  <c r="F17" i="63"/>
  <c r="F47" i="63"/>
  <c r="G12" i="6"/>
  <c r="F7" i="6"/>
  <c r="F56" i="63"/>
  <c r="F58" i="63"/>
  <c r="F14" i="63"/>
  <c r="F54" i="63"/>
  <c r="F52" i="63"/>
  <c r="F13" i="63"/>
  <c r="F20" i="63"/>
  <c r="F63" i="63"/>
  <c r="F38" i="63"/>
  <c r="F9" i="63"/>
  <c r="F32" i="63"/>
  <c r="F16" i="63"/>
  <c r="F49" i="63"/>
  <c r="F15" i="63"/>
  <c r="F22" i="63"/>
  <c r="F51" i="63"/>
  <c r="F28" i="63"/>
  <c r="F67" i="63"/>
  <c r="F24" i="63"/>
  <c r="F53" i="63"/>
  <c r="F11" i="63"/>
  <c r="F33" i="63"/>
  <c r="F29" i="63"/>
  <c r="F66" i="63"/>
  <c r="F39" i="63"/>
  <c r="F62" i="63"/>
  <c r="F46" i="63"/>
  <c r="F30" i="63"/>
  <c r="F44" i="63"/>
  <c r="F60" i="63"/>
  <c r="F36" i="63"/>
  <c r="F31" i="63"/>
  <c r="F27" i="63"/>
  <c r="F21" i="63"/>
  <c r="F34" i="63"/>
  <c r="F26" i="63"/>
  <c r="F18" i="63"/>
  <c r="F10" i="63"/>
  <c r="F43" i="63"/>
  <c r="F37" i="63"/>
  <c r="F48" i="63"/>
  <c r="F42" i="63"/>
  <c r="F65" i="63"/>
  <c r="F25" i="63"/>
  <c r="F40" i="63"/>
  <c r="AM2" i="17" l="1"/>
  <c r="AM3" i="17"/>
  <c r="AM4" i="17"/>
  <c r="AM6" i="17"/>
  <c r="G28" i="63"/>
  <c r="G52" i="63"/>
  <c r="F8" i="6"/>
  <c r="G9" i="63"/>
  <c r="G10" i="63"/>
  <c r="G11" i="63"/>
  <c r="G20" i="63"/>
  <c r="F11" i="6"/>
  <c r="H12" i="6"/>
  <c r="G18" i="63"/>
  <c r="G12" i="63"/>
  <c r="G24" i="63"/>
  <c r="AK7" i="17" a="1"/>
  <c r="H11" i="6"/>
  <c r="F12" i="6"/>
  <c r="F6" i="6"/>
  <c r="G19" i="63"/>
  <c r="H6" i="6"/>
  <c r="G60" i="63"/>
  <c r="G16" i="63"/>
  <c r="G14" i="63"/>
  <c r="H8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13" i="63"/>
  <c r="G32" i="63"/>
  <c r="G23" i="63"/>
  <c r="G15" i="63"/>
  <c r="G64" i="63"/>
  <c r="G22" i="63"/>
  <c r="G56" i="63"/>
  <c r="AL8" i="17" l="1"/>
  <c r="AL7" i="17"/>
  <c r="AM7" i="17"/>
  <c r="AL9" i="17"/>
  <c r="AM9" i="17"/>
  <c r="AL10" i="17"/>
  <c r="AM10" i="17"/>
  <c r="AL11" i="17"/>
  <c r="G27" i="63"/>
  <c r="AN10" i="17"/>
  <c r="AN8" i="17"/>
  <c r="G36" i="63"/>
  <c r="G17" i="63"/>
  <c r="G26" i="63"/>
  <c r="G68" i="63"/>
  <c r="AN9" i="17"/>
  <c r="AN7" i="17"/>
  <c r="AM11" i="17" l="1"/>
  <c r="AL12" i="17"/>
  <c r="AM12" i="17"/>
  <c r="AL13" i="17"/>
  <c r="G40" i="63"/>
  <c r="G31" i="63"/>
  <c r="G30" i="63"/>
  <c r="AN11" i="17"/>
  <c r="G21" i="63"/>
  <c r="AN12" i="17"/>
  <c r="AO10" i="17"/>
  <c r="AO8" i="17"/>
  <c r="AO7" i="17"/>
  <c r="AO9" i="17"/>
  <c r="AM13" i="17" l="1"/>
  <c r="AL14" i="17"/>
  <c r="AM14" i="17"/>
  <c r="AL15" i="17"/>
  <c r="G25" i="63"/>
  <c r="G34" i="63"/>
  <c r="G35" i="63"/>
  <c r="AN13" i="17"/>
  <c r="G44" i="63"/>
  <c r="AN14" i="17"/>
  <c r="AO12" i="17"/>
  <c r="AO11" i="17"/>
  <c r="AM15" i="17" l="1"/>
  <c r="AL16" i="17"/>
  <c r="AM16" i="17"/>
  <c r="AL17" i="17"/>
  <c r="AM17" i="17"/>
  <c r="AL18" i="17"/>
  <c r="G48" i="63"/>
  <c r="AN17" i="17"/>
  <c r="G39" i="63"/>
  <c r="AN16" i="17"/>
  <c r="AN15" i="17"/>
  <c r="G38" i="63"/>
  <c r="G29" i="63"/>
  <c r="AO14" i="17"/>
  <c r="AO13" i="17"/>
  <c r="AM18" i="17" l="1"/>
  <c r="AL5" i="18"/>
  <c r="G43" i="63"/>
  <c r="G33" i="63"/>
  <c r="G42" i="63"/>
  <c r="AK6" i="18" a="1"/>
  <c r="AN18" i="17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46" i="63"/>
  <c r="G37" i="63"/>
  <c r="G47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6" i="63"/>
  <c r="G57" i="63"/>
  <c r="G6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9" i="8"/>
  <c r="W8" i="8"/>
  <c r="T8" i="8"/>
  <c r="Q7" i="8"/>
  <c r="V8" i="8" l="1"/>
  <c r="X8" i="8" s="1"/>
  <c r="U9" i="8"/>
  <c r="V9" i="8" s="1"/>
  <c r="X9" i="8" s="1"/>
  <c r="M10" i="8"/>
  <c r="P10" i="8"/>
  <c r="Q10" i="8" s="1"/>
  <c r="S10" i="8"/>
  <c r="T10" i="8"/>
  <c r="W9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1" i="8"/>
  <c r="W10" i="8"/>
  <c r="T15" i="8"/>
  <c r="T18" i="8"/>
  <c r="T20" i="8"/>
  <c r="T13" i="8"/>
  <c r="T11" i="8"/>
  <c r="T7" i="7"/>
  <c r="W20" i="8"/>
  <c r="T14" i="8"/>
  <c r="W16" i="8"/>
  <c r="W7" i="8"/>
  <c r="T16" i="8"/>
  <c r="W12" i="8"/>
  <c r="T12" i="8"/>
  <c r="W14" i="8"/>
  <c r="W17" i="8"/>
  <c r="W21" i="8"/>
  <c r="W18" i="8"/>
  <c r="W11" i="8"/>
  <c r="W15" i="8"/>
  <c r="W13" i="8"/>
  <c r="T19" i="8"/>
  <c r="T17" i="8"/>
  <c r="W19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T9" i="7"/>
  <c r="Q8" i="7"/>
  <c r="U7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X5" i="26"/>
  <c r="W20" i="7"/>
  <c r="W7" i="7"/>
  <c r="T10" i="7"/>
  <c r="T12" i="7"/>
  <c r="T13" i="7"/>
  <c r="T18" i="7"/>
  <c r="T15" i="7"/>
  <c r="T16" i="7"/>
  <c r="T11" i="7"/>
  <c r="T17" i="7"/>
  <c r="T19" i="7"/>
  <c r="Q9" i="7"/>
  <c r="U8" i="7"/>
  <c r="W17" i="7"/>
  <c r="T14" i="7"/>
  <c r="T20" i="7"/>
  <c r="T21" i="7"/>
  <c r="M6" i="7"/>
  <c r="V8" i="7" l="1"/>
  <c r="X8" i="7" s="1"/>
  <c r="V20" i="7"/>
  <c r="X20" i="7" s="1"/>
  <c r="V17" i="7"/>
  <c r="X17" i="7" s="1"/>
  <c r="R5" i="26"/>
  <c r="AJ5" i="26"/>
  <c r="P6" i="26"/>
  <c r="Q6" i="26"/>
  <c r="X6" i="26"/>
  <c r="Q18" i="7"/>
  <c r="Q19" i="7"/>
  <c r="Q10" i="7"/>
  <c r="Q13" i="7"/>
  <c r="Q16" i="7"/>
  <c r="Q11" i="7"/>
  <c r="W8" i="7"/>
  <c r="Q15" i="7"/>
  <c r="Q12" i="7"/>
  <c r="Q21" i="7"/>
  <c r="Q14" i="7"/>
  <c r="U9" i="7"/>
  <c r="V9" i="7" l="1"/>
  <c r="X9" i="7" s="1"/>
  <c r="R6" i="26"/>
  <c r="AJ6" i="26"/>
  <c r="P7" i="26"/>
  <c r="Q7" i="26"/>
  <c r="X7" i="26"/>
  <c r="W9" i="7"/>
  <c r="U19" i="7"/>
  <c r="U15" i="7"/>
  <c r="U21" i="7"/>
  <c r="U14" i="7"/>
  <c r="U18" i="7"/>
  <c r="U12" i="7"/>
  <c r="U16" i="7"/>
  <c r="U11" i="7"/>
  <c r="U13" i="7"/>
  <c r="U10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X8" i="26"/>
  <c r="W19" i="7"/>
  <c r="W16" i="7"/>
  <c r="W15" i="7"/>
  <c r="W18" i="7"/>
  <c r="W11" i="7"/>
  <c r="W13" i="7"/>
  <c r="W12" i="7"/>
  <c r="W14" i="7"/>
  <c r="W10" i="7"/>
  <c r="W21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9" i="17"/>
  <c r="U11" i="17"/>
  <c r="U12" i="17"/>
  <c r="U7" i="17"/>
  <c r="U13" i="17"/>
  <c r="U10" i="17"/>
  <c r="U6" i="17"/>
  <c r="U16" i="17"/>
  <c r="U15" i="17"/>
  <c r="U17" i="17"/>
  <c r="U14" i="17"/>
  <c r="U8" i="17"/>
  <c r="N6" i="17" a="1"/>
  <c r="Y8" i="17" l="1"/>
  <c r="Y14" i="17"/>
  <c r="Y17" i="17"/>
  <c r="Y15" i="17"/>
  <c r="Y16" i="17"/>
  <c r="Y6" i="17"/>
  <c r="Y10" i="17"/>
  <c r="Y13" i="17"/>
  <c r="Y7" i="17"/>
  <c r="Y12" i="17"/>
  <c r="Y11" i="17"/>
  <c r="Y9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R6" i="6"/>
  <c r="O7" i="6"/>
  <c r="Q9" i="6"/>
  <c r="Q11" i="6"/>
  <c r="Q8" i="6"/>
  <c r="Q12" i="6"/>
  <c r="K5" i="6"/>
  <c r="S6" i="6" l="1"/>
  <c r="U6" i="6" s="1"/>
  <c r="I13" i="56"/>
  <c r="R7" i="6"/>
  <c r="O8" i="6"/>
  <c r="O12" i="6"/>
  <c r="O11" i="6"/>
  <c r="O9" i="6"/>
  <c r="AO6" i="17"/>
  <c r="I14" i="56"/>
  <c r="T6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9" i="6"/>
  <c r="R12" i="6"/>
  <c r="R11" i="6"/>
  <c r="R8" i="6"/>
  <c r="T7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2" i="62"/>
  <c r="N14" i="61"/>
  <c r="N20" i="62"/>
  <c r="K6" i="61"/>
  <c r="S19" i="62"/>
  <c r="N21" i="62"/>
  <c r="K16" i="62"/>
  <c r="K20" i="61"/>
  <c r="K11" i="61"/>
  <c r="S17" i="62"/>
  <c r="N12" i="62"/>
  <c r="N13" i="61"/>
  <c r="K19" i="62"/>
  <c r="S8" i="62"/>
  <c r="N7" i="61"/>
  <c r="N6" i="61"/>
  <c r="N4" i="61"/>
  <c r="S18" i="62"/>
  <c r="K9" i="62"/>
  <c r="N20" i="61"/>
  <c r="K21" i="61"/>
  <c r="K18" i="62"/>
  <c r="N7" i="62"/>
  <c r="N8" i="62"/>
  <c r="N10" i="61"/>
  <c r="N12" i="61"/>
  <c r="N18" i="61"/>
  <c r="K5" i="62"/>
  <c r="N8" i="61"/>
  <c r="K20" i="62"/>
  <c r="K14" i="61"/>
  <c r="K4" i="62"/>
  <c r="K8" i="61"/>
  <c r="N14" i="62"/>
  <c r="K16" i="61"/>
  <c r="K12" i="61"/>
  <c r="K7" i="62"/>
  <c r="N16" i="62"/>
  <c r="N5" i="62"/>
  <c r="S15" i="62"/>
  <c r="K19" i="61"/>
  <c r="S16" i="62"/>
  <c r="N10" i="62"/>
  <c r="K13" i="61"/>
  <c r="K17" i="62"/>
  <c r="K5" i="61"/>
  <c r="S13" i="62"/>
  <c r="K15" i="62"/>
  <c r="S12" i="62"/>
  <c r="N15" i="61"/>
  <c r="S21" i="62"/>
  <c r="N17" i="62"/>
  <c r="K10" i="61"/>
  <c r="N15" i="62"/>
  <c r="N19" i="62"/>
  <c r="S10" i="62"/>
  <c r="S7" i="62"/>
  <c r="S4" i="62"/>
  <c r="N18" i="62"/>
  <c r="N16" i="61"/>
  <c r="S9" i="62"/>
  <c r="K17" i="61"/>
  <c r="N19" i="61"/>
  <c r="N4" i="62"/>
  <c r="K4" i="61"/>
  <c r="K8" i="62"/>
  <c r="K9" i="61"/>
  <c r="N11" i="62"/>
  <c r="S20" i="62"/>
  <c r="N5" i="61"/>
  <c r="N17" i="61"/>
  <c r="S11" i="62"/>
  <c r="K7" i="61"/>
  <c r="N9" i="62"/>
  <c r="N13" i="62"/>
  <c r="K11" i="62"/>
  <c r="K13" i="62"/>
  <c r="N11" i="61"/>
  <c r="K14" i="62"/>
  <c r="N9" i="61"/>
  <c r="N21" i="61"/>
  <c r="K18" i="61"/>
  <c r="K10" i="62"/>
  <c r="K15" i="61"/>
  <c r="K21" i="62"/>
  <c r="S14" i="62"/>
  <c r="T8" i="6"/>
  <c r="T12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K13" i="60"/>
  <c r="K4" i="60"/>
  <c r="N17" i="60"/>
  <c r="N16" i="60"/>
  <c r="N7" i="60"/>
  <c r="N15" i="60"/>
  <c r="N4" i="60"/>
  <c r="N9" i="60"/>
  <c r="N18" i="60"/>
  <c r="K5" i="60"/>
  <c r="N12" i="60"/>
  <c r="K11" i="60"/>
  <c r="N14" i="60"/>
  <c r="K18" i="60"/>
  <c r="K9" i="60"/>
  <c r="K12" i="60"/>
  <c r="K14" i="60"/>
  <c r="N13" i="60"/>
  <c r="K7" i="60"/>
  <c r="K6" i="60"/>
  <c r="K15" i="60"/>
  <c r="K10" i="60"/>
  <c r="N11" i="60"/>
  <c r="K16" i="60"/>
  <c r="K17" i="60"/>
  <c r="N6" i="60"/>
  <c r="N8" i="60"/>
  <c r="N10" i="60"/>
  <c r="K8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5" i="55"/>
  <c r="K6" i="55"/>
  <c r="K10" i="55"/>
  <c r="K8" i="55"/>
  <c r="K9" i="55"/>
  <c r="K7" i="55"/>
  <c r="B1" i="56"/>
  <c r="P7" i="55" l="1"/>
  <c r="P9" i="55"/>
  <c r="P8" i="55"/>
  <c r="P10" i="55"/>
  <c r="P6" i="55"/>
  <c r="P5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9" i="22"/>
  <c r="F43" i="22"/>
  <c r="E4" i="28"/>
  <c r="F6" i="22"/>
  <c r="E2" i="28"/>
  <c r="F12" i="23"/>
  <c r="F7" i="24"/>
  <c r="F38" i="22"/>
  <c r="F15" i="22"/>
  <c r="F33" i="22"/>
  <c r="F6" i="23"/>
  <c r="F45" i="22"/>
  <c r="F9" i="22"/>
  <c r="F5" i="24"/>
  <c r="F11" i="23"/>
  <c r="F30" i="22"/>
  <c r="F8" i="23"/>
  <c r="F11" i="24"/>
  <c r="F48" i="22"/>
  <c r="F51" i="22"/>
  <c r="F6" i="24"/>
  <c r="F27" i="22"/>
  <c r="F21" i="22"/>
  <c r="F7" i="23"/>
  <c r="F10" i="22"/>
  <c r="F25" i="22"/>
  <c r="F40" i="22"/>
  <c r="F56" i="22"/>
  <c r="F49" i="22"/>
  <c r="F9" i="24"/>
  <c r="F36" i="22"/>
  <c r="F52" i="22"/>
  <c r="D60" i="22"/>
  <c r="F10" i="24"/>
  <c r="F44" i="22"/>
  <c r="F5" i="23"/>
  <c r="F20" i="22"/>
  <c r="F23" i="22"/>
  <c r="F55" i="22"/>
  <c r="F5" i="22"/>
  <c r="F16" i="22"/>
  <c r="F39" i="22"/>
  <c r="F26" i="22"/>
  <c r="F46" i="22"/>
  <c r="F8" i="24"/>
  <c r="F11" i="22"/>
  <c r="F10" i="23"/>
  <c r="F15" i="23"/>
  <c r="F22" i="22"/>
  <c r="F8" i="22"/>
  <c r="F14" i="23"/>
  <c r="F34" i="22"/>
  <c r="F50" i="22"/>
  <c r="F13" i="22"/>
  <c r="F31" i="22"/>
  <c r="F53" i="22"/>
  <c r="F47" i="22"/>
  <c r="F12" i="22"/>
  <c r="F37" i="22"/>
  <c r="F28" i="22"/>
  <c r="F35" i="22"/>
  <c r="F42" i="22"/>
  <c r="F17" i="22"/>
  <c r="F19" i="22"/>
  <c r="F57" i="22"/>
  <c r="F13" i="23"/>
  <c r="F58" i="22"/>
  <c r="F24" i="22"/>
  <c r="F9" i="23"/>
  <c r="F18" i="22"/>
  <c r="E3" i="28"/>
  <c r="F54" i="22"/>
  <c r="F14" i="22"/>
  <c r="F7" i="22"/>
  <c r="F32" i="22"/>
  <c r="F41" i="22"/>
  <c r="Y6" i="22"/>
  <c r="Y7" i="22"/>
  <c r="Y5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16" i="22"/>
  <c r="F19" i="25"/>
  <c r="F24" i="25"/>
  <c r="Y10" i="24"/>
  <c r="G9" i="22"/>
  <c r="G13" i="23"/>
  <c r="F32" i="26"/>
  <c r="Y9" i="24"/>
  <c r="Y5" i="24"/>
  <c r="G7" i="23"/>
  <c r="G41" i="22"/>
  <c r="G44" i="22"/>
  <c r="G23" i="22"/>
  <c r="G42" i="22"/>
  <c r="G5" i="24"/>
  <c r="G21" i="22"/>
  <c r="G14" i="23"/>
  <c r="G7" i="24"/>
  <c r="G47" i="22"/>
  <c r="G6" i="23"/>
  <c r="F60" i="22"/>
  <c r="F11" i="26"/>
  <c r="G20" i="22"/>
  <c r="G15" i="23"/>
  <c r="F37" i="25"/>
  <c r="G49" i="22"/>
  <c r="F19" i="26"/>
  <c r="G8" i="23"/>
  <c r="G5" i="22"/>
  <c r="F13" i="25"/>
  <c r="G35" i="22"/>
  <c r="G28" i="22"/>
  <c r="G11" i="22"/>
  <c r="G19" i="22"/>
  <c r="G33" i="22"/>
  <c r="G36" i="22"/>
  <c r="G52" i="22"/>
  <c r="G25" i="22"/>
  <c r="F29" i="25"/>
  <c r="G48" i="22"/>
  <c r="G6" i="24"/>
  <c r="F12" i="25"/>
  <c r="F8" i="25"/>
  <c r="G37" i="22"/>
  <c r="G13" i="22"/>
  <c r="G27" i="22"/>
  <c r="G18" i="22"/>
  <c r="G43" i="22"/>
  <c r="G15" i="22"/>
  <c r="G38" i="22"/>
  <c r="Y8" i="24"/>
  <c r="G10" i="23"/>
  <c r="G46" i="22"/>
  <c r="G45" i="22"/>
  <c r="G8" i="24"/>
  <c r="F8" i="26"/>
  <c r="Y11" i="24"/>
  <c r="G7" i="22"/>
  <c r="G10" i="24"/>
  <c r="G50" i="22"/>
  <c r="G10" i="22"/>
  <c r="F40" i="26"/>
  <c r="G31" i="22"/>
  <c r="G40" i="22"/>
  <c r="G6" i="22"/>
  <c r="Y7" i="24"/>
  <c r="G14" i="22"/>
  <c r="G22" i="22"/>
  <c r="F35" i="26"/>
  <c r="F16" i="25"/>
  <c r="G8" i="22"/>
  <c r="G39" i="22"/>
  <c r="G12" i="22"/>
  <c r="G57" i="22"/>
  <c r="F27" i="26"/>
  <c r="F29" i="26"/>
  <c r="G53" i="22"/>
  <c r="G54" i="22"/>
  <c r="G5" i="23"/>
  <c r="G58" i="22"/>
  <c r="G29" i="22"/>
  <c r="G26" i="22"/>
  <c r="G9" i="24"/>
  <c r="G11" i="24"/>
  <c r="G51" i="22"/>
  <c r="F21" i="25"/>
  <c r="G9" i="23"/>
  <c r="G17" i="22"/>
  <c r="G55" i="22"/>
  <c r="G56" i="22"/>
  <c r="G34" i="22"/>
  <c r="Y6" i="24"/>
  <c r="G24" i="22"/>
  <c r="G32" i="22"/>
  <c r="F11" i="25"/>
  <c r="G11" i="23"/>
  <c r="G30" i="22"/>
  <c r="G12" i="23"/>
  <c r="F24" i="26"/>
  <c r="D61" i="22"/>
  <c r="F16" i="26"/>
  <c r="Y12" i="23"/>
  <c r="Y55" i="22"/>
  <c r="Y20" i="22"/>
  <c r="Y45" i="22"/>
  <c r="Y26" i="22"/>
  <c r="Y14" i="22"/>
  <c r="Y40" i="22"/>
  <c r="Y13" i="22"/>
  <c r="Y41" i="22"/>
  <c r="Y54" i="22"/>
  <c r="Y35" i="22"/>
  <c r="Y15" i="23"/>
  <c r="Y7" i="23"/>
  <c r="Y13" i="23"/>
  <c r="Y21" i="22"/>
  <c r="Y10" i="22"/>
  <c r="Y31" i="22"/>
  <c r="Y53" i="22"/>
  <c r="Y56" i="22"/>
  <c r="Y57" i="22"/>
  <c r="Y38" i="22"/>
  <c r="Y28" i="22"/>
  <c r="Y43" i="22"/>
  <c r="Y11" i="22"/>
  <c r="Y15" i="22"/>
  <c r="Y50" i="22"/>
  <c r="Y44" i="22"/>
  <c r="Y10" i="23"/>
  <c r="Y8" i="23"/>
  <c r="Y11" i="23"/>
  <c r="Y9" i="23"/>
  <c r="Y52" i="22"/>
  <c r="Y16" i="22"/>
  <c r="Y37" i="22"/>
  <c r="Y34" i="22"/>
  <c r="Y51" i="22"/>
  <c r="Y12" i="22"/>
  <c r="Y27" i="22"/>
  <c r="Y9" i="22"/>
  <c r="Y47" i="22"/>
  <c r="Y17" i="22"/>
  <c r="Y58" i="22"/>
  <c r="Y5" i="23"/>
  <c r="Y46" i="22"/>
  <c r="Y18" i="22"/>
  <c r="Y29" i="22"/>
  <c r="Y36" i="22"/>
  <c r="Y39" i="22"/>
  <c r="Y24" i="22"/>
  <c r="Y48" i="22"/>
  <c r="Y30" i="22"/>
  <c r="Y25" i="22"/>
  <c r="Y42" i="22"/>
  <c r="Y19" i="22"/>
  <c r="Y49" i="22"/>
  <c r="Y14" i="23"/>
  <c r="Y32" i="22"/>
  <c r="Y6" i="23"/>
  <c r="Y23" i="22"/>
  <c r="Y22" i="22"/>
  <c r="Y33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2" i="26"/>
  <c r="F26" i="26"/>
  <c r="F14" i="26"/>
  <c r="F25" i="25"/>
  <c r="F33" i="26"/>
  <c r="AC32" i="26"/>
  <c r="G19" i="25"/>
  <c r="G24" i="25"/>
  <c r="G8" i="25"/>
  <c r="F18" i="26"/>
  <c r="G35" i="26"/>
  <c r="AC8" i="26"/>
  <c r="F10" i="26"/>
  <c r="F14" i="25"/>
  <c r="G11" i="25"/>
  <c r="F38" i="25"/>
  <c r="F31" i="26"/>
  <c r="F6" i="26"/>
  <c r="F7" i="26"/>
  <c r="F31" i="25"/>
  <c r="F17" i="26"/>
  <c r="F32" i="25"/>
  <c r="G32" i="26"/>
  <c r="G12" i="25"/>
  <c r="F12" i="26"/>
  <c r="AC29" i="26"/>
  <c r="F22" i="25"/>
  <c r="F27" i="25"/>
  <c r="F41" i="25"/>
  <c r="F15" i="26"/>
  <c r="F30" i="25"/>
  <c r="AC40" i="26"/>
  <c r="F15" i="25"/>
  <c r="G24" i="26"/>
  <c r="G27" i="26"/>
  <c r="G29" i="25"/>
  <c r="G11" i="26"/>
  <c r="F39" i="25"/>
  <c r="G16" i="26"/>
  <c r="F18" i="25"/>
  <c r="AC27" i="26"/>
  <c r="G13" i="25"/>
  <c r="G21" i="25"/>
  <c r="F40" i="25"/>
  <c r="F33" i="25"/>
  <c r="F17" i="25"/>
  <c r="F23" i="26"/>
  <c r="F41" i="26"/>
  <c r="G19" i="26"/>
  <c r="F37" i="26"/>
  <c r="AC35" i="26"/>
  <c r="G8" i="26"/>
  <c r="AC24" i="26"/>
  <c r="F25" i="26"/>
  <c r="G16" i="25"/>
  <c r="F6" i="25"/>
  <c r="F13" i="26"/>
  <c r="F9" i="25"/>
  <c r="G29" i="26"/>
  <c r="F36" i="26"/>
  <c r="F20" i="25"/>
  <c r="F38" i="26"/>
  <c r="F28" i="26"/>
  <c r="F21" i="26"/>
  <c r="F34" i="26"/>
  <c r="F39" i="26"/>
  <c r="AC16" i="26"/>
  <c r="D62" i="22"/>
  <c r="G60" i="22"/>
  <c r="G40" i="26"/>
  <c r="F34" i="25"/>
  <c r="F35" i="25"/>
  <c r="AC11" i="26"/>
  <c r="G37" i="25"/>
  <c r="F61" i="22"/>
  <c r="F28" i="25"/>
  <c r="F26" i="25"/>
  <c r="F23" i="25"/>
  <c r="F30" i="26"/>
  <c r="F36" i="25"/>
  <c r="F20" i="26"/>
  <c r="F7" i="25"/>
  <c r="F42" i="25"/>
  <c r="AC19" i="26"/>
  <c r="F22" i="26"/>
  <c r="F10" i="25"/>
  <c r="F9" i="26"/>
  <c r="AC8" i="25"/>
  <c r="AC13" i="25"/>
  <c r="AC24" i="25"/>
  <c r="AC12" i="25"/>
  <c r="AC29" i="25"/>
  <c r="AC21" i="25"/>
  <c r="AC19" i="25"/>
  <c r="AC37" i="25"/>
  <c r="AC16" i="25"/>
  <c r="AC11" i="25"/>
  <c r="E62" i="22" l="1"/>
  <c r="G28" i="26"/>
  <c r="G35" i="25"/>
  <c r="G18" i="25"/>
  <c r="AC9" i="26"/>
  <c r="G36" i="26"/>
  <c r="AC12" i="26"/>
  <c r="G22" i="26"/>
  <c r="G13" i="26"/>
  <c r="G38" i="26"/>
  <c r="G33" i="25"/>
  <c r="G42" i="26"/>
  <c r="G18" i="26"/>
  <c r="G22" i="25"/>
  <c r="G32" i="25"/>
  <c r="G27" i="25"/>
  <c r="G9" i="25"/>
  <c r="G36" i="25"/>
  <c r="AC23" i="26"/>
  <c r="G12" i="26"/>
  <c r="AC34" i="26"/>
  <c r="AC38" i="26"/>
  <c r="F62" i="22"/>
  <c r="G25" i="26"/>
  <c r="G7" i="26"/>
  <c r="AC30" i="26"/>
  <c r="AC22" i="26"/>
  <c r="AC42" i="26"/>
  <c r="G15" i="26"/>
  <c r="G40" i="25"/>
  <c r="G7" i="25"/>
  <c r="AC18" i="26"/>
  <c r="AC37" i="26"/>
  <c r="G6" i="26"/>
  <c r="AC21" i="26"/>
  <c r="G23" i="25"/>
  <c r="G17" i="25"/>
  <c r="D63" i="22"/>
  <c r="AC28" i="26"/>
  <c r="AC33" i="26"/>
  <c r="G30" i="26"/>
  <c r="AC6" i="26"/>
  <c r="G30" i="25"/>
  <c r="G20" i="26"/>
  <c r="G14" i="25"/>
  <c r="G34" i="26"/>
  <c r="G17" i="26"/>
  <c r="AC13" i="26"/>
  <c r="G39" i="25"/>
  <c r="AC15" i="26"/>
  <c r="G21" i="26"/>
  <c r="G20" i="25"/>
  <c r="AC41" i="26"/>
  <c r="G25" i="25"/>
  <c r="G6" i="25"/>
  <c r="AC14" i="26"/>
  <c r="G23" i="26"/>
  <c r="G37" i="26"/>
  <c r="AC25" i="26"/>
  <c r="AC17" i="26"/>
  <c r="G42" i="25"/>
  <c r="G14" i="26"/>
  <c r="AC10" i="26"/>
  <c r="G41" i="25"/>
  <c r="AC36" i="26"/>
  <c r="G15" i="25"/>
  <c r="AC20" i="26"/>
  <c r="G41" i="26"/>
  <c r="G31" i="26"/>
  <c r="AC7" i="26"/>
  <c r="AC39" i="26"/>
  <c r="G28" i="25"/>
  <c r="AC31" i="26"/>
  <c r="G26" i="25"/>
  <c r="G39" i="26"/>
  <c r="G31" i="25"/>
  <c r="G10" i="26"/>
  <c r="G61" i="22"/>
  <c r="G10" i="25"/>
  <c r="G26" i="26"/>
  <c r="G34" i="25"/>
  <c r="AC26" i="26"/>
  <c r="G38" i="25"/>
  <c r="G9" i="26"/>
  <c r="G33" i="26"/>
  <c r="AC36" i="25"/>
  <c r="AC33" i="25"/>
  <c r="AC15" i="25"/>
  <c r="AC26" i="25"/>
  <c r="AC22" i="25"/>
  <c r="AC40" i="25"/>
  <c r="AC23" i="25"/>
  <c r="AC27" i="25"/>
  <c r="AC34" i="25"/>
  <c r="AC32" i="25"/>
  <c r="AC17" i="25"/>
  <c r="AC9" i="25"/>
  <c r="AC39" i="25"/>
  <c r="AC38" i="25"/>
  <c r="AC25" i="25"/>
  <c r="AC10" i="25"/>
  <c r="AC30" i="25"/>
  <c r="AC41" i="25"/>
  <c r="AC18" i="25"/>
  <c r="AC31" i="25"/>
  <c r="AC14" i="25"/>
  <c r="AC42" i="25"/>
  <c r="AC6" i="25"/>
  <c r="AC35" i="25"/>
  <c r="AC28" i="25"/>
  <c r="AC20" i="25"/>
  <c r="AC7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20" i="16"/>
  <c r="E11" i="16"/>
  <c r="D22" i="15"/>
  <c r="D18" i="15"/>
  <c r="E16" i="16"/>
  <c r="E9" i="16"/>
  <c r="G5" i="26"/>
  <c r="D15" i="15"/>
  <c r="E33" i="16"/>
  <c r="D5" i="15"/>
  <c r="D20" i="15"/>
  <c r="AC5" i="26"/>
  <c r="D16" i="15"/>
  <c r="E21" i="16"/>
  <c r="E6" i="16"/>
  <c r="E4" i="16"/>
  <c r="D9" i="15"/>
  <c r="G4" i="23"/>
  <c r="E13" i="16"/>
  <c r="D14" i="15"/>
  <c r="D3" i="19" a="1"/>
  <c r="E14" i="16"/>
  <c r="E17" i="16"/>
  <c r="D12" i="15"/>
  <c r="G5" i="25"/>
  <c r="D21" i="15"/>
  <c r="F80" i="22"/>
  <c r="E8" i="16"/>
  <c r="C5" i="20"/>
  <c r="D19" i="15"/>
  <c r="D6" i="15"/>
  <c r="E18" i="16"/>
  <c r="E3" i="16"/>
  <c r="D11" i="15"/>
  <c r="D10" i="15"/>
  <c r="G4" i="24"/>
  <c r="E5" i="16"/>
  <c r="D13" i="15"/>
  <c r="D17" i="15"/>
  <c r="D7" i="15"/>
  <c r="E7" i="16"/>
  <c r="E15" i="16"/>
  <c r="D81" i="22"/>
  <c r="D8" i="15"/>
  <c r="C6" i="20"/>
  <c r="E10" i="16"/>
  <c r="E12" i="16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22" i="19"/>
  <c r="F31" i="19"/>
  <c r="F28" i="18"/>
  <c r="F75" i="19"/>
  <c r="F15" i="19"/>
  <c r="F4" i="19"/>
  <c r="F30" i="19"/>
  <c r="F14" i="19"/>
  <c r="F12" i="16"/>
  <c r="F39" i="18"/>
  <c r="E21" i="15"/>
  <c r="E16" i="15"/>
  <c r="F46" i="18"/>
  <c r="F39" i="19"/>
  <c r="F34" i="19"/>
  <c r="F32" i="19"/>
  <c r="E9" i="15"/>
  <c r="F85" i="19"/>
  <c r="F89" i="19"/>
  <c r="F15" i="17"/>
  <c r="F6" i="17"/>
  <c r="F21" i="19"/>
  <c r="F16" i="19"/>
  <c r="F3" i="19"/>
  <c r="F37" i="19"/>
  <c r="F22" i="18"/>
  <c r="F115" i="19"/>
  <c r="F67" i="19"/>
  <c r="F81" i="19"/>
  <c r="F60" i="19"/>
  <c r="D82" i="22"/>
  <c r="F4" i="16"/>
  <c r="F105" i="19"/>
  <c r="F20" i="18"/>
  <c r="F92" i="19"/>
  <c r="F44" i="19"/>
  <c r="F10" i="19"/>
  <c r="F6" i="19"/>
  <c r="F11" i="19"/>
  <c r="F38" i="19"/>
  <c r="F80" i="19"/>
  <c r="F13" i="17"/>
  <c r="F23" i="18"/>
  <c r="F69" i="19"/>
  <c r="F103" i="19"/>
  <c r="F26" i="19"/>
  <c r="F8" i="16"/>
  <c r="E10" i="15"/>
  <c r="F24" i="18"/>
  <c r="F96" i="19"/>
  <c r="F41" i="18"/>
  <c r="F19" i="18"/>
  <c r="F109" i="19"/>
  <c r="F65" i="19"/>
  <c r="F98" i="19"/>
  <c r="F121" i="19"/>
  <c r="F47" i="19"/>
  <c r="E6" i="15"/>
  <c r="F114" i="19"/>
  <c r="E8" i="15"/>
  <c r="F36" i="18"/>
  <c r="F9" i="19"/>
  <c r="F54" i="19"/>
  <c r="F20" i="19"/>
  <c r="F20" i="16"/>
  <c r="F82" i="19"/>
  <c r="F55" i="19"/>
  <c r="E18" i="15"/>
  <c r="F5" i="19"/>
  <c r="F111" i="19"/>
  <c r="E7" i="15"/>
  <c r="F49" i="19"/>
  <c r="F7" i="17"/>
  <c r="F16" i="16"/>
  <c r="F120" i="19"/>
  <c r="E11" i="15"/>
  <c r="F107" i="19"/>
  <c r="F14" i="18"/>
  <c r="F10" i="18"/>
  <c r="F38" i="18"/>
  <c r="F73" i="19"/>
  <c r="F116" i="19"/>
  <c r="F119" i="19"/>
  <c r="F72" i="19"/>
  <c r="F46" i="19"/>
  <c r="D5" i="20"/>
  <c r="F8" i="17"/>
  <c r="F14" i="17"/>
  <c r="F95" i="19"/>
  <c r="F3" i="16"/>
  <c r="F91" i="19"/>
  <c r="F93" i="19"/>
  <c r="F44" i="18"/>
  <c r="F68" i="19"/>
  <c r="F34" i="18"/>
  <c r="F43" i="18"/>
  <c r="F62" i="19"/>
  <c r="F33" i="19"/>
  <c r="E20" i="15"/>
  <c r="F117" i="19"/>
  <c r="F10" i="17"/>
  <c r="F13" i="19"/>
  <c r="F8" i="18"/>
  <c r="F86" i="19"/>
  <c r="F102" i="19"/>
  <c r="F43" i="19"/>
  <c r="F106" i="19"/>
  <c r="F12" i="17"/>
  <c r="F8" i="19"/>
  <c r="F18" i="16"/>
  <c r="F17" i="19"/>
  <c r="F18" i="18"/>
  <c r="F77" i="19"/>
  <c r="F7" i="18"/>
  <c r="F56" i="19"/>
  <c r="F104" i="19"/>
  <c r="F29" i="18"/>
  <c r="F97" i="19"/>
  <c r="F12" i="18"/>
  <c r="E12" i="15"/>
  <c r="F33" i="16"/>
  <c r="F45" i="18"/>
  <c r="F64" i="19"/>
  <c r="F6" i="18"/>
  <c r="F28" i="19"/>
  <c r="F70" i="19"/>
  <c r="F50" i="19"/>
  <c r="F84" i="19"/>
  <c r="F13" i="16"/>
  <c r="F41" i="19"/>
  <c r="E14" i="15"/>
  <c r="F100" i="19"/>
  <c r="F58" i="19"/>
  <c r="F22" i="19"/>
  <c r="F78" i="19"/>
  <c r="F16" i="17"/>
  <c r="F13" i="18"/>
  <c r="F31" i="18"/>
  <c r="F17" i="17"/>
  <c r="F76" i="19"/>
  <c r="F71" i="19"/>
  <c r="E5" i="15"/>
  <c r="F25" i="18"/>
  <c r="F48" i="19"/>
  <c r="F83" i="19"/>
  <c r="F23" i="19"/>
  <c r="F35" i="19"/>
  <c r="F24" i="19"/>
  <c r="F90" i="19"/>
  <c r="E22" i="15"/>
  <c r="E17" i="15"/>
  <c r="F61" i="19"/>
  <c r="F101" i="19"/>
  <c r="F30" i="18"/>
  <c r="F21" i="16"/>
  <c r="F5" i="16"/>
  <c r="F17" i="16"/>
  <c r="F99" i="19"/>
  <c r="F66" i="19"/>
  <c r="F9" i="18"/>
  <c r="F19" i="19"/>
  <c r="F11" i="17"/>
  <c r="F42" i="18"/>
  <c r="F25" i="19"/>
  <c r="F53" i="19"/>
  <c r="D6" i="20"/>
  <c r="F18" i="19"/>
  <c r="F113" i="19"/>
  <c r="E15" i="15"/>
  <c r="F45" i="19"/>
  <c r="F21" i="18"/>
  <c r="E13" i="15"/>
  <c r="F94" i="19"/>
  <c r="F12" i="19"/>
  <c r="F87" i="19"/>
  <c r="F63" i="19"/>
  <c r="F59" i="19"/>
  <c r="F7" i="19"/>
  <c r="F40" i="18"/>
  <c r="F112" i="19"/>
  <c r="F26" i="18"/>
  <c r="F40" i="19"/>
  <c r="F47" i="18"/>
  <c r="F108" i="19"/>
  <c r="F17" i="18"/>
  <c r="F16" i="18"/>
  <c r="F27" i="19"/>
  <c r="F11" i="16"/>
  <c r="F27" i="18"/>
  <c r="F51" i="19"/>
  <c r="F15" i="16"/>
  <c r="F88" i="19"/>
  <c r="F52" i="19"/>
  <c r="F74" i="19"/>
  <c r="F110" i="19"/>
  <c r="F6" i="16"/>
  <c r="F57" i="19"/>
  <c r="F37" i="18"/>
  <c r="F29" i="19"/>
  <c r="F15" i="18"/>
  <c r="F118" i="19"/>
  <c r="F35" i="18"/>
  <c r="F36" i="19"/>
  <c r="E19" i="15"/>
  <c r="F42" i="19"/>
  <c r="F79" i="19"/>
  <c r="F9" i="16"/>
  <c r="F9" i="17"/>
  <c r="F32" i="18"/>
  <c r="F33" i="18"/>
  <c r="F81" i="22"/>
  <c r="F10" i="16"/>
  <c r="F11" i="18"/>
  <c r="F7" i="16"/>
  <c r="F14" i="16"/>
  <c r="X33" i="16"/>
  <c r="Z7" i="17"/>
  <c r="P12" i="15"/>
  <c r="P15" i="15"/>
  <c r="Q6" i="20"/>
  <c r="X8" i="16"/>
  <c r="X21" i="16"/>
  <c r="Z15" i="17"/>
  <c r="P19" i="15"/>
  <c r="P21" i="15"/>
  <c r="X15" i="16"/>
  <c r="X14" i="16"/>
  <c r="P10" i="15"/>
  <c r="P6" i="15"/>
  <c r="Z11" i="17"/>
  <c r="X11" i="16"/>
  <c r="Z13" i="17"/>
  <c r="X20" i="16"/>
  <c r="Q5" i="20"/>
  <c r="Z9" i="17"/>
  <c r="X10" i="16"/>
  <c r="P14" i="15"/>
  <c r="Z6" i="17"/>
  <c r="X7" i="16"/>
  <c r="P8" i="15"/>
  <c r="P16" i="15"/>
  <c r="X12" i="16"/>
  <c r="Z17" i="17"/>
  <c r="X16" i="16"/>
  <c r="P7" i="15"/>
  <c r="P22" i="15"/>
  <c r="P9" i="15"/>
  <c r="X13" i="16"/>
  <c r="P13" i="15"/>
  <c r="P5" i="15"/>
  <c r="Z14" i="17"/>
  <c r="P18" i="15"/>
  <c r="X9" i="16"/>
  <c r="X17" i="16"/>
  <c r="Z12" i="17"/>
  <c r="Z8" i="17"/>
  <c r="Z16" i="17"/>
  <c r="Z10" i="17"/>
  <c r="P20" i="15"/>
  <c r="P17" i="15"/>
  <c r="P11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63" i="19"/>
  <c r="G13" i="17"/>
  <c r="G10" i="17"/>
  <c r="G62" i="19"/>
  <c r="G118" i="19"/>
  <c r="G53" i="19"/>
  <c r="G40" i="18"/>
  <c r="G18" i="18"/>
  <c r="G80" i="19"/>
  <c r="G24" i="19"/>
  <c r="G14" i="19"/>
  <c r="G27" i="19"/>
  <c r="G96" i="19"/>
  <c r="G95" i="19"/>
  <c r="G121" i="19"/>
  <c r="G83" i="19"/>
  <c r="G17" i="17"/>
  <c r="G51" i="19"/>
  <c r="G9" i="17"/>
  <c r="G11" i="17"/>
  <c r="E4" i="15"/>
  <c r="G30" i="18"/>
  <c r="G120" i="19"/>
  <c r="G9" i="19"/>
  <c r="G43" i="18"/>
  <c r="G25" i="19"/>
  <c r="G22" i="19"/>
  <c r="G84" i="19"/>
  <c r="G26" i="18"/>
  <c r="G65" i="19"/>
  <c r="G27" i="18"/>
  <c r="G56" i="19"/>
  <c r="G8" i="18"/>
  <c r="G8" i="19"/>
  <c r="G5" i="17"/>
  <c r="G113" i="19"/>
  <c r="G5" i="19"/>
  <c r="G16" i="17"/>
  <c r="G90" i="19"/>
  <c r="G57" i="19"/>
  <c r="G46" i="18"/>
  <c r="G33" i="19"/>
  <c r="G41" i="19"/>
  <c r="G34" i="18"/>
  <c r="G60" i="19"/>
  <c r="G86" i="19"/>
  <c r="G13" i="19"/>
  <c r="G38" i="18"/>
  <c r="G82" i="19"/>
  <c r="G15" i="17"/>
  <c r="G34" i="19"/>
  <c r="G70" i="19"/>
  <c r="G24" i="18"/>
  <c r="G10" i="18"/>
  <c r="G36" i="18"/>
  <c r="G31" i="19"/>
  <c r="G103" i="19"/>
  <c r="G25" i="18"/>
  <c r="G42" i="18"/>
  <c r="G100" i="19"/>
  <c r="G108" i="19"/>
  <c r="G41" i="18"/>
  <c r="G89" i="19"/>
  <c r="G38" i="19"/>
  <c r="G33" i="18"/>
  <c r="G15" i="18"/>
  <c r="G7" i="17"/>
  <c r="G37" i="19"/>
  <c r="G45" i="18"/>
  <c r="G15" i="19"/>
  <c r="G92" i="19"/>
  <c r="G8" i="17"/>
  <c r="G5" i="18"/>
  <c r="G22" i="18"/>
  <c r="G32" i="19"/>
  <c r="D4" i="20"/>
  <c r="G9" i="18"/>
  <c r="G13" i="18"/>
  <c r="G42" i="19"/>
  <c r="G43" i="19"/>
  <c r="G75" i="19"/>
  <c r="G3" i="19"/>
  <c r="G106" i="19"/>
  <c r="G44" i="18"/>
  <c r="G39" i="19"/>
  <c r="G119" i="19"/>
  <c r="G111" i="19"/>
  <c r="G47" i="19"/>
  <c r="G117" i="19"/>
  <c r="G67" i="19"/>
  <c r="G17" i="19"/>
  <c r="G115" i="19"/>
  <c r="G71" i="19"/>
  <c r="G93" i="19"/>
  <c r="G74" i="19"/>
  <c r="G28" i="19"/>
  <c r="G76" i="19"/>
  <c r="G36" i="19"/>
  <c r="G54" i="19"/>
  <c r="G31" i="18"/>
  <c r="G122" i="19"/>
  <c r="G72" i="19"/>
  <c r="G94" i="19"/>
  <c r="G29" i="18"/>
  <c r="G110" i="19"/>
  <c r="G23" i="19"/>
  <c r="G21" i="19"/>
  <c r="G55" i="19"/>
  <c r="G17" i="18"/>
  <c r="G28" i="18"/>
  <c r="G112" i="19"/>
  <c r="G49" i="19"/>
  <c r="G11" i="19"/>
  <c r="G6" i="17"/>
  <c r="G91" i="19"/>
  <c r="G32" i="18"/>
  <c r="G114" i="19"/>
  <c r="G79" i="19"/>
  <c r="G20" i="18"/>
  <c r="G68" i="19"/>
  <c r="G66" i="19"/>
  <c r="G16" i="18"/>
  <c r="G116" i="19"/>
  <c r="G48" i="19"/>
  <c r="G12" i="17"/>
  <c r="G35" i="18"/>
  <c r="G52" i="19"/>
  <c r="G61" i="19"/>
  <c r="G87" i="19"/>
  <c r="G50" i="19"/>
  <c r="G37" i="18"/>
  <c r="G73" i="19"/>
  <c r="G98" i="19"/>
  <c r="G64" i="19"/>
  <c r="G2" i="19"/>
  <c r="G47" i="18"/>
  <c r="G99" i="19"/>
  <c r="G88" i="19"/>
  <c r="G69" i="19"/>
  <c r="G78" i="19"/>
  <c r="G58" i="19"/>
  <c r="G35" i="19"/>
  <c r="G45" i="19"/>
  <c r="G6" i="19"/>
  <c r="G104" i="19"/>
  <c r="G12" i="18"/>
  <c r="G77" i="19"/>
  <c r="G46" i="19"/>
  <c r="G26" i="19"/>
  <c r="G39" i="18"/>
  <c r="F82" i="22"/>
  <c r="G105" i="19"/>
  <c r="G81" i="19"/>
  <c r="G101" i="19"/>
  <c r="G18" i="19"/>
  <c r="G30" i="19"/>
  <c r="F2" i="16"/>
  <c r="G109" i="19"/>
  <c r="G97" i="19"/>
  <c r="G14" i="18"/>
  <c r="G44" i="19"/>
  <c r="G23" i="18"/>
  <c r="G59" i="19"/>
  <c r="G6" i="18"/>
  <c r="G29" i="19"/>
  <c r="G19" i="18"/>
  <c r="G16" i="19"/>
  <c r="G7" i="18"/>
  <c r="G21" i="18"/>
  <c r="G102" i="19"/>
  <c r="G19" i="19"/>
  <c r="G4" i="19"/>
  <c r="G85" i="19"/>
  <c r="G20" i="19"/>
  <c r="G40" i="19"/>
  <c r="G7" i="19"/>
  <c r="G12" i="19"/>
  <c r="G10" i="19"/>
  <c r="D83" i="22"/>
  <c r="G11" i="18"/>
  <c r="G107" i="19"/>
  <c r="G14" i="17"/>
  <c r="Z12" i="18"/>
  <c r="Z31" i="18"/>
  <c r="Z23" i="18"/>
  <c r="Z17" i="18"/>
  <c r="Z15" i="18"/>
  <c r="Z29" i="18"/>
  <c r="Z22" i="18"/>
  <c r="Z33" i="18"/>
  <c r="Z11" i="18"/>
  <c r="Z25" i="18"/>
  <c r="Z28" i="18"/>
  <c r="Z27" i="18"/>
  <c r="Z45" i="18"/>
  <c r="Z36" i="18"/>
  <c r="Z9" i="18"/>
  <c r="Z32" i="18"/>
  <c r="Z13" i="18"/>
  <c r="Z42" i="18"/>
  <c r="Z35" i="18"/>
  <c r="Z39" i="18"/>
  <c r="Z8" i="18"/>
  <c r="Z14" i="18"/>
  <c r="Z10" i="18"/>
  <c r="Z46" i="18"/>
  <c r="Z16" i="18"/>
  <c r="Z26" i="18"/>
  <c r="Z19" i="18"/>
  <c r="Q3" i="20"/>
  <c r="Z6" i="18"/>
  <c r="Z30" i="18"/>
  <c r="Z38" i="18"/>
  <c r="Z43" i="18"/>
  <c r="Z21" i="18"/>
  <c r="Z20" i="18"/>
  <c r="Z18" i="18"/>
  <c r="Z34" i="18"/>
  <c r="Z7" i="18"/>
  <c r="Z24" i="18"/>
  <c r="Z40" i="18"/>
  <c r="Z47" i="18"/>
  <c r="Z37" i="18"/>
  <c r="Z44" i="18"/>
  <c r="Z41" i="18"/>
  <c r="G82" i="22"/>
  <c r="E83" i="22" l="1"/>
  <c r="E5" i="13"/>
  <c r="E5" i="11"/>
  <c r="E5" i="12"/>
  <c r="C6" i="13"/>
  <c r="C6" i="12"/>
  <c r="C6" i="11"/>
  <c r="D84" i="22"/>
  <c r="F5" i="12"/>
  <c r="F83" i="22"/>
  <c r="F5" i="11"/>
  <c r="F5" i="13"/>
  <c r="G83" i="22"/>
  <c r="E84" i="22" l="1"/>
  <c r="C7" i="13"/>
  <c r="E6" i="13"/>
  <c r="E4" i="12"/>
  <c r="C7" i="12"/>
  <c r="E6" i="12"/>
  <c r="E4" i="11"/>
  <c r="C7" i="11"/>
  <c r="E6" i="11"/>
  <c r="D85" i="22"/>
  <c r="G5" i="13"/>
  <c r="F6" i="12"/>
  <c r="F6" i="13"/>
  <c r="G5" i="11"/>
  <c r="F84" i="22"/>
  <c r="F6" i="11"/>
  <c r="G5" i="12"/>
  <c r="G84" i="22"/>
  <c r="E85" i="22" l="1"/>
  <c r="C8" i="13"/>
  <c r="E7" i="13"/>
  <c r="E7" i="12"/>
  <c r="C8" i="12"/>
  <c r="E7" i="11"/>
  <c r="C8" i="11"/>
  <c r="F85" i="22"/>
  <c r="F7" i="11"/>
  <c r="G6" i="11"/>
  <c r="F7" i="13"/>
  <c r="G6" i="12"/>
  <c r="G6" i="13"/>
  <c r="F7" i="12"/>
  <c r="D86" i="22"/>
  <c r="G85" i="22"/>
  <c r="E86" i="22" l="1"/>
  <c r="E8" i="13"/>
  <c r="C9" i="13"/>
  <c r="C9" i="12"/>
  <c r="E8" i="12"/>
  <c r="E8" i="11"/>
  <c r="C9" i="11"/>
  <c r="G7" i="13"/>
  <c r="F8" i="13"/>
  <c r="F8" i="12"/>
  <c r="F86" i="22"/>
  <c r="D87" i="22"/>
  <c r="G7" i="12"/>
  <c r="G7" i="11"/>
  <c r="F8" i="11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D89" i="22"/>
  <c r="F10" i="13"/>
  <c r="F10" i="11"/>
  <c r="D90" i="22"/>
  <c r="G9" i="12"/>
  <c r="G9" i="13"/>
  <c r="G9" i="11"/>
  <c r="F10" i="12"/>
  <c r="F88" i="22"/>
  <c r="G88" i="22"/>
  <c r="E89" i="22" l="1"/>
  <c r="E90" i="22"/>
  <c r="E11" i="13"/>
  <c r="C12" i="13"/>
  <c r="E11" i="12"/>
  <c r="C12" i="12"/>
  <c r="C12" i="11"/>
  <c r="E11" i="11"/>
  <c r="G10" i="13"/>
  <c r="F89" i="22"/>
  <c r="G89" i="22" s="1"/>
  <c r="D91" i="22"/>
  <c r="F11" i="11"/>
  <c r="G10" i="12"/>
  <c r="F11" i="13"/>
  <c r="F11" i="12"/>
  <c r="G10" i="11"/>
  <c r="F90" i="22"/>
  <c r="G90" i="22"/>
  <c r="E91" i="22" l="1"/>
  <c r="E12" i="13"/>
  <c r="C13" i="13"/>
  <c r="E12" i="12"/>
  <c r="C13" i="12"/>
  <c r="E12" i="11"/>
  <c r="C13" i="11"/>
  <c r="G11" i="12"/>
  <c r="D92" i="22"/>
  <c r="F12" i="11"/>
  <c r="F12" i="13"/>
  <c r="F12" i="12"/>
  <c r="F91" i="22"/>
  <c r="G11" i="13"/>
  <c r="G11" i="11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G13" i="12"/>
  <c r="F14" i="11"/>
  <c r="G13" i="11"/>
  <c r="G4" i="22"/>
  <c r="F14" i="13"/>
  <c r="D94" i="22"/>
  <c r="F14" i="12"/>
  <c r="G13" i="13"/>
  <c r="F93" i="22"/>
  <c r="G93" i="22"/>
  <c r="E94" i="22" l="1"/>
  <c r="C16" i="13"/>
  <c r="E15" i="13"/>
  <c r="E15" i="12"/>
  <c r="C16" i="12"/>
  <c r="E15" i="11"/>
  <c r="C16" i="11"/>
  <c r="G14" i="12"/>
  <c r="F15" i="11"/>
  <c r="F94" i="22"/>
  <c r="F15" i="13"/>
  <c r="D95" i="22"/>
  <c r="G14" i="13"/>
  <c r="G14" i="11"/>
  <c r="F15" i="12"/>
  <c r="G94" i="22"/>
  <c r="E95" i="22" l="1"/>
  <c r="E16" i="13"/>
  <c r="C17" i="13"/>
  <c r="C17" i="12"/>
  <c r="E16" i="12"/>
  <c r="E16" i="11"/>
  <c r="C17" i="11"/>
  <c r="G15" i="13"/>
  <c r="F95" i="22"/>
  <c r="F16" i="11"/>
  <c r="G15" i="11"/>
  <c r="G15" i="12"/>
  <c r="F16" i="13"/>
  <c r="F16" i="12"/>
  <c r="G95" i="22"/>
  <c r="E17" i="13" l="1"/>
  <c r="C18" i="13"/>
  <c r="C18" i="12"/>
  <c r="E17" i="12"/>
  <c r="C18" i="11"/>
  <c r="E17" i="11"/>
  <c r="G16" i="12"/>
  <c r="G16" i="11"/>
  <c r="F17" i="12"/>
  <c r="G16" i="13"/>
  <c r="F17" i="11"/>
  <c r="F17" i="13"/>
  <c r="C19" i="13" l="1"/>
  <c r="E18" i="13"/>
  <c r="E18" i="12"/>
  <c r="C19" i="12"/>
  <c r="E18" i="11"/>
  <c r="C19" i="11"/>
  <c r="F18" i="13"/>
  <c r="F18" i="12"/>
  <c r="G17" i="11"/>
  <c r="G17" i="12"/>
  <c r="F18" i="11"/>
  <c r="G17" i="13"/>
  <c r="E19" i="13" l="1"/>
  <c r="C20" i="13"/>
  <c r="C20" i="12"/>
  <c r="E19" i="12"/>
  <c r="C20" i="11"/>
  <c r="E19" i="11"/>
  <c r="G18" i="12"/>
  <c r="G18" i="13"/>
  <c r="F19" i="12"/>
  <c r="F19" i="13"/>
  <c r="F19" i="11"/>
  <c r="G18" i="11"/>
  <c r="E20" i="13" l="1"/>
  <c r="C21" i="13"/>
  <c r="C21" i="12"/>
  <c r="E20" i="12"/>
  <c r="E20" i="11"/>
  <c r="C21" i="11"/>
  <c r="G19" i="13"/>
  <c r="F20" i="12"/>
  <c r="G19" i="12"/>
  <c r="F20" i="11"/>
  <c r="F20" i="13"/>
  <c r="G19" i="11"/>
  <c r="E21" i="13" l="1"/>
  <c r="C22" i="13"/>
  <c r="E21" i="12"/>
  <c r="C22" i="12"/>
  <c r="E21" i="11"/>
  <c r="C22" i="11"/>
  <c r="F21" i="11"/>
  <c r="F21" i="13"/>
  <c r="G20" i="12"/>
  <c r="G20" i="13"/>
  <c r="G20" i="11"/>
  <c r="F21" i="12"/>
  <c r="C23" i="13" l="1"/>
  <c r="E22" i="13"/>
  <c r="C23" i="12"/>
  <c r="E22" i="12"/>
  <c r="C23" i="11"/>
  <c r="E22" i="11"/>
  <c r="F22" i="12"/>
  <c r="F22" i="11"/>
  <c r="F22" i="13"/>
  <c r="G21" i="11"/>
  <c r="G21" i="12"/>
  <c r="G21" i="13"/>
  <c r="C24" i="13" l="1"/>
  <c r="E23" i="13"/>
  <c r="E23" i="12"/>
  <c r="C24" i="12"/>
  <c r="E23" i="11"/>
  <c r="C24" i="11"/>
  <c r="G22" i="13"/>
  <c r="F23" i="11"/>
  <c r="F23" i="12"/>
  <c r="G22" i="11"/>
  <c r="G22" i="12"/>
  <c r="F23" i="13"/>
  <c r="E24" i="13" l="1"/>
  <c r="C25" i="13"/>
  <c r="E24" i="12"/>
  <c r="C25" i="12"/>
  <c r="E24" i="11"/>
  <c r="C25" i="11"/>
  <c r="F24" i="13"/>
  <c r="G23" i="12"/>
  <c r="G23" i="11"/>
  <c r="F24" i="12"/>
  <c r="G23" i="13"/>
  <c r="F24" i="11"/>
  <c r="E25" i="13" l="1"/>
  <c r="C26" i="13"/>
  <c r="C26" i="12"/>
  <c r="E25" i="12"/>
  <c r="C26" i="11"/>
  <c r="E25" i="11"/>
  <c r="F25" i="11"/>
  <c r="G24" i="11"/>
  <c r="G24" i="12"/>
  <c r="F25" i="13"/>
  <c r="G24" i="13"/>
  <c r="F25" i="12"/>
  <c r="C27" i="13" l="1"/>
  <c r="E26" i="13"/>
  <c r="E26" i="12"/>
  <c r="C27" i="12"/>
  <c r="E26" i="11"/>
  <c r="C27" i="11"/>
  <c r="F26" i="12"/>
  <c r="F26" i="11"/>
  <c r="G25" i="11"/>
  <c r="G25" i="13"/>
  <c r="F26" i="13"/>
  <c r="G25" i="12"/>
  <c r="E27" i="13" l="1"/>
  <c r="C28" i="13"/>
  <c r="C28" i="12"/>
  <c r="E27" i="12"/>
  <c r="C28" i="11"/>
  <c r="E27" i="11"/>
  <c r="G26" i="12"/>
  <c r="F27" i="13"/>
  <c r="F27" i="11"/>
  <c r="F27" i="12"/>
  <c r="G26" i="11"/>
  <c r="G26" i="13"/>
  <c r="C29" i="13" l="1"/>
  <c r="E28" i="13"/>
  <c r="E28" i="12"/>
  <c r="C29" i="12"/>
  <c r="C29" i="11"/>
  <c r="E28" i="11"/>
  <c r="G27" i="12"/>
  <c r="G27" i="13"/>
  <c r="F28" i="11"/>
  <c r="G27" i="11"/>
  <c r="F28" i="13"/>
  <c r="F28" i="12"/>
  <c r="E29" i="13" l="1"/>
  <c r="C30" i="13"/>
  <c r="E29" i="12"/>
  <c r="C30" i="12"/>
  <c r="E29" i="11"/>
  <c r="C30" i="11"/>
  <c r="F29" i="13"/>
  <c r="G28" i="13"/>
  <c r="F29" i="11"/>
  <c r="G28" i="12"/>
  <c r="F29" i="12"/>
  <c r="G28" i="11"/>
  <c r="C31" i="13" l="1"/>
  <c r="E30" i="13"/>
  <c r="C31" i="12"/>
  <c r="E30" i="12"/>
  <c r="C31" i="11"/>
  <c r="E30" i="11"/>
  <c r="F30" i="12"/>
  <c r="F30" i="13"/>
  <c r="G29" i="13"/>
  <c r="G29" i="12"/>
  <c r="F30" i="11"/>
  <c r="G29" i="11"/>
  <c r="C32" i="13" l="1"/>
  <c r="E31" i="13"/>
  <c r="E31" i="12"/>
  <c r="C32" i="12"/>
  <c r="E31" i="11"/>
  <c r="C32" i="11"/>
  <c r="G30" i="12"/>
  <c r="F31" i="12"/>
  <c r="G30" i="11"/>
  <c r="F31" i="11"/>
  <c r="F31" i="13"/>
  <c r="G30" i="13"/>
  <c r="E32" i="13" l="1"/>
  <c r="C33" i="13"/>
  <c r="E32" i="12"/>
  <c r="C33" i="12"/>
  <c r="E32" i="11"/>
  <c r="C33" i="11"/>
  <c r="F32" i="13"/>
  <c r="G31" i="12"/>
  <c r="F32" i="12"/>
  <c r="F32" i="11"/>
  <c r="G31" i="13"/>
  <c r="G31" i="11"/>
  <c r="E33" i="13" l="1"/>
  <c r="C34" i="13"/>
  <c r="C34" i="12"/>
  <c r="E33" i="12"/>
  <c r="C34" i="11"/>
  <c r="E33" i="11"/>
  <c r="F33" i="11"/>
  <c r="G32" i="12"/>
  <c r="G32" i="11"/>
  <c r="F33" i="12"/>
  <c r="F33" i="13"/>
  <c r="G32" i="13"/>
  <c r="C35" i="13" l="1"/>
  <c r="E34" i="13"/>
  <c r="E34" i="12"/>
  <c r="C35" i="12"/>
  <c r="E34" i="11"/>
  <c r="C35" i="11"/>
  <c r="F34" i="11"/>
  <c r="G33" i="11"/>
  <c r="F34" i="12"/>
  <c r="G33" i="12"/>
  <c r="G33" i="13"/>
  <c r="F34" i="13"/>
  <c r="E35" i="13" l="1"/>
  <c r="C36" i="13"/>
  <c r="C36" i="12"/>
  <c r="E35" i="12"/>
  <c r="C36" i="11"/>
  <c r="E35" i="11"/>
  <c r="F35" i="12"/>
  <c r="F35" i="13"/>
  <c r="G34" i="11"/>
  <c r="G34" i="12"/>
  <c r="G34" i="13"/>
  <c r="F35" i="11"/>
  <c r="E36" i="13" l="1"/>
  <c r="C37" i="13"/>
  <c r="E36" i="12"/>
  <c r="C37" i="12"/>
  <c r="E36" i="11"/>
  <c r="C37" i="11"/>
  <c r="F36" i="13"/>
  <c r="G35" i="13"/>
  <c r="F36" i="12"/>
  <c r="F36" i="11"/>
  <c r="G35" i="12"/>
  <c r="G35" i="11"/>
  <c r="E37" i="13" l="1"/>
  <c r="C38" i="13"/>
  <c r="E37" i="12"/>
  <c r="C38" i="12"/>
  <c r="E37" i="11"/>
  <c r="C38" i="11"/>
  <c r="G36" i="13"/>
  <c r="G36" i="11"/>
  <c r="F37" i="12"/>
  <c r="F37" i="11"/>
  <c r="G36" i="12"/>
  <c r="F37" i="13"/>
  <c r="C39" i="13" l="1"/>
  <c r="E38" i="13"/>
  <c r="C39" i="12"/>
  <c r="E38" i="12"/>
  <c r="C39" i="11"/>
  <c r="E38" i="11"/>
  <c r="F38" i="12"/>
  <c r="G37" i="13"/>
  <c r="F38" i="13"/>
  <c r="F38" i="11"/>
  <c r="G37" i="11"/>
  <c r="G37" i="12"/>
  <c r="C40" i="13" l="1"/>
  <c r="E39" i="13"/>
  <c r="C40" i="12"/>
  <c r="E39" i="12"/>
  <c r="E39" i="11"/>
  <c r="C40" i="11"/>
  <c r="G38" i="11"/>
  <c r="F39" i="12"/>
  <c r="G38" i="12"/>
  <c r="F39" i="11"/>
  <c r="G38" i="13"/>
  <c r="F39" i="13"/>
  <c r="E40" i="13" l="1"/>
  <c r="C41" i="13"/>
  <c r="E40" i="12"/>
  <c r="C41" i="12"/>
  <c r="E40" i="11"/>
  <c r="C41" i="11"/>
  <c r="G39" i="11"/>
  <c r="F40" i="12"/>
  <c r="G39" i="13"/>
  <c r="G39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2" i="13"/>
  <c r="G40" i="13"/>
  <c r="F42" i="12"/>
  <c r="G40" i="11"/>
  <c r="G40" i="12"/>
  <c r="F41" i="13"/>
  <c r="F41" i="12"/>
  <c r="F41" i="11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4" i="7"/>
  <c r="F33" i="8"/>
  <c r="F10" i="8"/>
  <c r="F14" i="8"/>
  <c r="F52" i="8"/>
  <c r="F30" i="8"/>
  <c r="F55" i="7"/>
  <c r="F49" i="8"/>
  <c r="F17" i="7"/>
  <c r="F32" i="7"/>
  <c r="F40" i="7"/>
  <c r="G4" i="12"/>
  <c r="G41" i="13"/>
  <c r="F33" i="7"/>
  <c r="F15" i="7"/>
  <c r="F37" i="7"/>
  <c r="F7" i="8"/>
  <c r="F65" i="8"/>
  <c r="F51" i="7"/>
  <c r="F45" i="8"/>
  <c r="F64" i="7"/>
  <c r="G41" i="11"/>
  <c r="F32" i="8"/>
  <c r="F20" i="8"/>
  <c r="F16" i="7"/>
  <c r="F18" i="7"/>
  <c r="F42" i="7"/>
  <c r="F49" i="7"/>
  <c r="F36" i="8"/>
  <c r="F42" i="8"/>
  <c r="F11" i="8"/>
  <c r="F12" i="7"/>
  <c r="F36" i="7"/>
  <c r="F35" i="8"/>
  <c r="F22" i="8"/>
  <c r="F23" i="8"/>
  <c r="F19" i="8"/>
  <c r="G42" i="13"/>
  <c r="G42" i="12"/>
  <c r="F57" i="8"/>
  <c r="F60" i="7"/>
  <c r="F13" i="8"/>
  <c r="F45" i="7"/>
  <c r="F22" i="7"/>
  <c r="F31" i="7"/>
  <c r="F43" i="8"/>
  <c r="F61" i="7"/>
  <c r="F43" i="7"/>
  <c r="F57" i="7"/>
  <c r="F54" i="8"/>
  <c r="F56" i="8"/>
  <c r="F15" i="8"/>
  <c r="F48" i="7"/>
  <c r="F53" i="8"/>
  <c r="F21" i="8"/>
  <c r="F39" i="7"/>
  <c r="F37" i="8"/>
  <c r="F9" i="7"/>
  <c r="F26" i="7"/>
  <c r="F38" i="8"/>
  <c r="F8" i="8"/>
  <c r="G42" i="11"/>
  <c r="F41" i="8"/>
  <c r="F16" i="8"/>
  <c r="F55" i="8"/>
  <c r="F50" i="7"/>
  <c r="F50" i="8"/>
  <c r="F63" i="7"/>
  <c r="F66" i="8"/>
  <c r="F44" i="7"/>
  <c r="F39" i="8"/>
  <c r="F66" i="7"/>
  <c r="F21" i="7"/>
  <c r="F10" i="7"/>
  <c r="F62" i="8"/>
  <c r="F44" i="8"/>
  <c r="F24" i="8"/>
  <c r="F62" i="7"/>
  <c r="F47" i="8"/>
  <c r="F13" i="7"/>
  <c r="F41" i="7"/>
  <c r="F24" i="7"/>
  <c r="F7" i="7"/>
  <c r="F61" i="8"/>
  <c r="F59" i="8"/>
  <c r="F14" i="7"/>
  <c r="F46" i="8"/>
  <c r="F63" i="8"/>
  <c r="F40" i="8"/>
  <c r="F51" i="8"/>
  <c r="G4" i="13"/>
  <c r="F35" i="7"/>
  <c r="F30" i="7"/>
  <c r="F28" i="8"/>
  <c r="F18" i="8"/>
  <c r="F20" i="7"/>
  <c r="F29" i="7"/>
  <c r="F60" i="8"/>
  <c r="F23" i="7"/>
  <c r="F64" i="8"/>
  <c r="F38" i="7"/>
  <c r="F27" i="7"/>
  <c r="F54" i="7"/>
  <c r="F8" i="7"/>
  <c r="F12" i="8"/>
  <c r="F53" i="7"/>
  <c r="F19" i="7"/>
  <c r="F56" i="7"/>
  <c r="F46" i="7"/>
  <c r="F11" i="7"/>
  <c r="F58" i="7"/>
  <c r="G41" i="12"/>
  <c r="F58" i="8"/>
  <c r="F27" i="8"/>
  <c r="F25" i="7"/>
  <c r="F59" i="7"/>
  <c r="F26" i="8"/>
  <c r="F52" i="7"/>
  <c r="F29" i="8"/>
  <c r="F31" i="8"/>
  <c r="F47" i="7"/>
  <c r="F17" i="8"/>
  <c r="F28" i="7"/>
  <c r="F9" i="8"/>
  <c r="F34" i="8"/>
  <c r="G4" i="11"/>
  <c r="F25" i="8"/>
  <c r="F48" i="8"/>
  <c r="F65" i="7"/>
  <c r="F6" i="8" l="1"/>
  <c r="F6" i="7"/>
  <c r="S3" i="12"/>
  <c r="S3" i="13"/>
  <c r="G49" i="8"/>
  <c r="G10" i="8"/>
  <c r="G19" i="8"/>
  <c r="G49" i="7"/>
  <c r="G35" i="8"/>
  <c r="G59" i="7"/>
  <c r="G14" i="8"/>
  <c r="G39" i="7"/>
  <c r="G17" i="7"/>
  <c r="G61" i="7"/>
  <c r="G26" i="7"/>
  <c r="G59" i="8"/>
  <c r="G35" i="7"/>
  <c r="G28" i="8"/>
  <c r="G36" i="8"/>
  <c r="I6" i="6"/>
  <c r="G16" i="8"/>
  <c r="I7" i="6"/>
  <c r="G33" i="8"/>
  <c r="G42" i="8"/>
  <c r="G37" i="7"/>
  <c r="G52" i="7"/>
  <c r="G17" i="8"/>
  <c r="G53" i="7"/>
  <c r="G46" i="8"/>
  <c r="G56" i="8"/>
  <c r="G29" i="7"/>
  <c r="G50" i="7"/>
  <c r="G39" i="8"/>
  <c r="G45" i="7"/>
  <c r="G18" i="7"/>
  <c r="G16" i="7"/>
  <c r="G47" i="8"/>
  <c r="G23" i="8"/>
  <c r="G54" i="7"/>
  <c r="G44" i="8"/>
  <c r="G24" i="7"/>
  <c r="G28" i="7"/>
  <c r="G34" i="7"/>
  <c r="G25" i="7"/>
  <c r="G56" i="7"/>
  <c r="G6" i="7"/>
  <c r="G40" i="7"/>
  <c r="G21" i="8"/>
  <c r="G33" i="7"/>
  <c r="G51" i="8"/>
  <c r="G13" i="7"/>
  <c r="G64" i="8"/>
  <c r="G40" i="8"/>
  <c r="G54" i="8"/>
  <c r="G9" i="8"/>
  <c r="G27" i="7"/>
  <c r="G62" i="7"/>
  <c r="I8" i="6"/>
  <c r="G60" i="7"/>
  <c r="G34" i="8"/>
  <c r="I11" i="6"/>
  <c r="G21" i="7"/>
  <c r="G44" i="7"/>
  <c r="G47" i="7"/>
  <c r="G20" i="8"/>
  <c r="G64" i="7"/>
  <c r="G8" i="8"/>
  <c r="G61" i="8"/>
  <c r="G36" i="7"/>
  <c r="G32" i="8"/>
  <c r="G26" i="8"/>
  <c r="G63" i="7"/>
  <c r="G8" i="7"/>
  <c r="G55" i="8"/>
  <c r="G65" i="8"/>
  <c r="G46" i="7"/>
  <c r="G30" i="8"/>
  <c r="G30" i="7"/>
  <c r="G12" i="7"/>
  <c r="G38" i="7"/>
  <c r="G55" i="7"/>
  <c r="G66" i="7"/>
  <c r="G58" i="7"/>
  <c r="G52" i="8"/>
  <c r="G62" i="8"/>
  <c r="G65" i="7"/>
  <c r="G32" i="7"/>
  <c r="G43" i="7"/>
  <c r="G58" i="8"/>
  <c r="G25" i="8"/>
  <c r="G50" i="8"/>
  <c r="G10" i="7"/>
  <c r="G23" i="7"/>
  <c r="G13" i="8"/>
  <c r="G20" i="7"/>
  <c r="G57" i="8"/>
  <c r="G42" i="7"/>
  <c r="G15" i="8"/>
  <c r="G12" i="8"/>
  <c r="G48" i="7"/>
  <c r="G22" i="7"/>
  <c r="G11" i="8"/>
  <c r="I12" i="6"/>
  <c r="G29" i="8"/>
  <c r="G48" i="8"/>
  <c r="G53" i="8"/>
  <c r="G57" i="7"/>
  <c r="G31" i="7"/>
  <c r="I9" i="6"/>
  <c r="G63" i="8"/>
  <c r="G15" i="7"/>
  <c r="G37" i="8"/>
  <c r="G9" i="7"/>
  <c r="G41" i="8"/>
  <c r="G38" i="8"/>
  <c r="G7" i="8"/>
  <c r="G45" i="8"/>
  <c r="G18" i="8"/>
  <c r="G22" i="8"/>
  <c r="G19" i="7"/>
  <c r="G60" i="8"/>
  <c r="G43" i="8"/>
  <c r="G66" i="8"/>
  <c r="G11" i="7"/>
  <c r="G6" i="8"/>
  <c r="G7" i="7"/>
  <c r="G24" i="8"/>
  <c r="G41" i="7"/>
  <c r="G27" i="8"/>
  <c r="G14" i="7"/>
  <c r="G51" i="7"/>
  <c r="G31" i="8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AC18" i="13"/>
  <c r="AC26" i="13"/>
  <c r="AC9" i="13"/>
  <c r="AC10" i="13"/>
  <c r="AC41" i="13"/>
  <c r="AC17" i="13"/>
  <c r="AC37" i="13"/>
  <c r="AC42" i="13"/>
  <c r="Y3" i="23"/>
  <c r="AC29" i="13"/>
  <c r="X5" i="16"/>
  <c r="AC14" i="13"/>
  <c r="AC16" i="13"/>
  <c r="AC38" i="13"/>
  <c r="AC22" i="13"/>
  <c r="AC30" i="13"/>
  <c r="AC27" i="13"/>
  <c r="AC34" i="13"/>
  <c r="AC19" i="13"/>
  <c r="AC28" i="13"/>
  <c r="AC6" i="13"/>
  <c r="AC23" i="13"/>
  <c r="AC20" i="13"/>
  <c r="AC32" i="13"/>
  <c r="AC15" i="13"/>
  <c r="AC8" i="13"/>
  <c r="AC5" i="13"/>
  <c r="AC21" i="13"/>
  <c r="AC11" i="13"/>
  <c r="AC13" i="13"/>
  <c r="AC12" i="13"/>
  <c r="AC31" i="13"/>
  <c r="AC42" i="12"/>
  <c r="P3" i="15"/>
  <c r="AC7" i="13"/>
  <c r="AC36" i="13"/>
  <c r="AC35" i="13"/>
  <c r="AC40" i="13"/>
  <c r="AC33" i="13"/>
  <c r="AC39" i="13"/>
  <c r="AC25" i="13"/>
  <c r="AC24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41" i="12"/>
  <c r="AC23" i="12"/>
  <c r="AC30" i="12"/>
  <c r="AC39" i="12"/>
  <c r="AC15" i="12"/>
  <c r="AC18" i="12"/>
  <c r="AC21" i="12"/>
  <c r="AC31" i="12"/>
  <c r="AC10" i="12"/>
  <c r="AC28" i="12"/>
  <c r="AC7" i="12"/>
  <c r="AC32" i="12"/>
  <c r="AC11" i="12"/>
  <c r="AC20" i="12"/>
  <c r="AC13" i="12"/>
  <c r="AC9" i="12"/>
  <c r="AC8" i="12"/>
  <c r="AC14" i="12"/>
  <c r="AC22" i="12"/>
  <c r="AC36" i="12"/>
  <c r="AC12" i="12"/>
  <c r="AC38" i="12"/>
  <c r="AC25" i="12"/>
  <c r="AC19" i="12"/>
  <c r="AC27" i="12"/>
  <c r="AC40" i="12"/>
  <c r="AC16" i="12"/>
  <c r="AC5" i="12"/>
  <c r="AC6" i="12"/>
  <c r="AC29" i="12"/>
  <c r="AC26" i="12"/>
  <c r="AC33" i="12"/>
  <c r="AC37" i="12"/>
  <c r="AC34" i="12"/>
  <c r="AC17" i="12"/>
  <c r="AC35" i="12"/>
  <c r="AC24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6" i="11"/>
  <c r="AC33" i="11"/>
  <c r="AC6" i="11"/>
  <c r="AC26" i="11"/>
  <c r="AC38" i="11"/>
  <c r="AC24" i="11"/>
  <c r="AC13" i="11"/>
  <c r="AC28" i="11"/>
  <c r="AC32" i="11"/>
  <c r="AC41" i="11"/>
  <c r="AC11" i="11"/>
  <c r="AC15" i="11"/>
  <c r="AC9" i="11"/>
  <c r="AC18" i="11"/>
  <c r="AC7" i="11"/>
  <c r="AC20" i="11"/>
  <c r="AC22" i="11"/>
  <c r="AC21" i="11"/>
  <c r="AC29" i="11"/>
  <c r="AC42" i="11"/>
  <c r="AC25" i="11"/>
  <c r="AC27" i="11"/>
  <c r="AC39" i="11"/>
  <c r="AC37" i="11"/>
  <c r="AC10" i="11"/>
  <c r="AC23" i="11"/>
  <c r="AC8" i="11"/>
  <c r="AC12" i="11"/>
  <c r="AC14" i="11"/>
  <c r="AC30" i="11"/>
  <c r="AC31" i="11"/>
  <c r="AC5" i="11"/>
  <c r="AC19" i="11"/>
  <c r="AC40" i="11"/>
  <c r="AC34" i="11"/>
  <c r="AC35" i="11"/>
  <c r="AC16" i="11"/>
  <c r="AC17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Z4" i="18"/>
  <c r="AC3" i="13"/>
  <c r="AN5" i="18"/>
  <c r="AC3" i="25"/>
  <c r="S4" i="11"/>
  <c r="J4" i="15"/>
  <c r="O5" i="17"/>
  <c r="O4" i="22"/>
  <c r="O4" i="23"/>
  <c r="U27" i="15"/>
  <c r="S4" i="13"/>
  <c r="O4" i="24"/>
  <c r="S4" i="12"/>
  <c r="S4" i="25"/>
  <c r="D3" i="61"/>
  <c r="F4" i="55"/>
  <c r="S4" i="26"/>
  <c r="N6" i="16"/>
  <c r="D3" i="60"/>
  <c r="O5" i="18"/>
  <c r="AM4" i="18" l="1"/>
  <c r="H10" i="6"/>
  <c r="F10" i="6"/>
  <c r="Q10" i="6"/>
  <c r="I10" i="6"/>
  <c r="AM39" i="18"/>
  <c r="AM25" i="18"/>
  <c r="AM32" i="18"/>
  <c r="AM24" i="18"/>
  <c r="AM18" i="18"/>
  <c r="AN25" i="18"/>
  <c r="AM46" i="18"/>
  <c r="AM12" i="18"/>
  <c r="AM17" i="18"/>
  <c r="AN39" i="18"/>
  <c r="AM33" i="18"/>
  <c r="AM44" i="18"/>
  <c r="AM45" i="18"/>
  <c r="AM38" i="18"/>
  <c r="AN12" i="18"/>
  <c r="AM31" i="18"/>
  <c r="AM11" i="18"/>
  <c r="AN11" i="18" s="1"/>
  <c r="AM22" i="18"/>
  <c r="AN22" i="18" s="1"/>
  <c r="AM7" i="18"/>
  <c r="AM19" i="18"/>
  <c r="AM21" i="18"/>
  <c r="AN21" i="18"/>
  <c r="AM28" i="18"/>
  <c r="AM20" i="18"/>
  <c r="AN20" i="18" s="1"/>
  <c r="AN44" i="18"/>
  <c r="AM8" i="18"/>
  <c r="AN8" i="18" s="1"/>
  <c r="AN7" i="18"/>
  <c r="AN28" i="18"/>
  <c r="AM35" i="18"/>
  <c r="AN35" i="18" s="1"/>
  <c r="AM41" i="18"/>
  <c r="AN41" i="18" s="1"/>
  <c r="AM47" i="18"/>
  <c r="AN47" i="18" s="1"/>
  <c r="AM15" i="18"/>
  <c r="AM6" i="18"/>
  <c r="AN6" i="18" s="1"/>
  <c r="AM14" i="18"/>
  <c r="AM43" i="18"/>
  <c r="AM26" i="18"/>
  <c r="AM23" i="18"/>
  <c r="AN23" i="18" s="1"/>
  <c r="AM29" i="18"/>
  <c r="AM16" i="18"/>
  <c r="AM13" i="18"/>
  <c r="AN13" i="18" s="1"/>
  <c r="AN45" i="18"/>
  <c r="AM10" i="18"/>
  <c r="AM40" i="18"/>
  <c r="AN40" i="18" s="1"/>
  <c r="AM27" i="18"/>
  <c r="AN27" i="18" s="1"/>
  <c r="AM36" i="18"/>
  <c r="AN36" i="18" s="1"/>
  <c r="AN17" i="18"/>
  <c r="AN32" i="18"/>
  <c r="AN19" i="18"/>
  <c r="AM30" i="18"/>
  <c r="AN30" i="18" s="1"/>
  <c r="AM34" i="18"/>
  <c r="AN46" i="18"/>
  <c r="AM42" i="18"/>
  <c r="AN18" i="18"/>
  <c r="AN14" i="18"/>
  <c r="D7" i="56"/>
  <c r="AM37" i="18"/>
  <c r="AN37" i="18" s="1"/>
  <c r="AM9" i="18"/>
  <c r="AN29" i="18"/>
  <c r="O10" i="6" l="1"/>
  <c r="AN9" i="18"/>
  <c r="AN31" i="18"/>
  <c r="AN42" i="18"/>
  <c r="AN38" i="18"/>
  <c r="AN34" i="18"/>
  <c r="AN33" i="18"/>
  <c r="AN10" i="18"/>
  <c r="AN24" i="18"/>
  <c r="AN16" i="18"/>
  <c r="AN26" i="18"/>
  <c r="AN43" i="18"/>
  <c r="AN15" i="18"/>
  <c r="R10" i="6" l="1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<sst xmlns="http://schemas.openxmlformats.org/spreadsheetml/2006/main" count="2629" uniqueCount="328">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</sst>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16:32:11</v>
        <stp/>
        <stp>{BE353BC9-433F-4BFB-90D1-22D85B53B60D}</stp>
        <tr r="S4" s="13"/>
      </tp>
      <tp t="s">
        <v>Updated at 16:30:06</v>
        <stp/>
        <stp>{0765B510-AD91-4D97-B7AD-F7A658A3637A}</stp>
        <tr r="M6" s="8"/>
      </tp>
      <tp t="s">
        <v>Updated at 16:23:27</v>
        <stp/>
        <stp>{B3A5BF46-E14A-4A6B-8C7D-087516E980B2}</stp>
        <tr r="S4" s="12"/>
      </tp>
      <tp t="s">
        <v>Updated at 16:23:27</v>
        <stp/>
        <stp>{E33682BF-B083-46C2-A814-02F813085121}</stp>
        <tr r="K5" s="6"/>
      </tp>
      <tp t="s">
        <v>Updated at 16:39:00</v>
        <stp/>
        <stp>{A32CF85A-CBE0-4065-89E3-9C4887D31B70}</stp>
        <tr r="H4" s="20"/>
      </tp>
      <tp t="s">
        <v>Updated at 16:39:24</v>
        <stp/>
        <stp>{A279CB80-A0D4-4B1B-B965-5D3879C218E7}</stp>
        <tr r="O5" s="18"/>
      </tp>
      <tp t="s">
        <v>Updated at 16:39:24</v>
        <stp/>
        <stp>{D1B9C412-CA93-4375-BFDC-FAAA61425890}</stp>
        <tr r="S4" s="11"/>
      </tp>
      <tp t="s">
        <v>Updated at 16:39:17</v>
        <stp/>
        <stp>{02473593-056D-4231-B72F-74C44DCDDADE}</stp>
        <tr r="O4" s="23"/>
      </tp>
      <tp t="s">
        <v>Updated at 16:23:28</v>
        <stp/>
        <stp>{0061647F-3807-4368-9D7A-DBE83050FC00}</stp>
        <tr r="D3" s="60"/>
      </tp>
      <tp t="s">
        <v>Updated at 16:39:24</v>
        <stp/>
        <stp>{DF57C0B3-E66D-45F2-9243-3785E3EEF568}</stp>
        <tr r="S4" s="25"/>
      </tp>
      <tp t="s">
        <v>Updated at 16:23:27</v>
        <stp/>
        <stp>{AE895649-23F6-4945-9B16-14CFD1F3D65A}</stp>
        <tr r="D3" s="62"/>
      </tp>
      <tp t="s">
        <v>Updated at 16:23:27</v>
        <stp/>
        <stp>{A7F17970-1CDD-4081-9766-44134BFAB35F}</stp>
        <tr r="F4" s="55"/>
      </tp>
      <tp t="s">
        <v>Updated at 16:23:27</v>
        <stp/>
        <stp>{BF124444-A8B1-4670-AA54-3CDD159B253B}</stp>
        <tr r="O5" s="17"/>
      </tp>
      <tp t="s">
        <v>Updated at 16:23:27</v>
        <stp/>
        <stp>{744CB1A0-B964-40D2-B388-5634D9503B00}</stp>
        <tr r="J4" s="15"/>
      </tp>
      <tp t="s">
        <v>Updated at 16:38:29</v>
        <stp/>
        <stp>{4D7924EE-858F-4D6D-BD36-3028EA91CD85}</stp>
        <tr r="N6" s="16"/>
      </tp>
      <tp t="s">
        <v>Updated at 16:32:19</v>
        <stp/>
        <stp>{E67B1CB9-7C61-4DFA-98A3-EA0E89A0F348}</stp>
        <tr r="O4" s="24"/>
      </tp>
      <tp t="s">
        <v>Updated at 16:30:08</v>
        <stp/>
        <stp>{C1B77D10-06DF-4936-8E4F-E82E214BE7E7}</stp>
        <tr r="M6" s="7"/>
      </tp>
      <tp t="s">
        <v>Updated at 16:23:27</v>
        <stp/>
        <stp>{951AFAE6-F39C-47E9-9223-2FB0353BEFD1}</stp>
        <tr r="D3" s="61"/>
      </tp>
      <tp t="s">
        <v>Updated at 16:23:27</v>
        <stp/>
        <stp>{E2888E07-D4BF-4B49-A9D6-66A5B124B255}</stp>
        <tr r="U27" s="15"/>
      </tp>
      <tp t="s">
        <v>Updated at 16:39:24</v>
        <stp/>
        <stp>{3CD3099F-DF2A-474C-8473-40E17AA9C8FB}</stp>
        <tr r="O4" s="22"/>
      </tp>
      <tp t="s">
        <v>Updated at 16:23:28</v>
        <stp/>
        <stp>{7D251451-0128-41F2-A063-02A3914A9098}</stp>
        <tr r="S4" s="2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D5" sqref="D5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1.5.0 - MS VC++ 9.0 - Multithreaded Dynamic Runtime library - Release Configuration - Jun 25 2014 10:33:09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41837.68204861111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0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41837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41814.414155092592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325</v>
      </c>
      <c r="I32" s="485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317</v>
      </c>
      <c r="I33" s="17" t="str">
        <f>I29&amp;"("&amp;I30&amp;","&amp;I31&amp;")"</f>
        <v>JoinHolidays(UnitedKingdom::Exchange,UnitedStates::Settlement)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16:23:27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41837</v>
      </c>
      <c r="M6" s="473">
        <v>9.2500000000000013E-2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>
        <f>_xll.qlIndexFixing($E6,$L6,TRUE,$N6)</f>
        <v>1.7999999999318561E-3</v>
      </c>
      <c r="R6" s="471">
        <f>IF($O6,_xll.qlIndexFixing($E6,$L6,FALSE,$N6),"-")</f>
        <v>9.2500000000000015E-4</v>
      </c>
      <c r="S6" s="471">
        <f t="shared" ref="S6" si="3">Q6-R6</f>
        <v>8.7499999993185596E-4</v>
      </c>
      <c r="T6" s="475">
        <f>_xll.qlIndexFixing($E6,$L6,TRUE,$R6)</f>
        <v>1.7999999999318561E-3</v>
      </c>
      <c r="U6" s="470">
        <f>IF(ISERROR(S6),0,ABS(S6))</f>
        <v>8.7499999993185596E-4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41837</v>
      </c>
      <c r="M7" s="473">
        <v>0.12275000000000001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1.2275000000000001E-3</v>
      </c>
      <c r="S7" s="471" t="e">
        <f t="shared" ref="S7:S12" si="4">Q7-R7</f>
        <v>#NUM!</v>
      </c>
      <c r="T7" s="475" t="e">
        <f>_xll.qlIndexFixing($E7,$L7,TRUE,$R7)</f>
        <v>#NUM!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41837</v>
      </c>
      <c r="M8" s="473">
        <v>0.15620000000000001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 t="e">
        <f>_xll.qlIndexFixing($E8,$L8,TRUE,$N8)</f>
        <v>#NUM!</v>
      </c>
      <c r="R8" s="471">
        <f>IF($O8,_xll.qlIndexFixing($E8,$L8,FALSE,$N8),"-")</f>
        <v>1.562E-3</v>
      </c>
      <c r="S8" s="471" t="e">
        <f t="shared" si="4"/>
        <v>#NUM!</v>
      </c>
      <c r="T8" s="475" t="e">
        <f>_xll.qlIndexFixing($E8,$L8,TRUE,$R8)</f>
        <v>#NUM!</v>
      </c>
      <c r="U8" s="476">
        <f t="shared" si="5"/>
        <v>0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41837</v>
      </c>
      <c r="M9" s="473">
        <v>0.19595000000000001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1.9595000000000003E-3</v>
      </c>
      <c r="S9" s="471" t="e">
        <f t="shared" si="4"/>
        <v>#NUM!</v>
      </c>
      <c r="T9" s="475" t="e">
        <f>_xll.qlIndexFixing($E9,$L9,TRUE,$R9)</f>
        <v>#NUM!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41837</v>
      </c>
      <c r="M10" s="473">
        <v>0.23360000000000003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 t="e">
        <f>_xll.qlIndexFixing($E10,$L10,TRUE,$N10)</f>
        <v>#NUM!</v>
      </c>
      <c r="R10" s="471">
        <f>IF($O10,_xll.qlIndexFixing($E10,$L10,FALSE,$N10),"-")</f>
        <v>2.3360000000000004E-3</v>
      </c>
      <c r="S10" s="471" t="e">
        <f t="shared" si="4"/>
        <v>#NUM!</v>
      </c>
      <c r="T10" s="475" t="e">
        <f>_xll.qlIndexFixing($E10,$L10,TRUE,$R10)</f>
        <v>#NUM!</v>
      </c>
      <c r="U10" s="476">
        <f t="shared" si="5"/>
        <v>0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41837</v>
      </c>
      <c r="M11" s="473">
        <v>0.3271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3.271E-3</v>
      </c>
      <c r="S11" s="471" t="e">
        <f t="shared" si="4"/>
        <v>#NUM!</v>
      </c>
      <c r="T11" s="475" t="e">
        <f>_xll.qlIndexFixing($E11,$L11,TRUE,$R11)</f>
        <v>#NUM!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41837</v>
      </c>
      <c r="M12" s="473">
        <v>0.5544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5.5440000000000003E-3</v>
      </c>
      <c r="S12" s="471" t="e">
        <f t="shared" si="4"/>
        <v>#NUM!</v>
      </c>
      <c r="T12" s="475" t="e">
        <f>_xll.qlIndexFixing($E12,$L12,TRUE,$R12)</f>
        <v>#NUM!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16:30:08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41837</v>
      </c>
      <c r="O7" s="385">
        <v>0</v>
      </c>
      <c r="P7" s="385" t="b">
        <f t="shared" ref="P7:P21" si="2">IF(AND(ISNUMBER($O7),$O7&lt;&gt;0%),TRUE,FALSE)</f>
        <v>0</v>
      </c>
      <c r="Q7" s="384" t="e">
        <f>IF($P7,_xll.qlIndexAddFixings($S7,$N7,$O7/100,TRUE,ISERROR($T7)),NA())</f>
        <v>#N/A</v>
      </c>
      <c r="R7" s="366"/>
      <c r="S7" s="383" t="str">
        <f t="shared" ref="S7:S21" si="3">PROPER(Currency)&amp;$S$5&amp;$L7</f>
        <v>UsdLiborSwapIsdaFixAm1Y</v>
      </c>
      <c r="T7" s="382" t="e">
        <f>_xll.qlIndexFixing($S7,$N7,TRUE,$P7)</f>
        <v>#NUM!</v>
      </c>
      <c r="U7" s="382" t="e">
        <f>IF($Q7,_xll.qlIndexFixing($S7,$N7,FALSE,$P7),"-")</f>
        <v>#N/A</v>
      </c>
      <c r="V7" s="382" t="e">
        <f t="shared" ref="V7:V21" si="4">T7-U7</f>
        <v>#NUM!</v>
      </c>
      <c r="W7" s="381" t="e">
        <f>_xll.qlIndexFixing($S7,$N7,TRUE,$U7)</f>
        <v>#NUM!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41837</v>
      </c>
      <c r="O8" s="377">
        <v>0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UsdLiborSwapIsdaFixAm2Y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41837</v>
      </c>
      <c r="O9" s="377">
        <v>0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UsdLiborSwapIsdaFixAm3Y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41837</v>
      </c>
      <c r="O10" s="377">
        <v>0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UsdLiborSwapIsdaFixAm4Y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41837</v>
      </c>
      <c r="O11" s="377">
        <v>0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UsdLiborSwapIsdaFixAm5Y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41837</v>
      </c>
      <c r="O12" s="377">
        <v>0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UsdLiborSwapIsdaFixAm6Y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41837</v>
      </c>
      <c r="O13" s="377">
        <v>0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UsdLiborSwapIsdaFixAm7Y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41837</v>
      </c>
      <c r="O14" s="377">
        <v>0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UsdLiborSwapIsdaFixAm8Y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41837</v>
      </c>
      <c r="O15" s="377">
        <v>0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UsdLiborSwapIsdaFixAm9Y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41837</v>
      </c>
      <c r="O16" s="377">
        <v>0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UsdLiborSwapIsdaFixAm10Y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327</v>
      </c>
      <c r="O17" s="377" t="s">
        <v>327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41837</v>
      </c>
      <c r="O18" s="377">
        <v>0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UsdLiborSwapIsdaFixAm15Y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41837</v>
      </c>
      <c r="O19" s="377">
        <v>0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UsdLiborSwapIsdaFixAm20Y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 t="s">
        <v>327</v>
      </c>
      <c r="O20" s="377" t="s">
        <v>327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41837</v>
      </c>
      <c r="O21" s="368">
        <v>0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UsdLiborSwapIsdaFixAm30Y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98" t="s">
        <v>326</v>
      </c>
      <c r="F6" s="500" t="str">
        <f>IF(HolidayCheck,LocalCalendar,Calendar)</f>
        <v>UnitedKingdom::Exchange</v>
      </c>
      <c r="G6" s="460"/>
      <c r="H6" s="461"/>
    </row>
    <row r="7" spans="1:8" s="451" customFormat="1" x14ac:dyDescent="0.2">
      <c r="B7" s="497"/>
      <c r="C7" s="460"/>
      <c r="D7" s="460"/>
      <c r="E7" s="460"/>
      <c r="F7" s="460"/>
      <c r="G7" s="460"/>
      <c r="H7" s="461"/>
    </row>
    <row r="8" spans="1:8" s="451" customFormat="1" ht="12" x14ac:dyDescent="0.25">
      <c r="B8" s="497"/>
      <c r="C8" s="460"/>
      <c r="D8" s="501" t="s">
        <v>85</v>
      </c>
      <c r="E8" s="502" t="str">
        <f>PROPER(Currency)&amp;FamilyName2&amp;FixingType&amp;".xml"</f>
        <v>UsdLiborSwapForBasisCalc.xml</v>
      </c>
      <c r="F8" s="499" t="str">
        <f>IF(Serialize,_xll.ohObjectSave(F9:F68,SerializationPath&amp;FileName,FileOverwrite,,Serialize),"---")</f>
        <v>---</v>
      </c>
      <c r="G8" s="503" t="str">
        <f>_xll.ohRangeRetrieveError(F8)</f>
        <v/>
      </c>
      <c r="H8" s="461"/>
    </row>
    <row r="9" spans="1:8" s="451" customFormat="1" x14ac:dyDescent="0.2">
      <c r="B9" s="497"/>
      <c r="C9" s="504" t="s">
        <v>8</v>
      </c>
      <c r="D9" s="504" t="s">
        <v>17</v>
      </c>
      <c r="E9" s="505" t="str">
        <f t="shared" ref="E9:E40" si="0">PROPER(Currency)&amp;FamilyName2&amp;FixingType&amp;$C9</f>
        <v>UsdLiborSwapForBasisCalc1Y</v>
      </c>
      <c r="F9" s="506" t="str">
        <f>_xll.qlSwapIndex($E9,FixingType,C9,2,Currency,$F$6,"1Y","f",MoneyMarketDayCounter,Libor!$E$10,Discounting,Permanent,Trigger,ObjectOverwrite)</f>
        <v>UsdLiborSwapForBasisCalc1Y#0000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84</v>
      </c>
      <c r="D10" s="504" t="s">
        <v>17</v>
      </c>
      <c r="E10" s="505" t="str">
        <f t="shared" si="0"/>
        <v>UsdLiborSwapForBasisCalc2Y</v>
      </c>
      <c r="F10" s="506" t="str">
        <f>_xll.qlSwapIndex($E10,FixingType,C10,2,Currency,$F$6,"1Y","f",MoneyMarketDayCounter,Libor!$E$10,Discounting,Permanent,Trigger,ObjectOverwrite)</f>
        <v>UsdLiborSwapForBasisCalc2Y#0000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83</v>
      </c>
      <c r="D11" s="504" t="s">
        <v>17</v>
      </c>
      <c r="E11" s="505" t="str">
        <f t="shared" si="0"/>
        <v>UsdLiborSwapForBasisCalc3Y</v>
      </c>
      <c r="F11" s="506" t="str">
        <f>_xll.qlSwapIndex($E11,FixingType,C11,2,Currency,$F$6,"1Y","f",MoneyMarketDayCounter,Libor!$E$10,Discounting,Permanent,Trigger,ObjectOverwrite)</f>
        <v>UsdLiborSwapForBasisCalc3Y#0000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82</v>
      </c>
      <c r="D12" s="504" t="s">
        <v>17</v>
      </c>
      <c r="E12" s="505" t="str">
        <f t="shared" si="0"/>
        <v>UsdLiborSwapForBasisCalc4Y</v>
      </c>
      <c r="F12" s="506" t="str">
        <f>_xll.qlSwapIndex($E12,FixingType,C12,2,Currency,$F$6,"1Y","f",MoneyMarketDayCounter,Libor!$E$10,Discounting,Permanent,Trigger,ObjectOverwrite)</f>
        <v>UsdLiborSwapForBasisCalc4Y#0000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81</v>
      </c>
      <c r="D13" s="504" t="s">
        <v>17</v>
      </c>
      <c r="E13" s="505" t="str">
        <f t="shared" si="0"/>
        <v>UsdLiborSwapForBasisCalc5Y</v>
      </c>
      <c r="F13" s="506" t="str">
        <f>_xll.qlSwapIndex($E13,FixingType,C13,2,Currency,$F$6,"1Y","f",MoneyMarketDayCounter,Libor!$E$10,Discounting,Permanent,Trigger,ObjectOverwrite)</f>
        <v>UsdLiborSwapForBasisCalc5Y#0000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80</v>
      </c>
      <c r="D14" s="504" t="s">
        <v>17</v>
      </c>
      <c r="E14" s="505" t="str">
        <f t="shared" si="0"/>
        <v>UsdLiborSwapForBasisCalc6Y</v>
      </c>
      <c r="F14" s="506" t="str">
        <f>_xll.qlSwapIndex($E14,FixingType,C14,2,Currency,$F$6,"1Y","f",MoneyMarketDayCounter,Libor!$E$10,Discounting,Permanent,Trigger,ObjectOverwrite)</f>
        <v>UsdLiborSwapForBasisCalc6Y#0000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79</v>
      </c>
      <c r="D15" s="504" t="s">
        <v>17</v>
      </c>
      <c r="E15" s="505" t="str">
        <f t="shared" si="0"/>
        <v>UsdLiborSwapForBasisCalc7Y</v>
      </c>
      <c r="F15" s="506" t="str">
        <f>_xll.qlSwapIndex($E15,FixingType,C15,2,Currency,$F$6,"1Y","f",MoneyMarketDayCounter,Libor!$E$10,Discounting,Permanent,Trigger,ObjectOverwrite)</f>
        <v>UsdLiborSwapForBasisCalc7Y#0000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78</v>
      </c>
      <c r="D16" s="504" t="s">
        <v>17</v>
      </c>
      <c r="E16" s="505" t="str">
        <f t="shared" si="0"/>
        <v>UsdLiborSwapForBasisCalc8Y</v>
      </c>
      <c r="F16" s="506" t="str">
        <f>_xll.qlSwapIndex($E16,FixingType,C16,2,Currency,$F$6,"1Y","f",MoneyMarketDayCounter,Libor!$E$10,Discounting,Permanent,Trigger,ObjectOverwrite)</f>
        <v>UsdLiborSwapForBasisCalc8Y#0000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77</v>
      </c>
      <c r="D17" s="504" t="s">
        <v>17</v>
      </c>
      <c r="E17" s="505" t="str">
        <f t="shared" si="0"/>
        <v>UsdLiborSwapForBasisCalc9Y</v>
      </c>
      <c r="F17" s="506" t="str">
        <f>_xll.qlSwapIndex($E17,FixingType,C17,2,Currency,$F$6,"1Y","f",MoneyMarketDayCounter,Libor!$E$10,Discounting,Permanent,Trigger,ObjectOverwrite)</f>
        <v>UsdLiborSwapForBasisCalc9Y#0000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76</v>
      </c>
      <c r="D18" s="504" t="s">
        <v>17</v>
      </c>
      <c r="E18" s="505" t="str">
        <f t="shared" si="0"/>
        <v>UsdLiborSwapForBasisCalc10Y</v>
      </c>
      <c r="F18" s="506" t="str">
        <f>_xll.qlSwapIndex($E18,FixingType,C18,2,Currency,$F$6,"1Y","f",MoneyMarketDayCounter,Libor!$E$10,Discounting,Permanent,Trigger,ObjectOverwrite)</f>
        <v>UsdLiborSwapForBasisCalc10Y#0000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75</v>
      </c>
      <c r="D19" s="504" t="s">
        <v>17</v>
      </c>
      <c r="E19" s="505" t="str">
        <f t="shared" si="0"/>
        <v>UsdLiborSwapForBasisCalc11Y</v>
      </c>
      <c r="F19" s="506" t="str">
        <f>_xll.qlSwapIndex($E19,FixingType,C19,2,Currency,$F$6,"1Y","f",MoneyMarketDayCounter,Libor!$E$10,Discounting,Permanent,Trigger,ObjectOverwrite)</f>
        <v>UsdLiborSwapForBasisCalc11Y#0000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74</v>
      </c>
      <c r="D20" s="504" t="s">
        <v>17</v>
      </c>
      <c r="E20" s="505" t="str">
        <f t="shared" si="0"/>
        <v>UsdLiborSwapForBasisCalc12Y</v>
      </c>
      <c r="F20" s="506" t="str">
        <f>_xll.qlSwapIndex($E20,FixingType,C20,2,Currency,$F$6,"1Y","f",MoneyMarketDayCounter,Libor!$E$10,Discounting,Permanent,Trigger,ObjectOverwrite)</f>
        <v>UsdLiborSwapForBasisCalc12Y#0000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73</v>
      </c>
      <c r="D21" s="504" t="s">
        <v>17</v>
      </c>
      <c r="E21" s="505" t="str">
        <f t="shared" si="0"/>
        <v>UsdLiborSwapForBasisCalc13Y</v>
      </c>
      <c r="F21" s="506" t="str">
        <f>_xll.qlSwapIndex($E21,FixingType,C21,2,Currency,$F$6,"1Y","f",MoneyMarketDayCounter,Libor!$E$10,Discounting,Permanent,Trigger,ObjectOverwrite)</f>
        <v>UsdLiborSwapForBasisCalc13Y#0000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72</v>
      </c>
      <c r="D22" s="504" t="s">
        <v>17</v>
      </c>
      <c r="E22" s="505" t="str">
        <f t="shared" si="0"/>
        <v>UsdLiborSwapForBasisCalc14Y</v>
      </c>
      <c r="F22" s="506" t="str">
        <f>_xll.qlSwapIndex($E22,FixingType,C22,2,Currency,$F$6,"1Y","f",MoneyMarketDayCounter,Libor!$E$10,Discounting,Permanent,Trigger,ObjectOverwrite)</f>
        <v>UsdLiborSwapForBasisCalc14Y#0000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71</v>
      </c>
      <c r="D23" s="504" t="s">
        <v>17</v>
      </c>
      <c r="E23" s="505" t="str">
        <f t="shared" si="0"/>
        <v>UsdLiborSwapForBasisCalc15Y</v>
      </c>
      <c r="F23" s="506" t="str">
        <f>_xll.qlSwapIndex($E23,FixingType,C23,2,Currency,$F$6,"1Y","f",MoneyMarketDayCounter,Libor!$E$10,Discounting,Permanent,Trigger,ObjectOverwrite)</f>
        <v>UsdLiborSwapForBasisCalc15Y#0000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70</v>
      </c>
      <c r="D24" s="504" t="s">
        <v>17</v>
      </c>
      <c r="E24" s="505" t="str">
        <f t="shared" si="0"/>
        <v>UsdLiborSwapForBasisCalc16Y</v>
      </c>
      <c r="F24" s="506" t="str">
        <f>_xll.qlSwapIndex($E24,FixingType,C24,2,Currency,$F$6,"1Y","f",MoneyMarketDayCounter,Libor!$E$10,Discounting,Permanent,Trigger,ObjectOverwrite)</f>
        <v>UsdLiborSwapForBasisCalc16Y#0000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69</v>
      </c>
      <c r="D25" s="504" t="s">
        <v>17</v>
      </c>
      <c r="E25" s="505" t="str">
        <f t="shared" si="0"/>
        <v>UsdLiborSwapForBasisCalc17Y</v>
      </c>
      <c r="F25" s="506" t="str">
        <f>_xll.qlSwapIndex($E25,FixingType,C25,2,Currency,$F$6,"1Y","f",MoneyMarketDayCounter,Libor!$E$10,Discounting,Permanent,Trigger,ObjectOverwrite)</f>
        <v>UsdLiborSwapForBasisCalc17Y#0000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68</v>
      </c>
      <c r="D26" s="504" t="s">
        <v>17</v>
      </c>
      <c r="E26" s="505" t="str">
        <f t="shared" si="0"/>
        <v>UsdLiborSwapForBasisCalc18Y</v>
      </c>
      <c r="F26" s="506" t="str">
        <f>_xll.qlSwapIndex($E26,FixingType,C26,2,Currency,$F$6,"1Y","f",MoneyMarketDayCounter,Libor!$E$10,Discounting,Permanent,Trigger,ObjectOverwrite)</f>
        <v>UsdLiborSwapForBasisCalc18Y#0000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67</v>
      </c>
      <c r="D27" s="504" t="s">
        <v>17</v>
      </c>
      <c r="E27" s="505" t="str">
        <f t="shared" si="0"/>
        <v>UsdLiborSwapForBasisCalc19Y</v>
      </c>
      <c r="F27" s="506" t="str">
        <f>_xll.qlSwapIndex($E27,FixingType,C27,2,Currency,$F$6,"1Y","f",MoneyMarketDayCounter,Libor!$E$10,Discounting,Permanent,Trigger,ObjectOverwrite)</f>
        <v>UsdLiborSwapForBasisCalc19Y#0000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66</v>
      </c>
      <c r="D28" s="504" t="s">
        <v>17</v>
      </c>
      <c r="E28" s="505" t="str">
        <f t="shared" si="0"/>
        <v>UsdLiborSwapForBasisCalc20Y</v>
      </c>
      <c r="F28" s="506" t="str">
        <f>_xll.qlSwapIndex($E28,FixingType,C28,2,Currency,$F$6,"1Y","f",MoneyMarketDayCounter,Libor!$E$10,Discounting,Permanent,Trigger,ObjectOverwrite)</f>
        <v>UsdLiborSwapForBasisCalc20Y#0000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65</v>
      </c>
      <c r="D29" s="504" t="s">
        <v>17</v>
      </c>
      <c r="E29" s="505" t="str">
        <f t="shared" si="0"/>
        <v>UsdLiborSwapForBasisCalc21Y</v>
      </c>
      <c r="F29" s="506" t="str">
        <f>_xll.qlSwapIndex($E29,FixingType,C29,2,Currency,$F$6,"1Y","f",MoneyMarketDayCounter,Libor!$E$10,Discounting,Permanent,Trigger,ObjectOverwrite)</f>
        <v>UsdLiborSwapForBasisCalc21Y#0000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64</v>
      </c>
      <c r="D30" s="504" t="s">
        <v>17</v>
      </c>
      <c r="E30" s="505" t="str">
        <f t="shared" si="0"/>
        <v>UsdLiborSwapForBasisCalc22Y</v>
      </c>
      <c r="F30" s="506" t="str">
        <f>_xll.qlSwapIndex($E30,FixingType,C30,2,Currency,$F$6,"1Y","f",MoneyMarketDayCounter,Libor!$E$10,Discounting,Permanent,Trigger,ObjectOverwrite)</f>
        <v>UsdLiborSwapForBasisCalc22Y#0000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63</v>
      </c>
      <c r="D31" s="504" t="s">
        <v>17</v>
      </c>
      <c r="E31" s="505" t="str">
        <f t="shared" si="0"/>
        <v>UsdLiborSwapForBasisCalc23Y</v>
      </c>
      <c r="F31" s="506" t="str">
        <f>_xll.qlSwapIndex($E31,FixingType,C31,2,Currency,$F$6,"1Y","f",MoneyMarketDayCounter,Libor!$E$10,Discounting,Permanent,Trigger,ObjectOverwrite)</f>
        <v>UsdLiborSwapForBasisCalc23Y#0000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62</v>
      </c>
      <c r="D32" s="504" t="s">
        <v>17</v>
      </c>
      <c r="E32" s="505" t="str">
        <f t="shared" si="0"/>
        <v>UsdLiborSwapForBasisCalc24Y</v>
      </c>
      <c r="F32" s="506" t="str">
        <f>_xll.qlSwapIndex($E32,FixingType,C32,2,Currency,$F$6,"1Y","f",MoneyMarketDayCounter,Libor!$E$10,Discounting,Permanent,Trigger,ObjectOverwrite)</f>
        <v>UsdLiborSwapForBasisCalc24Y#0000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61</v>
      </c>
      <c r="D33" s="504" t="s">
        <v>17</v>
      </c>
      <c r="E33" s="505" t="str">
        <f t="shared" si="0"/>
        <v>UsdLiborSwapForBasisCalc25Y</v>
      </c>
      <c r="F33" s="506" t="str">
        <f>_xll.qlSwapIndex($E33,FixingType,C33,2,Currency,$F$6,"1Y","f",MoneyMarketDayCounter,Libor!$E$10,Discounting,Permanent,Trigger,ObjectOverwrite)</f>
        <v>UsdLiborSwapForBasisCalc25Y#0000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60</v>
      </c>
      <c r="D34" s="504" t="s">
        <v>17</v>
      </c>
      <c r="E34" s="505" t="str">
        <f t="shared" si="0"/>
        <v>UsdLiborSwapForBasisCalc26Y</v>
      </c>
      <c r="F34" s="506" t="str">
        <f>_xll.qlSwapIndex($E34,FixingType,C34,2,Currency,$F$6,"1Y","f",MoneyMarketDayCounter,Libor!$E$10,Discounting,Permanent,Trigger,ObjectOverwrite)</f>
        <v>UsdLiborSwapForBasisCalc26Y#0000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59</v>
      </c>
      <c r="D35" s="504" t="s">
        <v>17</v>
      </c>
      <c r="E35" s="505" t="str">
        <f t="shared" si="0"/>
        <v>UsdLiborSwapForBasisCalc27Y</v>
      </c>
      <c r="F35" s="506" t="str">
        <f>_xll.qlSwapIndex($E35,FixingType,C35,2,Currency,$F$6,"1Y","f",MoneyMarketDayCounter,Libor!$E$10,Discounting,Permanent,Trigger,ObjectOverwrite)</f>
        <v>UsdLiborSwapForBasisCalc27Y#0000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58</v>
      </c>
      <c r="D36" s="504" t="s">
        <v>17</v>
      </c>
      <c r="E36" s="505" t="str">
        <f t="shared" si="0"/>
        <v>UsdLiborSwapForBasisCalc28Y</v>
      </c>
      <c r="F36" s="506" t="str">
        <f>_xll.qlSwapIndex($E36,FixingType,C36,2,Currency,$F$6,"1Y","f",MoneyMarketDayCounter,Libor!$E$10,Discounting,Permanent,Trigger,ObjectOverwrite)</f>
        <v>UsdLiborSwapForBasisCalc28Y#0000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57</v>
      </c>
      <c r="D37" s="504" t="s">
        <v>17</v>
      </c>
      <c r="E37" s="505" t="str">
        <f t="shared" si="0"/>
        <v>UsdLiborSwapForBasisCalc29Y</v>
      </c>
      <c r="F37" s="506" t="str">
        <f>_xll.qlSwapIndex($E37,FixingType,C37,2,Currency,$F$6,"1Y","f",MoneyMarketDayCounter,Libor!$E$10,Discounting,Permanent,Trigger,ObjectOverwrite)</f>
        <v>UsdLiborSwapForBasisCalc29Y#0000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56</v>
      </c>
      <c r="D38" s="504" t="s">
        <v>17</v>
      </c>
      <c r="E38" s="505" t="str">
        <f t="shared" si="0"/>
        <v>UsdLiborSwapForBasisCalc30Y</v>
      </c>
      <c r="F38" s="506" t="str">
        <f>_xll.qlSwapIndex($E38,FixingType,C38,2,Currency,$F$6,"1Y","f",MoneyMarketDayCounter,Libor!$E$10,Discounting,Permanent,Trigger,ObjectOverwrite)</f>
        <v>UsdLiborSwapForBasisCalc30Y#0000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55</v>
      </c>
      <c r="D39" s="504" t="s">
        <v>17</v>
      </c>
      <c r="E39" s="505" t="str">
        <f t="shared" si="0"/>
        <v>UsdLiborSwapForBasisCalc31Y</v>
      </c>
      <c r="F39" s="506" t="str">
        <f>_xll.qlSwapIndex($E39,FixingType,C39,2,Currency,$F$6,"1Y","f",MoneyMarketDayCounter,Libor!$E$10,Discounting,Permanent,Trigger,ObjectOverwrite)</f>
        <v>UsdLiborSwapForBasisCalc31Y#0000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54</v>
      </c>
      <c r="D40" s="504" t="s">
        <v>17</v>
      </c>
      <c r="E40" s="505" t="str">
        <f t="shared" si="0"/>
        <v>UsdLiborSwapForBasisCalc32Y</v>
      </c>
      <c r="F40" s="506" t="str">
        <f>_xll.qlSwapIndex($E40,FixingType,C40,2,Currency,$F$6,"1Y","f",MoneyMarketDayCounter,Libor!$E$10,Discounting,Permanent,Trigger,ObjectOverwrite)</f>
        <v>UsdLiborSwapForBasisCalc32Y#0000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53</v>
      </c>
      <c r="D41" s="504" t="s">
        <v>17</v>
      </c>
      <c r="E41" s="505" t="str">
        <f t="shared" ref="E41:E68" si="1">PROPER(Currency)&amp;FamilyName2&amp;FixingType&amp;$C41</f>
        <v>UsdLiborSwapForBasisCalc33Y</v>
      </c>
      <c r="F41" s="506" t="str">
        <f>_xll.qlSwapIndex($E41,FixingType,C41,2,Currency,$F$6,"1Y","f",MoneyMarketDayCounter,Libor!$E$10,Discounting,Permanent,Trigger,ObjectOverwrite)</f>
        <v>UsdLiborSwapForBasisCalc33Y#0000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52</v>
      </c>
      <c r="D42" s="504" t="s">
        <v>17</v>
      </c>
      <c r="E42" s="505" t="str">
        <f t="shared" si="1"/>
        <v>UsdLiborSwapForBasisCalc34Y</v>
      </c>
      <c r="F42" s="506" t="str">
        <f>_xll.qlSwapIndex($E42,FixingType,C42,2,Currency,$F$6,"1Y","f",MoneyMarketDayCounter,Libor!$E$10,Discounting,Permanent,Trigger,ObjectOverwrite)</f>
        <v>UsdLiborSwapForBasisCalc34Y#0000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51</v>
      </c>
      <c r="D43" s="504" t="s">
        <v>17</v>
      </c>
      <c r="E43" s="505" t="str">
        <f t="shared" si="1"/>
        <v>UsdLiborSwapForBasisCalc35Y</v>
      </c>
      <c r="F43" s="506" t="str">
        <f>_xll.qlSwapIndex($E43,FixingType,C43,2,Currency,$F$6,"1Y","f",MoneyMarketDayCounter,Libor!$E$10,Discounting,Permanent,Trigger,ObjectOverwrite)</f>
        <v>UsdLiborSwapForBasisCalc35Y#0000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50</v>
      </c>
      <c r="D44" s="504" t="s">
        <v>17</v>
      </c>
      <c r="E44" s="505" t="str">
        <f t="shared" si="1"/>
        <v>UsdLiborSwapForBasisCalc36Y</v>
      </c>
      <c r="F44" s="506" t="str">
        <f>_xll.qlSwapIndex($E44,FixingType,C44,2,Currency,$F$6,"1Y","f",MoneyMarketDayCounter,Libor!$E$10,Discounting,Permanent,Trigger,ObjectOverwrite)</f>
        <v>UsdLiborSwapForBasisCalc36Y#0000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49</v>
      </c>
      <c r="D45" s="504" t="s">
        <v>17</v>
      </c>
      <c r="E45" s="505" t="str">
        <f t="shared" si="1"/>
        <v>UsdLiborSwapForBasisCalc37Y</v>
      </c>
      <c r="F45" s="506" t="str">
        <f>_xll.qlSwapIndex($E45,FixingType,C45,2,Currency,$F$6,"1Y","f",MoneyMarketDayCounter,Libor!$E$10,Discounting,Permanent,Trigger,ObjectOverwrite)</f>
        <v>UsdLiborSwapForBasisCalc37Y#0000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48</v>
      </c>
      <c r="D46" s="504" t="s">
        <v>17</v>
      </c>
      <c r="E46" s="505" t="str">
        <f t="shared" si="1"/>
        <v>UsdLiborSwapForBasisCalc38Y</v>
      </c>
      <c r="F46" s="506" t="str">
        <f>_xll.qlSwapIndex($E46,FixingType,C46,2,Currency,$F$6,"1Y","f",MoneyMarketDayCounter,Libor!$E$10,Discounting,Permanent,Trigger,ObjectOverwrite)</f>
        <v>UsdLiborSwapForBasisCalc38Y#0000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47</v>
      </c>
      <c r="D47" s="504" t="s">
        <v>17</v>
      </c>
      <c r="E47" s="505" t="str">
        <f t="shared" si="1"/>
        <v>UsdLiborSwapForBasisCalc39Y</v>
      </c>
      <c r="F47" s="506" t="str">
        <f>_xll.qlSwapIndex($E47,FixingType,C47,2,Currency,$F$6,"1Y","f",MoneyMarketDayCounter,Libor!$E$10,Discounting,Permanent,Trigger,ObjectOverwrite)</f>
        <v>UsdLiborSwapForBasisCalc39Y#0000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46</v>
      </c>
      <c r="D48" s="504" t="s">
        <v>17</v>
      </c>
      <c r="E48" s="505" t="str">
        <f t="shared" si="1"/>
        <v>UsdLiborSwapForBasisCalc40Y</v>
      </c>
      <c r="F48" s="506" t="str">
        <f>_xll.qlSwapIndex($E48,FixingType,C48,2,Currency,$F$6,"1Y","f",MoneyMarketDayCounter,Libor!$E$10,Discounting,Permanent,Trigger,ObjectOverwrite)</f>
        <v>UsdLiborSwapForBasisCalc40Y#0000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45</v>
      </c>
      <c r="D49" s="504" t="s">
        <v>17</v>
      </c>
      <c r="E49" s="505" t="str">
        <f t="shared" si="1"/>
        <v>UsdLiborSwapForBasisCalc41Y</v>
      </c>
      <c r="F49" s="506" t="str">
        <f>_xll.qlSwapIndex($E49,FixingType,C49,2,Currency,$F$6,"1Y","f",MoneyMarketDayCounter,Libor!$E$10,Discounting,Permanent,Trigger,ObjectOverwrite)</f>
        <v>UsdLiborSwapForBasisCalc41Y#0000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44</v>
      </c>
      <c r="D50" s="504" t="s">
        <v>17</v>
      </c>
      <c r="E50" s="505" t="str">
        <f t="shared" si="1"/>
        <v>UsdLiborSwapForBasisCalc42Y</v>
      </c>
      <c r="F50" s="506" t="str">
        <f>_xll.qlSwapIndex($E50,FixingType,C50,2,Currency,$F$6,"1Y","f",MoneyMarketDayCounter,Libor!$E$10,Discounting,Permanent,Trigger,ObjectOverwrite)</f>
        <v>UsdLiborSwapForBasisCalc42Y#0000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43</v>
      </c>
      <c r="D51" s="504" t="s">
        <v>17</v>
      </c>
      <c r="E51" s="505" t="str">
        <f t="shared" si="1"/>
        <v>UsdLiborSwapForBasisCalc43Y</v>
      </c>
      <c r="F51" s="506" t="str">
        <f>_xll.qlSwapIndex($E51,FixingType,C51,2,Currency,$F$6,"1Y","f",MoneyMarketDayCounter,Libor!$E$10,Discounting,Permanent,Trigger,ObjectOverwrite)</f>
        <v>UsdLiborSwapForBasisCalc43Y#0000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42</v>
      </c>
      <c r="D52" s="504" t="s">
        <v>17</v>
      </c>
      <c r="E52" s="505" t="str">
        <f t="shared" si="1"/>
        <v>UsdLiborSwapForBasisCalc44Y</v>
      </c>
      <c r="F52" s="506" t="str">
        <f>_xll.qlSwapIndex($E52,FixingType,C52,2,Currency,$F$6,"1Y","f",MoneyMarketDayCounter,Libor!$E$10,Discounting,Permanent,Trigger,ObjectOverwrite)</f>
        <v>UsdLiborSwapForBasisCalc44Y#0000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41</v>
      </c>
      <c r="D53" s="504" t="s">
        <v>17</v>
      </c>
      <c r="E53" s="505" t="str">
        <f t="shared" si="1"/>
        <v>UsdLiborSwapForBasisCalc45Y</v>
      </c>
      <c r="F53" s="506" t="str">
        <f>_xll.qlSwapIndex($E53,FixingType,C53,2,Currency,$F$6,"1Y","f",MoneyMarketDayCounter,Libor!$E$10,Discounting,Permanent,Trigger,ObjectOverwrite)</f>
        <v>UsdLiborSwapForBasisCalc45Y#0000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40</v>
      </c>
      <c r="D54" s="504" t="s">
        <v>17</v>
      </c>
      <c r="E54" s="505" t="str">
        <f t="shared" si="1"/>
        <v>UsdLiborSwapForBasisCalc46Y</v>
      </c>
      <c r="F54" s="506" t="str">
        <f>_xll.qlSwapIndex($E54,FixingType,C54,2,Currency,$F$6,"1Y","f",MoneyMarketDayCounter,Libor!$E$10,Discounting,Permanent,Trigger,ObjectOverwrite)</f>
        <v>UsdLiborSwapForBasisCalc46Y#0000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39</v>
      </c>
      <c r="D55" s="504" t="s">
        <v>17</v>
      </c>
      <c r="E55" s="505" t="str">
        <f t="shared" si="1"/>
        <v>UsdLiborSwapForBasisCalc47Y</v>
      </c>
      <c r="F55" s="506" t="str">
        <f>_xll.qlSwapIndex($E55,FixingType,C55,2,Currency,$F$6,"1Y","f",MoneyMarketDayCounter,Libor!$E$10,Discounting,Permanent,Trigger,ObjectOverwrite)</f>
        <v>UsdLiborSwapForBasisCalc47Y#0000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38</v>
      </c>
      <c r="D56" s="504" t="s">
        <v>17</v>
      </c>
      <c r="E56" s="505" t="str">
        <f t="shared" si="1"/>
        <v>UsdLiborSwapForBasisCalc48Y</v>
      </c>
      <c r="F56" s="506" t="str">
        <f>_xll.qlSwapIndex($E56,FixingType,C56,2,Currency,$F$6,"1Y","f",MoneyMarketDayCounter,Libor!$E$10,Discounting,Permanent,Trigger,ObjectOverwrite)</f>
        <v>UsdLiborSwapForBasisCalc48Y#0000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37</v>
      </c>
      <c r="D57" s="504" t="s">
        <v>17</v>
      </c>
      <c r="E57" s="505" t="str">
        <f t="shared" si="1"/>
        <v>UsdLiborSwapForBasisCalc49Y</v>
      </c>
      <c r="F57" s="506" t="str">
        <f>_xll.qlSwapIndex($E57,FixingType,C57,2,Currency,$F$6,"1Y","f",MoneyMarketDayCounter,Libor!$E$10,Discounting,Permanent,Trigger,ObjectOverwrite)</f>
        <v>UsdLiborSwapForBasisCalc49Y#0000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36</v>
      </c>
      <c r="D58" s="504" t="s">
        <v>17</v>
      </c>
      <c r="E58" s="505" t="str">
        <f t="shared" si="1"/>
        <v>UsdLiborSwapForBasisCalc50Y</v>
      </c>
      <c r="F58" s="506" t="str">
        <f>_xll.qlSwapIndex($E58,FixingType,C58,2,Currency,$F$6,"1Y","f",MoneyMarketDayCounter,Libor!$E$10,Discounting,Permanent,Trigger,ObjectOverwrite)</f>
        <v>UsdLiborSwapForBasisCalc50Y#0000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35</v>
      </c>
      <c r="D59" s="504" t="s">
        <v>17</v>
      </c>
      <c r="E59" s="505" t="str">
        <f t="shared" si="1"/>
        <v>UsdLiborSwapForBasisCalc51Y</v>
      </c>
      <c r="F59" s="506" t="str">
        <f>_xll.qlSwapIndex($E59,FixingType,C59,2,Currency,$F$6,"1Y","f",MoneyMarketDayCounter,Libor!$E$10,Discounting,Permanent,Trigger,ObjectOverwrite)</f>
        <v>UsdLiborSwapForBasisCalc51Y#0000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34</v>
      </c>
      <c r="D60" s="504" t="s">
        <v>17</v>
      </c>
      <c r="E60" s="505" t="str">
        <f t="shared" si="1"/>
        <v>UsdLiborSwapForBasisCalc52Y</v>
      </c>
      <c r="F60" s="506" t="str">
        <f>_xll.qlSwapIndex($E60,FixingType,C60,2,Currency,$F$6,"1Y","f",MoneyMarketDayCounter,Libor!$E$10,Discounting,Permanent,Trigger,ObjectOverwrite)</f>
        <v>UsdLiborSwapForBasisCalc52Y#0000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33</v>
      </c>
      <c r="D61" s="504" t="s">
        <v>17</v>
      </c>
      <c r="E61" s="505" t="str">
        <f t="shared" si="1"/>
        <v>UsdLiborSwapForBasisCalc53Y</v>
      </c>
      <c r="F61" s="506" t="str">
        <f>_xll.qlSwapIndex($E61,FixingType,C61,2,Currency,$F$6,"1Y","f",MoneyMarketDayCounter,Libor!$E$10,Discounting,Permanent,Trigger,ObjectOverwrite)</f>
        <v>UsdLiborSwapForBasisCalc53Y#0000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32</v>
      </c>
      <c r="D62" s="504" t="s">
        <v>17</v>
      </c>
      <c r="E62" s="505" t="str">
        <f t="shared" si="1"/>
        <v>UsdLiborSwapForBasisCalc54Y</v>
      </c>
      <c r="F62" s="506" t="str">
        <f>_xll.qlSwapIndex($E62,FixingType,C62,2,Currency,$F$6,"1Y","f",MoneyMarketDayCounter,Libor!$E$10,Discounting,Permanent,Trigger,ObjectOverwrite)</f>
        <v>UsdLiborSwapForBasisCalc54Y#0000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31</v>
      </c>
      <c r="D63" s="504" t="s">
        <v>17</v>
      </c>
      <c r="E63" s="505" t="str">
        <f t="shared" si="1"/>
        <v>UsdLiborSwapForBasisCalc55Y</v>
      </c>
      <c r="F63" s="506" t="str">
        <f>_xll.qlSwapIndex($E63,FixingType,C63,2,Currency,$F$6,"1Y","f",MoneyMarketDayCounter,Libor!$E$10,Discounting,Permanent,Trigger,ObjectOverwrite)</f>
        <v>UsdLiborSwapForBasisCalc55Y#0000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30</v>
      </c>
      <c r="D64" s="504" t="s">
        <v>17</v>
      </c>
      <c r="E64" s="505" t="str">
        <f t="shared" si="1"/>
        <v>UsdLiborSwapForBasisCalc56Y</v>
      </c>
      <c r="F64" s="506" t="str">
        <f>_xll.qlSwapIndex($E64,FixingType,C64,2,Currency,$F$6,"1Y","f",MoneyMarketDayCounter,Libor!$E$10,Discounting,Permanent,Trigger,ObjectOverwrite)</f>
        <v>UsdLiborSwapForBasisCalc56Y#0000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29</v>
      </c>
      <c r="D65" s="504" t="s">
        <v>17</v>
      </c>
      <c r="E65" s="505" t="str">
        <f t="shared" si="1"/>
        <v>UsdLiborSwapForBasisCalc57Y</v>
      </c>
      <c r="F65" s="506" t="str">
        <f>_xll.qlSwapIndex($E65,FixingType,C65,2,Currency,$F$6,"1Y","f",MoneyMarketDayCounter,Libor!$E$10,Discounting,Permanent,Trigger,ObjectOverwrite)</f>
        <v>UsdLiborSwapForBasisCalc57Y#0000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28</v>
      </c>
      <c r="D66" s="504" t="s">
        <v>17</v>
      </c>
      <c r="E66" s="505" t="str">
        <f t="shared" si="1"/>
        <v>UsdLiborSwapForBasisCalc58Y</v>
      </c>
      <c r="F66" s="506" t="str">
        <f>_xll.qlSwapIndex($E66,FixingType,C66,2,Currency,$F$6,"1Y","f",MoneyMarketDayCounter,Libor!$E$10,Discounting,Permanent,Trigger,ObjectOverwrite)</f>
        <v>UsdLiborSwapForBasisCalc58Y#0000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27</v>
      </c>
      <c r="D67" s="504" t="s">
        <v>17</v>
      </c>
      <c r="E67" s="505" t="str">
        <f t="shared" si="1"/>
        <v>UsdLiborSwapForBasisCalc59Y</v>
      </c>
      <c r="F67" s="506" t="str">
        <f>_xll.qlSwapIndex($E67,FixingType,C67,2,Currency,$F$6,"1Y","f",MoneyMarketDayCounter,Libor!$E$10,Discounting,Permanent,Trigger,ObjectOverwrite)</f>
        <v>UsdLiborSwapForBasisCalc59Y#0000</v>
      </c>
      <c r="G67" s="503" t="str">
        <f>_xll.ohRangeRetrieveError(F67)</f>
        <v/>
      </c>
      <c r="H67" s="507"/>
    </row>
    <row r="68" spans="2:8" s="451" customFormat="1" x14ac:dyDescent="0.2">
      <c r="B68" s="497"/>
      <c r="C68" s="504" t="s">
        <v>26</v>
      </c>
      <c r="D68" s="504" t="s">
        <v>17</v>
      </c>
      <c r="E68" s="505" t="str">
        <f t="shared" si="1"/>
        <v>UsdLiborSwapForBasisCalc60Y</v>
      </c>
      <c r="F68" s="506" t="str">
        <f>_xll.qlSwapIndex($E68,FixingType,C68,2,Currency,$F$6,"1Y","f",MoneyMarketDayCounter,Libor!$E$10,Discounting,Permanent,Trigger,ObjectOverwrite)</f>
        <v>UsdLiborSwapForBasisCalc60Y#0000</v>
      </c>
      <c r="G68" s="503" t="str">
        <f>_xll.ohRangeRetrieveError(F68)</f>
        <v/>
      </c>
      <c r="H68" s="507"/>
    </row>
    <row r="69" spans="2:8" s="451" customFormat="1" ht="12" thickBot="1" x14ac:dyDescent="0.25">
      <c r="B69" s="508"/>
      <c r="C69" s="509"/>
      <c r="D69" s="509"/>
      <c r="E69" s="509"/>
      <c r="F69" s="509"/>
      <c r="G69" s="509"/>
      <c r="H69" s="510"/>
    </row>
    <row r="70" spans="2:8" s="451" customFormat="1" x14ac:dyDescent="0.2"/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16:30:06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41837</v>
      </c>
      <c r="O7" s="385">
        <v>0</v>
      </c>
      <c r="P7" s="385" t="b">
        <f t="shared" ref="P7:P21" si="2">IF(AND(ISNUMBER($O7),$O7&lt;&gt;0%),TRUE,FALSE)</f>
        <v>0</v>
      </c>
      <c r="Q7" s="384" t="e">
        <f>IF($P7,_xll.qlIndexAddFixings($S7,$N7,$O7/100,TRUE,ISERROR($T7)),NA())</f>
        <v>#N/A</v>
      </c>
      <c r="R7" s="366"/>
      <c r="S7" s="383" t="str">
        <f t="shared" ref="S7:S21" si="3">PROPER(Currency)&amp;$S$5&amp;$L7</f>
        <v>UsdLiborSwapIsdaFixPm1Y</v>
      </c>
      <c r="T7" s="382" t="e">
        <f>_xll.qlIndexFixing($S7,$N7,TRUE,$P7)</f>
        <v>#NUM!</v>
      </c>
      <c r="U7" s="382" t="e">
        <f>IF($Q7,_xll.qlIndexFixing($S7,$N7,FALSE,$P7),"-")</f>
        <v>#N/A</v>
      </c>
      <c r="V7" s="382" t="e">
        <f t="shared" ref="V7:V21" si="4">T7-U7</f>
        <v>#NUM!</v>
      </c>
      <c r="W7" s="381" t="e">
        <f>_xll.qlIndexFixing($S7,$N7,TRUE,$U7)</f>
        <v>#NUM!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327</v>
      </c>
      <c r="O8" s="377" t="s">
        <v>327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327</v>
      </c>
      <c r="O9" s="377" t="s">
        <v>327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327</v>
      </c>
      <c r="O10" s="377" t="s">
        <v>327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327</v>
      </c>
      <c r="O11" s="377" t="s">
        <v>327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327</v>
      </c>
      <c r="O12" s="377" t="s">
        <v>327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327</v>
      </c>
      <c r="O13" s="377" t="s">
        <v>327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327</v>
      </c>
      <c r="O14" s="377" t="s">
        <v>327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327</v>
      </c>
      <c r="O15" s="377" t="s">
        <v>327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327</v>
      </c>
      <c r="O16" s="377" t="s">
        <v>327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327</v>
      </c>
      <c r="O17" s="377" t="s">
        <v>327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327</v>
      </c>
      <c r="O18" s="377" t="s">
        <v>327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327</v>
      </c>
      <c r="O19" s="377" t="s">
        <v>327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327</v>
      </c>
      <c r="O20" s="377" t="s">
        <v>327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327</v>
      </c>
      <c r="O21" s="368" t="s">
        <v>327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obj_00691#0028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0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16:39:24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8.1</v>
      </c>
      <c r="U5" s="315">
        <v>0</v>
      </c>
      <c r="V5" s="315">
        <f>_xll.qlMidEquivalent(T5,U5)</f>
        <v>8.1</v>
      </c>
      <c r="W5" s="197" t="b">
        <f t="shared" ref="W5:W42" si="2">IF(ISNUMBER(V5),TRUE,FALSE)</f>
        <v>1</v>
      </c>
      <c r="X5" s="316">
        <f t="array" ref="X5:X38">_xll.qlInterpolationInterpolate(S3,N5:N42)</f>
        <v>8.1</v>
      </c>
      <c r="Y5" s="199"/>
      <c r="Z5" s="313">
        <v>8.1</v>
      </c>
      <c r="AA5" s="199"/>
      <c r="AB5" s="423">
        <f t="array" ref="AB5:AB42">QuoteLive</f>
        <v>8.1</v>
      </c>
      <c r="AC5" s="196">
        <f>_xll.qlSimpleQuoteSetValue(F5,AB5/10000,Trigger)</f>
        <v>0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8.1999999999999993</v>
      </c>
      <c r="AA6" s="199"/>
      <c r="AB6" s="423">
        <v>8.6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327</v>
      </c>
      <c r="U7" s="315" t="s">
        <v>327</v>
      </c>
      <c r="V7" s="315" t="e">
        <f>_xll.qlMidEquivalent(T7,U7)</f>
        <v>#NUM!</v>
      </c>
      <c r="W7" s="197" t="b">
        <f t="shared" si="2"/>
        <v>0</v>
      </c>
      <c r="X7" s="316">
        <v>8.7597519863584505</v>
      </c>
      <c r="Y7" s="199"/>
      <c r="Z7" s="313">
        <v>8.2682776954386643</v>
      </c>
      <c r="AA7" s="199"/>
      <c r="AB7" s="423">
        <v>8.7597519863584505</v>
      </c>
      <c r="AC7" s="196">
        <f>_xll.qlSimpleQuoteSetValue(F7,AB7/10000,Trigger)</f>
        <v>-5.9128743462740462E-7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327</v>
      </c>
      <c r="U8" s="315" t="s">
        <v>327</v>
      </c>
      <c r="V8" s="315" t="e">
        <f>_xll.qlMidEquivalent(T8,U8)</f>
        <v>#NUM!</v>
      </c>
      <c r="W8" s="197" t="b">
        <f t="shared" si="2"/>
        <v>0</v>
      </c>
      <c r="X8" s="316">
        <v>8.8632539727169029</v>
      </c>
      <c r="Y8" s="199"/>
      <c r="Z8" s="313">
        <v>8.3459303908773297</v>
      </c>
      <c r="AA8" s="199"/>
      <c r="AB8" s="423">
        <v>8.8632539727169029</v>
      </c>
      <c r="AC8" s="196">
        <f>_xll.qlSimpleQuoteSetValue(F8,AB8/10000,Trigger)</f>
        <v>-1.1825748692547008E-6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327</v>
      </c>
      <c r="U9" s="315" t="s">
        <v>327</v>
      </c>
      <c r="V9" s="315" t="e">
        <f>_xll.qlMidEquivalent(T9,U9)</f>
        <v>#NUM!</v>
      </c>
      <c r="W9" s="197" t="b">
        <f t="shared" si="2"/>
        <v>0</v>
      </c>
      <c r="X9" s="316">
        <v>8.9351289727169032</v>
      </c>
      <c r="Y9" s="199"/>
      <c r="Z9" s="313">
        <v>8.42561789087733</v>
      </c>
      <c r="AA9" s="199"/>
      <c r="AB9" s="423">
        <v>8.9351289727169032</v>
      </c>
      <c r="AC9" s="196">
        <f>_xll.qlSimpleQuoteSetValue(F9,AB9/10000,Trigger)</f>
        <v>-1.1825748692547008E-6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</v>
      </c>
      <c r="U10" s="315">
        <v>0</v>
      </c>
      <c r="V10" s="315">
        <f>_xll.qlMidEquivalent(T10,U10)</f>
        <v>9</v>
      </c>
      <c r="W10" s="197" t="b">
        <f t="shared" si="2"/>
        <v>1</v>
      </c>
      <c r="X10" s="316">
        <v>9</v>
      </c>
      <c r="Y10" s="199"/>
      <c r="Z10" s="313">
        <v>8.5</v>
      </c>
      <c r="AA10" s="199"/>
      <c r="AB10" s="423">
        <v>9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9.3000000000000007</v>
      </c>
      <c r="U11" s="315">
        <v>0</v>
      </c>
      <c r="V11" s="315">
        <f>_xll.qlMidEquivalent(T11,U11)</f>
        <v>9.3000000000000007</v>
      </c>
      <c r="W11" s="197" t="b">
        <f t="shared" si="2"/>
        <v>1</v>
      </c>
      <c r="X11" s="316">
        <v>9.3000000000000007</v>
      </c>
      <c r="Y11" s="199"/>
      <c r="Z11" s="313">
        <v>8.6999999999999993</v>
      </c>
      <c r="AA11" s="199"/>
      <c r="AB11" s="423">
        <v>9.3000000000000007</v>
      </c>
      <c r="AC11" s="196">
        <f>_xll.qlSimpleQuoteSetValue(F11,AB11/10000,Trigger)</f>
        <v>9.9999999999999178E-6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9.4</v>
      </c>
      <c r="U12" s="315">
        <v>0</v>
      </c>
      <c r="V12" s="315">
        <f>_xll.qlMidEquivalent(T12,U12)</f>
        <v>9.4</v>
      </c>
      <c r="W12" s="197" t="b">
        <f t="shared" si="2"/>
        <v>1</v>
      </c>
      <c r="X12" s="316">
        <v>9.4</v>
      </c>
      <c r="Y12" s="199"/>
      <c r="Z12" s="313">
        <v>8.8000000000000007</v>
      </c>
      <c r="AA12" s="199"/>
      <c r="AB12" s="423">
        <v>9.4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9.5</v>
      </c>
      <c r="U13" s="315">
        <v>0</v>
      </c>
      <c r="V13" s="315">
        <f>_xll.qlMidEquivalent(T13,U13)</f>
        <v>9.5</v>
      </c>
      <c r="W13" s="197" t="b">
        <f t="shared" si="2"/>
        <v>1</v>
      </c>
      <c r="X13" s="316">
        <v>9.5</v>
      </c>
      <c r="Y13" s="199"/>
      <c r="Z13" s="313">
        <v>8.8000000000000007</v>
      </c>
      <c r="AA13" s="199"/>
      <c r="AB13" s="423">
        <v>9.5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9.3000000000000007</v>
      </c>
      <c r="U14" s="315">
        <v>0</v>
      </c>
      <c r="V14" s="315">
        <f>_xll.qlMidEquivalent(T14,U14)</f>
        <v>9.3000000000000007</v>
      </c>
      <c r="W14" s="197" t="b">
        <f t="shared" si="2"/>
        <v>1</v>
      </c>
      <c r="X14" s="316">
        <v>9.3000000000000007</v>
      </c>
      <c r="Y14" s="199"/>
      <c r="Z14" s="313">
        <v>8.8000000000000007</v>
      </c>
      <c r="AA14" s="199"/>
      <c r="AB14" s="423">
        <v>9.3000000000000007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9.1</v>
      </c>
      <c r="U15" s="315">
        <v>0</v>
      </c>
      <c r="V15" s="315">
        <f>_xll.qlMidEquivalent(T15,U15)</f>
        <v>9.1</v>
      </c>
      <c r="W15" s="197" t="b">
        <f t="shared" si="2"/>
        <v>1</v>
      </c>
      <c r="X15" s="316">
        <v>9.1</v>
      </c>
      <c r="Y15" s="199"/>
      <c r="Z15" s="313">
        <v>8.6</v>
      </c>
      <c r="AA15" s="199"/>
      <c r="AB15" s="423">
        <v>9.1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8.7000000000000011</v>
      </c>
      <c r="U16" s="315">
        <v>0</v>
      </c>
      <c r="V16" s="315">
        <f>_xll.qlMidEquivalent(T16,U16)</f>
        <v>8.7000000000000011</v>
      </c>
      <c r="W16" s="197" t="b">
        <f t="shared" si="2"/>
        <v>1</v>
      </c>
      <c r="X16" s="316">
        <v>8.7000000000000011</v>
      </c>
      <c r="Y16" s="199"/>
      <c r="Z16" s="313">
        <v>8.3000000000000007</v>
      </c>
      <c r="AA16" s="199"/>
      <c r="AB16" s="423">
        <v>8.7000000000000011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8.4</v>
      </c>
      <c r="U17" s="315">
        <v>0</v>
      </c>
      <c r="V17" s="315">
        <f>_xll.qlMidEquivalent(T17,U17)</f>
        <v>8.4</v>
      </c>
      <c r="W17" s="197" t="b">
        <f t="shared" si="2"/>
        <v>1</v>
      </c>
      <c r="X17" s="316">
        <v>8.4</v>
      </c>
      <c r="Y17" s="199"/>
      <c r="Z17" s="313">
        <v>8</v>
      </c>
      <c r="AA17" s="199"/>
      <c r="AB17" s="423">
        <v>8.4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8</v>
      </c>
      <c r="U18" s="315">
        <v>0</v>
      </c>
      <c r="V18" s="315">
        <f>_xll.qlMidEquivalent(T18,U18)</f>
        <v>8</v>
      </c>
      <c r="W18" s="197" t="b">
        <f t="shared" si="2"/>
        <v>1</v>
      </c>
      <c r="X18" s="316">
        <v>8</v>
      </c>
      <c r="Y18" s="199"/>
      <c r="Z18" s="313">
        <v>7.7</v>
      </c>
      <c r="AA18" s="199"/>
      <c r="AB18" s="423">
        <v>8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327</v>
      </c>
      <c r="U19" s="315" t="s">
        <v>327</v>
      </c>
      <c r="V19" s="315" t="e">
        <f>_xll.qlMidEquivalent(T19,U19)</f>
        <v>#NUM!</v>
      </c>
      <c r="W19" s="197" t="b">
        <f t="shared" si="2"/>
        <v>0</v>
      </c>
      <c r="X19" s="316">
        <v>7.6679169143140591</v>
      </c>
      <c r="Y19" s="199"/>
      <c r="Z19" s="313">
        <v>7.4386201388081634</v>
      </c>
      <c r="AA19" s="199"/>
      <c r="AB19" s="423">
        <v>7.6679169143140591</v>
      </c>
      <c r="AC19" s="196">
        <f>_xll.qlSimpleQuoteSetValue(F19,AB19/10000,Trigger)</f>
        <v>-1.3255109224856801E-9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7.4</v>
      </c>
      <c r="U20" s="315">
        <v>0</v>
      </c>
      <c r="V20" s="315">
        <f>_xll.qlMidEquivalent(T20,U20)</f>
        <v>7.4</v>
      </c>
      <c r="W20" s="197" t="b">
        <f t="shared" si="2"/>
        <v>1</v>
      </c>
      <c r="X20" s="316">
        <v>7.4</v>
      </c>
      <c r="Y20" s="199"/>
      <c r="Z20" s="313">
        <v>7.2</v>
      </c>
      <c r="AA20" s="199"/>
      <c r="AB20" s="423">
        <v>7.4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327</v>
      </c>
      <c r="U21" s="315" t="s">
        <v>327</v>
      </c>
      <c r="V21" s="315" t="e">
        <f>_xll.qlMidEquivalent(T21,U21)</f>
        <v>#NUM!</v>
      </c>
      <c r="W21" s="197" t="b">
        <f t="shared" si="2"/>
        <v>0</v>
      </c>
      <c r="X21" s="316">
        <v>7.1258783938904982</v>
      </c>
      <c r="Y21" s="199"/>
      <c r="Z21" s="313">
        <v>6.9578732156151739</v>
      </c>
      <c r="AA21" s="199"/>
      <c r="AB21" s="423">
        <v>7.1258783938904982</v>
      </c>
      <c r="AC21" s="196">
        <f>_xll.qlSimpleQuoteSetValue(F21,AB21/10000,Trigger)</f>
        <v>6.6706053940095156E-10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327</v>
      </c>
      <c r="U22" s="315" t="s">
        <v>327</v>
      </c>
      <c r="V22" s="315" t="e">
        <f>_xll.qlMidEquivalent(T22,U22)</f>
        <v>#NUM!</v>
      </c>
      <c r="W22" s="197" t="b">
        <f t="shared" si="2"/>
        <v>0</v>
      </c>
      <c r="X22" s="316">
        <v>6.8510547260850831</v>
      </c>
      <c r="Y22" s="199"/>
      <c r="Z22" s="313">
        <v>6.7193771263347166</v>
      </c>
      <c r="AA22" s="199"/>
      <c r="AB22" s="423">
        <v>6.8510547260850831</v>
      </c>
      <c r="AC22" s="196">
        <f>_xll.qlSimpleQuoteSetValue(F22,AB22/10000,Trigger)</f>
        <v>4.7491810148143215E-10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6.6000000000000005</v>
      </c>
      <c r="U23" s="315">
        <v>0</v>
      </c>
      <c r="V23" s="315">
        <f>_xll.qlMidEquivalent(T23,U23)</f>
        <v>6.6000000000000005</v>
      </c>
      <c r="W23" s="197" t="b">
        <f t="shared" si="2"/>
        <v>1</v>
      </c>
      <c r="X23" s="316">
        <v>6.6000000000000005</v>
      </c>
      <c r="Y23" s="199"/>
      <c r="Z23" s="313">
        <v>6.5</v>
      </c>
      <c r="AA23" s="199"/>
      <c r="AB23" s="423">
        <v>6.6000000000000005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327</v>
      </c>
      <c r="U24" s="315" t="s">
        <v>327</v>
      </c>
      <c r="V24" s="315" t="e">
        <f>_xll.qlMidEquivalent(T24,U24)</f>
        <v>#NUM!</v>
      </c>
      <c r="W24" s="197" t="b">
        <f t="shared" si="2"/>
        <v>0</v>
      </c>
      <c r="X24" s="316">
        <v>6.3919232541319104</v>
      </c>
      <c r="Y24" s="199"/>
      <c r="Z24" s="313">
        <v>6.3117741989567131</v>
      </c>
      <c r="AA24" s="199"/>
      <c r="AB24" s="423">
        <v>6.3919232541319104</v>
      </c>
      <c r="AC24" s="196">
        <f>_xll.qlSimpleQuoteSetValue(F24,AB24/10000,Trigger)</f>
        <v>-2.8973629517727723E-10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327</v>
      </c>
      <c r="U25" s="315" t="s">
        <v>327</v>
      </c>
      <c r="V25" s="315" t="e">
        <f>_xll.qlMidEquivalent(T25,U25)</f>
        <v>#NUM!</v>
      </c>
      <c r="W25" s="197" t="b">
        <f t="shared" si="2"/>
        <v>0</v>
      </c>
      <c r="X25" s="316">
        <v>6.2249856672991317</v>
      </c>
      <c r="Y25" s="199"/>
      <c r="Z25" s="313">
        <v>6.1529084635678055</v>
      </c>
      <c r="AA25" s="199"/>
      <c r="AB25" s="423">
        <v>6.2249856672991317</v>
      </c>
      <c r="AC25" s="196">
        <f>_xll.qlSimpleQuoteSetValue(F25,AB25/10000,Trigger)</f>
        <v>-3.6021269127217703E-10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327</v>
      </c>
      <c r="U26" s="315" t="s">
        <v>327</v>
      </c>
      <c r="V26" s="315" t="e">
        <f>_xll.qlMidEquivalent(T26,U26)</f>
        <v>#NUM!</v>
      </c>
      <c r="W26" s="197" t="b">
        <f t="shared" si="2"/>
        <v>0</v>
      </c>
      <c r="X26" s="316">
        <v>6.0920864534003982</v>
      </c>
      <c r="Y26" s="199"/>
      <c r="Z26" s="313">
        <v>6.0181556287005415</v>
      </c>
      <c r="AA26" s="199"/>
      <c r="AB26" s="423">
        <v>6.0920864534003982</v>
      </c>
      <c r="AC26" s="196">
        <f>_xll.qlSimpleQuoteSetValue(F26,AB26/10000,Trigger)</f>
        <v>-2.8582093983264834E-10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327</v>
      </c>
      <c r="U27" s="315" t="s">
        <v>327</v>
      </c>
      <c r="V27" s="315" t="e">
        <f>_xll.qlMidEquivalent(T27,U27)</f>
        <v>#NUM!</v>
      </c>
      <c r="W27" s="197" t="b">
        <f t="shared" si="2"/>
        <v>0</v>
      </c>
      <c r="X27" s="316">
        <v>5.9861248263344429</v>
      </c>
      <c r="Y27" s="199"/>
      <c r="Z27" s="313">
        <v>5.9022685292221846</v>
      </c>
      <c r="AA27" s="199"/>
      <c r="AB27" s="423">
        <v>5.9861248263344429</v>
      </c>
      <c r="AC27" s="196">
        <f>_xll.qlSimpleQuoteSetValue(F27,AB27/10000,Trigger)</f>
        <v>-1.4095279229821983E-10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5.9</v>
      </c>
      <c r="U28" s="315">
        <v>0</v>
      </c>
      <c r="V28" s="315">
        <f>_xll.qlMidEquivalent(T28,U28)</f>
        <v>5.9</v>
      </c>
      <c r="W28" s="197" t="b">
        <f t="shared" si="2"/>
        <v>1</v>
      </c>
      <c r="X28" s="316">
        <v>5.9</v>
      </c>
      <c r="Y28" s="199"/>
      <c r="Z28" s="313">
        <v>5.8</v>
      </c>
      <c r="AA28" s="199"/>
      <c r="AB28" s="423">
        <v>5.9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327</v>
      </c>
      <c r="U29" s="315" t="s">
        <v>327</v>
      </c>
      <c r="V29" s="315" t="e">
        <f>_xll.qlMidEquivalent(T29,U29)</f>
        <v>#NUM!</v>
      </c>
      <c r="W29" s="197" t="b">
        <f t="shared" si="2"/>
        <v>0</v>
      </c>
      <c r="X29" s="316">
        <v>5.8272639853697541</v>
      </c>
      <c r="Y29" s="199"/>
      <c r="Z29" s="313">
        <v>5.7068285948765638</v>
      </c>
      <c r="AA29" s="199"/>
      <c r="AB29" s="423">
        <v>5.8272639853697541</v>
      </c>
      <c r="AC29" s="196">
        <f>_xll.qlSimpleQuoteSetValue(F29,AB29/10000,Trigger)</f>
        <v>7.8307106784157587E-11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327</v>
      </c>
      <c r="U30" s="315" t="s">
        <v>327</v>
      </c>
      <c r="V30" s="315" t="e">
        <f>_xll.qlMidEquivalent(T30,U30)</f>
        <v>#NUM!</v>
      </c>
      <c r="W30" s="197" t="b">
        <f t="shared" si="2"/>
        <v>0</v>
      </c>
      <c r="X30" s="316">
        <v>5.764079981712193</v>
      </c>
      <c r="Y30" s="199"/>
      <c r="Z30" s="313">
        <v>5.6211357435957048</v>
      </c>
      <c r="AA30" s="199"/>
      <c r="AB30" s="423">
        <v>5.764079981712193</v>
      </c>
      <c r="AC30" s="196">
        <f>_xll.qlSimpleQuoteSetValue(F30,AB30/10000,Trigger)</f>
        <v>9.7883883507302039E-11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327</v>
      </c>
      <c r="U31" s="315" t="s">
        <v>327</v>
      </c>
      <c r="V31" s="315" t="e">
        <f>_xll.qlMidEquivalent(T31,U31)</f>
        <v>#NUM!</v>
      </c>
      <c r="W31" s="197" t="b">
        <f t="shared" si="2"/>
        <v>0</v>
      </c>
      <c r="X31" s="316">
        <v>5.7072639853697549</v>
      </c>
      <c r="Y31" s="199"/>
      <c r="Z31" s="313">
        <v>5.5420285948765642</v>
      </c>
      <c r="AA31" s="199"/>
      <c r="AB31" s="423">
        <v>5.7072639853697549</v>
      </c>
      <c r="AC31" s="196">
        <f>_xll.qlSimpleQuoteSetValue(F31,AB31/10000,Trigger)</f>
        <v>7.8307106784157587E-11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327</v>
      </c>
      <c r="U32" s="315" t="s">
        <v>327</v>
      </c>
      <c r="V32" s="315" t="e">
        <f>_xll.qlMidEquivalent(T32,U32)</f>
        <v>#NUM!</v>
      </c>
      <c r="W32" s="197" t="b">
        <f t="shared" si="2"/>
        <v>0</v>
      </c>
      <c r="X32" s="316">
        <v>5.6536319926848773</v>
      </c>
      <c r="Y32" s="199"/>
      <c r="Z32" s="313">
        <v>5.4686142974382825</v>
      </c>
      <c r="AA32" s="199"/>
      <c r="AB32" s="423">
        <v>5.6536319926848773</v>
      </c>
      <c r="AC32" s="196">
        <f>_xll.qlSimpleQuoteSetValue(F32,AB32/10000,Trigger)</f>
        <v>3.9153553337868685E-11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5.6000000000000005</v>
      </c>
      <c r="U33" s="315">
        <v>0</v>
      </c>
      <c r="V33" s="315">
        <f>_xll.qlMidEquivalent(T33,U33)</f>
        <v>5.6000000000000005</v>
      </c>
      <c r="W33" s="197" t="b">
        <f t="shared" si="2"/>
        <v>1</v>
      </c>
      <c r="X33" s="316">
        <v>5.6000000000000005</v>
      </c>
      <c r="Y33" s="199"/>
      <c r="Z33" s="313">
        <v>5.4</v>
      </c>
      <c r="AA33" s="199"/>
      <c r="AB33" s="423">
        <v>5.6000000000000005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327</v>
      </c>
      <c r="U34" s="315" t="s">
        <v>327</v>
      </c>
      <c r="V34" s="315" t="e">
        <f>_xll.qlMidEquivalent(T34,U34)</f>
        <v>#NUM!</v>
      </c>
      <c r="W34" s="197" t="b">
        <f t="shared" si="2"/>
        <v>0</v>
      </c>
      <c r="X34" s="316">
        <v>5.5438208043890747</v>
      </c>
      <c r="Y34" s="199"/>
      <c r="Z34" s="313">
        <v>5.335311421537031</v>
      </c>
      <c r="AA34" s="199"/>
      <c r="AB34" s="423">
        <v>5.5438208043890747</v>
      </c>
      <c r="AC34" s="196">
        <f>_xll.qlSimpleQuoteSetValue(F34,AB34/10000,Trigger)</f>
        <v>-2.3492131959353124E-11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327</v>
      </c>
      <c r="U35" s="315" t="s">
        <v>327</v>
      </c>
      <c r="V35" s="315" t="e">
        <f>_xll.qlMidEquivalent(T35,U35)</f>
        <v>#NUM!</v>
      </c>
      <c r="W35" s="197" t="b">
        <f t="shared" si="2"/>
        <v>0</v>
      </c>
      <c r="X35" s="316">
        <v>5.4850944058520987</v>
      </c>
      <c r="Y35" s="199"/>
      <c r="Z35" s="313">
        <v>5.2737485620493745</v>
      </c>
      <c r="AA35" s="199"/>
      <c r="AB35" s="423">
        <v>5.4850944058520987</v>
      </c>
      <c r="AC35" s="196">
        <f>_xll.qlSimpleQuoteSetValue(F35,AB35/10000,Trigger)</f>
        <v>-3.1322842648610905E-11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327</v>
      </c>
      <c r="U36" s="315" t="s">
        <v>327</v>
      </c>
      <c r="V36" s="315" t="e">
        <f>_xll.qlMidEquivalent(T36,U36)</f>
        <v>#NUM!</v>
      </c>
      <c r="W36" s="197" t="b">
        <f t="shared" si="2"/>
        <v>0</v>
      </c>
      <c r="X36" s="316">
        <v>5.4244576051205868</v>
      </c>
      <c r="Y36" s="199"/>
      <c r="Z36" s="313">
        <v>5.2145299917932029</v>
      </c>
      <c r="AA36" s="199"/>
      <c r="AB36" s="423">
        <v>5.4244576051205868</v>
      </c>
      <c r="AC36" s="196">
        <f>_xll.qlSimpleQuoteSetValue(F36,AB36/10000,Trigger)</f>
        <v>-2.7407487303982014E-11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327</v>
      </c>
      <c r="U37" s="315" t="s">
        <v>327</v>
      </c>
      <c r="V37" s="315" t="e">
        <f>_xll.qlMidEquivalent(T37,U37)</f>
        <v>#NUM!</v>
      </c>
      <c r="W37" s="197" t="b">
        <f t="shared" si="2"/>
        <v>0</v>
      </c>
      <c r="X37" s="316">
        <v>5.3625472029260495</v>
      </c>
      <c r="Y37" s="199"/>
      <c r="Z37" s="313">
        <v>5.1568742810246873</v>
      </c>
      <c r="AA37" s="199"/>
      <c r="AB37" s="423">
        <v>5.3625472029260495</v>
      </c>
      <c r="AC37" s="196">
        <f>_xll.qlSimpleQuoteSetValue(F37,AB37/10000,Trigger)</f>
        <v>-1.5661421378515561E-11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5.3000000000000007</v>
      </c>
      <c r="U38" s="315">
        <v>0</v>
      </c>
      <c r="V38" s="315">
        <f>_xll.qlMidEquivalent(T38,U38)</f>
        <v>5.3000000000000007</v>
      </c>
      <c r="W38" s="197" t="b">
        <f t="shared" si="2"/>
        <v>1</v>
      </c>
      <c r="X38" s="316">
        <v>5.3000000000000007</v>
      </c>
      <c r="Y38" s="199"/>
      <c r="Z38" s="313">
        <v>5.0999999999999996</v>
      </c>
      <c r="AA38" s="199"/>
      <c r="AB38" s="423">
        <v>5.3000000000000007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327</v>
      </c>
      <c r="U39" s="315" t="s">
        <v>327</v>
      </c>
      <c r="V39" s="315" t="e">
        <f>_xll.qlMidEquivalent(T39,U39)</f>
        <v>#NUM!</v>
      </c>
      <c r="W39" s="197" t="b">
        <f t="shared" si="2"/>
        <v>0</v>
      </c>
      <c r="X39" s="314">
        <f>X38</f>
        <v>5.3000000000000007</v>
      </c>
      <c r="Y39" s="199"/>
      <c r="Z39" s="313">
        <v>5.0999999999999996</v>
      </c>
      <c r="AA39" s="199"/>
      <c r="AB39" s="423">
        <v>5.3000000000000007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327</v>
      </c>
      <c r="U40" s="315" t="s">
        <v>327</v>
      </c>
      <c r="V40" s="315" t="e">
        <f>_xll.qlMidEquivalent(T40,U40)</f>
        <v>#NUM!</v>
      </c>
      <c r="W40" s="197" t="b">
        <f t="shared" si="2"/>
        <v>0</v>
      </c>
      <c r="X40" s="314">
        <f>X39</f>
        <v>5.3000000000000007</v>
      </c>
      <c r="Y40" s="199"/>
      <c r="Z40" s="313">
        <v>5.0999999999999996</v>
      </c>
      <c r="AA40" s="199"/>
      <c r="AB40" s="423">
        <v>5.3000000000000007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327</v>
      </c>
      <c r="U41" s="315" t="s">
        <v>327</v>
      </c>
      <c r="V41" s="315" t="e">
        <f>_xll.qlMidEquivalent(T41,U41)</f>
        <v>#NUM!</v>
      </c>
      <c r="W41" s="197" t="b">
        <f t="shared" si="2"/>
        <v>0</v>
      </c>
      <c r="X41" s="314">
        <f>X40</f>
        <v>5.3000000000000007</v>
      </c>
      <c r="Y41" s="199"/>
      <c r="Z41" s="313">
        <v>5.0999999999999996</v>
      </c>
      <c r="AA41" s="199"/>
      <c r="AB41" s="423">
        <v>5.3000000000000007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327</v>
      </c>
      <c r="U42" s="312" t="s">
        <v>327</v>
      </c>
      <c r="V42" s="312" t="e">
        <f>_xll.qlMidEquivalent(T42,U42)</f>
        <v>#NUM!</v>
      </c>
      <c r="W42" s="210" t="b">
        <f t="shared" si="2"/>
        <v>0</v>
      </c>
      <c r="X42" s="311">
        <f>X41</f>
        <v>5.3000000000000007</v>
      </c>
      <c r="Y42" s="199"/>
      <c r="Z42" s="310">
        <v>5.0999999999999996</v>
      </c>
      <c r="AA42" s="199"/>
      <c r="AB42" s="424">
        <v>5.3000000000000007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obj_0068f#0000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16:23:27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8.9</v>
      </c>
      <c r="U5" s="315">
        <v>0</v>
      </c>
      <c r="V5" s="315">
        <f>_xll.qlMidEquivalent(T5,U5)</f>
        <v>8.9</v>
      </c>
      <c r="W5" s="197" t="b">
        <f t="shared" ref="W5:W42" si="2">IF(ISNUMBER(V5),TRUE,FALSE)</f>
        <v>1</v>
      </c>
      <c r="X5" s="316">
        <f t="array" ref="X5:X38">_xll.qlInterpolationInterpolate(S3,N5:N42)</f>
        <v>8.9</v>
      </c>
      <c r="Y5" s="199"/>
      <c r="Z5" s="313">
        <v>8.6999999999999993</v>
      </c>
      <c r="AA5" s="199"/>
      <c r="AB5" s="423">
        <f t="array" ref="AB5:AB42">QuoteLive</f>
        <v>8.9</v>
      </c>
      <c r="AC5" s="196">
        <f>_xll.qlSimpleQuoteSetValue(F5,AB5/10000,Trigger)</f>
        <v>0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3">
        <v>8.6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327</v>
      </c>
      <c r="U7" s="315" t="s">
        <v>327</v>
      </c>
      <c r="V7" s="315" t="e">
        <f>_xll.qlMidEquivalent(T7,U7)</f>
        <v>#NUM!</v>
      </c>
      <c r="W7" s="197" t="b">
        <f t="shared" si="2"/>
        <v>0</v>
      </c>
      <c r="X7" s="316">
        <v>8.4894761933364205</v>
      </c>
      <c r="Y7" s="199"/>
      <c r="Z7" s="313">
        <v>8.5663270766868713</v>
      </c>
      <c r="AA7" s="199"/>
      <c r="AB7" s="423">
        <v>8.4894761933364205</v>
      </c>
      <c r="AC7" s="196">
        <f>_xll.qlSimpleQuoteSetValue(F7,AB7/10000,Trigger)</f>
        <v>-5.2732059170612633E-13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327</v>
      </c>
      <c r="U8" s="315" t="s">
        <v>327</v>
      </c>
      <c r="V8" s="315" t="e">
        <f>_xll.qlMidEquivalent(T8,U8)</f>
        <v>#NUM!</v>
      </c>
      <c r="W8" s="197" t="b">
        <f t="shared" si="2"/>
        <v>0</v>
      </c>
      <c r="X8" s="316">
        <v>8.4070773866728423</v>
      </c>
      <c r="Y8" s="199"/>
      <c r="Z8" s="313">
        <v>8.5420291533737416</v>
      </c>
      <c r="AA8" s="199"/>
      <c r="AB8" s="423">
        <v>8.4070773866728423</v>
      </c>
      <c r="AC8" s="196">
        <f>_xll.qlSimpleQuoteSetValue(F8,AB8/10000,Trigger)</f>
        <v>-1.0546411834122527E-12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327</v>
      </c>
      <c r="U9" s="315" t="s">
        <v>327</v>
      </c>
      <c r="V9" s="315" t="e">
        <f>_xll.qlMidEquivalent(T9,U9)</f>
        <v>#NUM!</v>
      </c>
      <c r="W9" s="197" t="b">
        <f t="shared" si="2"/>
        <v>0</v>
      </c>
      <c r="X9" s="316">
        <v>8.3461398866728427</v>
      </c>
      <c r="Y9" s="199"/>
      <c r="Z9" s="313">
        <v>8.5217166533737423</v>
      </c>
      <c r="AA9" s="199"/>
      <c r="AB9" s="423">
        <v>8.3461398866728427</v>
      </c>
      <c r="AC9" s="196">
        <f>_xll.qlSimpleQuoteSetValue(F9,AB9/10000,Trigger)</f>
        <v>-1.0546411834122527E-12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8.3000000000000007</v>
      </c>
      <c r="U10" s="315">
        <v>0</v>
      </c>
      <c r="V10" s="315">
        <f>_xll.qlMidEquivalent(T10,U10)</f>
        <v>8.3000000000000007</v>
      </c>
      <c r="W10" s="197" t="b">
        <f t="shared" si="2"/>
        <v>1</v>
      </c>
      <c r="X10" s="316">
        <v>8.3000000000000007</v>
      </c>
      <c r="Y10" s="199"/>
      <c r="Z10" s="313">
        <v>8.5</v>
      </c>
      <c r="AA10" s="199"/>
      <c r="AB10" s="423">
        <v>8.3000000000000007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8.2000000000000011</v>
      </c>
      <c r="U11" s="315">
        <v>0</v>
      </c>
      <c r="V11" s="315">
        <f>_xll.qlMidEquivalent(T11,U11)</f>
        <v>8.2000000000000011</v>
      </c>
      <c r="W11" s="197" t="b">
        <f t="shared" si="2"/>
        <v>1</v>
      </c>
      <c r="X11" s="316">
        <v>8.2000000000000011</v>
      </c>
      <c r="Y11" s="199"/>
      <c r="Z11" s="313">
        <v>8.4</v>
      </c>
      <c r="AA11" s="199"/>
      <c r="AB11" s="423">
        <v>8.2000000000000011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8.2000000000000011</v>
      </c>
      <c r="U12" s="315">
        <v>0</v>
      </c>
      <c r="V12" s="315">
        <f>_xll.qlMidEquivalent(T12,U12)</f>
        <v>8.2000000000000011</v>
      </c>
      <c r="W12" s="197" t="b">
        <f t="shared" si="2"/>
        <v>1</v>
      </c>
      <c r="X12" s="316">
        <v>8.2000000000000011</v>
      </c>
      <c r="Y12" s="199"/>
      <c r="Z12" s="313">
        <v>8.4</v>
      </c>
      <c r="AA12" s="199"/>
      <c r="AB12" s="423">
        <v>8.2000000000000011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8.2000000000000011</v>
      </c>
      <c r="U13" s="315">
        <v>0</v>
      </c>
      <c r="V13" s="315">
        <f>_xll.qlMidEquivalent(T13,U13)</f>
        <v>8.2000000000000011</v>
      </c>
      <c r="W13" s="197" t="b">
        <f t="shared" si="2"/>
        <v>1</v>
      </c>
      <c r="X13" s="316">
        <v>8.2000000000000011</v>
      </c>
      <c r="Y13" s="199"/>
      <c r="Z13" s="313">
        <v>8.4</v>
      </c>
      <c r="AA13" s="199"/>
      <c r="AB13" s="423">
        <v>8.2000000000000011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8.2000000000000011</v>
      </c>
      <c r="U14" s="315">
        <v>0</v>
      </c>
      <c r="V14" s="315">
        <f>_xll.qlMidEquivalent(T14,U14)</f>
        <v>8.2000000000000011</v>
      </c>
      <c r="W14" s="197" t="b">
        <f t="shared" si="2"/>
        <v>1</v>
      </c>
      <c r="X14" s="316">
        <v>8.2000000000000011</v>
      </c>
      <c r="Y14" s="199"/>
      <c r="Z14" s="313">
        <v>8.5</v>
      </c>
      <c r="AA14" s="199"/>
      <c r="AB14" s="423">
        <v>8.2000000000000011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8.3000000000000007</v>
      </c>
      <c r="U15" s="315">
        <v>0</v>
      </c>
      <c r="V15" s="315">
        <f>_xll.qlMidEquivalent(T15,U15)</f>
        <v>8.3000000000000007</v>
      </c>
      <c r="W15" s="197" t="b">
        <f t="shared" si="2"/>
        <v>1</v>
      </c>
      <c r="X15" s="316">
        <v>8.3000000000000007</v>
      </c>
      <c r="Y15" s="199"/>
      <c r="Z15" s="313">
        <v>8.6999999999999993</v>
      </c>
      <c r="AA15" s="199"/>
      <c r="AB15" s="423">
        <v>8.3000000000000007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8.4</v>
      </c>
      <c r="U16" s="315">
        <v>0</v>
      </c>
      <c r="V16" s="315">
        <f>_xll.qlMidEquivalent(T16,U16)</f>
        <v>8.4</v>
      </c>
      <c r="W16" s="197" t="b">
        <f t="shared" si="2"/>
        <v>1</v>
      </c>
      <c r="X16" s="316">
        <v>8.4</v>
      </c>
      <c r="Y16" s="199"/>
      <c r="Z16" s="313">
        <v>8.9</v>
      </c>
      <c r="AA16" s="199"/>
      <c r="AB16" s="423">
        <v>8.4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8.5</v>
      </c>
      <c r="U17" s="315">
        <v>0</v>
      </c>
      <c r="V17" s="315">
        <f>_xll.qlMidEquivalent(T17,U17)</f>
        <v>8.5</v>
      </c>
      <c r="W17" s="197" t="b">
        <f t="shared" si="2"/>
        <v>1</v>
      </c>
      <c r="X17" s="316">
        <v>8.5</v>
      </c>
      <c r="Y17" s="199"/>
      <c r="Z17" s="313">
        <v>9</v>
      </c>
      <c r="AA17" s="199"/>
      <c r="AB17" s="423">
        <v>8.5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8.6</v>
      </c>
      <c r="U18" s="315">
        <v>0</v>
      </c>
      <c r="V18" s="315">
        <f>_xll.qlMidEquivalent(T18,U18)</f>
        <v>8.6</v>
      </c>
      <c r="W18" s="197" t="b">
        <f t="shared" si="2"/>
        <v>1</v>
      </c>
      <c r="X18" s="316">
        <v>8.6</v>
      </c>
      <c r="Y18" s="199"/>
      <c r="Z18" s="313">
        <v>9.1</v>
      </c>
      <c r="AA18" s="199"/>
      <c r="AB18" s="423">
        <v>8.6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327</v>
      </c>
      <c r="U19" s="315" t="s">
        <v>327</v>
      </c>
      <c r="V19" s="315" t="e">
        <f>_xll.qlMidEquivalent(T19,U19)</f>
        <v>#NUM!</v>
      </c>
      <c r="W19" s="197" t="b">
        <f t="shared" si="2"/>
        <v>0</v>
      </c>
      <c r="X19" s="316">
        <v>8.6621172866320535</v>
      </c>
      <c r="Y19" s="199"/>
      <c r="Z19" s="313">
        <v>9.2094078348938151</v>
      </c>
      <c r="AA19" s="199"/>
      <c r="AB19" s="423">
        <v>8.6621172866320535</v>
      </c>
      <c r="AC19" s="196">
        <f>_xll.qlSimpleQuoteSetValue(F19,AB19/10000,Trigger)</f>
        <v>4.3599182321862537E-7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8.7000000000000011</v>
      </c>
      <c r="U20" s="315">
        <v>0</v>
      </c>
      <c r="V20" s="315">
        <f>_xll.qlMidEquivalent(T20,U20)</f>
        <v>8.7000000000000011</v>
      </c>
      <c r="W20" s="197" t="b">
        <f t="shared" si="2"/>
        <v>1</v>
      </c>
      <c r="X20" s="316">
        <v>8.7000000000000011</v>
      </c>
      <c r="Y20" s="199"/>
      <c r="Z20" s="313">
        <v>9.3000000000000007</v>
      </c>
      <c r="AA20" s="199"/>
      <c r="AB20" s="423">
        <v>8.7000000000000011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327</v>
      </c>
      <c r="U21" s="315" t="s">
        <v>327</v>
      </c>
      <c r="V21" s="315" t="e">
        <f>_xll.qlMidEquivalent(T21,U21)</f>
        <v>#NUM!</v>
      </c>
      <c r="W21" s="197" t="b">
        <f t="shared" si="2"/>
        <v>0</v>
      </c>
      <c r="X21" s="316">
        <v>8.7417266380730787</v>
      </c>
      <c r="Y21" s="199"/>
      <c r="Z21" s="313">
        <v>9.3519479203542932</v>
      </c>
      <c r="AA21" s="199"/>
      <c r="AB21" s="423">
        <v>8.7417266380730787</v>
      </c>
      <c r="AC21" s="196">
        <f>_xll.qlSimpleQuoteSetValue(F21,AB21/10000,Trigger)</f>
        <v>-2.9144479764838362E-6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327</v>
      </c>
      <c r="U22" s="315" t="s">
        <v>327</v>
      </c>
      <c r="V22" s="315" t="e">
        <f>_xll.qlMidEquivalent(T22,U22)</f>
        <v>#NUM!</v>
      </c>
      <c r="W22" s="197" t="b">
        <f t="shared" si="2"/>
        <v>0</v>
      </c>
      <c r="X22" s="316">
        <v>8.7819744301476508</v>
      </c>
      <c r="Y22" s="199"/>
      <c r="Z22" s="313">
        <v>9.3782237911218065</v>
      </c>
      <c r="AA22" s="199"/>
      <c r="AB22" s="423">
        <v>8.7819744301476508</v>
      </c>
      <c r="AC22" s="196">
        <f>_xll.qlSimpleQuoteSetValue(F22,AB22/10000,Trigger)</f>
        <v>-7.0683350993529367E-6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8.8000000000000007</v>
      </c>
      <c r="U23" s="315">
        <v>0</v>
      </c>
      <c r="V23" s="315">
        <f>_xll.qlMidEquivalent(T23,U23)</f>
        <v>8.8000000000000007</v>
      </c>
      <c r="W23" s="197" t="b">
        <f t="shared" si="2"/>
        <v>1</v>
      </c>
      <c r="X23" s="316">
        <v>8.8000000000000007</v>
      </c>
      <c r="Y23" s="199"/>
      <c r="Z23" s="313">
        <v>9.4</v>
      </c>
      <c r="AA23" s="199"/>
      <c r="AB23" s="423">
        <v>8.8000000000000007</v>
      </c>
      <c r="AC23" s="196">
        <f>_xll.qlSimpleQuoteSetValue(F23,AB23/10000,Trigger)</f>
        <v>-1.0000000000000026E-5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327</v>
      </c>
      <c r="U24" s="315" t="s">
        <v>327</v>
      </c>
      <c r="V24" s="315" t="e">
        <f>_xll.qlMidEquivalent(T24,U24)</f>
        <v>#NUM!</v>
      </c>
      <c r="W24" s="197" t="b">
        <f t="shared" si="2"/>
        <v>0</v>
      </c>
      <c r="X24" s="316">
        <v>8.8000000000000007</v>
      </c>
      <c r="Y24" s="199"/>
      <c r="Z24" s="313">
        <v>9.4378136579195875</v>
      </c>
      <c r="AA24" s="199"/>
      <c r="AB24" s="423">
        <v>8.8000000000000007</v>
      </c>
      <c r="AC24" s="196">
        <f>_xll.qlSimpleQuoteSetValue(F24,AB24/10000,Trigger)</f>
        <v>-1.1200000000000055E-5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327</v>
      </c>
      <c r="U25" s="315" t="s">
        <v>327</v>
      </c>
      <c r="V25" s="315" t="e">
        <f>_xll.qlMidEquivalent(T25,U25)</f>
        <v>#NUM!</v>
      </c>
      <c r="W25" s="197" t="b">
        <f t="shared" si="2"/>
        <v>0</v>
      </c>
      <c r="X25" s="316">
        <v>8.8000000000000007</v>
      </c>
      <c r="Y25" s="199"/>
      <c r="Z25" s="313">
        <v>9.4895403651595345</v>
      </c>
      <c r="AA25" s="199"/>
      <c r="AB25" s="423">
        <v>8.8000000000000007</v>
      </c>
      <c r="AC25" s="196">
        <f>_xll.qlSimpleQuoteSetValue(F25,AB25/10000,Trigger)</f>
        <v>-1.180000000000007E-5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327</v>
      </c>
      <c r="U26" s="315" t="s">
        <v>327</v>
      </c>
      <c r="V26" s="315" t="e">
        <f>_xll.qlMidEquivalent(T26,U26)</f>
        <v>#NUM!</v>
      </c>
      <c r="W26" s="197" t="b">
        <f t="shared" si="2"/>
        <v>0</v>
      </c>
      <c r="X26" s="316">
        <v>8.8000000000000007</v>
      </c>
      <c r="Y26" s="199"/>
      <c r="Z26" s="313">
        <v>9.5423602434396901</v>
      </c>
      <c r="AA26" s="199"/>
      <c r="AB26" s="423">
        <v>8.8000000000000007</v>
      </c>
      <c r="AC26" s="196">
        <f>_xll.qlSimpleQuoteSetValue(F26,AB26/10000,Trigger)</f>
        <v>-1.180000000000007E-5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327</v>
      </c>
      <c r="U27" s="315" t="s">
        <v>327</v>
      </c>
      <c r="V27" s="315" t="e">
        <f>_xll.qlMidEquivalent(T27,U27)</f>
        <v>#NUM!</v>
      </c>
      <c r="W27" s="197" t="b">
        <f t="shared" si="2"/>
        <v>0</v>
      </c>
      <c r="X27" s="316">
        <v>8.8000000000000007</v>
      </c>
      <c r="Y27" s="199"/>
      <c r="Z27" s="313">
        <v>9.5834534144798962</v>
      </c>
      <c r="AA27" s="199"/>
      <c r="AB27" s="423">
        <v>8.8000000000000007</v>
      </c>
      <c r="AC27" s="196">
        <f>_xll.qlSimpleQuoteSetValue(F27,AB27/10000,Trigger)</f>
        <v>-1.1200000000000055E-5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8.8000000000000007</v>
      </c>
      <c r="U28" s="315">
        <v>0</v>
      </c>
      <c r="V28" s="315">
        <f>_xll.qlMidEquivalent(T28,U28)</f>
        <v>8.8000000000000007</v>
      </c>
      <c r="W28" s="197" t="b">
        <f t="shared" si="2"/>
        <v>1</v>
      </c>
      <c r="X28" s="316">
        <v>8.8000000000000007</v>
      </c>
      <c r="Y28" s="199"/>
      <c r="Z28" s="313">
        <v>9.6</v>
      </c>
      <c r="AA28" s="199"/>
      <c r="AB28" s="423">
        <v>8.8000000000000007</v>
      </c>
      <c r="AC28" s="196">
        <f>_xll.qlSimpleQuoteSetValue(F28,AB28/10000,Trigger)</f>
        <v>-1.0000000000000026E-5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327</v>
      </c>
      <c r="U29" s="315" t="s">
        <v>327</v>
      </c>
      <c r="V29" s="315" t="e">
        <f>_xll.qlMidEquivalent(T29,U29)</f>
        <v>#NUM!</v>
      </c>
      <c r="W29" s="197" t="b">
        <f t="shared" si="2"/>
        <v>0</v>
      </c>
      <c r="X29" s="316">
        <v>8.8000000000000007</v>
      </c>
      <c r="Y29" s="199"/>
      <c r="Z29" s="313">
        <v>9.6</v>
      </c>
      <c r="AA29" s="199"/>
      <c r="AB29" s="423">
        <v>8.8000000000000007</v>
      </c>
      <c r="AC29" s="196">
        <f>_xll.qlSimpleQuoteSetValue(F29,AB29/10000,Trigger)</f>
        <v>-8.000000000000086E-6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327</v>
      </c>
      <c r="U30" s="315" t="s">
        <v>327</v>
      </c>
      <c r="V30" s="315" t="e">
        <f>_xll.qlMidEquivalent(T30,U30)</f>
        <v>#NUM!</v>
      </c>
      <c r="W30" s="197" t="b">
        <f t="shared" si="2"/>
        <v>0</v>
      </c>
      <c r="X30" s="316">
        <v>8.8000000000000007</v>
      </c>
      <c r="Y30" s="199"/>
      <c r="Z30" s="313">
        <v>9.6</v>
      </c>
      <c r="AA30" s="199"/>
      <c r="AB30" s="423">
        <v>8.8000000000000007</v>
      </c>
      <c r="AC30" s="196">
        <f>_xll.qlSimpleQuoteSetValue(F30,AB30/10000,Trigger)</f>
        <v>-5.4000000000000228E-6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327</v>
      </c>
      <c r="U31" s="315" t="s">
        <v>327</v>
      </c>
      <c r="V31" s="315" t="e">
        <f>_xll.qlMidEquivalent(T31,U31)</f>
        <v>#NUM!</v>
      </c>
      <c r="W31" s="197" t="b">
        <f t="shared" si="2"/>
        <v>0</v>
      </c>
      <c r="X31" s="316">
        <v>8.8000000000000007</v>
      </c>
      <c r="Y31" s="199"/>
      <c r="Z31" s="313">
        <v>9.6</v>
      </c>
      <c r="AA31" s="199"/>
      <c r="AB31" s="423">
        <v>8.8000000000000007</v>
      </c>
      <c r="AC31" s="196">
        <f>_xll.qlSimpleQuoteSetValue(F31,AB31/10000,Trigger)</f>
        <v>-2.8000000000000681E-6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327</v>
      </c>
      <c r="U32" s="315" t="s">
        <v>327</v>
      </c>
      <c r="V32" s="315" t="e">
        <f>_xll.qlMidEquivalent(T32,U32)</f>
        <v>#NUM!</v>
      </c>
      <c r="W32" s="197" t="b">
        <f t="shared" si="2"/>
        <v>0</v>
      </c>
      <c r="X32" s="316">
        <v>8.8000000000000007</v>
      </c>
      <c r="Y32" s="199"/>
      <c r="Z32" s="313">
        <v>9.6</v>
      </c>
      <c r="AA32" s="199"/>
      <c r="AB32" s="423">
        <v>8.8000000000000007</v>
      </c>
      <c r="AC32" s="196">
        <f>_xll.qlSimpleQuoteSetValue(F32,AB32/10000,Trigger)</f>
        <v>-7.9999999999991103E-7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8.8000000000000007</v>
      </c>
      <c r="U33" s="315">
        <v>0</v>
      </c>
      <c r="V33" s="315">
        <f>_xll.qlMidEquivalent(T33,U33)</f>
        <v>8.8000000000000007</v>
      </c>
      <c r="W33" s="197" t="b">
        <f t="shared" si="2"/>
        <v>1</v>
      </c>
      <c r="X33" s="316">
        <v>8.8000000000000007</v>
      </c>
      <c r="Y33" s="199"/>
      <c r="Z33" s="313">
        <v>9.6</v>
      </c>
      <c r="AA33" s="199"/>
      <c r="AB33" s="423">
        <v>8.8000000000000007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327</v>
      </c>
      <c r="U34" s="315" t="s">
        <v>327</v>
      </c>
      <c r="V34" s="315" t="e">
        <f>_xll.qlMidEquivalent(T34,U34)</f>
        <v>#NUM!</v>
      </c>
      <c r="W34" s="197" t="b">
        <f t="shared" si="2"/>
        <v>0</v>
      </c>
      <c r="X34" s="316">
        <v>8.8000000000000007</v>
      </c>
      <c r="Y34" s="199"/>
      <c r="Z34" s="313">
        <v>9.6</v>
      </c>
      <c r="AA34" s="199"/>
      <c r="AB34" s="423">
        <v>8.8000000000000007</v>
      </c>
      <c r="AC34" s="196">
        <f>_xll.qlSimpleQuoteSetValue(F34,AB34/10000,Trigger)</f>
        <v>0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327</v>
      </c>
      <c r="U35" s="315" t="s">
        <v>327</v>
      </c>
      <c r="V35" s="315" t="e">
        <f>_xll.qlMidEquivalent(T35,U35)</f>
        <v>#NUM!</v>
      </c>
      <c r="W35" s="197" t="b">
        <f t="shared" si="2"/>
        <v>0</v>
      </c>
      <c r="X35" s="316">
        <v>8.8000000000000007</v>
      </c>
      <c r="Y35" s="199"/>
      <c r="Z35" s="313">
        <v>9.6</v>
      </c>
      <c r="AA35" s="199"/>
      <c r="AB35" s="423">
        <v>8.8000000000000007</v>
      </c>
      <c r="AC35" s="196">
        <f>_xll.qlSimpleQuoteSetValue(F35,AB35/10000,Trigger)</f>
        <v>0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327</v>
      </c>
      <c r="U36" s="315" t="s">
        <v>327</v>
      </c>
      <c r="V36" s="315" t="e">
        <f>_xll.qlMidEquivalent(T36,U36)</f>
        <v>#NUM!</v>
      </c>
      <c r="W36" s="197" t="b">
        <f t="shared" si="2"/>
        <v>0</v>
      </c>
      <c r="X36" s="316">
        <v>8.8000000000000007</v>
      </c>
      <c r="Y36" s="199"/>
      <c r="Z36" s="313">
        <v>9.6</v>
      </c>
      <c r="AA36" s="199"/>
      <c r="AB36" s="423">
        <v>8.8000000000000007</v>
      </c>
      <c r="AC36" s="196">
        <f>_xll.qlSimpleQuoteSetValue(F36,AB36/10000,Trigger)</f>
        <v>0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327</v>
      </c>
      <c r="U37" s="315" t="s">
        <v>327</v>
      </c>
      <c r="V37" s="315" t="e">
        <f>_xll.qlMidEquivalent(T37,U37)</f>
        <v>#NUM!</v>
      </c>
      <c r="W37" s="197" t="b">
        <f t="shared" si="2"/>
        <v>0</v>
      </c>
      <c r="X37" s="316">
        <v>8.8000000000000007</v>
      </c>
      <c r="Y37" s="199"/>
      <c r="Z37" s="313">
        <v>9.6</v>
      </c>
      <c r="AA37" s="199"/>
      <c r="AB37" s="423">
        <v>8.8000000000000007</v>
      </c>
      <c r="AC37" s="196">
        <f>_xll.qlSimpleQuoteSetValue(F37,AB37/10000,Trigger)</f>
        <v>0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8.8000000000000007</v>
      </c>
      <c r="U38" s="315">
        <v>0</v>
      </c>
      <c r="V38" s="315">
        <f>_xll.qlMidEquivalent(T38,U38)</f>
        <v>8.8000000000000007</v>
      </c>
      <c r="W38" s="197" t="b">
        <f t="shared" si="2"/>
        <v>1</v>
      </c>
      <c r="X38" s="316">
        <v>8.8000000000000007</v>
      </c>
      <c r="Y38" s="199"/>
      <c r="Z38" s="313">
        <v>9.6</v>
      </c>
      <c r="AA38" s="199"/>
      <c r="AB38" s="423">
        <v>8.8000000000000007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327</v>
      </c>
      <c r="U39" s="315" t="s">
        <v>327</v>
      </c>
      <c r="V39" s="315" t="e">
        <f>_xll.qlMidEquivalent(T39,U39)</f>
        <v>#NUM!</v>
      </c>
      <c r="W39" s="197" t="b">
        <f t="shared" si="2"/>
        <v>0</v>
      </c>
      <c r="X39" s="314">
        <f>X38</f>
        <v>8.8000000000000007</v>
      </c>
      <c r="Y39" s="199"/>
      <c r="Z39" s="313">
        <v>9.6</v>
      </c>
      <c r="AA39" s="199"/>
      <c r="AB39" s="423">
        <v>8.8000000000000007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327</v>
      </c>
      <c r="U40" s="315" t="s">
        <v>327</v>
      </c>
      <c r="V40" s="315" t="e">
        <f>_xll.qlMidEquivalent(T40,U40)</f>
        <v>#NUM!</v>
      </c>
      <c r="W40" s="197" t="b">
        <f t="shared" si="2"/>
        <v>0</v>
      </c>
      <c r="X40" s="314">
        <f>X39</f>
        <v>8.8000000000000007</v>
      </c>
      <c r="Y40" s="199"/>
      <c r="Z40" s="313">
        <v>9.6</v>
      </c>
      <c r="AA40" s="199"/>
      <c r="AB40" s="423">
        <v>8.8000000000000007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327</v>
      </c>
      <c r="U41" s="315" t="s">
        <v>327</v>
      </c>
      <c r="V41" s="315" t="e">
        <f>_xll.qlMidEquivalent(T41,U41)</f>
        <v>#NUM!</v>
      </c>
      <c r="W41" s="197" t="b">
        <f t="shared" si="2"/>
        <v>0</v>
      </c>
      <c r="X41" s="314">
        <f>X40</f>
        <v>8.8000000000000007</v>
      </c>
      <c r="Y41" s="199"/>
      <c r="Z41" s="313">
        <v>9.6</v>
      </c>
      <c r="AA41" s="199"/>
      <c r="AB41" s="423">
        <v>8.8000000000000007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327</v>
      </c>
      <c r="U42" s="312" t="s">
        <v>327</v>
      </c>
      <c r="V42" s="312" t="e">
        <f>_xll.qlMidEquivalent(T42,U42)</f>
        <v>#NUM!</v>
      </c>
      <c r="W42" s="210" t="b">
        <f t="shared" si="2"/>
        <v>0</v>
      </c>
      <c r="X42" s="311">
        <f>X41</f>
        <v>8.8000000000000007</v>
      </c>
      <c r="Y42" s="199"/>
      <c r="Z42" s="310">
        <v>9.6</v>
      </c>
      <c r="AA42" s="199"/>
      <c r="AB42" s="424">
        <v>8.8000000000000007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obj_00690#0003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16:32:11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327</v>
      </c>
      <c r="U5" s="315" t="s">
        <v>327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25.1</v>
      </c>
      <c r="U6" s="315">
        <v>0</v>
      </c>
      <c r="V6" s="315">
        <f>_xll.qlMidEquivalent(T6,U6)</f>
        <v>25.1</v>
      </c>
      <c r="W6" s="197" t="b">
        <f t="shared" si="2"/>
        <v>1</v>
      </c>
      <c r="X6" s="316">
        <v>25.1</v>
      </c>
      <c r="Y6" s="199"/>
      <c r="Z6" s="313">
        <v>25.8</v>
      </c>
      <c r="AA6" s="199"/>
      <c r="AB6" s="423">
        <v>25.1</v>
      </c>
      <c r="AC6" s="196">
        <f>_xll.qlSimpleQuoteSetValue(F6,AB6/10000,Trigger)</f>
        <v>2.0000000000000052E-5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327</v>
      </c>
      <c r="U7" s="315" t="s">
        <v>327</v>
      </c>
      <c r="V7" s="315" t="e">
        <f>_xll.qlMidEquivalent(T7,U7)</f>
        <v>#NUM!</v>
      </c>
      <c r="W7" s="197" t="b">
        <f t="shared" si="2"/>
        <v>0</v>
      </c>
      <c r="X7" s="316">
        <v>25.043876053402357</v>
      </c>
      <c r="Y7" s="199"/>
      <c r="Z7" s="313">
        <v>25.74939820056257</v>
      </c>
      <c r="AA7" s="199"/>
      <c r="AB7" s="423">
        <v>25.043876053402357</v>
      </c>
      <c r="AC7" s="196">
        <f>_xll.qlSimpleQuoteSetValue(F7,AB7/10000,Trigger)</f>
        <v>1.667424303844001E-5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327</v>
      </c>
      <c r="U8" s="315" t="s">
        <v>327</v>
      </c>
      <c r="V8" s="315" t="e">
        <f>_xll.qlMidEquivalent(T8,U8)</f>
        <v>#NUM!</v>
      </c>
      <c r="W8" s="197" t="b">
        <f t="shared" si="2"/>
        <v>0</v>
      </c>
      <c r="X8" s="316">
        <v>24.990201685443768</v>
      </c>
      <c r="Y8" s="199"/>
      <c r="Z8" s="313">
        <v>25.699037120900115</v>
      </c>
      <c r="AA8" s="199"/>
      <c r="AB8" s="423">
        <v>24.990201685443768</v>
      </c>
      <c r="AC8" s="196">
        <f>_xll.qlSimpleQuoteSetValue(F8,AB8/10000,Trigger)</f>
        <v>1.3678788861503938E-5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327</v>
      </c>
      <c r="U9" s="315" t="s">
        <v>327</v>
      </c>
      <c r="V9" s="315" t="e">
        <f>_xll.qlMidEquivalent(T9,U9)</f>
        <v>#NUM!</v>
      </c>
      <c r="W9" s="197" t="b">
        <f t="shared" si="2"/>
        <v>0</v>
      </c>
      <c r="X9" s="316">
        <v>24.941426474763301</v>
      </c>
      <c r="Y9" s="199"/>
      <c r="Z9" s="313">
        <v>25.649157480787601</v>
      </c>
      <c r="AA9" s="199"/>
      <c r="AB9" s="423">
        <v>24.941426474763301</v>
      </c>
      <c r="AC9" s="196">
        <f>_xll.qlSimpleQuoteSetValue(F9,AB9/10000,Trigger)</f>
        <v>1.1343940253816243E-5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24.900000000000002</v>
      </c>
      <c r="U10" s="315">
        <v>0</v>
      </c>
      <c r="V10" s="315">
        <f>_xll.qlMidEquivalent(T10,U10)</f>
        <v>24.900000000000002</v>
      </c>
      <c r="W10" s="197" t="b">
        <f t="shared" si="2"/>
        <v>1</v>
      </c>
      <c r="X10" s="316">
        <v>24.900000000000002</v>
      </c>
      <c r="Y10" s="199"/>
      <c r="Z10" s="313">
        <v>25.6</v>
      </c>
      <c r="AA10" s="199"/>
      <c r="AB10" s="423">
        <v>24.900000000000002</v>
      </c>
      <c r="AC10" s="196">
        <f>_xll.qlSimpleQuoteSetValue(F10,AB10/10000,Trigger)</f>
        <v>1.0000000000000026E-5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24.8</v>
      </c>
      <c r="U11" s="315">
        <v>0</v>
      </c>
      <c r="V11" s="315">
        <f>_xll.qlMidEquivalent(T11,U11)</f>
        <v>24.8</v>
      </c>
      <c r="W11" s="197" t="b">
        <f t="shared" si="2"/>
        <v>1</v>
      </c>
      <c r="X11" s="316">
        <v>24.8</v>
      </c>
      <c r="Y11" s="199"/>
      <c r="Z11" s="313">
        <v>25.4</v>
      </c>
      <c r="AA11" s="199"/>
      <c r="AB11" s="423">
        <v>24.8</v>
      </c>
      <c r="AC11" s="196">
        <f>_xll.qlSimpleQuoteSetValue(F11,AB11/10000,Trigger)</f>
        <v>9.9999999999995925E-6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24.700000000000003</v>
      </c>
      <c r="U12" s="315">
        <v>0</v>
      </c>
      <c r="V12" s="315">
        <f>_xll.qlMidEquivalent(T12,U12)</f>
        <v>24.700000000000003</v>
      </c>
      <c r="W12" s="197" t="b">
        <f t="shared" si="2"/>
        <v>1</v>
      </c>
      <c r="X12" s="316">
        <v>24.700000000000003</v>
      </c>
      <c r="Y12" s="199"/>
      <c r="Z12" s="313">
        <v>25.2</v>
      </c>
      <c r="AA12" s="199"/>
      <c r="AB12" s="423">
        <v>24.700000000000003</v>
      </c>
      <c r="AC12" s="196">
        <f>_xll.qlSimpleQuoteSetValue(F12,AB12/10000,Trigger)</f>
        <v>0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24.6</v>
      </c>
      <c r="U13" s="315">
        <v>0</v>
      </c>
      <c r="V13" s="315">
        <f>_xll.qlMidEquivalent(T13,U13)</f>
        <v>24.6</v>
      </c>
      <c r="W13" s="197" t="b">
        <f t="shared" si="2"/>
        <v>1</v>
      </c>
      <c r="X13" s="316">
        <v>24.6</v>
      </c>
      <c r="Y13" s="199"/>
      <c r="Z13" s="313">
        <v>25.1</v>
      </c>
      <c r="AA13" s="199"/>
      <c r="AB13" s="423">
        <v>24.6</v>
      </c>
      <c r="AC13" s="196">
        <f>_xll.qlSimpleQuoteSetValue(F13,AB13/10000,Trigger)</f>
        <v>0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24.6</v>
      </c>
      <c r="U14" s="315">
        <v>0</v>
      </c>
      <c r="V14" s="315">
        <f>_xll.qlMidEquivalent(T14,U14)</f>
        <v>24.6</v>
      </c>
      <c r="W14" s="197" t="b">
        <f t="shared" si="2"/>
        <v>1</v>
      </c>
      <c r="X14" s="316">
        <v>24.6</v>
      </c>
      <c r="Y14" s="199"/>
      <c r="Z14" s="313">
        <v>24.9</v>
      </c>
      <c r="AA14" s="199"/>
      <c r="AB14" s="423">
        <v>24.6</v>
      </c>
      <c r="AC14" s="196">
        <f>_xll.qlSimpleQuoteSetValue(F14,AB14/10000,Trigger)</f>
        <v>1.0000000000000026E-5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24.5</v>
      </c>
      <c r="U15" s="315">
        <v>0</v>
      </c>
      <c r="V15" s="315">
        <f>_xll.qlMidEquivalent(T15,U15)</f>
        <v>24.5</v>
      </c>
      <c r="W15" s="197" t="b">
        <f t="shared" si="2"/>
        <v>1</v>
      </c>
      <c r="X15" s="316">
        <v>24.5</v>
      </c>
      <c r="Y15" s="199"/>
      <c r="Z15" s="313">
        <v>24.8</v>
      </c>
      <c r="AA15" s="199"/>
      <c r="AB15" s="423">
        <v>24.5</v>
      </c>
      <c r="AC15" s="196">
        <f>_xll.qlSimpleQuoteSetValue(F15,AB15/10000,Trigger)</f>
        <v>9.9999999999995925E-6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24.400000000000002</v>
      </c>
      <c r="U16" s="315">
        <v>0</v>
      </c>
      <c r="V16" s="315">
        <f>_xll.qlMidEquivalent(T16,U16)</f>
        <v>24.400000000000002</v>
      </c>
      <c r="W16" s="197" t="b">
        <f t="shared" si="2"/>
        <v>1</v>
      </c>
      <c r="X16" s="316">
        <v>24.400000000000002</v>
      </c>
      <c r="Y16" s="199"/>
      <c r="Z16" s="313">
        <v>24.7</v>
      </c>
      <c r="AA16" s="199"/>
      <c r="AB16" s="423">
        <v>24.400000000000002</v>
      </c>
      <c r="AC16" s="196">
        <f>_xll.qlSimpleQuoteSetValue(F16,AB16/10000,Trigger)</f>
        <v>1.000000000000046E-5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24.200000000000003</v>
      </c>
      <c r="U17" s="315">
        <v>0</v>
      </c>
      <c r="V17" s="315">
        <f>_xll.qlMidEquivalent(T17,U17)</f>
        <v>24.200000000000003</v>
      </c>
      <c r="W17" s="197" t="b">
        <f t="shared" si="2"/>
        <v>1</v>
      </c>
      <c r="X17" s="316">
        <v>24.200000000000003</v>
      </c>
      <c r="Y17" s="199"/>
      <c r="Z17" s="313">
        <v>24.5</v>
      </c>
      <c r="AA17" s="199"/>
      <c r="AB17" s="423">
        <v>24.200000000000003</v>
      </c>
      <c r="AC17" s="196">
        <f>_xll.qlSimpleQuoteSetValue(F17,AB17/10000,Trigger)</f>
        <v>0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24.1</v>
      </c>
      <c r="U18" s="315">
        <v>0</v>
      </c>
      <c r="V18" s="315">
        <f>_xll.qlMidEquivalent(T18,U18)</f>
        <v>24.1</v>
      </c>
      <c r="W18" s="197" t="b">
        <f t="shared" si="2"/>
        <v>1</v>
      </c>
      <c r="X18" s="316">
        <v>24.1</v>
      </c>
      <c r="Y18" s="199"/>
      <c r="Z18" s="313">
        <v>24.3</v>
      </c>
      <c r="AA18" s="199"/>
      <c r="AB18" s="423">
        <v>24.1</v>
      </c>
      <c r="AC18" s="196">
        <f>_xll.qlSimpleQuoteSetValue(F18,AB18/10000,Trigger)</f>
        <v>0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327</v>
      </c>
      <c r="U19" s="315" t="s">
        <v>327</v>
      </c>
      <c r="V19" s="315" t="e">
        <f>_xll.qlMidEquivalent(T19,U19)</f>
        <v>#NUM!</v>
      </c>
      <c r="W19" s="197" t="b">
        <f t="shared" si="2"/>
        <v>0</v>
      </c>
      <c r="X19" s="316">
        <v>24.008530781677127</v>
      </c>
      <c r="Y19" s="199"/>
      <c r="Z19" s="313">
        <v>24.135527756941261</v>
      </c>
      <c r="AA19" s="199"/>
      <c r="AB19" s="423">
        <v>24.008530781677127</v>
      </c>
      <c r="AC19" s="196">
        <f>_xll.qlSimpleQuoteSetValue(F19,AB19/10000,Trigger)</f>
        <v>7.6926533137781916E-7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23.900000000000002</v>
      </c>
      <c r="U20" s="315">
        <v>0</v>
      </c>
      <c r="V20" s="315">
        <f>_xll.qlMidEquivalent(T20,U20)</f>
        <v>23.900000000000002</v>
      </c>
      <c r="W20" s="197" t="b">
        <f t="shared" si="2"/>
        <v>1</v>
      </c>
      <c r="X20" s="316">
        <v>23.900000000000002</v>
      </c>
      <c r="Y20" s="199"/>
      <c r="Z20" s="313">
        <v>24</v>
      </c>
      <c r="AA20" s="199"/>
      <c r="AB20" s="423">
        <v>23.900000000000002</v>
      </c>
      <c r="AC20" s="196">
        <f>_xll.qlSimpleQuoteSetValue(F20,AB20/10000,Trigger)</f>
        <v>0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327</v>
      </c>
      <c r="U21" s="315" t="s">
        <v>327</v>
      </c>
      <c r="V21" s="315" t="e">
        <f>_xll.qlMidEquivalent(T21,U21)</f>
        <v>#NUM!</v>
      </c>
      <c r="W21" s="197" t="b">
        <f t="shared" si="2"/>
        <v>0</v>
      </c>
      <c r="X21" s="316">
        <v>23.791940748503002</v>
      </c>
      <c r="Y21" s="199"/>
      <c r="Z21" s="313">
        <v>23.884645176677765</v>
      </c>
      <c r="AA21" s="199"/>
      <c r="AB21" s="423">
        <v>23.791940748503002</v>
      </c>
      <c r="AC21" s="196">
        <f>_xll.qlSimpleQuoteSetValue(F21,AB21/10000,Trigger)</f>
        <v>-3.8713113428628584E-7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327</v>
      </c>
      <c r="U22" s="315" t="s">
        <v>327</v>
      </c>
      <c r="V22" s="315" t="e">
        <f>_xll.qlMidEquivalent(T22,U22)</f>
        <v>#NUM!</v>
      </c>
      <c r="W22" s="197" t="b">
        <f t="shared" si="2"/>
        <v>0</v>
      </c>
      <c r="X22" s="316">
        <v>23.690740424205941</v>
      </c>
      <c r="Y22" s="199"/>
      <c r="Z22" s="313">
        <v>23.785546294265149</v>
      </c>
      <c r="AA22" s="199"/>
      <c r="AB22" s="423">
        <v>23.690740424205941</v>
      </c>
      <c r="AC22" s="196">
        <f>_xll.qlSimpleQuoteSetValue(F22,AB22/10000,Trigger)</f>
        <v>-2.756205358237819E-7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23.6</v>
      </c>
      <c r="U23" s="315">
        <v>0</v>
      </c>
      <c r="V23" s="315">
        <f>_xll.qlMidEquivalent(T23,U23)</f>
        <v>23.6</v>
      </c>
      <c r="W23" s="197" t="b">
        <f t="shared" si="2"/>
        <v>1</v>
      </c>
      <c r="X23" s="316">
        <v>23.6</v>
      </c>
      <c r="Y23" s="199"/>
      <c r="Z23" s="313">
        <v>23.7</v>
      </c>
      <c r="AA23" s="199"/>
      <c r="AB23" s="423">
        <v>23.6</v>
      </c>
      <c r="AC23" s="196">
        <f>_xll.qlSimpleQuoteSetValue(F23,AB23/10000,Trigger)</f>
        <v>0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327</v>
      </c>
      <c r="U24" s="315" t="s">
        <v>327</v>
      </c>
      <c r="V24" s="315" t="e">
        <f>_xll.qlMidEquivalent(T24,U24)</f>
        <v>#NUM!</v>
      </c>
      <c r="W24" s="197" t="b">
        <f t="shared" si="2"/>
        <v>0</v>
      </c>
      <c r="X24" s="316">
        <v>23.522286605324133</v>
      </c>
      <c r="Y24" s="199"/>
      <c r="Z24" s="313">
        <v>23.625455421086482</v>
      </c>
      <c r="AA24" s="199"/>
      <c r="AB24" s="423">
        <v>23.522286605324133</v>
      </c>
      <c r="AC24" s="196">
        <f>_xll.qlSimpleQuoteSetValue(F24,AB24/10000,Trigger)</f>
        <v>1.6814956658789057E-7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327</v>
      </c>
      <c r="U25" s="315" t="s">
        <v>327</v>
      </c>
      <c r="V25" s="315" t="e">
        <f>_xll.qlMidEquivalent(T25,U25)</f>
        <v>#NUM!</v>
      </c>
      <c r="W25" s="197" t="b">
        <f t="shared" si="2"/>
        <v>0</v>
      </c>
      <c r="X25" s="316">
        <v>23.456031995808381</v>
      </c>
      <c r="Y25" s="199"/>
      <c r="Z25" s="313">
        <v>23.559971604594004</v>
      </c>
      <c r="AA25" s="199"/>
      <c r="AB25" s="423">
        <v>23.456031995808381</v>
      </c>
      <c r="AC25" s="196">
        <f>_xll.qlSimpleQuoteSetValue(F25,AB25/10000,Trigger)</f>
        <v>2.0905081251449895E-7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327</v>
      </c>
      <c r="U26" s="315" t="s">
        <v>327</v>
      </c>
      <c r="V26" s="315" t="e">
        <f>_xll.qlMidEquivalent(T26,U26)</f>
        <v>#NUM!</v>
      </c>
      <c r="W26" s="197" t="b">
        <f t="shared" si="2"/>
        <v>0</v>
      </c>
      <c r="X26" s="316">
        <v>23.398634083630562</v>
      </c>
      <c r="Y26" s="199"/>
      <c r="Z26" s="313">
        <v>23.501760077558288</v>
      </c>
      <c r="AA26" s="199"/>
      <c r="AB26" s="423">
        <v>23.398634083630562</v>
      </c>
      <c r="AC26" s="196">
        <f>_xll.qlSimpleQuoteSetValue(F26,AB26/10000,Trigger)</f>
        <v>1.6587727514737888E-7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327</v>
      </c>
      <c r="U27" s="315" t="s">
        <v>327</v>
      </c>
      <c r="V27" s="315" t="e">
        <f>_xll.qlMidEquivalent(T27,U27)</f>
        <v>#NUM!</v>
      </c>
      <c r="W27" s="197" t="b">
        <f t="shared" si="2"/>
        <v>0</v>
      </c>
      <c r="X27" s="316">
        <v>23.347490780968496</v>
      </c>
      <c r="Y27" s="199"/>
      <c r="Z27" s="313">
        <v>23.449032367015043</v>
      </c>
      <c r="AA27" s="199"/>
      <c r="AB27" s="423">
        <v>23.347490780968496</v>
      </c>
      <c r="AC27" s="196">
        <f>_xll.qlSimpleQuoteSetValue(F27,AB27/10000,Trigger)</f>
        <v>8.1802491853216752E-8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23.3</v>
      </c>
      <c r="U28" s="315">
        <v>0</v>
      </c>
      <c r="V28" s="315">
        <f>_xll.qlMidEquivalent(T28,U28)</f>
        <v>23.3</v>
      </c>
      <c r="W28" s="197" t="b">
        <f t="shared" si="2"/>
        <v>1</v>
      </c>
      <c r="X28" s="316">
        <v>23.3</v>
      </c>
      <c r="Y28" s="199"/>
      <c r="Z28" s="313">
        <v>23.4</v>
      </c>
      <c r="AA28" s="199"/>
      <c r="AB28" s="423">
        <v>23.3</v>
      </c>
      <c r="AC28" s="196">
        <f>_xll.qlSimpleQuoteSetValue(F28,AB28/10000,Trigger)</f>
        <v>0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327</v>
      </c>
      <c r="U29" s="315" t="s">
        <v>327</v>
      </c>
      <c r="V29" s="315" t="e">
        <f>_xll.qlMidEquivalent(T29,U29)</f>
        <v>#NUM!</v>
      </c>
      <c r="W29" s="197" t="b">
        <f t="shared" si="2"/>
        <v>0</v>
      </c>
      <c r="X29" s="316">
        <v>23.254149566128614</v>
      </c>
      <c r="Y29" s="199"/>
      <c r="Z29" s="313">
        <v>23.353293129436086</v>
      </c>
      <c r="AA29" s="199"/>
      <c r="AB29" s="423">
        <v>23.254149566128614</v>
      </c>
      <c r="AC29" s="196">
        <f>_xll.qlSimpleQuoteSetValue(F29,AB29/10000,Trigger)</f>
        <v>-4.5445828807631761E-8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327</v>
      </c>
      <c r="U30" s="315" t="s">
        <v>327</v>
      </c>
      <c r="V30" s="315" t="e">
        <f>_xll.qlMidEquivalent(T30,U30)</f>
        <v>#NUM!</v>
      </c>
      <c r="W30" s="197" t="b">
        <f t="shared" si="2"/>
        <v>0</v>
      </c>
      <c r="X30" s="316">
        <v>23.210286957660767</v>
      </c>
      <c r="Y30" s="199"/>
      <c r="Z30" s="313">
        <v>23.309216411795106</v>
      </c>
      <c r="AA30" s="199"/>
      <c r="AB30" s="423">
        <v>23.210286957660767</v>
      </c>
      <c r="AC30" s="196">
        <f>_xll.qlSimpleQuoteSetValue(F30,AB30/10000,Trigger)</f>
        <v>-5.680728600932286E-8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327</v>
      </c>
      <c r="U31" s="315" t="s">
        <v>327</v>
      </c>
      <c r="V31" s="315" t="e">
        <f>_xll.qlMidEquivalent(T31,U31)</f>
        <v>#NUM!</v>
      </c>
      <c r="W31" s="197" t="b">
        <f t="shared" si="2"/>
        <v>0</v>
      </c>
      <c r="X31" s="316">
        <v>23.169349566128613</v>
      </c>
      <c r="Y31" s="199"/>
      <c r="Z31" s="313">
        <v>23.268493129436084</v>
      </c>
      <c r="AA31" s="199"/>
      <c r="AB31" s="423">
        <v>23.169349566128613</v>
      </c>
      <c r="AC31" s="196">
        <f>_xll.qlSimpleQuoteSetValue(F31,AB31/10000,Trigger)</f>
        <v>-4.544582880719808E-8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327</v>
      </c>
      <c r="U32" s="315" t="s">
        <v>327</v>
      </c>
      <c r="V32" s="315" t="e">
        <f>_xll.qlMidEquivalent(T32,U32)</f>
        <v>#NUM!</v>
      </c>
      <c r="W32" s="197" t="b">
        <f t="shared" si="2"/>
        <v>0</v>
      </c>
      <c r="X32" s="316">
        <v>23.132274783064307</v>
      </c>
      <c r="Y32" s="199"/>
      <c r="Z32" s="313">
        <v>23.23184656471804</v>
      </c>
      <c r="AA32" s="199"/>
      <c r="AB32" s="423">
        <v>23.132274783064307</v>
      </c>
      <c r="AC32" s="196">
        <f>_xll.qlSimpleQuoteSetValue(F32,AB32/10000,Trigger)</f>
        <v>-2.272291440381588E-8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23.1</v>
      </c>
      <c r="U33" s="315">
        <v>0</v>
      </c>
      <c r="V33" s="315">
        <f>_xll.qlMidEquivalent(T33,U33)</f>
        <v>23.1</v>
      </c>
      <c r="W33" s="197" t="b">
        <f t="shared" si="2"/>
        <v>1</v>
      </c>
      <c r="X33" s="316">
        <v>23.1</v>
      </c>
      <c r="Y33" s="199"/>
      <c r="Z33" s="313">
        <v>23.2</v>
      </c>
      <c r="AA33" s="199"/>
      <c r="AB33" s="423">
        <v>23.1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327</v>
      </c>
      <c r="U34" s="315" t="s">
        <v>327</v>
      </c>
      <c r="V34" s="315" t="e">
        <f>_xll.qlMidEquivalent(T34,U34)</f>
        <v>#NUM!</v>
      </c>
      <c r="W34" s="197" t="b">
        <f t="shared" si="2"/>
        <v>0</v>
      </c>
      <c r="X34" s="316">
        <v>23.073115130161419</v>
      </c>
      <c r="Y34" s="199"/>
      <c r="Z34" s="313">
        <v>23.173372061169175</v>
      </c>
      <c r="AA34" s="199"/>
      <c r="AB34" s="423">
        <v>23.073115130161419</v>
      </c>
      <c r="AC34" s="196">
        <f>_xll.qlSimpleQuoteSetValue(F34,AB34/10000,Trigger)</f>
        <v>1.3633748642636473E-8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327</v>
      </c>
      <c r="U35" s="315" t="s">
        <v>327</v>
      </c>
      <c r="V35" s="315" t="e">
        <f>_xll.qlMidEquivalent(T35,U35)</f>
        <v>#NUM!</v>
      </c>
      <c r="W35" s="197" t="b">
        <f t="shared" si="2"/>
        <v>0</v>
      </c>
      <c r="X35" s="316">
        <v>23.050820173548555</v>
      </c>
      <c r="Y35" s="199"/>
      <c r="Z35" s="313">
        <v>23.151162748225566</v>
      </c>
      <c r="AA35" s="199"/>
      <c r="AB35" s="423">
        <v>23.050820173548555</v>
      </c>
      <c r="AC35" s="196">
        <f>_xll.qlSimpleQuoteSetValue(F35,AB35/10000,Trigger)</f>
        <v>1.8178331522792496E-8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327</v>
      </c>
      <c r="U36" s="315" t="s">
        <v>327</v>
      </c>
      <c r="V36" s="315" t="e">
        <f>_xll.qlMidEquivalent(T36,U36)</f>
        <v>#NUM!</v>
      </c>
      <c r="W36" s="197" t="b">
        <f t="shared" si="2"/>
        <v>0</v>
      </c>
      <c r="X36" s="316">
        <v>23.031967651854988</v>
      </c>
      <c r="Y36" s="199"/>
      <c r="Z36" s="313">
        <v>23.13226740469737</v>
      </c>
      <c r="AA36" s="199"/>
      <c r="AB36" s="423">
        <v>23.031967651854988</v>
      </c>
      <c r="AC36" s="196">
        <f>_xll.qlSimpleQuoteSetValue(F36,AB36/10000,Trigger)</f>
        <v>1.5906040082714484E-8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327</v>
      </c>
      <c r="U37" s="315" t="s">
        <v>327</v>
      </c>
      <c r="V37" s="315" t="e">
        <f>_xll.qlMidEquivalent(T37,U37)</f>
        <v>#NUM!</v>
      </c>
      <c r="W37" s="197" t="b">
        <f t="shared" si="2"/>
        <v>0</v>
      </c>
      <c r="X37" s="316">
        <v>23.015410086774278</v>
      </c>
      <c r="Y37" s="199"/>
      <c r="Z37" s="313">
        <v>23.115581374112782</v>
      </c>
      <c r="AA37" s="199"/>
      <c r="AB37" s="423">
        <v>23.015410086774278</v>
      </c>
      <c r="AC37" s="196">
        <f>_xll.qlSimpleQuoteSetValue(F37,AB37/10000,Trigger)</f>
        <v>9.0891657616130883E-9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</v>
      </c>
      <c r="U38" s="315">
        <v>0</v>
      </c>
      <c r="V38" s="315">
        <f>_xll.qlMidEquivalent(T38,U38)</f>
        <v>23</v>
      </c>
      <c r="W38" s="197" t="b">
        <f t="shared" si="2"/>
        <v>1</v>
      </c>
      <c r="X38" s="316">
        <v>23</v>
      </c>
      <c r="Y38" s="199"/>
      <c r="Z38" s="313">
        <v>23.1</v>
      </c>
      <c r="AA38" s="199"/>
      <c r="AB38" s="423">
        <v>23</v>
      </c>
      <c r="AC38" s="196">
        <f>_xll.qlSimpleQuoteSetValue(F38,AB38/10000,Trigger)</f>
        <v>0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327</v>
      </c>
      <c r="U39" s="315" t="s">
        <v>327</v>
      </c>
      <c r="V39" s="315" t="e">
        <f>_xll.qlMidEquivalent(T39,U39)</f>
        <v>#NUM!</v>
      </c>
      <c r="W39" s="197" t="b">
        <f t="shared" si="2"/>
        <v>0</v>
      </c>
      <c r="X39" s="314">
        <f>X38</f>
        <v>23</v>
      </c>
      <c r="Y39" s="199"/>
      <c r="Z39" s="313">
        <v>23.1</v>
      </c>
      <c r="AA39" s="199"/>
      <c r="AB39" s="423">
        <v>23</v>
      </c>
      <c r="AC39" s="196">
        <f>_xll.qlSimpleQuoteSetValue(F39,AB39/10000,Trigger)</f>
        <v>0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327</v>
      </c>
      <c r="U40" s="315" t="s">
        <v>327</v>
      </c>
      <c r="V40" s="315" t="e">
        <f>_xll.qlMidEquivalent(T40,U40)</f>
        <v>#NUM!</v>
      </c>
      <c r="W40" s="197" t="b">
        <f t="shared" si="2"/>
        <v>0</v>
      </c>
      <c r="X40" s="314">
        <f>X39</f>
        <v>23</v>
      </c>
      <c r="Y40" s="199"/>
      <c r="Z40" s="313">
        <v>23.1</v>
      </c>
      <c r="AA40" s="199"/>
      <c r="AB40" s="423">
        <v>23</v>
      </c>
      <c r="AC40" s="196">
        <f>_xll.qlSimpleQuoteSetValue(F40,AB40/10000,Trigger)</f>
        <v>0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327</v>
      </c>
      <c r="U41" s="315" t="s">
        <v>327</v>
      </c>
      <c r="V41" s="315" t="e">
        <f>_xll.qlMidEquivalent(T41,U41)</f>
        <v>#NUM!</v>
      </c>
      <c r="W41" s="197" t="b">
        <f t="shared" si="2"/>
        <v>0</v>
      </c>
      <c r="X41" s="314">
        <f>X40</f>
        <v>23</v>
      </c>
      <c r="Y41" s="199"/>
      <c r="Z41" s="313">
        <v>23.1</v>
      </c>
      <c r="AA41" s="199"/>
      <c r="AB41" s="423">
        <v>23</v>
      </c>
      <c r="AC41" s="196">
        <f>_xll.qlSimpleQuoteSetValue(F41,AB41/10000,Trigger)</f>
        <v>0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327</v>
      </c>
      <c r="U42" s="312" t="s">
        <v>327</v>
      </c>
      <c r="V42" s="312" t="e">
        <f>_xll.qlMidEquivalent(T42,U42)</f>
        <v>#NUM!</v>
      </c>
      <c r="W42" s="210" t="b">
        <f t="shared" si="2"/>
        <v>0</v>
      </c>
      <c r="X42" s="311">
        <f>X41</f>
        <v>23</v>
      </c>
      <c r="Y42" s="199"/>
      <c r="Z42" s="310">
        <v>23.1</v>
      </c>
      <c r="AA42" s="199"/>
      <c r="AB42" s="424">
        <v>23</v>
      </c>
      <c r="AC42" s="209">
        <f>_xll.qlSimpleQuoteSetValue(F42,AB42/10000,Trigger)</f>
        <v>0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16:23:27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0.18</v>
      </c>
      <c r="L5" s="199"/>
      <c r="M5" s="218">
        <v>0.15000000000000002</v>
      </c>
      <c r="N5" s="199"/>
      <c r="O5" s="272">
        <f t="array" ref="O5:O22">QuoteLive</f>
        <v>0.18</v>
      </c>
      <c r="P5" s="216">
        <f>_xll.qlSimpleQuoteSetValue(D5,O5/100,Trigger)</f>
        <v>0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0.18</v>
      </c>
      <c r="L6" s="199"/>
      <c r="M6" s="200">
        <v>0.15000000000000002</v>
      </c>
      <c r="N6" s="199"/>
      <c r="O6" s="265">
        <v>0.18</v>
      </c>
      <c r="P6" s="196">
        <f>_xll.qlSimpleQuoteSetValue(D6,O6/100,Trigger)</f>
        <v>0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0.18</v>
      </c>
      <c r="L7" s="199"/>
      <c r="M7" s="212">
        <v>0.15000000000000002</v>
      </c>
      <c r="N7" s="199"/>
      <c r="O7" s="258">
        <v>0.18</v>
      </c>
      <c r="P7" s="209">
        <f>_xll.qlSimpleQuoteSetValue(D7,O7/100,Trigger)</f>
        <v>0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0.12275000000000001</v>
      </c>
      <c r="L8" s="199"/>
      <c r="M8" s="200">
        <v>0.123</v>
      </c>
      <c r="N8" s="199"/>
      <c r="O8" s="265">
        <v>0.12275000000000001</v>
      </c>
      <c r="P8" s="196" t="e">
        <f>_xll.qlSimpleQuoteSetValue(D8,O8/100,Trigger)</f>
        <v>#N/A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327</v>
      </c>
      <c r="L10" s="199"/>
      <c r="M10" s="200" t="s">
        <v>212</v>
      </c>
      <c r="N10" s="199"/>
      <c r="O10" s="265" t="str">
        <v>*The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0.15620000000000001</v>
      </c>
      <c r="L11" s="199"/>
      <c r="M11" s="200">
        <v>0.152</v>
      </c>
      <c r="N11" s="199"/>
      <c r="O11" s="265">
        <v>0.15620000000000001</v>
      </c>
      <c r="P11" s="196" t="e">
        <f>_xll.qlSimpleQuoteSetValue(D11,O11/100,Trigger)</f>
        <v>#N/A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0.19595000000000001</v>
      </c>
      <c r="L12" s="199"/>
      <c r="M12" s="200">
        <v>0.19625000000000001</v>
      </c>
      <c r="N12" s="199"/>
      <c r="O12" s="265">
        <v>0.19595000000000001</v>
      </c>
      <c r="P12" s="196" t="e">
        <f>_xll.qlSimpleQuoteSetValue(D12,O12/100,Trigger)</f>
        <v>#N/A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0.23360000000000003</v>
      </c>
      <c r="L13" s="199"/>
      <c r="M13" s="200">
        <v>0.2326</v>
      </c>
      <c r="N13" s="199"/>
      <c r="O13" s="265">
        <v>0.23360000000000003</v>
      </c>
      <c r="P13" s="196" t="e">
        <f>_xll.qlSimpleQuoteSetValue(D13,O13/100,Trigger)</f>
        <v>#N/A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0.3271</v>
      </c>
      <c r="L16" s="199"/>
      <c r="M16" s="200">
        <v>0.32529999999999998</v>
      </c>
      <c r="N16" s="199"/>
      <c r="O16" s="265">
        <v>0.3271</v>
      </c>
      <c r="P16" s="196" t="e">
        <f>_xll.qlSimpleQuoteSetValue(D16,O16/100,Trigger)</f>
        <v>#N/A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0.5544</v>
      </c>
      <c r="L22" s="199"/>
      <c r="M22" s="200">
        <v>0.54710000000000003</v>
      </c>
      <c r="N22" s="199"/>
      <c r="O22" s="258">
        <v>0.5544</v>
      </c>
      <c r="P22" s="209" t="e">
        <f>_xll.qlSimpleQuoteSetValue(D22,O22/100,Trigger)</f>
        <v>#N/A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16:23:27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0.13</v>
      </c>
      <c r="W28" s="438">
        <v>0.23</v>
      </c>
      <c r="X28" s="438">
        <f>(V28+W28)/2</f>
        <v>0.18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0.13</v>
      </c>
      <c r="W29" s="439">
        <v>0.23</v>
      </c>
      <c r="X29" s="439">
        <f>(V29+W29)/2</f>
        <v>0.18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0.13</v>
      </c>
      <c r="W30" s="440">
        <v>0.23</v>
      </c>
      <c r="X30" s="440">
        <f>(V30+W30)/2</f>
        <v>0.18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56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16:38:29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0.21400000000000002</v>
      </c>
      <c r="P7" s="244">
        <v>0.254</v>
      </c>
      <c r="Q7" s="243">
        <v>0.21400000000000002</v>
      </c>
      <c r="R7" s="243">
        <v>0.21200000000000002</v>
      </c>
      <c r="S7" s="201">
        <f>_xll.qlMidSafe($O7,$P7)</f>
        <v>0.23400000000000001</v>
      </c>
      <c r="T7" s="199"/>
      <c r="U7" s="247">
        <v>0.23299999999999998</v>
      </c>
      <c r="V7" s="199"/>
      <c r="W7" s="272">
        <f t="array" ref="W7:W33">QuoteLive</f>
        <v>0.23400000000000001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0.218</v>
      </c>
      <c r="P8" s="244">
        <v>0.25800000000000001</v>
      </c>
      <c r="Q8" s="243">
        <v>0.218</v>
      </c>
      <c r="R8" s="243">
        <v>0.218</v>
      </c>
      <c r="S8" s="201">
        <f>_xll.qlMidSafe($O8,$P8)</f>
        <v>0.23799999999999999</v>
      </c>
      <c r="T8" s="199"/>
      <c r="U8" s="242">
        <v>0.23899999999999999</v>
      </c>
      <c r="V8" s="199"/>
      <c r="W8" s="265">
        <v>0.23799999999999999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0.223</v>
      </c>
      <c r="P9" s="244">
        <v>0.26300000000000001</v>
      </c>
      <c r="Q9" s="243">
        <v>0.223</v>
      </c>
      <c r="R9" s="243">
        <v>0.22900000000000001</v>
      </c>
      <c r="S9" s="201">
        <f>_xll.qlMidSafe($O9,$P9)</f>
        <v>0.24299999999999999</v>
      </c>
      <c r="T9" s="199"/>
      <c r="U9" s="242">
        <v>0.24399999999999999</v>
      </c>
      <c r="V9" s="199"/>
      <c r="W9" s="265">
        <v>0.24299999999999999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0.23500000000000001</v>
      </c>
      <c r="P10" s="244">
        <v>0.27500000000000002</v>
      </c>
      <c r="Q10" s="243">
        <v>0.23500000000000001</v>
      </c>
      <c r="R10" s="243">
        <v>0.23700000000000002</v>
      </c>
      <c r="S10" s="201">
        <f>_xll.qlMidSafe($O10,$P10)</f>
        <v>0.255</v>
      </c>
      <c r="T10" s="199"/>
      <c r="U10" s="242">
        <v>0.25700000000000001</v>
      </c>
      <c r="V10" s="199"/>
      <c r="W10" s="265">
        <v>0.255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0.25600000000000001</v>
      </c>
      <c r="P11" s="244">
        <v>0.29600000000000004</v>
      </c>
      <c r="Q11" s="243">
        <v>0.25600000000000001</v>
      </c>
      <c r="R11" s="243">
        <v>0.253</v>
      </c>
      <c r="S11" s="201">
        <f>_xll.qlMidSafe($O11,$P11)</f>
        <v>0.27600000000000002</v>
      </c>
      <c r="T11" s="199"/>
      <c r="U11" s="242">
        <v>0.27</v>
      </c>
      <c r="V11" s="199"/>
      <c r="W11" s="265">
        <v>0.27600000000000002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0.27800000000000002</v>
      </c>
      <c r="P12" s="239">
        <v>0.318</v>
      </c>
      <c r="Q12" s="238">
        <v>0.27800000000000002</v>
      </c>
      <c r="R12" s="238">
        <v>0.27700000000000002</v>
      </c>
      <c r="S12" s="213">
        <f>_xll.qlMidSafe($O12,$P12)</f>
        <v>0.29800000000000004</v>
      </c>
      <c r="T12" s="199"/>
      <c r="U12" s="237">
        <v>0.29100000000000004</v>
      </c>
      <c r="V12" s="199"/>
      <c r="W12" s="258">
        <v>0.29800000000000004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0.312</v>
      </c>
      <c r="P13" s="249">
        <v>0.35200000000000004</v>
      </c>
      <c r="Q13" s="248">
        <v>0.312</v>
      </c>
      <c r="R13" s="248">
        <v>0.312</v>
      </c>
      <c r="S13" s="219">
        <f>_xll.qlMidSafe($O13,$P13)</f>
        <v>0.33200000000000002</v>
      </c>
      <c r="T13" s="199"/>
      <c r="U13" s="247">
        <v>0.33199999999999996</v>
      </c>
      <c r="V13" s="199"/>
      <c r="W13" s="272">
        <v>0.33200000000000002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0.32300000000000001</v>
      </c>
      <c r="P14" s="244">
        <v>0.36300000000000004</v>
      </c>
      <c r="Q14" s="243">
        <v>0.32300000000000001</v>
      </c>
      <c r="R14" s="243">
        <v>0.32100000000000001</v>
      </c>
      <c r="S14" s="201">
        <f>_xll.qlMidSafe($O14,$P14)</f>
        <v>0.34300000000000003</v>
      </c>
      <c r="T14" s="199"/>
      <c r="U14" s="242">
        <v>0.34099999999999997</v>
      </c>
      <c r="V14" s="199"/>
      <c r="W14" s="265">
        <v>0.34300000000000003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0.33500000000000002</v>
      </c>
      <c r="P15" s="244">
        <v>0.375</v>
      </c>
      <c r="Q15" s="243">
        <v>0.33500000000000002</v>
      </c>
      <c r="R15" s="243">
        <v>0.33800000000000002</v>
      </c>
      <c r="S15" s="201">
        <f>_xll.qlMidSafe($O15,$P15)</f>
        <v>0.35499999999999998</v>
      </c>
      <c r="T15" s="199"/>
      <c r="U15" s="242">
        <v>0.35399999999999998</v>
      </c>
      <c r="V15" s="199"/>
      <c r="W15" s="265">
        <v>0.35499999999999998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0.35900000000000004</v>
      </c>
      <c r="P16" s="244">
        <v>0.39900000000000002</v>
      </c>
      <c r="Q16" s="243">
        <v>0.35900000000000004</v>
      </c>
      <c r="R16" s="243">
        <v>0.35900000000000004</v>
      </c>
      <c r="S16" s="201">
        <f>_xll.qlMidSafe($O16,$P16)</f>
        <v>0.379</v>
      </c>
      <c r="T16" s="199"/>
      <c r="U16" s="242">
        <v>0.371</v>
      </c>
      <c r="V16" s="199"/>
      <c r="W16" s="265">
        <v>0.379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0.39100000000000001</v>
      </c>
      <c r="P17" s="244">
        <v>0.43099999999999999</v>
      </c>
      <c r="Q17" s="243">
        <v>0.39100000000000001</v>
      </c>
      <c r="R17" s="243">
        <v>0.38900000000000001</v>
      </c>
      <c r="S17" s="201">
        <f>_xll.qlMidSafe($O17,$P17)</f>
        <v>0.41100000000000003</v>
      </c>
      <c r="T17" s="199"/>
      <c r="U17" s="242">
        <v>0.39500000000000002</v>
      </c>
      <c r="V17" s="199"/>
      <c r="W17" s="265">
        <v>0.41100000000000003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0.43099999999999999</v>
      </c>
      <c r="P18" s="244">
        <v>0.47100000000000003</v>
      </c>
      <c r="Q18" s="243">
        <v>0.43099999999999999</v>
      </c>
      <c r="R18" s="243">
        <v>0.432</v>
      </c>
      <c r="S18" s="201">
        <f>_xll.qlMidSafe($O18,$P18)</f>
        <v>0.45100000000000001</v>
      </c>
      <c r="T18" s="199"/>
      <c r="U18" s="242">
        <v>0.42799999999999999</v>
      </c>
      <c r="V18" s="199"/>
      <c r="W18" s="265">
        <v>0.45100000000000001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0.60399999999999998</v>
      </c>
      <c r="P19" s="244">
        <v>0.64400000000000002</v>
      </c>
      <c r="Q19" s="243">
        <v>0.60399999999999998</v>
      </c>
      <c r="R19" s="243">
        <v>0.60799999999999998</v>
      </c>
      <c r="S19" s="201">
        <f>_xll.qlMidSafe($O19,$P19)</f>
        <v>0.624</v>
      </c>
      <c r="T19" s="199"/>
      <c r="U19" s="242">
        <v>0.57000000000000006</v>
      </c>
      <c r="V19" s="199"/>
      <c r="W19" s="265">
        <v>0.624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0.83000000000000007</v>
      </c>
      <c r="P20" s="244">
        <v>0.87</v>
      </c>
      <c r="Q20" s="243">
        <v>0.83000000000000007</v>
      </c>
      <c r="R20" s="243">
        <v>0.83500000000000008</v>
      </c>
      <c r="S20" s="201">
        <f>_xll.qlMidSafe($O20,$P20)</f>
        <v>0.85000000000000009</v>
      </c>
      <c r="T20" s="199"/>
      <c r="U20" s="242">
        <v>0.77600000000000002</v>
      </c>
      <c r="V20" s="199"/>
      <c r="W20" s="265">
        <v>0.85000000000000009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1.3190000000000002</v>
      </c>
      <c r="P21" s="239">
        <v>1.359</v>
      </c>
      <c r="Q21" s="238">
        <v>1.3190000000000002</v>
      </c>
      <c r="R21" s="238">
        <v>1.3220000000000001</v>
      </c>
      <c r="S21" s="213">
        <f>_xll.qlMidSafe($O21,$P21)</f>
        <v>1.339</v>
      </c>
      <c r="T21" s="199"/>
      <c r="U21" s="237">
        <v>1.268</v>
      </c>
      <c r="V21" s="199"/>
      <c r="W21" s="258">
        <v>1.339</v>
      </c>
      <c r="X21" s="209">
        <f>_xll.qlSimpleQuoteSetValue(E21,W21/100,Trigger)</f>
        <v>-1.0000000000001327E-5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0.56600000000000006</v>
      </c>
      <c r="P22" s="249">
        <v>0.60599999999999998</v>
      </c>
      <c r="Q22" s="248">
        <v>0.56600000000000006</v>
      </c>
      <c r="R22" s="248">
        <v>0.56600000000000006</v>
      </c>
      <c r="S22" s="219">
        <f>_xll.qlMidSafe($O22,$P22)</f>
        <v>0.58600000000000008</v>
      </c>
      <c r="T22" s="199"/>
      <c r="U22" s="247">
        <v>0.57600000000000007</v>
      </c>
      <c r="V22" s="199"/>
      <c r="W22" s="272">
        <v>0.58600000000000008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0.60499999999999998</v>
      </c>
      <c r="P23" s="244">
        <v>0.64500000000000002</v>
      </c>
      <c r="Q23" s="243">
        <v>0.60499999999999998</v>
      </c>
      <c r="R23" s="243">
        <v>0.60399999999999998</v>
      </c>
      <c r="S23" s="201">
        <f>_xll.qlMidSafe($O23,$P23)</f>
        <v>0.625</v>
      </c>
      <c r="T23" s="199"/>
      <c r="U23" s="242">
        <v>0.61</v>
      </c>
      <c r="V23" s="199"/>
      <c r="W23" s="265">
        <v>0.625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0.64700000000000002</v>
      </c>
      <c r="P24" s="244">
        <v>0.68700000000000006</v>
      </c>
      <c r="Q24" s="243">
        <v>0.64700000000000002</v>
      </c>
      <c r="R24" s="243">
        <v>0.64900000000000002</v>
      </c>
      <c r="S24" s="201">
        <f>_xll.qlMidSafe($O24,$P24)</f>
        <v>0.66700000000000004</v>
      </c>
      <c r="T24" s="199"/>
      <c r="U24" s="242">
        <v>0.65100000000000002</v>
      </c>
      <c r="V24" s="199"/>
      <c r="W24" s="265">
        <v>0.66700000000000004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0.69600000000000006</v>
      </c>
      <c r="P25" s="244">
        <v>0.73599999999999999</v>
      </c>
      <c r="Q25" s="243">
        <v>0.69600000000000006</v>
      </c>
      <c r="R25" s="243">
        <v>0.69400000000000006</v>
      </c>
      <c r="S25" s="201">
        <f>_xll.qlMidSafe($O25,$P25)</f>
        <v>0.71599999999999997</v>
      </c>
      <c r="T25" s="199"/>
      <c r="U25" s="242">
        <v>0.69100000000000006</v>
      </c>
      <c r="V25" s="199"/>
      <c r="W25" s="265">
        <v>0.71599999999999997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0.748</v>
      </c>
      <c r="P26" s="244">
        <v>0.78800000000000003</v>
      </c>
      <c r="Q26" s="243">
        <v>0.748</v>
      </c>
      <c r="R26" s="243">
        <v>0.746</v>
      </c>
      <c r="S26" s="201">
        <f>_xll.qlMidSafe($O26,$P26)</f>
        <v>0.76800000000000002</v>
      </c>
      <c r="T26" s="199"/>
      <c r="U26" s="242">
        <v>0.73799999999999999</v>
      </c>
      <c r="V26" s="199"/>
      <c r="W26" s="265">
        <v>0.76800000000000002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0.80600000000000005</v>
      </c>
      <c r="P27" s="244">
        <v>0.84600000000000009</v>
      </c>
      <c r="Q27" s="243">
        <v>0.80600000000000005</v>
      </c>
      <c r="R27" s="243">
        <v>0.80900000000000005</v>
      </c>
      <c r="S27" s="201">
        <f>_xll.qlMidSafe($O27,$P27)</f>
        <v>0.82600000000000007</v>
      </c>
      <c r="T27" s="199"/>
      <c r="U27" s="242">
        <v>0.79299999999999993</v>
      </c>
      <c r="V27" s="199"/>
      <c r="W27" s="265">
        <v>0.82600000000000007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327</v>
      </c>
      <c r="P28" s="244" t="s">
        <v>327</v>
      </c>
      <c r="Q28" s="243" t="s">
        <v>327</v>
      </c>
      <c r="R28" s="243" t="s">
        <v>327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327</v>
      </c>
      <c r="P29" s="244" t="s">
        <v>327</v>
      </c>
      <c r="Q29" s="243" t="s">
        <v>327</v>
      </c>
      <c r="R29" s="243" t="s">
        <v>327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1.0090000000000001</v>
      </c>
      <c r="P30" s="244">
        <v>1.0490000000000002</v>
      </c>
      <c r="Q30" s="243">
        <v>1.0090000000000001</v>
      </c>
      <c r="R30" s="243">
        <v>1.0110000000000001</v>
      </c>
      <c r="S30" s="201">
        <f>_xll.qlMidSafe($O30,$P30)</f>
        <v>1.0290000000000001</v>
      </c>
      <c r="T30" s="199"/>
      <c r="U30" s="242">
        <v>0.97099999999999997</v>
      </c>
      <c r="V30" s="199"/>
      <c r="W30" s="265">
        <v>1.0290000000000001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327</v>
      </c>
      <c r="P31" s="244" t="s">
        <v>327</v>
      </c>
      <c r="Q31" s="243" t="s">
        <v>327</v>
      </c>
      <c r="R31" s="243" t="s">
        <v>327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327</v>
      </c>
      <c r="P32" s="244" t="s">
        <v>327</v>
      </c>
      <c r="Q32" s="243" t="s">
        <v>327</v>
      </c>
      <c r="R32" s="243" t="s">
        <v>327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1.2410000000000001</v>
      </c>
      <c r="P33" s="239">
        <v>1.2810000000000001</v>
      </c>
      <c r="Q33" s="238">
        <v>1.2410000000000001</v>
      </c>
      <c r="R33" s="238">
        <v>1.244</v>
      </c>
      <c r="S33" s="213">
        <f>_xll.qlMidSafe($O33,$P33)</f>
        <v>1.2610000000000001</v>
      </c>
      <c r="T33" s="199"/>
      <c r="U33" s="237">
        <v>1.1919999999999999</v>
      </c>
      <c r="V33" s="199"/>
      <c r="W33" s="258">
        <v>1.2610000000000001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16:23:27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Q4</v>
      </c>
      <c r="E6" s="115" t="str">
        <f t="shared" ref="E6:E17" si="0">Currency&amp;$D$4&amp;$E$4&amp;$D6&amp;QuoteSuffix</f>
        <v>USDFUT1MQ4_Quote</v>
      </c>
      <c r="F6" s="121" t="str">
        <f>_xll.qlSimpleQuote(E6,,PriceTickValue,Permanent,Trigger,ObjectOverwrite)</f>
        <v>USDFUT1MQ4_Quote#0000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Q4</v>
      </c>
      <c r="N6" s="275">
        <f t="array" ref="N6:N17">_xll.qlIMMNextDates(_xll.qlSettingsEvaluationDate(Trigger)-1,$L6:$L17)</f>
        <v>41871</v>
      </c>
      <c r="O6" s="217" t="str">
        <f t="array" ref="O6:O17">VLOOKUP(Currency,LiffeCodes,2)&amp;FuturesCodes</f>
        <v>EMQ4</v>
      </c>
      <c r="P6" s="274">
        <v>41869</v>
      </c>
      <c r="Q6" s="217">
        <v>99.84</v>
      </c>
      <c r="R6" s="217">
        <v>99.850000000000009</v>
      </c>
      <c r="S6" s="217">
        <v>0</v>
      </c>
      <c r="T6" s="217">
        <v>99.847500000000011</v>
      </c>
      <c r="U6" s="219">
        <f>_xll.qlMidSafe($Q6,$R6)</f>
        <v>99.844999999999999</v>
      </c>
      <c r="V6" s="199"/>
      <c r="W6" s="273" t="e">
        <v>#NUM!</v>
      </c>
      <c r="X6" s="199"/>
      <c r="Y6" s="272">
        <f t="array" ref="Y6:Y17">QuoteLive</f>
        <v>99.844999999999999</v>
      </c>
      <c r="Z6" s="219" t="e">
        <f>_xll.qlSimpleQuoteSetValue(F6,Y6,Trigger)</f>
        <v>#N/A</v>
      </c>
      <c r="AA6" s="23"/>
      <c r="AB6" s="13"/>
      <c r="AC6" s="59" t="s">
        <v>105</v>
      </c>
      <c r="AD6" s="57"/>
      <c r="AE6" s="13"/>
      <c r="AF6" s="234">
        <f t="shared" ref="AF6:AF17" si="1">(R6-U6)/50</f>
        <v>1.0000000000019326E-4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USDFUT1MU4_Quote</v>
      </c>
      <c r="F7" s="114" t="str">
        <f>_xll.qlSimpleQuote(E7,,PriceTickValue,Permanent,Trigger,ObjectOverwrite)</f>
        <v>USDFUT1MU4_Quote#0000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EMU4</v>
      </c>
      <c r="P7" s="267">
        <v>41897</v>
      </c>
      <c r="Q7" s="197">
        <v>99.84</v>
      </c>
      <c r="R7" s="197">
        <v>99.850000000000009</v>
      </c>
      <c r="S7" s="197">
        <v>0</v>
      </c>
      <c r="T7" s="197">
        <v>99.844999999999999</v>
      </c>
      <c r="U7" s="201">
        <f>_xll.qlMidSafe($Q7,$R7)</f>
        <v>99.844999999999999</v>
      </c>
      <c r="V7" s="199"/>
      <c r="W7" s="271" t="e">
        <v>#NUM!</v>
      </c>
      <c r="X7" s="199"/>
      <c r="Y7" s="265">
        <v>99.844999999999999</v>
      </c>
      <c r="Z7" s="201" t="e">
        <f>_xll.qlSimpleQuoteSetValue(F7,Y7,Trigger)</f>
        <v>#N/A</v>
      </c>
      <c r="AA7" s="23"/>
      <c r="AB7" s="13"/>
      <c r="AC7" s="59" t="s">
        <v>104</v>
      </c>
      <c r="AD7" s="57"/>
      <c r="AE7" s="13"/>
      <c r="AF7" s="234">
        <f t="shared" si="1"/>
        <v>1.0000000000019326E-4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Q4</v>
      </c>
      <c r="AL7" s="189" t="str">
        <f t="shared" ref="AL7:AL18" si="2">Currency&amp;"FUT"&amp;$AN$4&amp;$AK7&amp;QuoteSuffix</f>
        <v>USDFUT1MQ4_Quote</v>
      </c>
      <c r="AM7" s="190" t="str">
        <f t="shared" ref="AM7:AM18" si="3">Currency&amp;"FUT"&amp;$AN$4&amp;$AK7&amp;"ConvAdj"&amp;QuoteSuffix</f>
        <v>USDFUT1MQ4ConvAdj_Quote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'USDFUT1MQ4_Quote'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USDFUT1MV4_Quote</v>
      </c>
      <c r="F8" s="114" t="str">
        <f>_xll.qlSimpleQuote(E8,,PriceTickValue,Permanent,Trigger,ObjectOverwrite)</f>
        <v>USDFUT1MV4_Quote#0000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EMV4</v>
      </c>
      <c r="P8" s="267">
        <v>41926</v>
      </c>
      <c r="Q8" s="197">
        <v>99.84</v>
      </c>
      <c r="R8" s="197">
        <v>99.850000000000009</v>
      </c>
      <c r="S8" s="197">
        <v>0</v>
      </c>
      <c r="T8" s="197">
        <v>99.842500000000001</v>
      </c>
      <c r="U8" s="201">
        <f>_xll.qlMidSafe($Q8,$R8)</f>
        <v>99.844999999999999</v>
      </c>
      <c r="V8" s="199"/>
      <c r="W8" s="271" t="e">
        <v>#NUM!</v>
      </c>
      <c r="X8" s="199"/>
      <c r="Y8" s="265">
        <v>99.844999999999999</v>
      </c>
      <c r="Z8" s="201" t="e">
        <f>_xll.qlSimpleQuoteSetValue(F8,Y8,Trigger)</f>
        <v>#N/A</v>
      </c>
      <c r="AA8" s="23"/>
      <c r="AB8" s="13"/>
      <c r="AC8" s="59" t="s">
        <v>101</v>
      </c>
      <c r="AD8" s="57"/>
      <c r="AE8" s="13"/>
      <c r="AF8" s="234">
        <f t="shared" si="1"/>
        <v>1.0000000000019326E-4</v>
      </c>
      <c r="AH8" s="119"/>
      <c r="AI8" s="118">
        <v>2</v>
      </c>
      <c r="AJ8" s="116" t="b">
        <v>0</v>
      </c>
      <c r="AK8" s="116" t="str">
        <v>U4</v>
      </c>
      <c r="AL8" s="189" t="str">
        <f t="shared" si="2"/>
        <v>USDFUT1MU4_Quote</v>
      </c>
      <c r="AM8" s="190" t="str">
        <f t="shared" si="3"/>
        <v>USDFUT1MU4ConvAdj_Quote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'USDFUT1MU4_Quote'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USDFUT1MX4_Quote</v>
      </c>
      <c r="F9" s="114" t="str">
        <f>_xll.qlSimpleQuote(E9,,PriceTickValue,Permanent,Trigger,ObjectOverwrite)</f>
        <v>USDFUT1MX4_Quote#0000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EMX4</v>
      </c>
      <c r="P9" s="267">
        <v>41960</v>
      </c>
      <c r="Q9" s="197">
        <v>0</v>
      </c>
      <c r="R9" s="197">
        <v>0</v>
      </c>
      <c r="S9" s="197">
        <v>0</v>
      </c>
      <c r="T9" s="197">
        <v>99.844999999999999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V4</v>
      </c>
      <c r="AL9" s="189" t="str">
        <f t="shared" si="2"/>
        <v>USDFUT1MV4_Quote</v>
      </c>
      <c r="AM9" s="190" t="str">
        <f t="shared" si="3"/>
        <v>USDFUT1MV4ConvAdj_Quote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'USDFUT1MV4_Quote'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USDFUT1MZ4_Quote</v>
      </c>
      <c r="F10" s="114" t="str">
        <f>_xll.qlSimpleQuote(E10,,PriceTickValue,Permanent,Trigger,ObjectOverwrite)</f>
        <v>USDFUT1MZ4_Quote#0000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EMZ4</v>
      </c>
      <c r="P10" s="267">
        <v>41988</v>
      </c>
      <c r="Q10" s="197">
        <v>0</v>
      </c>
      <c r="R10" s="197">
        <v>0</v>
      </c>
      <c r="S10" s="197">
        <v>0</v>
      </c>
      <c r="T10" s="197">
        <v>99.820000000000007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X4</v>
      </c>
      <c r="AL10" s="189" t="str">
        <f t="shared" si="2"/>
        <v>USDFUT1MX4_Quote</v>
      </c>
      <c r="AM10" s="190" t="str">
        <f t="shared" si="3"/>
        <v>USDFUT1MX4ConvAdj_Quote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'USDFUT1MX4_Quote'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USDFUT1MF5_Quote</v>
      </c>
      <c r="F11" s="114" t="str">
        <f>_xll.qlSimpleQuote(E11,,PriceTickValue,Permanent,Trigger,ObjectOverwrite)</f>
        <v>USDFUT1MF5_Quote#0000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EMF5</v>
      </c>
      <c r="P11" s="267">
        <v>42024</v>
      </c>
      <c r="Q11" s="197">
        <v>0</v>
      </c>
      <c r="R11" s="197">
        <v>0</v>
      </c>
      <c r="S11" s="197">
        <v>0</v>
      </c>
      <c r="T11" s="197">
        <v>99.79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Z4</v>
      </c>
      <c r="AL11" s="189" t="str">
        <f t="shared" si="2"/>
        <v>USDFUT1MZ4_Quote</v>
      </c>
      <c r="AM11" s="190" t="str">
        <f t="shared" si="3"/>
        <v>USDFUT1MZ4ConvAdj_Quote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'USDFUT1MZ4_Quote'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USDFUT1MG5_Quote</v>
      </c>
      <c r="F12" s="114" t="str">
        <f>_xll.qlSimpleQuote(E12,,PriceTickValue,Permanent,Trigger,ObjectOverwrite)</f>
        <v>USDFUT1MG5_Quote#0000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EMG5</v>
      </c>
      <c r="P12" s="267">
        <v>42052</v>
      </c>
      <c r="Q12" s="197">
        <v>0</v>
      </c>
      <c r="R12" s="197">
        <v>0</v>
      </c>
      <c r="S12" s="197">
        <v>0</v>
      </c>
      <c r="T12" s="197">
        <v>99.78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F5</v>
      </c>
      <c r="AL12" s="189" t="str">
        <f t="shared" si="2"/>
        <v>USDFUT1MF5_Quote</v>
      </c>
      <c r="AM12" s="190" t="str">
        <f t="shared" si="3"/>
        <v>USDFUT1MF5ConvAdj_Quote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'USDFUT1MF5_Quote'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USDFUT1MH5_Quote</v>
      </c>
      <c r="F13" s="114" t="str">
        <f>_xll.qlSimpleQuote(E13,,PriceTickValue,Permanent,Trigger,ObjectOverwrite)</f>
        <v>USDFUT1MH5_Quote#0000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EMH5</v>
      </c>
      <c r="P13" s="267">
        <v>42079</v>
      </c>
      <c r="Q13" s="197">
        <v>0</v>
      </c>
      <c r="R13" s="197">
        <v>0</v>
      </c>
      <c r="S13" s="197">
        <v>0</v>
      </c>
      <c r="T13" s="197">
        <v>99.747500000000002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G5</v>
      </c>
      <c r="AL13" s="189" t="str">
        <f t="shared" si="2"/>
        <v>USDFUT1MG5_Quote</v>
      </c>
      <c r="AM13" s="190" t="str">
        <f t="shared" si="3"/>
        <v>USDFUT1MG5ConvAdj_Quote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'USDFUT1MG5_Quote'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USDFUT1MJ5_Quote</v>
      </c>
      <c r="F14" s="114" t="str">
        <f>_xll.qlSimpleQuote(E14,,PriceTickValue,Permanent,Trigger,ObjectOverwrite)</f>
        <v>USDFUT1MJ5_Quote#0000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EMJ5</v>
      </c>
      <c r="P14" s="267">
        <v>42107</v>
      </c>
      <c r="Q14" s="197">
        <v>0</v>
      </c>
      <c r="R14" s="197">
        <v>0</v>
      </c>
      <c r="S14" s="197">
        <v>0</v>
      </c>
      <c r="T14" s="197">
        <v>99.67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H5</v>
      </c>
      <c r="AL14" s="189" t="str">
        <f t="shared" si="2"/>
        <v>USDFUT1MH5_Quote</v>
      </c>
      <c r="AM14" s="190" t="str">
        <f t="shared" si="3"/>
        <v>USDFUT1MH5ConvAdj_Quote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'USDFUT1MH5_Quote'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USDFUT1MK5_Quote</v>
      </c>
      <c r="F15" s="114" t="str">
        <f>_xll.qlSimpleQuote(E15,,PriceTickValue,Permanent,Trigger,ObjectOverwrite)</f>
        <v>USDFUT1MK5_Quote#0000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EMK5</v>
      </c>
      <c r="P15" s="267">
        <v>42142</v>
      </c>
      <c r="Q15" s="197">
        <v>0</v>
      </c>
      <c r="R15" s="197">
        <v>0</v>
      </c>
      <c r="S15" s="197">
        <v>0</v>
      </c>
      <c r="T15" s="197">
        <v>99.637500000000003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J5</v>
      </c>
      <c r="AL15" s="189" t="str">
        <f t="shared" si="2"/>
        <v>USDFUT1MJ5_Quote</v>
      </c>
      <c r="AM15" s="190" t="str">
        <f t="shared" si="3"/>
        <v>USDFUT1MJ5ConvAdj_Quote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'USDFUT1MJ5_Quote'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USDFUT1MM5_Quote</v>
      </c>
      <c r="F16" s="114" t="str">
        <f>_xll.qlSimpleQuote(E16,,PriceTickValue,Permanent,Trigger,ObjectOverwrite)</f>
        <v>USDFUT1MM5_Quote#0000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EMM5</v>
      </c>
      <c r="P16" s="267">
        <v>42170</v>
      </c>
      <c r="Q16" s="197">
        <v>0</v>
      </c>
      <c r="R16" s="197">
        <v>0</v>
      </c>
      <c r="S16" s="197">
        <v>0</v>
      </c>
      <c r="T16" s="197">
        <v>99.5625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K5</v>
      </c>
      <c r="AL16" s="189" t="str">
        <f t="shared" si="2"/>
        <v>USDFUT1MK5_Quote</v>
      </c>
      <c r="AM16" s="190" t="str">
        <f t="shared" si="3"/>
        <v>USDFUT1MK5ConvAdj_Quote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'USDFUT1MK5_Quote'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USDFUT1MN5_Quote</v>
      </c>
      <c r="F17" s="114" t="str">
        <f>_xll.qlSimpleQuote(E17,,PriceTickValue,Permanent,Trigger,ObjectOverwrite)</f>
        <v>USDFUT1MN5_Quote#0000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N5</v>
      </c>
      <c r="N17" s="261">
        <v>42200</v>
      </c>
      <c r="O17" s="210" t="str">
        <v>EMN5</v>
      </c>
      <c r="P17" s="260">
        <v>42198</v>
      </c>
      <c r="Q17" s="210">
        <v>0</v>
      </c>
      <c r="R17" s="210">
        <v>0</v>
      </c>
      <c r="S17" s="210">
        <v>0</v>
      </c>
      <c r="T17" s="210">
        <v>99.462500000000006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M5</v>
      </c>
      <c r="AL17" s="189" t="str">
        <f t="shared" si="2"/>
        <v>USDFUT1MM5_Quote</v>
      </c>
      <c r="AM17" s="190" t="str">
        <f t="shared" si="3"/>
        <v>USDFUT1MM5ConvAdj_Quote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'USDFUT1MM5_Quote'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N5</v>
      </c>
      <c r="AL18" s="189" t="str">
        <f t="shared" si="2"/>
        <v>USDFUT1MN5_Quote</v>
      </c>
      <c r="AM18" s="190" t="str">
        <f t="shared" si="3"/>
        <v>USDFUT1MN5ConvAdj_Quote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'USDFUT1MN5_Quote'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0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16:39:24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Q4</v>
      </c>
      <c r="E6" s="115" t="str">
        <f t="shared" ref="E6:E37" si="0">Currency&amp;$D$4&amp;$E$4&amp;$D6&amp;QuoteSuffix</f>
        <v>USDFUT3MQ4_Quote</v>
      </c>
      <c r="F6" s="121" t="str">
        <f>_xll.qlSimpleQuote(E6,,PriceTickValue,Permanent,Trigger,ObjectOverwrite)</f>
        <v>USDFUT3MQ4_Quote#0000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Q4</v>
      </c>
      <c r="N6" s="275">
        <f t="array" ref="N6:N47">_xll.qlIMMNextDates(_xll.qlSettingsEvaluationDate(Trigger)-1,$L6:$L47)</f>
        <v>41871</v>
      </c>
      <c r="O6" s="217" t="str">
        <f t="array" ref="O6:O47">VLOOKUP(Currency,LiffeCodes,2)&amp;FuturesCodes</f>
        <v>EDQ4</v>
      </c>
      <c r="P6" s="274"/>
      <c r="Q6" s="217"/>
      <c r="R6" s="217"/>
      <c r="S6" s="217"/>
      <c r="T6" s="217"/>
      <c r="U6" s="219" t="e">
        <f>_xll.qlMidSafe(Q6,R6,Trigger)</f>
        <v>#NUM!</v>
      </c>
      <c r="V6" s="199"/>
      <c r="W6" s="273">
        <v>99.768749999999997</v>
      </c>
      <c r="X6" s="199"/>
      <c r="Y6" s="272" t="e">
        <f t="array" ref="Y6:Y4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 t="s">
        <v>245</v>
      </c>
      <c r="AE6" s="13"/>
      <c r="AF6" s="234" t="e">
        <f t="shared" ref="AF6:AF47" si="1">(R6-U6)/50</f>
        <v>#NUM!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Q4</v>
      </c>
      <c r="AL6" s="190" t="str">
        <f t="shared" ref="AL6:AL47" si="2">Currency&amp;"FUT"&amp;$AN$4&amp;$AK6&amp;"ConvAdj"&amp;QuoteSuffix</f>
        <v>USDFUT3MQ4ConvAdj_Quote</v>
      </c>
      <c r="AM6" s="189" t="str">
        <f>_xll.qlFuturesConvAdjustmentQuote(AL6,IborIndex,AK6,F6,Volatility,MeanReversion,Permanent,AND(ISERROR(Z6),ISERROR(FuturesHWConvAdj!Q5:Q6)),ObjectOverwrite)</f>
        <v>USDFUT3MQ4ConvAdj_Quote#0249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USDFUT3MU4_Quote</v>
      </c>
      <c r="F7" s="114" t="str">
        <f>_xll.qlSimpleQuote(E7,,PriceTickValue,Permanent,Trigger,ObjectOverwrite)</f>
        <v>USDFUT3MU4_Quote#0000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EDU4</v>
      </c>
      <c r="P7" s="267"/>
      <c r="Q7" s="197"/>
      <c r="R7" s="197"/>
      <c r="S7" s="197"/>
      <c r="T7" s="197"/>
      <c r="U7" s="201" t="e">
        <f>_xll.qlMidSafe(Q7,R7,Trigger)</f>
        <v>#NUM!</v>
      </c>
      <c r="V7" s="199"/>
      <c r="W7" s="271">
        <v>99.762500000000003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104</v>
      </c>
      <c r="AD7" s="57" t="s">
        <v>244</v>
      </c>
      <c r="AE7" s="13"/>
      <c r="AF7" s="234" t="e">
        <f t="shared" si="1"/>
        <v>#NUM!</v>
      </c>
      <c r="AH7" s="119"/>
      <c r="AI7" s="118">
        <v>2</v>
      </c>
      <c r="AJ7" s="116" t="b">
        <v>0</v>
      </c>
      <c r="AK7" s="116" t="str">
        <v>U4</v>
      </c>
      <c r="AL7" s="190" t="str">
        <f t="shared" si="2"/>
        <v>USDFUT3MU4ConvAdj_Quote</v>
      </c>
      <c r="AM7" s="189" t="str">
        <f>_xll.qlFuturesConvAdjustmentQuote(AL7,IborIndex,AK7,F7,Volatility,MeanReversion,Permanent,AND(ISERROR(Z7),ISERROR(FuturesHWConvAdj!Q6:Q7)),ObjectOverwrite)</f>
        <v>USDFUT3MU4ConvAdj_Quote#0032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USDFUT3MV4_Quote</v>
      </c>
      <c r="F8" s="114" t="str">
        <f>_xll.qlSimpleQuote(E8,,PriceTickValue,Permanent,Trigger,ObjectOverwrite)</f>
        <v>USDFUT3MV4_Quote#0000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EDV4</v>
      </c>
      <c r="P8" s="267"/>
      <c r="Q8" s="197"/>
      <c r="R8" s="197"/>
      <c r="S8" s="197"/>
      <c r="T8" s="197"/>
      <c r="U8" s="201" t="e">
        <f>_xll.qlMidSafe(Q8,R8,Trigger)</f>
        <v>#NUM!</v>
      </c>
      <c r="V8" s="199"/>
      <c r="W8" s="271">
        <v>99.757499999999993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101</v>
      </c>
      <c r="AD8" s="57" t="s">
        <v>243</v>
      </c>
      <c r="AE8" s="13"/>
      <c r="AF8" s="234" t="e">
        <f t="shared" si="1"/>
        <v>#NUM!</v>
      </c>
      <c r="AH8" s="119"/>
      <c r="AI8" s="118">
        <v>3</v>
      </c>
      <c r="AJ8" s="116" t="b">
        <v>0</v>
      </c>
      <c r="AK8" s="116" t="str">
        <v>V4</v>
      </c>
      <c r="AL8" s="190" t="str">
        <f t="shared" si="2"/>
        <v>USDFUT3MV4ConvAdj_Quote</v>
      </c>
      <c r="AM8" s="189" t="str">
        <f>_xll.qlFuturesConvAdjustmentQuote(AL8,IborIndex,AK8,F8,Volatility,MeanReversion,Permanent,AND(ISERROR(Z8),ISERROR(FuturesHWConvAdj!Q7:Q8)),ObjectOverwrite)</f>
        <v>USDFUT3MV4ConvAdj_Quote#0032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USDFUT3MX4_Quote</v>
      </c>
      <c r="F9" s="114" t="str">
        <f>_xll.qlSimpleQuote(E9,,PriceTickValue,Permanent,Trigger,ObjectOverwrite)</f>
        <v>USDFUT3MX4_Quote#0000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EDX4</v>
      </c>
      <c r="P9" s="267"/>
      <c r="Q9" s="197"/>
      <c r="R9" s="197"/>
      <c r="S9" s="197"/>
      <c r="T9" s="197"/>
      <c r="U9" s="201" t="e">
        <f>_xll.qlMidSafe(Q9,R9,Trigger)</f>
        <v>#NUM!</v>
      </c>
      <c r="V9" s="199"/>
      <c r="W9" s="271">
        <v>99.745000000000005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4</v>
      </c>
      <c r="AJ9" s="116" t="b">
        <v>0</v>
      </c>
      <c r="AK9" s="116" t="str">
        <v>X4</v>
      </c>
      <c r="AL9" s="190" t="str">
        <f t="shared" si="2"/>
        <v>USDFUT3MX4ConvAdj_Quote</v>
      </c>
      <c r="AM9" s="189" t="str">
        <f>_xll.qlFuturesConvAdjustmentQuote(AL9,IborIndex,AK9,F9,Volatility,MeanReversion,Permanent,AND(ISERROR(Z9),ISERROR(FuturesHWConvAdj!Q8:Q9)),ObjectOverwrite)</f>
        <v>USDFUT3MX4ConvAdj_Quote#0032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USDFUT3MZ4_Quote</v>
      </c>
      <c r="F10" s="114" t="str">
        <f>_xll.qlSimpleQuote(E10,,PriceTickValue,Permanent,Trigger,ObjectOverwrite)</f>
        <v>USDFUT3MZ4_Quote#0000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EDZ4</v>
      </c>
      <c r="P10" s="267"/>
      <c r="Q10" s="197"/>
      <c r="R10" s="197"/>
      <c r="S10" s="197"/>
      <c r="T10" s="197"/>
      <c r="U10" s="201" t="e">
        <f>_xll.qlMidSafe(Q10,R10,Trigger)</f>
        <v>#NUM!</v>
      </c>
      <c r="V10" s="199"/>
      <c r="W10" s="266">
        <v>99.737499999999997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242</v>
      </c>
      <c r="AE10" s="13"/>
      <c r="AF10" s="234" t="e">
        <f t="shared" si="1"/>
        <v>#NUM!</v>
      </c>
      <c r="AH10" s="119"/>
      <c r="AI10" s="118">
        <v>5</v>
      </c>
      <c r="AJ10" s="116" t="b">
        <v>0</v>
      </c>
      <c r="AK10" s="116" t="str">
        <v>Z4</v>
      </c>
      <c r="AL10" s="190" t="str">
        <f t="shared" si="2"/>
        <v>USDFUT3MZ4ConvAdj_Quote</v>
      </c>
      <c r="AM10" s="189" t="str">
        <f>_xll.qlFuturesConvAdjustmentQuote(AL10,IborIndex,AK10,F10,Volatility,MeanReversion,Permanent,AND(ISERROR(Z10),ISERROR(FuturesHWConvAdj!Q9:Q10)),ObjectOverwrite)</f>
        <v>USDFUT3MZ4ConvAdj_Quote#0032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USDFUT3MF5_Quote</v>
      </c>
      <c r="F11" s="114" t="str">
        <f>_xll.qlSimpleQuote(E11,,PriceTickValue,Permanent,Trigger,ObjectOverwrite)</f>
        <v>USDFUT3MF5_Quote#0000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EDF5</v>
      </c>
      <c r="P11" s="267"/>
      <c r="Q11" s="197"/>
      <c r="R11" s="197"/>
      <c r="S11" s="197"/>
      <c r="T11" s="197"/>
      <c r="U11" s="201" t="e">
        <f>_xll.qlMidSafe(Q11,R11,Trigger)</f>
        <v>#NUM!</v>
      </c>
      <c r="V11" s="199"/>
      <c r="W11" s="266">
        <v>99.717500000000001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6</v>
      </c>
      <c r="AJ11" s="116" t="b">
        <v>0</v>
      </c>
      <c r="AK11" s="116" t="str">
        <v>F5</v>
      </c>
      <c r="AL11" s="190" t="str">
        <f t="shared" si="2"/>
        <v>USDFUT3MF5ConvAdj_Quote</v>
      </c>
      <c r="AM11" s="189" t="str">
        <f>_xll.qlFuturesConvAdjustmentQuote(AL11,IborIndex,AK11,F11,Volatility,MeanReversion,Permanent,AND(ISERROR(Z11),ISERROR(FuturesHWConvAdj!Q10:Q11)),ObjectOverwrite)</f>
        <v>USDFUT3MF5ConvAdj_Quote#0032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USDFUT3MG5_Quote</v>
      </c>
      <c r="F12" s="114" t="str">
        <f>_xll.qlSimpleQuote(E12,,PriceTickValue,Permanent,Trigger,ObjectOverwrite)</f>
        <v>USDFUT3MG5_Quote#0000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EDG5</v>
      </c>
      <c r="P12" s="267"/>
      <c r="Q12" s="197"/>
      <c r="R12" s="197"/>
      <c r="S12" s="197"/>
      <c r="T12" s="197"/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7</v>
      </c>
      <c r="AJ12" s="116" t="b">
        <v>0</v>
      </c>
      <c r="AK12" s="116" t="str">
        <v>G5</v>
      </c>
      <c r="AL12" s="190" t="str">
        <f t="shared" si="2"/>
        <v>USDFUT3MG5ConvAdj_Quote</v>
      </c>
      <c r="AM12" s="189" t="str">
        <f>_xll.qlFuturesConvAdjustmentQuote(AL12,IborIndex,AK12,F12,Volatility,MeanReversion,Permanent,AND(ISERROR(Z12),ISERROR(FuturesHWConvAdj!Q11:Q12)),ObjectOverwrite)</f>
        <v>USDFUT3MG5ConvAdj_Quote#0032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USDFUT3MH5_Quote</v>
      </c>
      <c r="F13" s="114" t="str">
        <f>_xll.qlSimpleQuote(E13,,PriceTickValue,Permanent,Trigger,ObjectOverwrite)</f>
        <v>USDFUT3MH5_Quote#0000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EDH5</v>
      </c>
      <c r="P13" s="267"/>
      <c r="Q13" s="197"/>
      <c r="R13" s="197"/>
      <c r="S13" s="197"/>
      <c r="T13" s="197"/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8</v>
      </c>
      <c r="AJ13" s="116" t="b">
        <v>0</v>
      </c>
      <c r="AK13" s="116" t="str">
        <v>H5</v>
      </c>
      <c r="AL13" s="190" t="str">
        <f t="shared" si="2"/>
        <v>USDFUT3MH5ConvAdj_Quote</v>
      </c>
      <c r="AM13" s="189" t="str">
        <f>_xll.qlFuturesConvAdjustmentQuote(AL13,IborIndex,AK13,F13,Volatility,MeanReversion,Permanent,AND(ISERROR(Z13),ISERROR(FuturesHWConvAdj!Q12:Q13)),ObjectOverwrite)</f>
        <v>USDFUT3MH5ConvAdj_Quote#0032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USDFUT3MJ5_Quote</v>
      </c>
      <c r="F14" s="114" t="str">
        <f>_xll.qlSimpleQuote(E14,,PriceTickValue,Permanent,Trigger,ObjectOverwrite)</f>
        <v>USDFUT3MJ5_Quote#0000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EDJ5</v>
      </c>
      <c r="P14" s="267"/>
      <c r="Q14" s="197"/>
      <c r="R14" s="197"/>
      <c r="S14" s="197"/>
      <c r="T14" s="197"/>
      <c r="U14" s="201" t="e">
        <f>_xll.qlMidSafe(Q14,R14,Trigger)</f>
        <v>#NUM!</v>
      </c>
      <c r="V14" s="199"/>
      <c r="W14" s="266">
        <v>99.622500000000002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9</v>
      </c>
      <c r="AJ14" s="116" t="b">
        <v>0</v>
      </c>
      <c r="AK14" s="116" t="str">
        <v>J5</v>
      </c>
      <c r="AL14" s="190" t="str">
        <f t="shared" si="2"/>
        <v>USDFUT3MJ5ConvAdj_Quote</v>
      </c>
      <c r="AM14" s="189" t="str">
        <f>_xll.qlFuturesConvAdjustmentQuote(AL14,IborIndex,AK14,F14,Volatility,MeanReversion,Permanent,AND(ISERROR(Z14),ISERROR(FuturesHWConvAdj!Q13:Q14)),ObjectOverwrite)</f>
        <v>USDFUT3MJ5ConvAdj_Quote#0032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USDFUT3MK5_Quote</v>
      </c>
      <c r="F15" s="114" t="str">
        <f>_xll.qlSimpleQuote(E15,,PriceTickValue,Permanent,Trigger,ObjectOverwrite)</f>
        <v>USDFUT3MK5_Quote#0000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EDK5</v>
      </c>
      <c r="P15" s="267"/>
      <c r="Q15" s="197"/>
      <c r="R15" s="197"/>
      <c r="S15" s="197"/>
      <c r="T15" s="197"/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10</v>
      </c>
      <c r="AJ15" s="116" t="b">
        <v>0</v>
      </c>
      <c r="AK15" s="116" t="str">
        <v>K5</v>
      </c>
      <c r="AL15" s="190" t="str">
        <f t="shared" si="2"/>
        <v>USDFUT3MK5ConvAdj_Quote</v>
      </c>
      <c r="AM15" s="189" t="str">
        <f>_xll.qlFuturesConvAdjustmentQuote(AL15,IborIndex,AK15,F15,Volatility,MeanReversion,Permanent,AND(ISERROR(Z15),ISERROR(FuturesHWConvAdj!Q14:Q15)),ObjectOverwrite)</f>
        <v>USDFUT3MK5ConvAdj_Quote#0032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USDFUT3MM5_Quote</v>
      </c>
      <c r="F16" s="114" t="str">
        <f>_xll.qlSimpleQuote(E16,,PriceTickValue,Permanent,Trigger,ObjectOverwrite)</f>
        <v>USDFUT3MM5_Quote#0000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EDM5</v>
      </c>
      <c r="P16" s="267"/>
      <c r="Q16" s="197"/>
      <c r="R16" s="197"/>
      <c r="S16" s="197"/>
      <c r="T16" s="197"/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11</v>
      </c>
      <c r="AJ16" s="116" t="b">
        <v>0</v>
      </c>
      <c r="AK16" s="116" t="str">
        <v>M5</v>
      </c>
      <c r="AL16" s="190" t="str">
        <f t="shared" si="2"/>
        <v>USDFUT3MM5ConvAdj_Quote</v>
      </c>
      <c r="AM16" s="189" t="str">
        <f>_xll.qlFuturesConvAdjustmentQuote(AL16,IborIndex,AK16,F16,Volatility,MeanReversion,Permanent,AND(ISERROR(Z16),ISERROR(FuturesHWConvAdj!Q15:Q16)),ObjectOverwrite)</f>
        <v>USDFUT3MM5ConvAdj_Quote#0032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USDFUT3MN5_Quote</v>
      </c>
      <c r="F17" s="114" t="str">
        <f>_xll.qlSimpleQuote(E17,,PriceTickValue,Permanent,Trigger,ObjectOverwrite)</f>
        <v>USDFUT3MN5_Quote#0000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N5</v>
      </c>
      <c r="N17" s="268">
        <v>42200</v>
      </c>
      <c r="O17" s="197" t="str">
        <v>EDN5</v>
      </c>
      <c r="P17" s="267"/>
      <c r="Q17" s="197"/>
      <c r="R17" s="197"/>
      <c r="S17" s="197"/>
      <c r="T17" s="197"/>
      <c r="U17" s="201" t="e">
        <f>_xll.qlMidSafe(Q17,R17,Trigger)</f>
        <v>#NUM!</v>
      </c>
      <c r="V17" s="199"/>
      <c r="W17" s="266">
        <v>99.442499999999995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12</v>
      </c>
      <c r="AJ17" s="116" t="b">
        <v>0</v>
      </c>
      <c r="AK17" s="116" t="str">
        <v>N5</v>
      </c>
      <c r="AL17" s="190" t="str">
        <f t="shared" si="2"/>
        <v>USDFUT3MN5ConvAdj_Quote</v>
      </c>
      <c r="AM17" s="189" t="str">
        <f>_xll.qlFuturesConvAdjustmentQuote(AL17,IborIndex,AK17,F17,Volatility,MeanReversion,Permanent,AND(ISERROR(Z17),ISERROR(FuturesHWConvAdj!Q16:Q17)),ObjectOverwrite)</f>
        <v>USDFUT3MN5ConvAdj_Quote#0032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/>
      <c r="Q18" s="197"/>
      <c r="R18" s="197"/>
      <c r="S18" s="197"/>
      <c r="T18" s="197"/>
      <c r="U18" s="201" t="e">
        <f>_xll.qlMidSafe(Q18,R18,Trigger)</f>
        <v>#NUM!</v>
      </c>
      <c r="V18" s="199"/>
      <c r="W18" s="266">
        <v>99.217500000000001</v>
      </c>
      <c r="X18" s="199"/>
      <c r="Y18" s="265" t="e">
        <v>#NUM!</v>
      </c>
      <c r="Z18" s="201" t="e">
        <f>_xll.qlSimpleQuoteSetValue(F18,Y18,Trigger)</f>
        <v>#NUM!</v>
      </c>
      <c r="AA18" s="23"/>
      <c r="AB18" s="13"/>
      <c r="AC18" s="13"/>
      <c r="AD18" s="13"/>
      <c r="AE18" s="13"/>
      <c r="AF18" s="234" t="e">
        <f t="shared" si="1"/>
        <v>#NUM!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USDFUT3MU5ConvAdj_Quote#0032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/>
      <c r="Q19" s="197"/>
      <c r="R19" s="197"/>
      <c r="S19" s="197"/>
      <c r="T19" s="197"/>
      <c r="U19" s="201" t="e">
        <f>_xll.qlMidSafe(Q19,R19,Trigger)</f>
        <v>#NUM!</v>
      </c>
      <c r="V19" s="199"/>
      <c r="W19" s="266">
        <v>98.972499999999997</v>
      </c>
      <c r="X19" s="199"/>
      <c r="Y19" s="265" t="e">
        <v>#NUM!</v>
      </c>
      <c r="Z19" s="201" t="e">
        <f>_xll.qlSimpleQuoteSetValue(F19,Y19,Trigger)</f>
        <v>#NUM!</v>
      </c>
      <c r="AA19" s="23"/>
      <c r="AB19" s="13"/>
      <c r="AC19" s="13"/>
      <c r="AD19" s="13"/>
      <c r="AE19" s="13"/>
      <c r="AF19" s="234" t="e">
        <f t="shared" si="1"/>
        <v>#NUM!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USDFUT3MZ5ConvAdj_Quote#0032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/>
      <c r="Q20" s="197"/>
      <c r="R20" s="197"/>
      <c r="S20" s="197"/>
      <c r="T20" s="197"/>
      <c r="U20" s="201" t="e">
        <f>_xll.qlMidSafe(Q20,R20,Trigger)</f>
        <v>#NUM!</v>
      </c>
      <c r="V20" s="199"/>
      <c r="W20" s="266">
        <v>98.702500000000001</v>
      </c>
      <c r="X20" s="199"/>
      <c r="Y20" s="265" t="e">
        <v>#NUM!</v>
      </c>
      <c r="Z20" s="201" t="e">
        <f>_xll.qlSimpleQuoteSetValue(F20,Y20,Trigger)</f>
        <v>#NUM!</v>
      </c>
      <c r="AA20" s="23"/>
      <c r="AB20" s="13"/>
      <c r="AC20" s="13"/>
      <c r="AD20" s="13"/>
      <c r="AE20" s="13"/>
      <c r="AF20" s="234" t="e">
        <f t="shared" si="1"/>
        <v>#NUM!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USDFUT3MH6ConvAdj_Quote#0032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/>
      <c r="Q21" s="197"/>
      <c r="R21" s="197"/>
      <c r="S21" s="197"/>
      <c r="T21" s="197"/>
      <c r="U21" s="201" t="e">
        <f>_xll.qlMidSafe(Q21,R21,Trigger)</f>
        <v>#NUM!</v>
      </c>
      <c r="V21" s="199"/>
      <c r="W21" s="266">
        <v>98.422499999999999</v>
      </c>
      <c r="X21" s="199"/>
      <c r="Y21" s="265" t="e">
        <v>#NUM!</v>
      </c>
      <c r="Z21" s="201" t="e">
        <f>_xll.qlSimpleQuoteSetValue(F21,Y21,Trigger)</f>
        <v>#NUM!</v>
      </c>
      <c r="AA21" s="23"/>
      <c r="AB21" s="13"/>
      <c r="AC21" s="13"/>
      <c r="AD21" s="13"/>
      <c r="AE21" s="13"/>
      <c r="AF21" s="234" t="e">
        <f t="shared" si="1"/>
        <v>#NUM!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USDFUT3MM6ConvAdj_Quote#0032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/>
      <c r="Q22" s="197"/>
      <c r="R22" s="197"/>
      <c r="S22" s="197"/>
      <c r="T22" s="197"/>
      <c r="U22" s="201" t="e">
        <f>_xll.qlMidSafe(Q22,R22,Trigger)</f>
        <v>#NUM!</v>
      </c>
      <c r="V22" s="199"/>
      <c r="W22" s="266">
        <v>98.137500000000003</v>
      </c>
      <c r="X22" s="199"/>
      <c r="Y22" s="265" t="e">
        <v>#NUM!</v>
      </c>
      <c r="Z22" s="201" t="e">
        <f>_xll.qlSimpleQuoteSetValue(F22,Y22,Trigger)</f>
        <v>#NUM!</v>
      </c>
      <c r="AA22" s="23"/>
      <c r="AB22" s="13"/>
      <c r="AC22" s="13"/>
      <c r="AD22" s="13"/>
      <c r="AE22" s="13"/>
      <c r="AF22" s="234" t="e">
        <f t="shared" si="1"/>
        <v>#NUM!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USDFUT3MU6ConvAdj_Quote#0032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/>
      <c r="Q23" s="197"/>
      <c r="R23" s="197"/>
      <c r="S23" s="197"/>
      <c r="T23" s="197"/>
      <c r="U23" s="201" t="e">
        <f>_xll.qlMidSafe(Q23,R23,Trigger)</f>
        <v>#NUM!</v>
      </c>
      <c r="V23" s="199"/>
      <c r="W23" s="266">
        <v>97.877499999999998</v>
      </c>
      <c r="X23" s="199"/>
      <c r="Y23" s="265" t="e">
        <v>#NUM!</v>
      </c>
      <c r="Z23" s="201" t="e">
        <f>_xll.qlSimpleQuoteSetValue(F23,Y23,Trigger)</f>
        <v>#NUM!</v>
      </c>
      <c r="AA23" s="23"/>
      <c r="AB23" s="13"/>
      <c r="AC23" s="13"/>
      <c r="AD23" s="13"/>
      <c r="AE23" s="13"/>
      <c r="AF23" s="234" t="e">
        <f t="shared" si="1"/>
        <v>#NUM!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USDFUT3MZ6ConvAdj_Quote#0032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/>
      <c r="Q24" s="197"/>
      <c r="R24" s="197"/>
      <c r="S24" s="197"/>
      <c r="T24" s="197"/>
      <c r="U24" s="201" t="e">
        <f>_xll.qlMidSafe(Q24,R24,Trigger)</f>
        <v>#NUM!</v>
      </c>
      <c r="V24" s="199"/>
      <c r="W24" s="266">
        <v>97.662499999999994</v>
      </c>
      <c r="X24" s="199"/>
      <c r="Y24" s="265" t="e">
        <v>#NUM!</v>
      </c>
      <c r="Z24" s="201" t="e">
        <f>_xll.qlSimpleQuoteSetValue(F24,Y24,Trigger)</f>
        <v>#NUM!</v>
      </c>
      <c r="AA24" s="23"/>
      <c r="AB24" s="13"/>
      <c r="AC24" s="13"/>
      <c r="AD24" s="13"/>
      <c r="AE24" s="13"/>
      <c r="AF24" s="234" t="e">
        <f t="shared" si="1"/>
        <v>#NUM!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USDFUT3MH7ConvAdj_Quote#0032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/>
      <c r="Q25" s="197"/>
      <c r="R25" s="197"/>
      <c r="S25" s="197"/>
      <c r="T25" s="197"/>
      <c r="U25" s="201" t="e">
        <f>_xll.qlMidSafe(Q25,R25,Trigger)</f>
        <v>#NUM!</v>
      </c>
      <c r="V25" s="199"/>
      <c r="W25" s="266">
        <v>97.462500000000006</v>
      </c>
      <c r="X25" s="199"/>
      <c r="Y25" s="265" t="e">
        <v>#NUM!</v>
      </c>
      <c r="Z25" s="201" t="e">
        <f>_xll.qlSimpleQuoteSetValue(F25,Y25,Trigger)</f>
        <v>#NUM!</v>
      </c>
      <c r="AA25" s="23"/>
      <c r="AB25" s="13"/>
      <c r="AC25" s="13"/>
      <c r="AD25" s="13"/>
      <c r="AE25" s="13"/>
      <c r="AF25" s="234" t="e">
        <f t="shared" si="1"/>
        <v>#NUM!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USDFUT3MM7ConvAdj_Quote#0032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/>
      <c r="Q26" s="197"/>
      <c r="R26" s="197"/>
      <c r="S26" s="197"/>
      <c r="T26" s="197"/>
      <c r="U26" s="201" t="e">
        <f>_xll.qlMidSafe(Q26,R26,Trigger)</f>
        <v>#NUM!</v>
      </c>
      <c r="V26" s="199"/>
      <c r="W26" s="266">
        <v>97.292500000000004</v>
      </c>
      <c r="X26" s="199"/>
      <c r="Y26" s="265" t="e">
        <v>#NUM!</v>
      </c>
      <c r="Z26" s="201" t="e">
        <f>_xll.qlSimpleQuoteSetValue(F26,Y26,Trigger)</f>
        <v>#NUM!</v>
      </c>
      <c r="AA26" s="23"/>
      <c r="AB26" s="13"/>
      <c r="AC26" s="13"/>
      <c r="AD26" s="13"/>
      <c r="AE26" s="13"/>
      <c r="AF26" s="234" t="e">
        <f t="shared" si="1"/>
        <v>#NUM!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USDFUT3MU7ConvAdj_Quote#0032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/>
      <c r="Q27" s="197"/>
      <c r="R27" s="197"/>
      <c r="S27" s="197"/>
      <c r="T27" s="197"/>
      <c r="U27" s="201" t="e">
        <f>_xll.qlMidSafe(Q27,R27,Trigger)</f>
        <v>#NUM!</v>
      </c>
      <c r="V27" s="199"/>
      <c r="W27" s="266">
        <v>97.13</v>
      </c>
      <c r="X27" s="199"/>
      <c r="Y27" s="265" t="e">
        <v>#NUM!</v>
      </c>
      <c r="Z27" s="201" t="e">
        <f>_xll.qlSimpleQuoteSetValue(F27,Y27,Trigger)</f>
        <v>#NUM!</v>
      </c>
      <c r="AA27" s="23"/>
      <c r="AB27" s="13"/>
      <c r="AC27" s="13"/>
      <c r="AD27" s="13"/>
      <c r="AE27" s="13"/>
      <c r="AF27" s="234" t="e">
        <f t="shared" si="1"/>
        <v>#NUM!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USDFUT3MZ7ConvAdj_Quote#0032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/>
      <c r="Q28" s="197"/>
      <c r="R28" s="197"/>
      <c r="S28" s="197">
        <v>97.11</v>
      </c>
      <c r="T28" s="197"/>
      <c r="U28" s="201" t="e">
        <f>_xll.qlMidSafe(Q28,R28,Trigger)</f>
        <v>#NUM!</v>
      </c>
      <c r="V28" s="199"/>
      <c r="W28" s="266">
        <v>97.002499999999998</v>
      </c>
      <c r="X28" s="199"/>
      <c r="Y28" s="265" t="e">
        <v>#NUM!</v>
      </c>
      <c r="Z28" s="201" t="e">
        <f>_xll.qlSimpleQuoteSetValue(F28,Y28,Trigger)</f>
        <v>#NUM!</v>
      </c>
      <c r="AA28" s="23"/>
      <c r="AB28" s="13"/>
      <c r="AC28" s="13"/>
      <c r="AD28" s="13"/>
      <c r="AE28" s="13"/>
      <c r="AF28" s="234" t="e">
        <f t="shared" si="1"/>
        <v>#NUM!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USDFUT3MH8ConvAdj_Quote#0032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/>
      <c r="Q29" s="197"/>
      <c r="R29" s="197"/>
      <c r="S29" s="197"/>
      <c r="T29" s="197"/>
      <c r="U29" s="201" t="e">
        <f>_xll.qlMidSafe(Q29,R29,Trigger)</f>
        <v>#NUM!</v>
      </c>
      <c r="V29" s="199"/>
      <c r="W29" s="266">
        <v>96.877499999999998</v>
      </c>
      <c r="X29" s="199"/>
      <c r="Y29" s="265" t="e">
        <v>#NUM!</v>
      </c>
      <c r="Z29" s="201" t="e">
        <f>_xll.qlSimpleQuoteSetValue(F29,Y29,Trigger)</f>
        <v>#NUM!</v>
      </c>
      <c r="AA29" s="23"/>
      <c r="AB29" s="13"/>
      <c r="AC29" s="13"/>
      <c r="AD29" s="13"/>
      <c r="AE29" s="13"/>
      <c r="AF29" s="234" t="e">
        <f t="shared" si="1"/>
        <v>#NUM!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USDFUT3MM8ConvAdj_Quote#0032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/>
      <c r="Q30" s="197"/>
      <c r="R30" s="197"/>
      <c r="S30" s="197"/>
      <c r="T30" s="197"/>
      <c r="U30" s="201" t="e">
        <f>_xll.qlMidSafe(Q30,R30,Trigger)</f>
        <v>#NUM!</v>
      </c>
      <c r="V30" s="199"/>
      <c r="W30" s="266">
        <v>96.767499999999998</v>
      </c>
      <c r="X30" s="199"/>
      <c r="Y30" s="265" t="e">
        <v>#NUM!</v>
      </c>
      <c r="Z30" s="201" t="e">
        <f>_xll.qlSimpleQuoteSetValue(F30,Y30,Trigger)</f>
        <v>#NUM!</v>
      </c>
      <c r="AA30" s="23"/>
      <c r="AB30" s="13"/>
      <c r="AC30" s="13"/>
      <c r="AD30" s="13"/>
      <c r="AE30" s="13"/>
      <c r="AF30" s="234" t="e">
        <f t="shared" si="1"/>
        <v>#NUM!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USDFUT3MU8ConvAdj_Quote#0032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/>
      <c r="Q31" s="197"/>
      <c r="R31" s="197"/>
      <c r="S31" s="197"/>
      <c r="T31" s="197"/>
      <c r="U31" s="201" t="e">
        <f>_xll.qlMidSafe(Q31,R31,Trigger)</f>
        <v>#NUM!</v>
      </c>
      <c r="V31" s="199"/>
      <c r="W31" s="266">
        <v>96.667500000000004</v>
      </c>
      <c r="X31" s="199"/>
      <c r="Y31" s="265" t="e">
        <v>#NUM!</v>
      </c>
      <c r="Z31" s="201" t="e">
        <f>_xll.qlSimpleQuoteSetValue(F31,Y31,Trigger)</f>
        <v>#NUM!</v>
      </c>
      <c r="AA31" s="23"/>
      <c r="AB31" s="13"/>
      <c r="AC31" s="13"/>
      <c r="AD31" s="13"/>
      <c r="AE31" s="13"/>
      <c r="AF31" s="234" t="e">
        <f t="shared" si="1"/>
        <v>#NUM!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USDFUT3MZ8ConvAdj_Quote#0032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/>
      <c r="Q32" s="197"/>
      <c r="R32" s="197"/>
      <c r="S32" s="197"/>
      <c r="T32" s="197"/>
      <c r="U32" s="201" t="e">
        <f>_xll.qlMidSafe(Q32,R32,Trigger)</f>
        <v>#NUM!</v>
      </c>
      <c r="V32" s="199"/>
      <c r="W32" s="266">
        <v>96.577500000000001</v>
      </c>
      <c r="X32" s="199"/>
      <c r="Y32" s="265" t="e">
        <v>#NUM!</v>
      </c>
      <c r="Z32" s="201" t="e">
        <f>_xll.qlSimpleQuoteSetValue(F32,Y32,Trigger)</f>
        <v>#NUM!</v>
      </c>
      <c r="AA32" s="23"/>
      <c r="AB32" s="13"/>
      <c r="AC32" s="13"/>
      <c r="AD32" s="13"/>
      <c r="AE32" s="13"/>
      <c r="AF32" s="234" t="e">
        <f t="shared" si="1"/>
        <v>#NUM!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USDFUT3MH9ConvAdj_Quote#0032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/>
      <c r="Q33" s="197"/>
      <c r="R33" s="197"/>
      <c r="S33" s="197"/>
      <c r="T33" s="197"/>
      <c r="U33" s="201" t="e">
        <f>_xll.qlMidSafe(Q33,R33,Trigger)</f>
        <v>#NUM!</v>
      </c>
      <c r="V33" s="199"/>
      <c r="W33" s="266">
        <v>96.487499999999997</v>
      </c>
      <c r="X33" s="199"/>
      <c r="Y33" s="265" t="e">
        <v>#NUM!</v>
      </c>
      <c r="Z33" s="201" t="e">
        <f>_xll.qlSimpleQuoteSetValue(F33,Y33,Trigger)</f>
        <v>#NUM!</v>
      </c>
      <c r="AA33" s="23"/>
      <c r="AB33" s="13"/>
      <c r="AC33" s="13"/>
      <c r="AD33" s="13"/>
      <c r="AE33" s="13"/>
      <c r="AF33" s="234" t="e">
        <f t="shared" si="1"/>
        <v>#NUM!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USDFUT3MM9ConvAdj_Quote#0032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/>
      <c r="Q34" s="197"/>
      <c r="R34" s="197"/>
      <c r="S34" s="197"/>
      <c r="T34" s="197"/>
      <c r="U34" s="201" t="e">
        <f>_xll.qlMidSafe(Q34,R34,Trigger)</f>
        <v>#NUM!</v>
      </c>
      <c r="V34" s="199"/>
      <c r="W34" s="266">
        <v>96.405000000000001</v>
      </c>
      <c r="X34" s="199"/>
      <c r="Y34" s="265" t="e">
        <v>#NUM!</v>
      </c>
      <c r="Z34" s="201" t="e">
        <f>_xll.qlSimpleQuoteSetValue(F34,Y34,Trigger)</f>
        <v>#NUM!</v>
      </c>
      <c r="AA34" s="23"/>
      <c r="AB34" s="13"/>
      <c r="AC34" s="13"/>
      <c r="AD34" s="13"/>
      <c r="AE34" s="13"/>
      <c r="AF34" s="234" t="e">
        <f t="shared" si="1"/>
        <v>#NUM!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USDFUT3MU9ConvAdj_Quote#0032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/>
      <c r="Q35" s="197"/>
      <c r="R35" s="197"/>
      <c r="S35" s="197"/>
      <c r="T35" s="197"/>
      <c r="U35" s="201" t="e">
        <f>_xll.qlMidSafe(Q35,R35,Trigger)</f>
        <v>#NUM!</v>
      </c>
      <c r="V35" s="199"/>
      <c r="W35" s="266">
        <v>96.32</v>
      </c>
      <c r="X35" s="199"/>
      <c r="Y35" s="265" t="e">
        <v>#NUM!</v>
      </c>
      <c r="Z35" s="201" t="e">
        <f>_xll.qlSimpleQuoteSetValue(F35,Y35,Trigger)</f>
        <v>#NUM!</v>
      </c>
      <c r="AA35" s="23"/>
      <c r="AB35" s="13"/>
      <c r="AC35" s="13"/>
      <c r="AD35" s="13"/>
      <c r="AE35" s="13"/>
      <c r="AF35" s="234" t="e">
        <f t="shared" si="1"/>
        <v>#NUM!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USDFUT3MZ9ConvAdj_Quote#0032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/>
      <c r="Q36" s="197"/>
      <c r="R36" s="197"/>
      <c r="S36" s="197"/>
      <c r="T36" s="197"/>
      <c r="U36" s="201" t="e">
        <f>_xll.qlMidSafe(Q36,R36,Trigger)</f>
        <v>#NUM!</v>
      </c>
      <c r="V36" s="199"/>
      <c r="W36" s="266">
        <v>96.245000000000005</v>
      </c>
      <c r="X36" s="199"/>
      <c r="Y36" s="265" t="e">
        <v>#NUM!</v>
      </c>
      <c r="Z36" s="201" t="e">
        <f>_xll.qlSimpleQuoteSetValue(F36,Y36,Trigger)</f>
        <v>#NUM!</v>
      </c>
      <c r="AA36" s="23"/>
      <c r="AB36" s="13"/>
      <c r="AC36" s="13"/>
      <c r="AD36" s="13"/>
      <c r="AE36" s="13"/>
      <c r="AF36" s="234" t="e">
        <f t="shared" si="1"/>
        <v>#NUM!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USDFUT3MH0ConvAdj_Quote#0032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/>
      <c r="Q37" s="197"/>
      <c r="R37" s="197"/>
      <c r="S37" s="197"/>
      <c r="T37" s="197"/>
      <c r="U37" s="201" t="e">
        <f>_xll.qlMidSafe(Q37,R37,Trigger)</f>
        <v>#NUM!</v>
      </c>
      <c r="V37" s="199"/>
      <c r="W37" s="266">
        <v>96.175000000000011</v>
      </c>
      <c r="X37" s="199"/>
      <c r="Y37" s="265" t="e">
        <v>#NUM!</v>
      </c>
      <c r="Z37" s="201" t="e">
        <f>_xll.qlSimpleQuoteSetValue(F37,Y37,Trigger)</f>
        <v>#NUM!</v>
      </c>
      <c r="AA37" s="23"/>
      <c r="AB37" s="13"/>
      <c r="AC37" s="13"/>
      <c r="AD37" s="13"/>
      <c r="AE37" s="13"/>
      <c r="AF37" s="234" t="e">
        <f t="shared" si="1"/>
        <v>#NUM!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USDFUT3MM0ConvAdj_Quote#0032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/>
      <c r="Q38" s="197"/>
      <c r="R38" s="197"/>
      <c r="S38" s="197"/>
      <c r="T38" s="197"/>
      <c r="U38" s="201" t="e">
        <f>_xll.qlMidSafe(Q38,R38,Trigger)</f>
        <v>#NUM!</v>
      </c>
      <c r="V38" s="199"/>
      <c r="W38" s="266">
        <v>96.107499999999987</v>
      </c>
      <c r="X38" s="199"/>
      <c r="Y38" s="265" t="e">
        <v>#NUM!</v>
      </c>
      <c r="Z38" s="201" t="e">
        <f>_xll.qlSimpleQuoteSetValue(F38,Y38,Trigger)</f>
        <v>#NUM!</v>
      </c>
      <c r="AA38" s="23"/>
      <c r="AB38" s="13"/>
      <c r="AC38" s="13"/>
      <c r="AD38" s="13"/>
      <c r="AE38" s="13"/>
      <c r="AF38" s="234" t="e">
        <f t="shared" si="1"/>
        <v>#NUM!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USDFUT3MU0ConvAdj_Quote#0032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/>
      <c r="Q39" s="197"/>
      <c r="R39" s="197"/>
      <c r="S39" s="197"/>
      <c r="T39" s="197"/>
      <c r="U39" s="201" t="e">
        <f>_xll.qlMidSafe(Q39,R39,Trigger)</f>
        <v>#NUM!</v>
      </c>
      <c r="V39" s="199"/>
      <c r="W39" s="266">
        <v>96.039999999999992</v>
      </c>
      <c r="X39" s="199"/>
      <c r="Y39" s="265" t="e">
        <v>#NUM!</v>
      </c>
      <c r="Z39" s="201" t="e">
        <f>_xll.qlSimpleQuoteSetValue(F39,Y39,Trigger)</f>
        <v>#NUM!</v>
      </c>
      <c r="AA39" s="23"/>
      <c r="AB39" s="13"/>
      <c r="AC39" s="13"/>
      <c r="AD39" s="13"/>
      <c r="AE39" s="13"/>
      <c r="AF39" s="234" t="e">
        <f t="shared" si="1"/>
        <v>#NUM!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USDFUT3MZ0ConvAdj_Quote#0032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/>
      <c r="Q40" s="197"/>
      <c r="R40" s="197"/>
      <c r="S40" s="197"/>
      <c r="T40" s="197"/>
      <c r="U40" s="201" t="e">
        <f>_xll.qlMidSafe(Q40,R40,Trigger)</f>
        <v>#NUM!</v>
      </c>
      <c r="V40" s="199"/>
      <c r="W40" s="266">
        <v>95.990000000000009</v>
      </c>
      <c r="X40" s="199"/>
      <c r="Y40" s="265" t="e">
        <v>#NUM!</v>
      </c>
      <c r="Z40" s="201" t="e">
        <f>_xll.qlSimpleQuoteSetValue(F40,Y40,Trigger)</f>
        <v>#NUM!</v>
      </c>
      <c r="AA40" s="23"/>
      <c r="AB40" s="13"/>
      <c r="AC40" s="13"/>
      <c r="AD40" s="13"/>
      <c r="AE40" s="13"/>
      <c r="AF40" s="234" t="e">
        <f t="shared" si="1"/>
        <v>#NUM!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USDFUT3MH1ConvAdj_Quote#0032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/>
      <c r="Q41" s="197">
        <v>96.19</v>
      </c>
      <c r="R41" s="197">
        <v>96.204999999999998</v>
      </c>
      <c r="S41" s="197"/>
      <c r="T41" s="197"/>
      <c r="U41" s="201">
        <f>_xll.qlMidSafe(Q41,R41,Trigger)</f>
        <v>96.197499999999991</v>
      </c>
      <c r="V41" s="199"/>
      <c r="W41" s="266">
        <v>95.94</v>
      </c>
      <c r="X41" s="199"/>
      <c r="Y41" s="265">
        <v>96.197499999999991</v>
      </c>
      <c r="Z41" s="201">
        <f>_xll.qlSimpleQuoteSetValue(F41,Y41,Trigger)</f>
        <v>4.9999999999954525E-3</v>
      </c>
      <c r="AA41" s="23"/>
      <c r="AB41" s="13"/>
      <c r="AC41" s="13"/>
      <c r="AD41" s="13"/>
      <c r="AE41" s="13"/>
      <c r="AF41" s="234">
        <f t="shared" si="1"/>
        <v>1.5000000000014779E-4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USDFUT3MM1ConvAdj_Quote#0032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/>
      <c r="Q42" s="197"/>
      <c r="R42" s="197"/>
      <c r="S42" s="197"/>
      <c r="T42" s="197"/>
      <c r="U42" s="201" t="e">
        <f>_xll.qlMidSafe(Q42,R42,Trigger)</f>
        <v>#NUM!</v>
      </c>
      <c r="V42" s="199"/>
      <c r="W42" s="266">
        <v>95.9</v>
      </c>
      <c r="X42" s="199"/>
      <c r="Y42" s="265" t="e">
        <v>#NUM!</v>
      </c>
      <c r="Z42" s="201" t="e">
        <f>_xll.qlSimpleQuoteSetValue(F42,Y42,Trigger)</f>
        <v>#NUM!</v>
      </c>
      <c r="AA42" s="23"/>
      <c r="AB42" s="13"/>
      <c r="AC42" s="13"/>
      <c r="AD42" s="13"/>
      <c r="AE42" s="13"/>
      <c r="AF42" s="234" t="e">
        <f t="shared" si="1"/>
        <v>#NUM!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USDFUT3MU1ConvAdj_Quote#0032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/>
      <c r="Q43" s="197"/>
      <c r="R43" s="197"/>
      <c r="S43" s="197"/>
      <c r="T43" s="197"/>
      <c r="U43" s="201" t="e">
        <f>_xll.qlMidSafe(Q43,R43,Trigger)</f>
        <v>#NUM!</v>
      </c>
      <c r="V43" s="199"/>
      <c r="W43" s="266">
        <v>95.86</v>
      </c>
      <c r="X43" s="199"/>
      <c r="Y43" s="265" t="e">
        <v>#NUM!</v>
      </c>
      <c r="Z43" s="201" t="e">
        <f>_xll.qlSimpleQuoteSetValue(F43,Y43,Trigger)</f>
        <v>#NUM!</v>
      </c>
      <c r="AA43" s="23"/>
      <c r="AB43" s="13"/>
      <c r="AC43" s="13"/>
      <c r="AD43" s="13"/>
      <c r="AE43" s="13"/>
      <c r="AF43" s="234" t="e">
        <f t="shared" si="1"/>
        <v>#NUM!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USDFUT3MZ1ConvAdj_Quote#0032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/>
      <c r="Q44" s="197"/>
      <c r="R44" s="197"/>
      <c r="S44" s="197"/>
      <c r="T44" s="197"/>
      <c r="U44" s="201" t="e">
        <f>_xll.qlMidSafe(Q44,R44,Trigger)</f>
        <v>#NUM!</v>
      </c>
      <c r="V44" s="199"/>
      <c r="W44" s="266">
        <v>95.835000000000008</v>
      </c>
      <c r="X44" s="199"/>
      <c r="Y44" s="265" t="e">
        <v>#NUM!</v>
      </c>
      <c r="Z44" s="201" t="e">
        <f>_xll.qlSimpleQuoteSetValue(F44,Y44,Trigger)</f>
        <v>#NUM!</v>
      </c>
      <c r="AA44" s="23"/>
      <c r="AB44" s="13"/>
      <c r="AC44" s="13"/>
      <c r="AD44" s="13"/>
      <c r="AE44" s="13"/>
      <c r="AF44" s="234" t="e">
        <f t="shared" si="1"/>
        <v>#NUM!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USDFUT3MH2ConvAdj_Quote#0032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/>
      <c r="Q45" s="197"/>
      <c r="R45" s="197"/>
      <c r="S45" s="197"/>
      <c r="T45" s="197"/>
      <c r="U45" s="201" t="e">
        <f>_xll.qlMidSafe(Q45,R45,Trigger)</f>
        <v>#NUM!</v>
      </c>
      <c r="V45" s="199"/>
      <c r="W45" s="266">
        <v>95.807500000000005</v>
      </c>
      <c r="X45" s="199"/>
      <c r="Y45" s="265" t="e">
        <v>#NUM!</v>
      </c>
      <c r="Z45" s="201" t="e">
        <f>_xll.qlSimpleQuoteSetValue(F45,Y45,Trigger)</f>
        <v>#NUM!</v>
      </c>
      <c r="AA45" s="23"/>
      <c r="AB45" s="13"/>
      <c r="AC45" s="13"/>
      <c r="AD45" s="13"/>
      <c r="AE45" s="13"/>
      <c r="AF45" s="234" t="e">
        <f t="shared" si="1"/>
        <v>#NUM!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USDFUT3MM2ConvAdj_Quote#0032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/>
      <c r="Q46" s="197">
        <v>95.995000000000005</v>
      </c>
      <c r="R46" s="197"/>
      <c r="S46" s="197"/>
      <c r="T46" s="197"/>
      <c r="U46" s="201" t="e">
        <f>_xll.qlMidSafe(Q46,R46,Trigger)</f>
        <v>#NUM!</v>
      </c>
      <c r="V46" s="199"/>
      <c r="W46" s="266">
        <v>95.772500000000008</v>
      </c>
      <c r="X46" s="199"/>
      <c r="Y46" s="265" t="e">
        <v>#NUM!</v>
      </c>
      <c r="Z46" s="201" t="e">
        <f>_xll.qlSimpleQuoteSetValue(F46,Y46,Trigger)</f>
        <v>#NUM!</v>
      </c>
      <c r="AA46" s="23"/>
      <c r="AB46" s="13"/>
      <c r="AC46" s="13"/>
      <c r="AD46" s="13"/>
      <c r="AE46" s="13"/>
      <c r="AF46" s="234" t="e">
        <f t="shared" si="1"/>
        <v>#NUM!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USDFUT3MU2ConvAdj_Quote#0032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/>
      <c r="Q47" s="210"/>
      <c r="R47" s="210"/>
      <c r="S47" s="210"/>
      <c r="T47" s="210"/>
      <c r="U47" s="213" t="e">
        <f>_xll.qlMidSafe(Q47,R47,Trigger)</f>
        <v>#NUM!</v>
      </c>
      <c r="V47" s="199"/>
      <c r="W47" s="259">
        <v>95.75</v>
      </c>
      <c r="X47" s="199"/>
      <c r="Y47" s="258" t="e">
        <v>#NUM!</v>
      </c>
      <c r="Z47" s="213" t="e">
        <f>_xll.qlSimpleQuoteSetValue(F47,Y47,Trigger)</f>
        <v>#NUM!</v>
      </c>
      <c r="AA47" s="23"/>
      <c r="AB47" s="13"/>
      <c r="AC47" s="13"/>
      <c r="AD47" s="13"/>
      <c r="AE47" s="13"/>
      <c r="AF47" s="234" t="e">
        <f t="shared" si="1"/>
        <v>#NUM!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USDFUT3MZ2ConvAdj_Quote#0032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Q4</v>
      </c>
      <c r="E3" s="115" t="str">
        <f t="shared" ref="E3:E34" si="0">Currency&amp;$D$1&amp;$E$1&amp;$D3&amp;QuoteSuffix</f>
        <v>USDIMMFRA6MQ4_Quote</v>
      </c>
      <c r="F3" s="121" t="str">
        <f>_xll.qlSimpleQuote(E3,,PriceTickValue,Permanent,Trigger,ObjectOverwrite)</f>
        <v>USDIMMFRA6MQ4_Quote#0000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U4</v>
      </c>
      <c r="E4" s="115" t="str">
        <f t="shared" si="0"/>
        <v>USDIMMFRA6MU4_Quote</v>
      </c>
      <c r="F4" s="114" t="str">
        <f>_xll.qlSimpleQuote(E4,,PriceTickValue,Permanent,Trigger,ObjectOverwrite)</f>
        <v>USDIMMFRA6MU4_Quote#0000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V4</v>
      </c>
      <c r="E5" s="115" t="str">
        <f t="shared" si="0"/>
        <v>USDIMMFRA6MV4_Quote</v>
      </c>
      <c r="F5" s="114" t="str">
        <f>_xll.qlSimpleQuote(E5,,PriceTickValue,Permanent,Trigger,ObjectOverwrite)</f>
        <v>USDIMMFRA6MV4_Quote#0000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X4</v>
      </c>
      <c r="E6" s="115" t="str">
        <f t="shared" si="0"/>
        <v>USDIMMFRA6MX4_Quote</v>
      </c>
      <c r="F6" s="114" t="str">
        <f>_xll.qlSimpleQuote(E6,,PriceTickValue,Permanent,Trigger,ObjectOverwrite)</f>
        <v>USDIMMFRA6MX4_Quote#0000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Z4</v>
      </c>
      <c r="E7" s="115" t="str">
        <f t="shared" si="0"/>
        <v>USDIMMFRA6MZ4_Quote</v>
      </c>
      <c r="F7" s="114" t="str">
        <f>_xll.qlSimpleQuote(E7,,PriceTickValue,Permanent,Trigger,ObjectOverwrite)</f>
        <v>USDIMMFRA6MZ4_Quote#0000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F5</v>
      </c>
      <c r="E8" s="115" t="str">
        <f t="shared" si="0"/>
        <v>USDIMMFRA6MF5_Quote</v>
      </c>
      <c r="F8" s="114" t="str">
        <f>_xll.qlSimpleQuote(E8,,PriceTickValue,Permanent,Trigger,ObjectOverwrite)</f>
        <v>USDIMMFRA6MF5_Quote#0000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G5</v>
      </c>
      <c r="E9" s="115" t="str">
        <f t="shared" si="0"/>
        <v>USDIMMFRA6MG5_Quote</v>
      </c>
      <c r="F9" s="114" t="str">
        <f>_xll.qlSimpleQuote(E9,,PriceTickValue,Permanent,Trigger,ObjectOverwrite)</f>
        <v>USDIMMFRA6MG5_Quote#0000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H5</v>
      </c>
      <c r="E10" s="115" t="str">
        <f t="shared" si="0"/>
        <v>USDIMMFRA6MH5_Quote</v>
      </c>
      <c r="F10" s="114" t="str">
        <f>_xll.qlSimpleQuote(E10,,PriceTickValue,Permanent,Trigger,ObjectOverwrite)</f>
        <v>USDIMMFRA6MH5_Quote#0000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J5</v>
      </c>
      <c r="E11" s="115" t="str">
        <f t="shared" si="0"/>
        <v>USDIMMFRA6MJ5_Quote</v>
      </c>
      <c r="F11" s="114" t="str">
        <f>_xll.qlSimpleQuote(E11,,PriceTickValue,Permanent,Trigger,ObjectOverwrite)</f>
        <v>USDIMMFRA6MJ5_Quote#0000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K5</v>
      </c>
      <c r="E12" s="115" t="str">
        <f t="shared" si="0"/>
        <v>USDIMMFRA6MK5_Quote</v>
      </c>
      <c r="F12" s="114" t="str">
        <f>_xll.qlSimpleQuote(E12,,PriceTickValue,Permanent,Trigger,ObjectOverwrite)</f>
        <v>USDIMMFRA6MK5_Quote#0000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M5</v>
      </c>
      <c r="E13" s="115" t="str">
        <f t="shared" si="0"/>
        <v>USDIMMFRA6MM5_Quote</v>
      </c>
      <c r="F13" s="114" t="str">
        <f>_xll.qlSimpleQuote(E13,,PriceTickValue,Permanent,Trigger,ObjectOverwrite)</f>
        <v>USDIMMFRA6MM5_Quote#0000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N5</v>
      </c>
      <c r="E14" s="115" t="str">
        <f t="shared" si="0"/>
        <v>USDIMMFRA6MN5_Quote</v>
      </c>
      <c r="F14" s="114" t="str">
        <f>_xll.qlSimpleQuote(E14,,PriceTickValue,Permanent,Trigger,ObjectOverwrite)</f>
        <v>USDIMMFRA6MN5_Quote#0000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Q5</v>
      </c>
      <c r="E15" s="115" t="str">
        <f t="shared" si="0"/>
        <v>USDIMMFRA6MQ5_Quote</v>
      </c>
      <c r="F15" s="114" t="str">
        <f>_xll.qlSimpleQuote(E15,,PriceTickValue,Permanent,Trigger,ObjectOverwrite)</f>
        <v>USDIMMFRA6MQ5_Quote#0000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U5</v>
      </c>
      <c r="E16" s="115" t="str">
        <f t="shared" si="0"/>
        <v>USDIMMFRA6MU5_Quote</v>
      </c>
      <c r="F16" s="114" t="str">
        <f>_xll.qlSimpleQuote(E16,,PriceTickValue,Permanent,Trigger,ObjectOverwrite)</f>
        <v>USDIMMFRA6MU5_Quote#0000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V5</v>
      </c>
      <c r="E17" s="115" t="str">
        <f t="shared" si="0"/>
        <v>USDIMMFRA6MV5_Quote</v>
      </c>
      <c r="F17" s="114" t="str">
        <f>_xll.qlSimpleQuote(E17,,PriceTickValue,Permanent,Trigger,ObjectOverwrite)</f>
        <v>USDIMMFRA6MV5_Quote#0000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X5</v>
      </c>
      <c r="E18" s="115" t="str">
        <f t="shared" si="0"/>
        <v>USDIMMFRA6MX5_Quote</v>
      </c>
      <c r="F18" s="114" t="str">
        <f>_xll.qlSimpleQuote(E18,,PriceTickValue,Permanent,Trigger,ObjectOverwrite)</f>
        <v>USDIMMFRA6MX5_Quote#0000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Z5</v>
      </c>
      <c r="E19" s="115" t="str">
        <f t="shared" si="0"/>
        <v>USDIMMFRA6MZ5_Quote</v>
      </c>
      <c r="F19" s="114" t="str">
        <f>_xll.qlSimpleQuote(E19,,PriceTickValue,Permanent,Trigger,ObjectOverwrite)</f>
        <v>USDIMMFRA6MZ5_Quote#0000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F6</v>
      </c>
      <c r="E20" s="115" t="str">
        <f t="shared" si="0"/>
        <v>USDIMMFRA6MF6_Quote</v>
      </c>
      <c r="F20" s="114" t="str">
        <f>_xll.qlSimpleQuote(E20,,PriceTickValue,Permanent,Trigger,ObjectOverwrite)</f>
        <v>USDIMMFRA6MF6_Quote#0000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G6</v>
      </c>
      <c r="E21" s="115" t="str">
        <f t="shared" si="0"/>
        <v>USDIMMFRA6MG6_Quote</v>
      </c>
      <c r="F21" s="114" t="str">
        <f>_xll.qlSimpleQuote(E21,,PriceTickValue,Permanent,Trigger,ObjectOverwrite)</f>
        <v>USDIMMFRA6MG6_Quote#0000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H6</v>
      </c>
      <c r="E22" s="115" t="str">
        <f t="shared" si="0"/>
        <v>USDIMMFRA6MH6_Quote</v>
      </c>
      <c r="F22" s="114" t="str">
        <f>_xll.qlSimpleQuote(E22,,PriceTickValue,Permanent,Trigger,ObjectOverwrite)</f>
        <v>USDIMMFRA6MH6_Quote#0000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J6</v>
      </c>
      <c r="E23" s="115" t="str">
        <f t="shared" si="0"/>
        <v>USDIMMFRA6MJ6_Quote</v>
      </c>
      <c r="F23" s="114" t="str">
        <f>_xll.qlSimpleQuote(E23,,PriceTickValue,Permanent,Trigger,ObjectOverwrite)</f>
        <v>USDIMMFRA6MJ6_Quote#0000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K6</v>
      </c>
      <c r="E24" s="115" t="str">
        <f t="shared" si="0"/>
        <v>USDIMMFRA6MK6_Quote</v>
      </c>
      <c r="F24" s="114" t="str">
        <f>_xll.qlSimpleQuote(E24,,PriceTickValue,Permanent,Trigger,ObjectOverwrite)</f>
        <v>USDIMMFRA6MK6_Quote#0000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M6</v>
      </c>
      <c r="E25" s="115" t="str">
        <f t="shared" si="0"/>
        <v>USDIMMFRA6MM6_Quote</v>
      </c>
      <c r="F25" s="114" t="str">
        <f>_xll.qlSimpleQuote(E25,,PriceTickValue,Permanent,Trigger,ObjectOverwrite)</f>
        <v>USDIMMFRA6MM6_Quote#0000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N6</v>
      </c>
      <c r="E26" s="115" t="str">
        <f t="shared" si="0"/>
        <v>USDIMMFRA6MN6_Quote</v>
      </c>
      <c r="F26" s="114" t="str">
        <f>_xll.qlSimpleQuote(E26,,PriceTickValue,Permanent,Trigger,ObjectOverwrite)</f>
        <v>USDIMMFRA6MN6_Quote#0000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Q6</v>
      </c>
      <c r="E27" s="115" t="str">
        <f t="shared" si="0"/>
        <v>USDIMMFRA6MQ6_Quote</v>
      </c>
      <c r="F27" s="114" t="str">
        <f>_xll.qlSimpleQuote(E27,,PriceTickValue,Permanent,Trigger,ObjectOverwrite)</f>
        <v>USDIMMFRA6MQ6_Quote#0000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U6</v>
      </c>
      <c r="E28" s="115" t="str">
        <f t="shared" si="0"/>
        <v>USDIMMFRA6MU6_Quote</v>
      </c>
      <c r="F28" s="114" t="str">
        <f>_xll.qlSimpleQuote(E28,,PriceTickValue,Permanent,Trigger,ObjectOverwrite)</f>
        <v>USDIMMFRA6MU6_Quote#0000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V6</v>
      </c>
      <c r="E29" s="115" t="str">
        <f t="shared" si="0"/>
        <v>USDIMMFRA6MV6_Quote</v>
      </c>
      <c r="F29" s="114" t="str">
        <f>_xll.qlSimpleQuote(E29,,PriceTickValue,Permanent,Trigger,ObjectOverwrite)</f>
        <v>USDIMMFRA6MV6_Quote#0000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X6</v>
      </c>
      <c r="E30" s="115" t="str">
        <f t="shared" si="0"/>
        <v>USDIMMFRA6MX6_Quote</v>
      </c>
      <c r="F30" s="114" t="str">
        <f>_xll.qlSimpleQuote(E30,,PriceTickValue,Permanent,Trigger,ObjectOverwrite)</f>
        <v>USDIMMFRA6MX6_Quote#0000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Z6</v>
      </c>
      <c r="E31" s="115" t="str">
        <f t="shared" si="0"/>
        <v>USDIMMFRA6MZ6_Quote</v>
      </c>
      <c r="F31" s="114" t="str">
        <f>_xll.qlSimpleQuote(E31,,PriceTickValue,Permanent,Trigger,ObjectOverwrite)</f>
        <v>USDIMMFRA6MZ6_Quote#0000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F7</v>
      </c>
      <c r="E32" s="115" t="str">
        <f t="shared" si="0"/>
        <v>USDIMMFRA6MF7_Quote</v>
      </c>
      <c r="F32" s="114" t="str">
        <f>_xll.qlSimpleQuote(E32,,PriceTickValue,Permanent,Trigger,ObjectOverwrite)</f>
        <v>USDIMMFRA6MF7_Quote#0000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G7</v>
      </c>
      <c r="E33" s="115" t="str">
        <f t="shared" si="0"/>
        <v>USDIMMFRA6MG7_Quote</v>
      </c>
      <c r="F33" s="114" t="str">
        <f>_xll.qlSimpleQuote(E33,,PriceTickValue,Permanent,Trigger,ObjectOverwrite)</f>
        <v>USDIMMFRA6MG7_Quote#0000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H7</v>
      </c>
      <c r="E34" s="115" t="str">
        <f t="shared" si="0"/>
        <v>USDIMMFRA6MH7_Quote</v>
      </c>
      <c r="F34" s="114" t="str">
        <f>_xll.qlSimpleQuote(E34,,PriceTickValue,Permanent,Trigger,ObjectOverwrite)</f>
        <v>USDIMMFRA6MH7_Quote#0000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J7</v>
      </c>
      <c r="E35" s="115" t="str">
        <f t="shared" ref="E35:E66" si="1">Currency&amp;$D$1&amp;$E$1&amp;$D35&amp;QuoteSuffix</f>
        <v>USDIMMFRA6MJ7_Quote</v>
      </c>
      <c r="F35" s="114" t="str">
        <f>_xll.qlSimpleQuote(E35,,PriceTickValue,Permanent,Trigger,ObjectOverwrite)</f>
        <v>USDIMMFRA6MJ7_Quote#0000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K7</v>
      </c>
      <c r="E36" s="115" t="str">
        <f t="shared" si="1"/>
        <v>USDIMMFRA6MK7_Quote</v>
      </c>
      <c r="F36" s="114" t="str">
        <f>_xll.qlSimpleQuote(E36,,PriceTickValue,Permanent,Trigger,ObjectOverwrite)</f>
        <v>USDIMMFRA6MK7_Quote#0000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M7</v>
      </c>
      <c r="E37" s="115" t="str">
        <f t="shared" si="1"/>
        <v>USDIMMFRA6MM7_Quote</v>
      </c>
      <c r="F37" s="114" t="str">
        <f>_xll.qlSimpleQuote(E37,,PriceTickValue,Permanent,Trigger,ObjectOverwrite)</f>
        <v>USDIMMFRA6MM7_Quote#0000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N7</v>
      </c>
      <c r="E38" s="115" t="str">
        <f t="shared" si="1"/>
        <v>USDIMMFRA6MN7_Quote</v>
      </c>
      <c r="F38" s="114" t="str">
        <f>_xll.qlSimpleQuote(E38,,PriceTickValue,Permanent,Trigger,ObjectOverwrite)</f>
        <v>USDIMMFRA6MN7_Quote#0000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Q7</v>
      </c>
      <c r="E39" s="115" t="str">
        <f t="shared" si="1"/>
        <v>USDIMMFRA6MQ7_Quote</v>
      </c>
      <c r="F39" s="114" t="str">
        <f>_xll.qlSimpleQuote(E39,,PriceTickValue,Permanent,Trigger,ObjectOverwrite)</f>
        <v>USDIMMFRA6MQ7_Quote#0000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U7</v>
      </c>
      <c r="E40" s="115" t="str">
        <f t="shared" si="1"/>
        <v>USDIMMFRA6MU7_Quote</v>
      </c>
      <c r="F40" s="114" t="str">
        <f>_xll.qlSimpleQuote(E40,,PriceTickValue,Permanent,Trigger,ObjectOverwrite)</f>
        <v>USDIMMFRA6MU7_Quote#0000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V7</v>
      </c>
      <c r="E41" s="115" t="str">
        <f t="shared" si="1"/>
        <v>USDIMMFRA6MV7_Quote</v>
      </c>
      <c r="F41" s="114" t="str">
        <f>_xll.qlSimpleQuote(E41,,PriceTickValue,Permanent,Trigger,ObjectOverwrite)</f>
        <v>USDIMMFRA6MV7_Quote#0000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X7</v>
      </c>
      <c r="E42" s="115" t="str">
        <f t="shared" si="1"/>
        <v>USDIMMFRA6MX7_Quote</v>
      </c>
      <c r="F42" s="114" t="str">
        <f>_xll.qlSimpleQuote(E42,,PriceTickValue,Permanent,Trigger,ObjectOverwrite)</f>
        <v>USDIMMFRA6MX7_Quote#0000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Z7</v>
      </c>
      <c r="E43" s="115" t="str">
        <f t="shared" si="1"/>
        <v>USDIMMFRA6MZ7_Quote</v>
      </c>
      <c r="F43" s="114" t="str">
        <f>_xll.qlSimpleQuote(E43,,PriceTickValue,Permanent,Trigger,ObjectOverwrite)</f>
        <v>USDIMMFRA6MZ7_Quote#0000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F8</v>
      </c>
      <c r="E44" s="115" t="str">
        <f t="shared" si="1"/>
        <v>USDIMMFRA6MF8_Quote</v>
      </c>
      <c r="F44" s="114" t="str">
        <f>_xll.qlSimpleQuote(E44,,PriceTickValue,Permanent,Trigger,ObjectOverwrite)</f>
        <v>USDIMMFRA6MF8_Quote#0000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G8</v>
      </c>
      <c r="E45" s="115" t="str">
        <f t="shared" si="1"/>
        <v>USDIMMFRA6MG8_Quote</v>
      </c>
      <c r="F45" s="114" t="str">
        <f>_xll.qlSimpleQuote(E45,,PriceTickValue,Permanent,Trigger,ObjectOverwrite)</f>
        <v>USDIMMFRA6MG8_Quote#0000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H8</v>
      </c>
      <c r="E46" s="115" t="str">
        <f t="shared" si="1"/>
        <v>USDIMMFRA6MH8_Quote</v>
      </c>
      <c r="F46" s="114" t="str">
        <f>_xll.qlSimpleQuote(E46,,PriceTickValue,Permanent,Trigger,ObjectOverwrite)</f>
        <v>USDIMMFRA6MH8_Quote#0000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J8</v>
      </c>
      <c r="E47" s="115" t="str">
        <f t="shared" si="1"/>
        <v>USDIMMFRA6MJ8_Quote</v>
      </c>
      <c r="F47" s="114" t="str">
        <f>_xll.qlSimpleQuote(E47,,PriceTickValue,Permanent,Trigger,ObjectOverwrite)</f>
        <v>USDIMMFRA6MJ8_Quote#0000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K8</v>
      </c>
      <c r="E48" s="115" t="str">
        <f t="shared" si="1"/>
        <v>USDIMMFRA6MK8_Quote</v>
      </c>
      <c r="F48" s="114" t="str">
        <f>_xll.qlSimpleQuote(E48,,PriceTickValue,Permanent,Trigger,ObjectOverwrite)</f>
        <v>USDIMMFRA6MK8_Quote#0000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M8</v>
      </c>
      <c r="E49" s="115" t="str">
        <f t="shared" si="1"/>
        <v>USDIMMFRA6MM8_Quote</v>
      </c>
      <c r="F49" s="114" t="str">
        <f>_xll.qlSimpleQuote(E49,,PriceTickValue,Permanent,Trigger,ObjectOverwrite)</f>
        <v>USDIMMFRA6MM8_Quote#0000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N8</v>
      </c>
      <c r="E50" s="115" t="str">
        <f t="shared" si="1"/>
        <v>USDIMMFRA6MN8_Quote</v>
      </c>
      <c r="F50" s="114" t="str">
        <f>_xll.qlSimpleQuote(E50,,PriceTickValue,Permanent,Trigger,ObjectOverwrite)</f>
        <v>USDIMMFRA6MN8_Quote#0000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Q8</v>
      </c>
      <c r="E51" s="115" t="str">
        <f t="shared" si="1"/>
        <v>USDIMMFRA6MQ8_Quote</v>
      </c>
      <c r="F51" s="114" t="str">
        <f>_xll.qlSimpleQuote(E51,,PriceTickValue,Permanent,Trigger,ObjectOverwrite)</f>
        <v>USDIMMFRA6MQ8_Quote#0000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U8</v>
      </c>
      <c r="E52" s="115" t="str">
        <f t="shared" si="1"/>
        <v>USDIMMFRA6MU8_Quote</v>
      </c>
      <c r="F52" s="114" t="str">
        <f>_xll.qlSimpleQuote(E52,,PriceTickValue,Permanent,Trigger,ObjectOverwrite)</f>
        <v>USDIMMFRA6MU8_Quote#0000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V8</v>
      </c>
      <c r="E53" s="115" t="str">
        <f t="shared" si="1"/>
        <v>USDIMMFRA6MV8_Quote</v>
      </c>
      <c r="F53" s="114" t="str">
        <f>_xll.qlSimpleQuote(E53,,PriceTickValue,Permanent,Trigger,ObjectOverwrite)</f>
        <v>USDIMMFRA6MV8_Quote#0000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X8</v>
      </c>
      <c r="E54" s="115" t="str">
        <f t="shared" si="1"/>
        <v>USDIMMFRA6MX8_Quote</v>
      </c>
      <c r="F54" s="114" t="str">
        <f>_xll.qlSimpleQuote(E54,,PriceTickValue,Permanent,Trigger,ObjectOverwrite)</f>
        <v>USDIMMFRA6MX8_Quote#0000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Z8</v>
      </c>
      <c r="E55" s="115" t="str">
        <f t="shared" si="1"/>
        <v>USDIMMFRA6MZ8_Quote</v>
      </c>
      <c r="F55" s="114" t="str">
        <f>_xll.qlSimpleQuote(E55,,PriceTickValue,Permanent,Trigger,ObjectOverwrite)</f>
        <v>USDIMMFRA6MZ8_Quote#0000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F9</v>
      </c>
      <c r="E56" s="115" t="str">
        <f t="shared" si="1"/>
        <v>USDIMMFRA6MF9_Quote</v>
      </c>
      <c r="F56" s="114" t="str">
        <f>_xll.qlSimpleQuote(E56,,PriceTickValue,Permanent,Trigger,ObjectOverwrite)</f>
        <v>USDIMMFRA6MF9_Quote#0000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G9</v>
      </c>
      <c r="E57" s="115" t="str">
        <f t="shared" si="1"/>
        <v>USDIMMFRA6MG9_Quote</v>
      </c>
      <c r="F57" s="114" t="str">
        <f>_xll.qlSimpleQuote(E57,,PriceTickValue,Permanent,Trigger,ObjectOverwrite)</f>
        <v>USDIMMFRA6MG9_Quote#0000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H9</v>
      </c>
      <c r="E58" s="115" t="str">
        <f t="shared" si="1"/>
        <v>USDIMMFRA6MH9_Quote</v>
      </c>
      <c r="F58" s="114" t="str">
        <f>_xll.qlSimpleQuote(E58,,PriceTickValue,Permanent,Trigger,ObjectOverwrite)</f>
        <v>USDIMMFRA6MH9_Quote#0000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J9</v>
      </c>
      <c r="E59" s="115" t="str">
        <f t="shared" si="1"/>
        <v>USDIMMFRA6MJ9_Quote</v>
      </c>
      <c r="F59" s="114" t="str">
        <f>_xll.qlSimpleQuote(E59,,PriceTickValue,Permanent,Trigger,ObjectOverwrite)</f>
        <v>USDIMMFRA6MJ9_Quote#0000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K9</v>
      </c>
      <c r="E60" s="115" t="str">
        <f t="shared" si="1"/>
        <v>USDIMMFRA6MK9_Quote</v>
      </c>
      <c r="F60" s="114" t="str">
        <f>_xll.qlSimpleQuote(E60,,PriceTickValue,Permanent,Trigger,ObjectOverwrite)</f>
        <v>USDIMMFRA6MK9_Quote#0000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M9</v>
      </c>
      <c r="E61" s="115" t="str">
        <f t="shared" si="1"/>
        <v>USDIMMFRA6MM9_Quote</v>
      </c>
      <c r="F61" s="114" t="str">
        <f>_xll.qlSimpleQuote(E61,,PriceTickValue,Permanent,Trigger,ObjectOverwrite)</f>
        <v>USDIMMFRA6MM9_Quote#0000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N9</v>
      </c>
      <c r="E62" s="115" t="str">
        <f t="shared" si="1"/>
        <v>USDIMMFRA6MN9_Quote</v>
      </c>
      <c r="F62" s="114" t="str">
        <f>_xll.qlSimpleQuote(E62,,PriceTickValue,Permanent,Trigger,ObjectOverwrite)</f>
        <v>USDIMMFRA6MN9_Quote#0000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Q9</v>
      </c>
      <c r="E63" s="115" t="str">
        <f t="shared" si="1"/>
        <v>USDIMMFRA6MQ9_Quote</v>
      </c>
      <c r="F63" s="114" t="str">
        <f>_xll.qlSimpleQuote(E63,,PriceTickValue,Permanent,Trigger,ObjectOverwrite)</f>
        <v>USDIMMFRA6MQ9_Quote#0000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U9</v>
      </c>
      <c r="E64" s="115" t="str">
        <f t="shared" si="1"/>
        <v>USDIMMFRA6MU9_Quote</v>
      </c>
      <c r="F64" s="114" t="str">
        <f>_xll.qlSimpleQuote(E64,,PriceTickValue,Permanent,Trigger,ObjectOverwrite)</f>
        <v>USDIMMFRA6MU9_Quote#0000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V9</v>
      </c>
      <c r="E65" s="115" t="str">
        <f t="shared" si="1"/>
        <v>USDIMMFRA6MV9_Quote</v>
      </c>
      <c r="F65" s="114" t="str">
        <f>_xll.qlSimpleQuote(E65,,PriceTickValue,Permanent,Trigger,ObjectOverwrite)</f>
        <v>USDIMMFRA6MV9_Quote#0000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X9</v>
      </c>
      <c r="E66" s="115" t="str">
        <f t="shared" si="1"/>
        <v>USDIMMFRA6MX9_Quote</v>
      </c>
      <c r="F66" s="114" t="str">
        <f>_xll.qlSimpleQuote(E66,,PriceTickValue,Permanent,Trigger,ObjectOverwrite)</f>
        <v>USDIMMFRA6MX9_Quote#0000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Z9</v>
      </c>
      <c r="E67" s="115" t="str">
        <f t="shared" ref="E67:E98" si="2">Currency&amp;$D$1&amp;$E$1&amp;$D67&amp;QuoteSuffix</f>
        <v>USDIMMFRA6MZ9_Quote</v>
      </c>
      <c r="F67" s="114" t="str">
        <f>_xll.qlSimpleQuote(E67,,PriceTickValue,Permanent,Trigger,ObjectOverwrite)</f>
        <v>USDIMMFRA6MZ9_Quote#0000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F0</v>
      </c>
      <c r="E68" s="115" t="str">
        <f t="shared" si="2"/>
        <v>USDIMMFRA6MF0_Quote</v>
      </c>
      <c r="F68" s="114" t="str">
        <f>_xll.qlSimpleQuote(E68,,PriceTickValue,Permanent,Trigger,ObjectOverwrite)</f>
        <v>USDIMMFRA6MF0_Quote#0000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G0</v>
      </c>
      <c r="E69" s="115" t="str">
        <f t="shared" si="2"/>
        <v>USDIMMFRA6MG0_Quote</v>
      </c>
      <c r="F69" s="114" t="str">
        <f>_xll.qlSimpleQuote(E69,,PriceTickValue,Permanent,Trigger,ObjectOverwrite)</f>
        <v>USDIMMFRA6MG0_Quote#0000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H0</v>
      </c>
      <c r="E70" s="115" t="str">
        <f t="shared" si="2"/>
        <v>USDIMMFRA6MH0_Quote</v>
      </c>
      <c r="F70" s="114" t="str">
        <f>_xll.qlSimpleQuote(E70,,PriceTickValue,Permanent,Trigger,ObjectOverwrite)</f>
        <v>USDIMMFRA6MH0_Quote#0000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J0</v>
      </c>
      <c r="E71" s="115" t="str">
        <f t="shared" si="2"/>
        <v>USDIMMFRA6MJ0_Quote</v>
      </c>
      <c r="F71" s="114" t="str">
        <f>_xll.qlSimpleQuote(E71,,PriceTickValue,Permanent,Trigger,ObjectOverwrite)</f>
        <v>USDIMMFRA6MJ0_Quote#0000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K0</v>
      </c>
      <c r="E72" s="115" t="str">
        <f t="shared" si="2"/>
        <v>USDIMMFRA6MK0_Quote</v>
      </c>
      <c r="F72" s="114" t="str">
        <f>_xll.qlSimpleQuote(E72,,PriceTickValue,Permanent,Trigger,ObjectOverwrite)</f>
        <v>USDIMMFRA6MK0_Quote#0000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M0</v>
      </c>
      <c r="E73" s="115" t="str">
        <f t="shared" si="2"/>
        <v>USDIMMFRA6MM0_Quote</v>
      </c>
      <c r="F73" s="114" t="str">
        <f>_xll.qlSimpleQuote(E73,,PriceTickValue,Permanent,Trigger,ObjectOverwrite)</f>
        <v>USDIMMFRA6MM0_Quote#0000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N0</v>
      </c>
      <c r="E74" s="115" t="str">
        <f t="shared" si="2"/>
        <v>USDIMMFRA6MN0_Quote</v>
      </c>
      <c r="F74" s="114" t="str">
        <f>_xll.qlSimpleQuote(E74,,PriceTickValue,Permanent,Trigger,ObjectOverwrite)</f>
        <v>USDIMMFRA6MN0_Quote#0000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Q0</v>
      </c>
      <c r="E75" s="115" t="str">
        <f t="shared" si="2"/>
        <v>USDIMMFRA6MQ0_Quote</v>
      </c>
      <c r="F75" s="114" t="str">
        <f>_xll.qlSimpleQuote(E75,,PriceTickValue,Permanent,Trigger,ObjectOverwrite)</f>
        <v>USDIMMFRA6MQ0_Quote#0000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U0</v>
      </c>
      <c r="E76" s="115" t="str">
        <f t="shared" si="2"/>
        <v>USDIMMFRA6MU0_Quote</v>
      </c>
      <c r="F76" s="114" t="str">
        <f>_xll.qlSimpleQuote(E76,,PriceTickValue,Permanent,Trigger,ObjectOverwrite)</f>
        <v>USDIMMFRA6MU0_Quote#0000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V0</v>
      </c>
      <c r="E77" s="115" t="str">
        <f t="shared" si="2"/>
        <v>USDIMMFRA6MV0_Quote</v>
      </c>
      <c r="F77" s="114" t="str">
        <f>_xll.qlSimpleQuote(E77,,PriceTickValue,Permanent,Trigger,ObjectOverwrite)</f>
        <v>USDIMMFRA6MV0_Quote#0000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X0</v>
      </c>
      <c r="E78" s="115" t="str">
        <f t="shared" si="2"/>
        <v>USDIMMFRA6MX0_Quote</v>
      </c>
      <c r="F78" s="114" t="str">
        <f>_xll.qlSimpleQuote(E78,,PriceTickValue,Permanent,Trigger,ObjectOverwrite)</f>
        <v>USDIMMFRA6MX0_Quote#0000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Z0</v>
      </c>
      <c r="E79" s="115" t="str">
        <f t="shared" si="2"/>
        <v>USDIMMFRA6MZ0_Quote</v>
      </c>
      <c r="F79" s="114" t="str">
        <f>_xll.qlSimpleQuote(E79,,PriceTickValue,Permanent,Trigger,ObjectOverwrite)</f>
        <v>USDIMMFRA6MZ0_Quote#0000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F1</v>
      </c>
      <c r="E80" s="115" t="str">
        <f t="shared" si="2"/>
        <v>USDIMMFRA6MF1_Quote</v>
      </c>
      <c r="F80" s="114" t="str">
        <f>_xll.qlSimpleQuote(E80,,PriceTickValue,Permanent,Trigger,ObjectOverwrite)</f>
        <v>USDIMMFRA6MF1_Quote#0000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G1</v>
      </c>
      <c r="E81" s="115" t="str">
        <f t="shared" si="2"/>
        <v>USDIMMFRA6MG1_Quote</v>
      </c>
      <c r="F81" s="114" t="str">
        <f>_xll.qlSimpleQuote(E81,,PriceTickValue,Permanent,Trigger,ObjectOverwrite)</f>
        <v>USDIMMFRA6MG1_Quote#0000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H1</v>
      </c>
      <c r="E82" s="115" t="str">
        <f t="shared" si="2"/>
        <v>USDIMMFRA6MH1_Quote</v>
      </c>
      <c r="F82" s="114" t="str">
        <f>_xll.qlSimpleQuote(E82,,PriceTickValue,Permanent,Trigger,ObjectOverwrite)</f>
        <v>USDIMMFRA6MH1_Quote#0000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J1</v>
      </c>
      <c r="E83" s="115" t="str">
        <f t="shared" si="2"/>
        <v>USDIMMFRA6MJ1_Quote</v>
      </c>
      <c r="F83" s="114" t="str">
        <f>_xll.qlSimpleQuote(E83,,PriceTickValue,Permanent,Trigger,ObjectOverwrite)</f>
        <v>USDIMMFRA6MJ1_Quote#0000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K1</v>
      </c>
      <c r="E84" s="115" t="str">
        <f t="shared" si="2"/>
        <v>USDIMMFRA6MK1_Quote</v>
      </c>
      <c r="F84" s="114" t="str">
        <f>_xll.qlSimpleQuote(E84,,PriceTickValue,Permanent,Trigger,ObjectOverwrite)</f>
        <v>USDIMMFRA6MK1_Quote#0000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M1</v>
      </c>
      <c r="E85" s="115" t="str">
        <f t="shared" si="2"/>
        <v>USDIMMFRA6MM1_Quote</v>
      </c>
      <c r="F85" s="114" t="str">
        <f>_xll.qlSimpleQuote(E85,,PriceTickValue,Permanent,Trigger,ObjectOverwrite)</f>
        <v>USDIMMFRA6MM1_Quote#0000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N1</v>
      </c>
      <c r="E86" s="115" t="str">
        <f t="shared" si="2"/>
        <v>USDIMMFRA6MN1_Quote</v>
      </c>
      <c r="F86" s="114" t="str">
        <f>_xll.qlSimpleQuote(E86,,PriceTickValue,Permanent,Trigger,ObjectOverwrite)</f>
        <v>USDIMMFRA6MN1_Quote#0000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Q1</v>
      </c>
      <c r="E87" s="115" t="str">
        <f t="shared" si="2"/>
        <v>USDIMMFRA6MQ1_Quote</v>
      </c>
      <c r="F87" s="114" t="str">
        <f>_xll.qlSimpleQuote(E87,,PriceTickValue,Permanent,Trigger,ObjectOverwrite)</f>
        <v>USDIMMFRA6MQ1_Quote#0000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U1</v>
      </c>
      <c r="E88" s="115" t="str">
        <f t="shared" si="2"/>
        <v>USDIMMFRA6MU1_Quote</v>
      </c>
      <c r="F88" s="114" t="str">
        <f>_xll.qlSimpleQuote(E88,,PriceTickValue,Permanent,Trigger,ObjectOverwrite)</f>
        <v>USDIMMFRA6MU1_Quote#0000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V1</v>
      </c>
      <c r="E89" s="115" t="str">
        <f t="shared" si="2"/>
        <v>USDIMMFRA6MV1_Quote</v>
      </c>
      <c r="F89" s="114" t="str">
        <f>_xll.qlSimpleQuote(E89,,PriceTickValue,Permanent,Trigger,ObjectOverwrite)</f>
        <v>USDIMMFRA6MV1_Quote#0000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X1</v>
      </c>
      <c r="E90" s="115" t="str">
        <f t="shared" si="2"/>
        <v>USDIMMFRA6MX1_Quote</v>
      </c>
      <c r="F90" s="114" t="str">
        <f>_xll.qlSimpleQuote(E90,,PriceTickValue,Permanent,Trigger,ObjectOverwrite)</f>
        <v>USDIMMFRA6MX1_Quote#0000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Z1</v>
      </c>
      <c r="E91" s="115" t="str">
        <f t="shared" si="2"/>
        <v>USDIMMFRA6MZ1_Quote</v>
      </c>
      <c r="F91" s="114" t="str">
        <f>_xll.qlSimpleQuote(E91,,PriceTickValue,Permanent,Trigger,ObjectOverwrite)</f>
        <v>USDIMMFRA6MZ1_Quote#0000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F2</v>
      </c>
      <c r="E92" s="115" t="str">
        <f t="shared" si="2"/>
        <v>USDIMMFRA6MF2_Quote</v>
      </c>
      <c r="F92" s="114" t="str">
        <f>_xll.qlSimpleQuote(E92,,PriceTickValue,Permanent,Trigger,ObjectOverwrite)</f>
        <v>USDIMMFRA6MF2_Quote#0000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G2</v>
      </c>
      <c r="E93" s="115" t="str">
        <f t="shared" si="2"/>
        <v>USDIMMFRA6MG2_Quote</v>
      </c>
      <c r="F93" s="114" t="str">
        <f>_xll.qlSimpleQuote(E93,,PriceTickValue,Permanent,Trigger,ObjectOverwrite)</f>
        <v>USDIMMFRA6MG2_Quote#0000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H2</v>
      </c>
      <c r="E94" s="115" t="str">
        <f t="shared" si="2"/>
        <v>USDIMMFRA6MH2_Quote</v>
      </c>
      <c r="F94" s="114" t="str">
        <f>_xll.qlSimpleQuote(E94,,PriceTickValue,Permanent,Trigger,ObjectOverwrite)</f>
        <v>USDIMMFRA6MH2_Quote#0000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J2</v>
      </c>
      <c r="E95" s="115" t="str">
        <f t="shared" si="2"/>
        <v>USDIMMFRA6MJ2_Quote</v>
      </c>
      <c r="F95" s="114" t="str">
        <f>_xll.qlSimpleQuote(E95,,PriceTickValue,Permanent,Trigger,ObjectOverwrite)</f>
        <v>USDIMMFRA6MJ2_Quote#0000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K2</v>
      </c>
      <c r="E96" s="115" t="str">
        <f t="shared" si="2"/>
        <v>USDIMMFRA6MK2_Quote</v>
      </c>
      <c r="F96" s="114" t="str">
        <f>_xll.qlSimpleQuote(E96,,PriceTickValue,Permanent,Trigger,ObjectOverwrite)</f>
        <v>USDIMMFRA6MK2_Quote#0000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M2</v>
      </c>
      <c r="E97" s="115" t="str">
        <f t="shared" si="2"/>
        <v>USDIMMFRA6MM2_Quote</v>
      </c>
      <c r="F97" s="114" t="str">
        <f>_xll.qlSimpleQuote(E97,,PriceTickValue,Permanent,Trigger,ObjectOverwrite)</f>
        <v>USDIMMFRA6MM2_Quote#0000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N2</v>
      </c>
      <c r="E98" s="115" t="str">
        <f t="shared" si="2"/>
        <v>USDIMMFRA6MN2_Quote</v>
      </c>
      <c r="F98" s="114" t="str">
        <f>_xll.qlSimpleQuote(E98,,PriceTickValue,Permanent,Trigger,ObjectOverwrite)</f>
        <v>USDIMMFRA6MN2_Quote#0000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Q2</v>
      </c>
      <c r="E99" s="115" t="str">
        <f t="shared" ref="E99:E122" si="3">Currency&amp;$D$1&amp;$E$1&amp;$D99&amp;QuoteSuffix</f>
        <v>USDIMMFRA6MQ2_Quote</v>
      </c>
      <c r="F99" s="114" t="str">
        <f>_xll.qlSimpleQuote(E99,,PriceTickValue,Permanent,Trigger,ObjectOverwrite)</f>
        <v>USDIMMFRA6MQ2_Quote#0000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U2</v>
      </c>
      <c r="E100" s="115" t="str">
        <f t="shared" si="3"/>
        <v>USDIMMFRA6MU2_Quote</v>
      </c>
      <c r="F100" s="114" t="str">
        <f>_xll.qlSimpleQuote(E100,,PriceTickValue,Permanent,Trigger,ObjectOverwrite)</f>
        <v>USDIMMFRA6MU2_Quote#0000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V2</v>
      </c>
      <c r="E101" s="115" t="str">
        <f t="shared" si="3"/>
        <v>USDIMMFRA6MV2_Quote</v>
      </c>
      <c r="F101" s="114" t="str">
        <f>_xll.qlSimpleQuote(E101,,PriceTickValue,Permanent,Trigger,ObjectOverwrite)</f>
        <v>USDIMMFRA6MV2_Quote#0000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X2</v>
      </c>
      <c r="E102" s="115" t="str">
        <f t="shared" si="3"/>
        <v>USDIMMFRA6MX2_Quote</v>
      </c>
      <c r="F102" s="114" t="str">
        <f>_xll.qlSimpleQuote(E102,,PriceTickValue,Permanent,Trigger,ObjectOverwrite)</f>
        <v>USDIMMFRA6MX2_Quote#0000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Z2</v>
      </c>
      <c r="E103" s="115" t="str">
        <f t="shared" si="3"/>
        <v>USDIMMFRA6MZ2_Quote</v>
      </c>
      <c r="F103" s="114" t="str">
        <f>_xll.qlSimpleQuote(E103,,PriceTickValue,Permanent,Trigger,ObjectOverwrite)</f>
        <v>USDIMMFRA6MZ2_Quote#0000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F3</v>
      </c>
      <c r="E104" s="115" t="str">
        <f t="shared" si="3"/>
        <v>USDIMMFRA6MF3_Quote</v>
      </c>
      <c r="F104" s="114" t="str">
        <f>_xll.qlSimpleQuote(E104,,PriceTickValue,Permanent,Trigger,ObjectOverwrite)</f>
        <v>USDIMMFRA6MF3_Quote#0000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G3</v>
      </c>
      <c r="E105" s="115" t="str">
        <f t="shared" si="3"/>
        <v>USDIMMFRA6MG3_Quote</v>
      </c>
      <c r="F105" s="114" t="str">
        <f>_xll.qlSimpleQuote(E105,,PriceTickValue,Permanent,Trigger,ObjectOverwrite)</f>
        <v>USDIMMFRA6MG3_Quote#0000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H3</v>
      </c>
      <c r="E106" s="115" t="str">
        <f t="shared" si="3"/>
        <v>USDIMMFRA6MH3_Quote</v>
      </c>
      <c r="F106" s="114" t="str">
        <f>_xll.qlSimpleQuote(E106,,PriceTickValue,Permanent,Trigger,ObjectOverwrite)</f>
        <v>USDIMMFRA6MH3_Quote#0000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J3</v>
      </c>
      <c r="E107" s="115" t="str">
        <f t="shared" si="3"/>
        <v>USDIMMFRA6MJ3_Quote</v>
      </c>
      <c r="F107" s="114" t="str">
        <f>_xll.qlSimpleQuote(E107,,PriceTickValue,Permanent,Trigger,ObjectOverwrite)</f>
        <v>USDIMMFRA6MJ3_Quote#0000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K3</v>
      </c>
      <c r="E108" s="115" t="str">
        <f t="shared" si="3"/>
        <v>USDIMMFRA6MK3_Quote</v>
      </c>
      <c r="F108" s="114" t="str">
        <f>_xll.qlSimpleQuote(E108,,PriceTickValue,Permanent,Trigger,ObjectOverwrite)</f>
        <v>USDIMMFRA6MK3_Quote#0000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M3</v>
      </c>
      <c r="E109" s="115" t="str">
        <f t="shared" si="3"/>
        <v>USDIMMFRA6MM3_Quote</v>
      </c>
      <c r="F109" s="114" t="str">
        <f>_xll.qlSimpleQuote(E109,,PriceTickValue,Permanent,Trigger,ObjectOverwrite)</f>
        <v>USDIMMFRA6MM3_Quote#0000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N3</v>
      </c>
      <c r="E110" s="115" t="str">
        <f t="shared" si="3"/>
        <v>USDIMMFRA6MN3_Quote</v>
      </c>
      <c r="F110" s="114" t="str">
        <f>_xll.qlSimpleQuote(E110,,PriceTickValue,Permanent,Trigger,ObjectOverwrite)</f>
        <v>USDIMMFRA6MN3_Quote#0000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Q3</v>
      </c>
      <c r="E111" s="115" t="str">
        <f t="shared" si="3"/>
        <v>USDIMMFRA6MQ3_Quote</v>
      </c>
      <c r="F111" s="114" t="str">
        <f>_xll.qlSimpleQuote(E111,,PriceTickValue,Permanent,Trigger,ObjectOverwrite)</f>
        <v>USDIMMFRA6MQ3_Quote#0000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U3</v>
      </c>
      <c r="E112" s="115" t="str">
        <f t="shared" si="3"/>
        <v>USDIMMFRA6MU3_Quote</v>
      </c>
      <c r="F112" s="114" t="str">
        <f>_xll.qlSimpleQuote(E112,,PriceTickValue,Permanent,Trigger,ObjectOverwrite)</f>
        <v>USDIMMFRA6MU3_Quote#0000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V3</v>
      </c>
      <c r="E113" s="115" t="str">
        <f t="shared" si="3"/>
        <v>USDIMMFRA6MV3_Quote</v>
      </c>
      <c r="F113" s="114" t="str">
        <f>_xll.qlSimpleQuote(E113,,PriceTickValue,Permanent,Trigger,ObjectOverwrite)</f>
        <v>USDIMMFRA6MV3_Quote#0000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X3</v>
      </c>
      <c r="E114" s="115" t="str">
        <f t="shared" si="3"/>
        <v>USDIMMFRA6MX3_Quote</v>
      </c>
      <c r="F114" s="114" t="str">
        <f>_xll.qlSimpleQuote(E114,,PriceTickValue,Permanent,Trigger,ObjectOverwrite)</f>
        <v>USDIMMFRA6MX3_Quote#0000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Z3</v>
      </c>
      <c r="E115" s="115" t="str">
        <f t="shared" si="3"/>
        <v>USDIMMFRA6MZ3_Quote</v>
      </c>
      <c r="F115" s="114" t="str">
        <f>_xll.qlSimpleQuote(E115,,PriceTickValue,Permanent,Trigger,ObjectOverwrite)</f>
        <v>USDIMMFRA6MZ3_Quote#0000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F4</v>
      </c>
      <c r="E116" s="115" t="str">
        <f t="shared" si="3"/>
        <v>USDIMMFRA6MF4_Quote</v>
      </c>
      <c r="F116" s="114" t="str">
        <f>_xll.qlSimpleQuote(E116,,PriceTickValue,Permanent,Trigger,ObjectOverwrite)</f>
        <v>USDIMMFRA6MF4_Quote#0000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G4</v>
      </c>
      <c r="E117" s="115" t="str">
        <f t="shared" si="3"/>
        <v>USDIMMFRA6MG4_Quote</v>
      </c>
      <c r="F117" s="114" t="str">
        <f>_xll.qlSimpleQuote(E117,,PriceTickValue,Permanent,Trigger,ObjectOverwrite)</f>
        <v>USDIMMFRA6MG4_Quote#0000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H4</v>
      </c>
      <c r="E118" s="115" t="str">
        <f t="shared" si="3"/>
        <v>USDIMMFRA6MH4_Quote</v>
      </c>
      <c r="F118" s="114" t="str">
        <f>_xll.qlSimpleQuote(E118,,PriceTickValue,Permanent,Trigger,ObjectOverwrite)</f>
        <v>USDIMMFRA6MH4_Quote#0000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J4</v>
      </c>
      <c r="E119" s="115" t="str">
        <f t="shared" si="3"/>
        <v>USDIMMFRA6MJ4_Quote</v>
      </c>
      <c r="F119" s="114" t="str">
        <f>_xll.qlSimpleQuote(E119,,PriceTickValue,Permanent,Trigger,ObjectOverwrite)</f>
        <v>USDIMMFRA6MJ4_Quote#0000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K4</v>
      </c>
      <c r="E120" s="115" t="str">
        <f t="shared" si="3"/>
        <v>USDIMMFRA6MK4_Quote</v>
      </c>
      <c r="F120" s="114" t="str">
        <f>_xll.qlSimpleQuote(E120,,PriceTickValue,Permanent,Trigger,ObjectOverwrite)</f>
        <v>USDIMMFRA6MK4_Quote#0000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M4</v>
      </c>
      <c r="E121" s="115" t="str">
        <f t="shared" si="3"/>
        <v>USDIMMFRA6MM4_Quote</v>
      </c>
      <c r="F121" s="114" t="str">
        <f>_xll.qlSimpleQuote(E121,,PriceTickValue,Permanent,Trigger,ObjectOverwrite)</f>
        <v>USDIMMFRA6MM4_Quote#0000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N4</v>
      </c>
      <c r="E122" s="115" t="str">
        <f t="shared" si="3"/>
        <v>USDIMMFRA6MN4_Quote</v>
      </c>
      <c r="F122" s="114" t="str">
        <f>_xll.qlSimpleQuote(E122,,PriceTickValue,Permanent,Trigger,ObjectOverwrite)</f>
        <v>USDIMMFRA6MN4_Quote#0000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0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16:39:00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64.44</v>
      </c>
      <c r="J5" s="296"/>
      <c r="K5" s="302" t="s">
        <v>252</v>
      </c>
      <c r="L5" s="300">
        <f>I5/100*IF(ISNUMBER(Swap3M4Y),Swap3M4Y/100,Swap6M4Y/100)</f>
        <v>9.4920119999999993E-3</v>
      </c>
      <c r="M5" s="296"/>
      <c r="N5" s="301">
        <v>9.4931500000000005E-3</v>
      </c>
      <c r="O5" s="294"/>
      <c r="P5" s="428">
        <f t="array" ref="P5:P6">QuoteLive</f>
        <v>9.4920119999999993E-3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0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16:39:24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6.2E-2</v>
      </c>
      <c r="Q5" s="217">
        <v>9.1999999999999998E-2</v>
      </c>
      <c r="R5" s="217">
        <v>0</v>
      </c>
      <c r="S5" s="217">
        <v>0</v>
      </c>
      <c r="T5" s="219">
        <f>_xll.qlMidEquivalent($P5,$Q5,$R5,$S5)</f>
        <v>7.6999999999999999E-2</v>
      </c>
      <c r="U5" s="199"/>
      <c r="V5" s="218">
        <v>9.5000000000000001E-2</v>
      </c>
      <c r="W5" s="199"/>
      <c r="X5" s="272">
        <f t="array" ref="X5:X58">QuoteLive</f>
        <v>7.6999999999999999E-2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6.8000000000000005E-2</v>
      </c>
      <c r="Q6" s="197">
        <v>9.8000000000000004E-2</v>
      </c>
      <c r="R6" s="197">
        <v>0</v>
      </c>
      <c r="S6" s="197">
        <v>0</v>
      </c>
      <c r="T6" s="201">
        <f>_xll.qlMidEquivalent($P6,$Q6,$R6,$S6)</f>
        <v>8.3000000000000004E-2</v>
      </c>
      <c r="U6" s="199"/>
      <c r="V6" s="200">
        <v>9.6000000000000002E-2</v>
      </c>
      <c r="W6" s="199"/>
      <c r="X6" s="265">
        <v>8.3000000000000004E-2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7.1000000000000008E-2</v>
      </c>
      <c r="Q7" s="197">
        <v>0.10100000000000001</v>
      </c>
      <c r="R7" s="197">
        <v>0</v>
      </c>
      <c r="S7" s="197">
        <v>0</v>
      </c>
      <c r="T7" s="201">
        <f>_xll.qlMidEquivalent($P7,$Q7,$R7,$S7)</f>
        <v>8.6000000000000007E-2</v>
      </c>
      <c r="U7" s="199"/>
      <c r="V7" s="200">
        <v>9.6000000000000002E-2</v>
      </c>
      <c r="W7" s="199"/>
      <c r="X7" s="265">
        <v>8.6000000000000007E-2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7.2999999999999995E-2</v>
      </c>
      <c r="Q8" s="197">
        <v>0.10300000000000001</v>
      </c>
      <c r="R8" s="197">
        <v>0</v>
      </c>
      <c r="S8" s="197">
        <v>0</v>
      </c>
      <c r="T8" s="201">
        <f>_xll.qlMidEquivalent($P8,$Q8,$R8,$S8)</f>
        <v>8.7999999999999995E-2</v>
      </c>
      <c r="U8" s="199"/>
      <c r="V8" s="200">
        <v>9.7000000000000003E-2</v>
      </c>
      <c r="W8" s="199"/>
      <c r="X8" s="265">
        <v>8.7999999999999995E-2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7.5999999999999998E-2</v>
      </c>
      <c r="Q9" s="197">
        <v>0.106</v>
      </c>
      <c r="R9" s="197">
        <v>0</v>
      </c>
      <c r="S9" s="197">
        <v>0</v>
      </c>
      <c r="T9" s="201">
        <f>_xll.qlMidEquivalent($P9,$Q9,$R9,$S9)</f>
        <v>9.0999999999999998E-2</v>
      </c>
      <c r="U9" s="199"/>
      <c r="V9" s="200">
        <v>9.9000000000000005E-2</v>
      </c>
      <c r="W9" s="199"/>
      <c r="X9" s="265">
        <v>9.0999999999999998E-2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7.9000000000000001E-2</v>
      </c>
      <c r="Q10" s="197">
        <v>0.109</v>
      </c>
      <c r="R10" s="197">
        <v>0</v>
      </c>
      <c r="S10" s="197">
        <v>0</v>
      </c>
      <c r="T10" s="201">
        <f>_xll.qlMidEquivalent($P10,$Q10,$R10,$S10)</f>
        <v>9.4E-2</v>
      </c>
      <c r="U10" s="199"/>
      <c r="V10" s="200">
        <v>0.10200000000000001</v>
      </c>
      <c r="W10" s="199"/>
      <c r="X10" s="265">
        <v>9.4E-2</v>
      </c>
      <c r="Y10" s="196">
        <f>_xll.qlSimpleQuoteSetValue(F10,X10/100,Trigger)</f>
        <v>1.0000000000000026E-5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8.2000000000000003E-2</v>
      </c>
      <c r="Q11" s="197">
        <v>0.112</v>
      </c>
      <c r="R11" s="197">
        <v>0</v>
      </c>
      <c r="S11" s="197">
        <v>0</v>
      </c>
      <c r="T11" s="201">
        <f>_xll.qlMidEquivalent($P11,$Q11,$R11,$S11)</f>
        <v>9.7000000000000003E-2</v>
      </c>
      <c r="U11" s="199"/>
      <c r="V11" s="200">
        <v>0.106</v>
      </c>
      <c r="W11" s="199"/>
      <c r="X11" s="265">
        <v>9.7000000000000003E-2</v>
      </c>
      <c r="Y11" s="196">
        <f>_xll.qlSimpleQuoteSetValue(F11,X11/100,Trigger)</f>
        <v>1.0000000000000026E-5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8.5000000000000006E-2</v>
      </c>
      <c r="Q12" s="197">
        <v>0.115</v>
      </c>
      <c r="R12" s="197">
        <v>0</v>
      </c>
      <c r="S12" s="197">
        <v>0</v>
      </c>
      <c r="T12" s="201">
        <f>_xll.qlMidEquivalent($P12,$Q12,$R12,$S12)</f>
        <v>0.1</v>
      </c>
      <c r="U12" s="199"/>
      <c r="V12" s="200">
        <v>0.109</v>
      </c>
      <c r="W12" s="199"/>
      <c r="X12" s="265">
        <v>0.1</v>
      </c>
      <c r="Y12" s="196">
        <f>_xll.qlSimpleQuoteSetValue(F12,X12/100,Trigger)</f>
        <v>1.0000000000000026E-5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8.7999999999999995E-2</v>
      </c>
      <c r="Q13" s="197">
        <v>0.11800000000000001</v>
      </c>
      <c r="R13" s="197">
        <v>0</v>
      </c>
      <c r="S13" s="197">
        <v>0</v>
      </c>
      <c r="T13" s="201">
        <f>_xll.qlMidEquivalent($P13,$Q13,$R13,$S13)</f>
        <v>0.10300000000000001</v>
      </c>
      <c r="U13" s="199"/>
      <c r="V13" s="200">
        <v>0.114</v>
      </c>
      <c r="W13" s="199"/>
      <c r="X13" s="265">
        <v>0.10300000000000001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9.2999999999999999E-2</v>
      </c>
      <c r="Q14" s="197">
        <v>0.123</v>
      </c>
      <c r="R14" s="197">
        <v>0</v>
      </c>
      <c r="S14" s="197">
        <v>0</v>
      </c>
      <c r="T14" s="201">
        <f>_xll.qlMidEquivalent($P14,$Q14,$R14,$S14)</f>
        <v>0.108</v>
      </c>
      <c r="U14" s="199"/>
      <c r="V14" s="200">
        <v>0.11899999999999999</v>
      </c>
      <c r="W14" s="199"/>
      <c r="X14" s="265">
        <v>0.108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9.8000000000000004E-2</v>
      </c>
      <c r="Q15" s="197">
        <v>0.128</v>
      </c>
      <c r="R15" s="197">
        <v>0</v>
      </c>
      <c r="S15" s="197">
        <v>0</v>
      </c>
      <c r="T15" s="201">
        <f>_xll.qlMidEquivalent($P15,$Q15,$R15,$S15)</f>
        <v>0.113</v>
      </c>
      <c r="U15" s="199"/>
      <c r="V15" s="200">
        <v>0.125</v>
      </c>
      <c r="W15" s="199"/>
      <c r="X15" s="265">
        <v>0.113</v>
      </c>
      <c r="Y15" s="196">
        <f>_xll.qlSimpleQuoteSetValue(F15,X15/100,Trigger)</f>
        <v>9.9999999999998094E-6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0.106</v>
      </c>
      <c r="Q16" s="197">
        <v>0.13600000000000001</v>
      </c>
      <c r="R16" s="197">
        <v>0</v>
      </c>
      <c r="S16" s="197">
        <v>0</v>
      </c>
      <c r="T16" s="201">
        <f>_xll.qlMidEquivalent($P16,$Q16,$R16,$S16)</f>
        <v>0.121</v>
      </c>
      <c r="U16" s="199"/>
      <c r="V16" s="200">
        <v>0.13</v>
      </c>
      <c r="W16" s="199"/>
      <c r="X16" s="265">
        <v>0.121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0.11700000000000001</v>
      </c>
      <c r="Q17" s="197">
        <v>0.14699999999999999</v>
      </c>
      <c r="R17" s="197">
        <v>0</v>
      </c>
      <c r="S17" s="197">
        <v>0</v>
      </c>
      <c r="T17" s="201">
        <f>_xll.qlMidEquivalent($P17,$Q17,$R17,$S17)</f>
        <v>0.13200000000000001</v>
      </c>
      <c r="U17" s="199"/>
      <c r="V17" s="200">
        <v>0.13800000000000001</v>
      </c>
      <c r="W17" s="199"/>
      <c r="X17" s="265">
        <v>0.13200000000000001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0.13</v>
      </c>
      <c r="Q18" s="197">
        <v>0.16</v>
      </c>
      <c r="R18" s="197">
        <v>0</v>
      </c>
      <c r="S18" s="197">
        <v>0</v>
      </c>
      <c r="T18" s="201">
        <f>_xll.qlMidEquivalent($P18,$Q18,$R18,$S18)</f>
        <v>0.14500000000000002</v>
      </c>
      <c r="U18" s="199"/>
      <c r="V18" s="200">
        <v>0.15000000000000002</v>
      </c>
      <c r="W18" s="199"/>
      <c r="X18" s="265">
        <v>0.14500000000000002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0.14599999999999999</v>
      </c>
      <c r="Q19" s="197">
        <v>0.17599999999999999</v>
      </c>
      <c r="R19" s="197">
        <v>0</v>
      </c>
      <c r="S19" s="197">
        <v>0</v>
      </c>
      <c r="T19" s="201">
        <f>_xll.qlMidEquivalent($P19,$Q19,$R19,$S19)</f>
        <v>0.16099999999999998</v>
      </c>
      <c r="U19" s="199"/>
      <c r="V19" s="200">
        <v>0.16199999999999998</v>
      </c>
      <c r="W19" s="199"/>
      <c r="X19" s="265">
        <v>0.16099999999999998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0.16600000000000001</v>
      </c>
      <c r="Q20" s="197">
        <v>0.19600000000000001</v>
      </c>
      <c r="R20" s="197">
        <v>0</v>
      </c>
      <c r="S20" s="197">
        <v>0</v>
      </c>
      <c r="T20" s="201">
        <f>_xll.qlMidEquivalent($P20,$Q20,$R20,$S20)</f>
        <v>0.18099999999999999</v>
      </c>
      <c r="U20" s="199"/>
      <c r="V20" s="200">
        <v>0.17699999999999999</v>
      </c>
      <c r="W20" s="199"/>
      <c r="X20" s="265">
        <v>0.18099999999999999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0.187</v>
      </c>
      <c r="Q21" s="197">
        <v>0.217</v>
      </c>
      <c r="R21" s="197">
        <v>0</v>
      </c>
      <c r="S21" s="197">
        <v>0</v>
      </c>
      <c r="T21" s="201">
        <f>_xll.qlMidEquivalent($P21,$Q21,$R21,$S21)</f>
        <v>0.20200000000000001</v>
      </c>
      <c r="U21" s="199"/>
      <c r="V21" s="200">
        <v>0.19600000000000001</v>
      </c>
      <c r="W21" s="199"/>
      <c r="X21" s="265">
        <v>0.20200000000000001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0.21099999999999999</v>
      </c>
      <c r="Q22" s="197">
        <v>0.24099999999999999</v>
      </c>
      <c r="R22" s="197">
        <v>0</v>
      </c>
      <c r="S22" s="197">
        <v>0</v>
      </c>
      <c r="T22" s="201">
        <f>_xll.qlMidEquivalent($P22,$Q22,$R22,$S22)</f>
        <v>0.22599999999999998</v>
      </c>
      <c r="U22" s="199"/>
      <c r="V22" s="200">
        <v>0.21800000000000003</v>
      </c>
      <c r="W22" s="199"/>
      <c r="X22" s="265">
        <v>0.22599999999999998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0.24</v>
      </c>
      <c r="Q23" s="197">
        <v>0.27</v>
      </c>
      <c r="R23" s="197">
        <v>0</v>
      </c>
      <c r="S23" s="197">
        <v>0</v>
      </c>
      <c r="T23" s="201">
        <f>_xll.qlMidEquivalent($P23,$Q23,$R23,$S23)</f>
        <v>0.255</v>
      </c>
      <c r="U23" s="199"/>
      <c r="V23" s="200">
        <v>0.23799999999999999</v>
      </c>
      <c r="W23" s="199"/>
      <c r="X23" s="265">
        <v>0.255</v>
      </c>
      <c r="Y23" s="196">
        <f>_xll.qlSimpleQuoteSetValue(F23,X23/100,Trigger)</f>
        <v>1.0000000000000026E-5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0.26300000000000001</v>
      </c>
      <c r="Q24" s="197">
        <v>0.29299999999999998</v>
      </c>
      <c r="R24" s="197">
        <v>0</v>
      </c>
      <c r="S24" s="197">
        <v>0</v>
      </c>
      <c r="T24" s="201">
        <f>_xll.qlMidEquivalent($P24,$Q24,$R24,$S24)</f>
        <v>0.27800000000000002</v>
      </c>
      <c r="U24" s="199"/>
      <c r="V24" s="200">
        <v>0.26400000000000001</v>
      </c>
      <c r="W24" s="199"/>
      <c r="X24" s="265">
        <v>0.27800000000000002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0.29299999999999998</v>
      </c>
      <c r="Q25" s="197">
        <v>0.32300000000000001</v>
      </c>
      <c r="R25" s="197">
        <v>0</v>
      </c>
      <c r="S25" s="197">
        <v>0</v>
      </c>
      <c r="T25" s="201">
        <f>_xll.qlMidEquivalent($P25,$Q25,$R25,$S25)</f>
        <v>0.308</v>
      </c>
      <c r="U25" s="199"/>
      <c r="V25" s="200">
        <v>0.28900000000000003</v>
      </c>
      <c r="W25" s="199"/>
      <c r="X25" s="265">
        <v>0.308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0.32500000000000001</v>
      </c>
      <c r="Q26" s="197">
        <v>0.35499999999999998</v>
      </c>
      <c r="R26" s="197">
        <v>0</v>
      </c>
      <c r="S26" s="197">
        <v>0</v>
      </c>
      <c r="T26" s="201">
        <f>_xll.qlMidEquivalent($P26,$Q26,$R26,$S26)</f>
        <v>0.33999999999999997</v>
      </c>
      <c r="U26" s="199"/>
      <c r="V26" s="200">
        <v>0.315</v>
      </c>
      <c r="W26" s="199"/>
      <c r="X26" s="265">
        <v>0.33999999999999997</v>
      </c>
      <c r="Y26" s="196">
        <f>_xll.qlSimpleQuoteSetValue(F26,X26/100,Trigger)</f>
        <v>1.0000000000000026E-5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0.35299999999999998</v>
      </c>
      <c r="Q27" s="197">
        <v>0.38300000000000001</v>
      </c>
      <c r="R27" s="197">
        <v>0</v>
      </c>
      <c r="S27" s="197">
        <v>0</v>
      </c>
      <c r="T27" s="201">
        <f>_xll.qlMidEquivalent($P27,$Q27,$R27,$S27)</f>
        <v>0.36799999999999999</v>
      </c>
      <c r="U27" s="199"/>
      <c r="V27" s="200">
        <v>0.34499999999999997</v>
      </c>
      <c r="W27" s="199"/>
      <c r="X27" s="265">
        <v>0.36799999999999999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0.38600000000000001</v>
      </c>
      <c r="Q28" s="197">
        <v>0.41600000000000004</v>
      </c>
      <c r="R28" s="197">
        <v>0</v>
      </c>
      <c r="S28" s="197">
        <v>0</v>
      </c>
      <c r="T28" s="201">
        <f>_xll.qlMidEquivalent($P28,$Q28,$R28,$S28)</f>
        <v>0.40100000000000002</v>
      </c>
      <c r="U28" s="199"/>
      <c r="V28" s="200">
        <v>0.375</v>
      </c>
      <c r="W28" s="199"/>
      <c r="X28" s="265">
        <v>0.40100000000000002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0.42099999999999999</v>
      </c>
      <c r="Q29" s="197">
        <v>0.45100000000000001</v>
      </c>
      <c r="R29" s="197">
        <v>0</v>
      </c>
      <c r="S29" s="197">
        <v>0</v>
      </c>
      <c r="T29" s="201">
        <f>_xll.qlMidEquivalent($P29,$Q29,$R29,$S29)</f>
        <v>0.436</v>
      </c>
      <c r="U29" s="199"/>
      <c r="V29" s="200">
        <v>0.40500000000000003</v>
      </c>
      <c r="W29" s="199"/>
      <c r="X29" s="265">
        <v>0.436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0.45300000000000001</v>
      </c>
      <c r="Q30" s="197">
        <v>0.48299999999999998</v>
      </c>
      <c r="R30" s="197">
        <v>0</v>
      </c>
      <c r="S30" s="197">
        <v>0</v>
      </c>
      <c r="T30" s="201">
        <f>_xll.qlMidEquivalent($P30,$Q30,$R30,$S30)</f>
        <v>0.46799999999999997</v>
      </c>
      <c r="U30" s="199"/>
      <c r="V30" s="200">
        <v>0.436</v>
      </c>
      <c r="W30" s="199"/>
      <c r="X30" s="265">
        <v>0.46799999999999997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0.48799999999999999</v>
      </c>
      <c r="Q31" s="197">
        <v>0.51800000000000002</v>
      </c>
      <c r="R31" s="197">
        <v>0</v>
      </c>
      <c r="S31" s="197">
        <v>0</v>
      </c>
      <c r="T31" s="201">
        <f>_xll.qlMidEquivalent($P31,$Q31,$R31,$S31)</f>
        <v>0.503</v>
      </c>
      <c r="U31" s="199"/>
      <c r="V31" s="200">
        <v>0.47099999999999997</v>
      </c>
      <c r="W31" s="199"/>
      <c r="X31" s="265">
        <v>0.503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0.58599999999999997</v>
      </c>
      <c r="Q32" s="197">
        <v>0.63600000000000001</v>
      </c>
      <c r="R32" s="197">
        <v>0</v>
      </c>
      <c r="S32" s="197">
        <v>0</v>
      </c>
      <c r="T32" s="201">
        <f>_xll.qlMidEquivalent($P32,$Q32,$R32,$S32)</f>
        <v>0.61099999999999999</v>
      </c>
      <c r="U32" s="199"/>
      <c r="V32" s="200">
        <v>0.57499999999999996</v>
      </c>
      <c r="W32" s="199"/>
      <c r="X32" s="265">
        <v>0.61099999999999999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0.69800000000000006</v>
      </c>
      <c r="Q33" s="197">
        <v>0.748</v>
      </c>
      <c r="R33" s="197">
        <v>0</v>
      </c>
      <c r="S33" s="197">
        <v>0</v>
      </c>
      <c r="T33" s="201">
        <f>_xll.qlMidEquivalent($P33,$Q33,$R33,$S33)</f>
        <v>0.72300000000000009</v>
      </c>
      <c r="U33" s="199"/>
      <c r="V33" s="200">
        <v>0.68399999999999994</v>
      </c>
      <c r="W33" s="199"/>
      <c r="X33" s="265">
        <v>0.72300000000000009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0.80200000000000005</v>
      </c>
      <c r="Q34" s="197">
        <v>0.85199999999999998</v>
      </c>
      <c r="R34" s="197">
        <v>0</v>
      </c>
      <c r="S34" s="197">
        <v>0</v>
      </c>
      <c r="T34" s="201">
        <f>_xll.qlMidEquivalent($P34,$Q34,$R34,$S34)</f>
        <v>0.82699999999999996</v>
      </c>
      <c r="U34" s="199"/>
      <c r="V34" s="200">
        <v>0.79200000000000004</v>
      </c>
      <c r="W34" s="199"/>
      <c r="X34" s="265">
        <v>0.82699999999999996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0.90600000000000003</v>
      </c>
      <c r="Q35" s="197">
        <v>0.95600000000000007</v>
      </c>
      <c r="R35" s="197">
        <v>0</v>
      </c>
      <c r="S35" s="197">
        <v>0</v>
      </c>
      <c r="T35" s="201">
        <f>_xll.qlMidEquivalent($P35,$Q35,$R35,$S35)</f>
        <v>0.93100000000000005</v>
      </c>
      <c r="U35" s="199"/>
      <c r="V35" s="200">
        <v>0.89800000000000002</v>
      </c>
      <c r="W35" s="199"/>
      <c r="X35" s="265">
        <v>0.93100000000000005</v>
      </c>
      <c r="Y35" s="196">
        <f>_xll.qlSimpleQuoteSetValue(F35,X35/100,Trigger)</f>
        <v>9.9999999999995925E-6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1.0070000000000001</v>
      </c>
      <c r="Q36" s="197">
        <v>1.0569999999999999</v>
      </c>
      <c r="R36" s="197">
        <v>0</v>
      </c>
      <c r="S36" s="197">
        <v>0</v>
      </c>
      <c r="T36" s="201">
        <f>_xll.qlMidEquivalent($P36,$Q36,$R36,$S36)</f>
        <v>1.032</v>
      </c>
      <c r="U36" s="199"/>
      <c r="V36" s="200">
        <v>1.0009999999999999</v>
      </c>
      <c r="W36" s="199"/>
      <c r="X36" s="265">
        <v>1.032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1.097</v>
      </c>
      <c r="Q37" s="197">
        <v>1.147</v>
      </c>
      <c r="R37" s="197">
        <v>0</v>
      </c>
      <c r="S37" s="197">
        <v>0</v>
      </c>
      <c r="T37" s="201">
        <f>_xll.qlMidEquivalent($P37,$Q37,$R37,$S37)</f>
        <v>1.1219999999999999</v>
      </c>
      <c r="U37" s="199"/>
      <c r="V37" s="200">
        <v>1.1080000000000001</v>
      </c>
      <c r="W37" s="199"/>
      <c r="X37" s="265">
        <v>1.1219999999999999</v>
      </c>
      <c r="Y37" s="196">
        <f>_xll.qlSimpleQuoteSetValue(F37,X37/100,Trigger)</f>
        <v>-1.0000000000003062E-5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1.1890000000000001</v>
      </c>
      <c r="Q38" s="197">
        <v>1.2390000000000001</v>
      </c>
      <c r="R38" s="197">
        <v>0</v>
      </c>
      <c r="S38" s="197">
        <v>0</v>
      </c>
      <c r="T38" s="201">
        <f>_xll.qlMidEquivalent($P38,$Q38,$R38,$S38)</f>
        <v>1.214</v>
      </c>
      <c r="U38" s="199"/>
      <c r="V38" s="200">
        <v>1.1890000000000001</v>
      </c>
      <c r="W38" s="199"/>
      <c r="X38" s="265">
        <v>1.214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1.272</v>
      </c>
      <c r="Q39" s="197">
        <v>1.3220000000000001</v>
      </c>
      <c r="R39" s="197">
        <v>0</v>
      </c>
      <c r="S39" s="197">
        <v>0</v>
      </c>
      <c r="T39" s="201">
        <f>_xll.qlMidEquivalent($P39,$Q39,$R39,$S39)</f>
        <v>1.2970000000000002</v>
      </c>
      <c r="U39" s="199"/>
      <c r="V39" s="200">
        <v>1.2879999999999998</v>
      </c>
      <c r="W39" s="199"/>
      <c r="X39" s="265">
        <v>1.2970000000000002</v>
      </c>
      <c r="Y39" s="196">
        <f>_xll.qlSimpleQuoteSetValue(F39,X39/100,Trigger)</f>
        <v>-9.9999999999978578E-6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1.35</v>
      </c>
      <c r="Q40" s="197">
        <v>1.4000000000000001</v>
      </c>
      <c r="R40" s="197">
        <v>0</v>
      </c>
      <c r="S40" s="197">
        <v>0</v>
      </c>
      <c r="T40" s="201">
        <f>_xll.qlMidEquivalent($P40,$Q40,$R40,$S40)</f>
        <v>1.375</v>
      </c>
      <c r="U40" s="199"/>
      <c r="V40" s="200">
        <v>1.363</v>
      </c>
      <c r="W40" s="199"/>
      <c r="X40" s="265">
        <v>1.375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1.4179999999999999</v>
      </c>
      <c r="Q41" s="197">
        <v>1.468</v>
      </c>
      <c r="R41" s="197">
        <v>0</v>
      </c>
      <c r="S41" s="197">
        <v>0</v>
      </c>
      <c r="T41" s="201">
        <f>_xll.qlMidEquivalent($P41,$Q41,$R41,$S41)</f>
        <v>1.4430000000000001</v>
      </c>
      <c r="U41" s="199"/>
      <c r="V41" s="200">
        <v>1.4529999999999998</v>
      </c>
      <c r="W41" s="199"/>
      <c r="X41" s="265">
        <v>1.4430000000000001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1.4930000000000001</v>
      </c>
      <c r="Q42" s="197">
        <v>1.5429999999999999</v>
      </c>
      <c r="R42" s="197">
        <v>0</v>
      </c>
      <c r="S42" s="197">
        <v>0</v>
      </c>
      <c r="T42" s="201">
        <f>_xll.qlMidEquivalent($P42,$Q42,$R42,$S42)</f>
        <v>1.518</v>
      </c>
      <c r="U42" s="199"/>
      <c r="V42" s="200">
        <v>1.5169999999999999</v>
      </c>
      <c r="W42" s="199"/>
      <c r="X42" s="265">
        <v>1.518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1.5549999999999999</v>
      </c>
      <c r="Q43" s="197">
        <v>1.605</v>
      </c>
      <c r="R43" s="197">
        <v>0</v>
      </c>
      <c r="S43" s="197">
        <v>0</v>
      </c>
      <c r="T43" s="201">
        <f>_xll.qlMidEquivalent($P43,$Q43,$R43,$S43)</f>
        <v>1.58</v>
      </c>
      <c r="U43" s="199"/>
      <c r="V43" s="200">
        <v>1.5990000000000002</v>
      </c>
      <c r="W43" s="199"/>
      <c r="X43" s="265">
        <v>1.58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1.7810000000000001</v>
      </c>
      <c r="Q44" s="197">
        <v>1.831</v>
      </c>
      <c r="R44" s="197">
        <v>0</v>
      </c>
      <c r="S44" s="197">
        <v>0</v>
      </c>
      <c r="T44" s="201">
        <f>_xll.qlMidEquivalent($P44,$Q44,$R44,$S44)</f>
        <v>1.806</v>
      </c>
      <c r="U44" s="199"/>
      <c r="V44" s="200">
        <v>1.8490000000000002</v>
      </c>
      <c r="W44" s="199"/>
      <c r="X44" s="265">
        <v>1.806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1.968</v>
      </c>
      <c r="Q45" s="197">
        <v>2.0180000000000002</v>
      </c>
      <c r="R45" s="197">
        <v>0</v>
      </c>
      <c r="S45" s="197">
        <v>0</v>
      </c>
      <c r="T45" s="201">
        <f>_xll.qlMidEquivalent($P45,$Q45,$R45,$S45)</f>
        <v>1.9930000000000001</v>
      </c>
      <c r="U45" s="199"/>
      <c r="V45" s="200">
        <v>2.0549999999999997</v>
      </c>
      <c r="W45" s="199"/>
      <c r="X45" s="265">
        <v>1.9930000000000001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2.117</v>
      </c>
      <c r="Q46" s="197">
        <v>2.1670000000000003</v>
      </c>
      <c r="R46" s="197">
        <v>0</v>
      </c>
      <c r="S46" s="197">
        <v>0</v>
      </c>
      <c r="T46" s="201">
        <f>_xll.qlMidEquivalent($P46,$Q46,$R46,$S46)</f>
        <v>2.1420000000000003</v>
      </c>
      <c r="U46" s="199"/>
      <c r="V46" s="200">
        <v>2.2210000000000001</v>
      </c>
      <c r="W46" s="199"/>
      <c r="X46" s="265">
        <v>2.1420000000000003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2.246</v>
      </c>
      <c r="Q47" s="197">
        <v>2.2960000000000003</v>
      </c>
      <c r="R47" s="197">
        <v>0</v>
      </c>
      <c r="S47" s="197">
        <v>0</v>
      </c>
      <c r="T47" s="201">
        <f>_xll.qlMidEquivalent($P47,$Q47,$R47,$S47)</f>
        <v>2.2709999999999999</v>
      </c>
      <c r="U47" s="199"/>
      <c r="V47" s="200">
        <v>2.36</v>
      </c>
      <c r="W47" s="199"/>
      <c r="X47" s="265">
        <v>2.2709999999999999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2.3620000000000001</v>
      </c>
      <c r="Q48" s="197">
        <v>2.4119999999999999</v>
      </c>
      <c r="R48" s="197">
        <v>0</v>
      </c>
      <c r="S48" s="197">
        <v>0</v>
      </c>
      <c r="T48" s="201">
        <f>_xll.qlMidEquivalent($P48,$Q48,$R48,$S48)</f>
        <v>2.387</v>
      </c>
      <c r="U48" s="199"/>
      <c r="V48" s="200">
        <v>2.4790000000000001</v>
      </c>
      <c r="W48" s="199"/>
      <c r="X48" s="265">
        <v>2.387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2.548</v>
      </c>
      <c r="Q49" s="197">
        <v>2.5979999999999999</v>
      </c>
      <c r="R49" s="197">
        <v>0</v>
      </c>
      <c r="S49" s="197">
        <v>0</v>
      </c>
      <c r="T49" s="201">
        <f>_xll.qlMidEquivalent($P49,$Q49,$R49,$S49)</f>
        <v>2.573</v>
      </c>
      <c r="U49" s="199"/>
      <c r="V49" s="200">
        <v>2.6739999999999999</v>
      </c>
      <c r="W49" s="199"/>
      <c r="X49" s="265">
        <v>2.573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2.7330000000000001</v>
      </c>
      <c r="Q50" s="197">
        <v>2.7829999999999999</v>
      </c>
      <c r="R50" s="197">
        <v>0</v>
      </c>
      <c r="S50" s="197">
        <v>0</v>
      </c>
      <c r="T50" s="201">
        <f>_xll.qlMidEquivalent($P50,$Q50,$R50,$S50)</f>
        <v>2.758</v>
      </c>
      <c r="U50" s="199"/>
      <c r="V50" s="200">
        <v>2.8730000000000002</v>
      </c>
      <c r="W50" s="199"/>
      <c r="X50" s="265">
        <v>2.758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2.9020000000000001</v>
      </c>
      <c r="Q51" s="197">
        <v>2.952</v>
      </c>
      <c r="R51" s="197">
        <v>0</v>
      </c>
      <c r="S51" s="197">
        <v>0</v>
      </c>
      <c r="T51" s="201">
        <f>_xll.qlMidEquivalent($P51,$Q51,$R51,$S51)</f>
        <v>2.927</v>
      </c>
      <c r="U51" s="199"/>
      <c r="V51" s="200">
        <v>3.052</v>
      </c>
      <c r="W51" s="199"/>
      <c r="X51" s="265">
        <v>2.927</v>
      </c>
      <c r="Y51" s="196">
        <f>_xll.qlSimpleQuoteSetValue(F51,X51/100,Trigger)</f>
        <v>-9.9999999999995925E-6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2.98</v>
      </c>
      <c r="Q52" s="197">
        <v>3.0300000000000002</v>
      </c>
      <c r="R52" s="197">
        <v>0</v>
      </c>
      <c r="S52" s="197">
        <v>0</v>
      </c>
      <c r="T52" s="201">
        <f>_xll.qlMidEquivalent($P52,$Q52,$R52,$S52)</f>
        <v>3.0049999999999999</v>
      </c>
      <c r="U52" s="199"/>
      <c r="V52" s="200">
        <v>3.1339999999999999</v>
      </c>
      <c r="W52" s="199"/>
      <c r="X52" s="265">
        <v>3.0049999999999999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327</v>
      </c>
      <c r="Q53" s="197" t="s">
        <v>327</v>
      </c>
      <c r="R53" s="197" t="s">
        <v>327</v>
      </c>
      <c r="S53" s="197" t="s">
        <v>327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3.016</v>
      </c>
      <c r="Q54" s="197">
        <v>3.0660000000000003</v>
      </c>
      <c r="R54" s="197">
        <v>0</v>
      </c>
      <c r="S54" s="197">
        <v>0</v>
      </c>
      <c r="T54" s="201">
        <f>_xll.qlMidEquivalent($P54,$Q54,$R54,$S54)</f>
        <v>3.0410000000000004</v>
      </c>
      <c r="U54" s="199"/>
      <c r="V54" s="200">
        <v>3.1669999999999998</v>
      </c>
      <c r="W54" s="199"/>
      <c r="X54" s="265">
        <v>3.0410000000000004</v>
      </c>
      <c r="Y54" s="196">
        <f>_xll.qlSimpleQuoteSetValue(F54,X54/100,Trigger)</f>
        <v>-9.9999999999961231E-6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3.044</v>
      </c>
      <c r="Q55" s="197">
        <v>3.0939999999999999</v>
      </c>
      <c r="R55" s="197">
        <v>0</v>
      </c>
      <c r="S55" s="197">
        <v>0</v>
      </c>
      <c r="T55" s="201">
        <f>_xll.qlMidEquivalent($P55,$Q55,$R55,$S55)</f>
        <v>3.069</v>
      </c>
      <c r="U55" s="199"/>
      <c r="V55" s="200">
        <v>3.1819999999999999</v>
      </c>
      <c r="W55" s="199"/>
      <c r="X55" s="265">
        <v>3.069</v>
      </c>
      <c r="Y55" s="196">
        <f>_xll.qlSimpleQuoteSetValue(F55,X55/100,Trigger)</f>
        <v>-1.0000000000003062E-5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3.048</v>
      </c>
      <c r="Q56" s="197">
        <v>3.0979999999999999</v>
      </c>
      <c r="R56" s="197">
        <v>0</v>
      </c>
      <c r="S56" s="197">
        <v>0</v>
      </c>
      <c r="T56" s="201">
        <f>_xll.qlMidEquivalent($P56,$Q56,$R56,$S56)</f>
        <v>3.073</v>
      </c>
      <c r="U56" s="199"/>
      <c r="V56" s="200">
        <v>3.1850000000000001</v>
      </c>
      <c r="W56" s="199"/>
      <c r="X56" s="265">
        <v>3.073</v>
      </c>
      <c r="Y56" s="196">
        <f>_xll.qlSimpleQuoteSetValue(F56,X56/100,Trigger)</f>
        <v>-9.9999999999995925E-6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3.0390000000000001</v>
      </c>
      <c r="Q57" s="197">
        <v>3.089</v>
      </c>
      <c r="R57" s="197">
        <v>0</v>
      </c>
      <c r="S57" s="197">
        <v>0</v>
      </c>
      <c r="T57" s="201">
        <f>_xll.qlMidEquivalent($P57,$Q57,$R57,$S57)</f>
        <v>3.0640000000000001</v>
      </c>
      <c r="U57" s="199"/>
      <c r="V57" s="200">
        <v>3.1739999999999999</v>
      </c>
      <c r="W57" s="199"/>
      <c r="X57" s="265">
        <v>3.0640000000000001</v>
      </c>
      <c r="Y57" s="196">
        <f>_xll.qlSimpleQuoteSetValue(F57,X57/100,Trigger)</f>
        <v>-9.9999999999995925E-6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3.0289999999999999</v>
      </c>
      <c r="Q58" s="210">
        <v>3.0790000000000002</v>
      </c>
      <c r="R58" s="210">
        <v>0</v>
      </c>
      <c r="S58" s="210">
        <v>0</v>
      </c>
      <c r="T58" s="213">
        <f>_xll.qlMidEquivalent($P58,$Q58,$R58,$S58)</f>
        <v>3.0540000000000003</v>
      </c>
      <c r="U58" s="199"/>
      <c r="V58" s="200">
        <v>3.1639999999999997</v>
      </c>
      <c r="W58" s="199"/>
      <c r="X58" s="258">
        <v>3.0540000000000003</v>
      </c>
      <c r="Y58" s="209">
        <f>_xll.qlSimpleQuoteSetValue(F58,X58/100,Trigger)</f>
        <v>-9.9999999999995925E-6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AUG13</v>
      </c>
      <c r="E60" s="177" t="str">
        <f t="shared" ref="E60:E95" si="4">Currency&amp;$B60&amp;$C60&amp;$D60&amp;QuoteSuffix</f>
        <v>USDFEDOISAUG13_Quote</v>
      </c>
      <c r="F60" s="177" t="str">
        <f>_xll.qlSimpleQuote(Currency&amp;$B60&amp;$C60&amp;$D60&amp;QuoteSuffix,,RateTickValue,Permanent,Trigger,ObjectOverwrite)</f>
        <v>USDFEDOISAUG13_Quote#0000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SEP13</v>
      </c>
      <c r="E61" s="177" t="str">
        <f t="shared" si="4"/>
        <v>USDFEDOISSEP13_Quote</v>
      </c>
      <c r="F61" s="177" t="str">
        <f>_xll.qlSimpleQuote(Currency&amp;$B61&amp;$C61&amp;$D61&amp;QuoteSuffix,,RateTickValue,Permanent,Trigger,ObjectOverwrite)</f>
        <v>USDFEDOISSEP13_Quote#0000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OCT13</v>
      </c>
      <c r="E62" s="177" t="str">
        <f t="shared" si="4"/>
        <v>USDFEDOISOCT13_Quote</v>
      </c>
      <c r="F62" s="177" t="str">
        <f>_xll.qlSimpleQuote(Currency&amp;$B62&amp;$C62&amp;$D62&amp;QuoteSuffix,,RateTickValue,Permanent,Trigger,ObjectOverwrite)</f>
        <v>USDFEDOISOCT13_Quote#0000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NOV13</v>
      </c>
      <c r="E63" s="177" t="str">
        <f t="shared" si="4"/>
        <v>USDFEDOISNOV13_Quote</v>
      </c>
      <c r="F63" s="177" t="str">
        <f>_xll.qlSimpleQuote(Currency&amp;$B63&amp;$C63&amp;$D63&amp;QuoteSuffix,,RateTickValue,Permanent,Trigger,ObjectOverwrite)</f>
        <v>USDFEDOISNOV13_Quote#0000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DEC13</v>
      </c>
      <c r="E64" s="177" t="str">
        <f t="shared" si="4"/>
        <v>USDFEDOISDEC13_Quote</v>
      </c>
      <c r="F64" s="177" t="str">
        <f>_xll.qlSimpleQuote(Currency&amp;$B64&amp;$C64&amp;$D64&amp;QuoteSuffix,,RateTickValue,Permanent,Trigger,ObjectOverwrite)</f>
        <v>USDFEDOISDEC13_Quote#0000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e">
        <f>_xll.qlECBNextCode(_xll.qlECBdate(D64))</f>
        <v>#NUM!</v>
      </c>
      <c r="E65" s="177" t="e">
        <f t="shared" si="4"/>
        <v>#NUM!</v>
      </c>
      <c r="F65" s="177" t="e">
        <f>_xll.qlSimpleQuote(Currency&amp;$B65&amp;$C65&amp;$D65&amp;QuoteSuffix,,RateTickValue,Permanent,Trigger,ObjectOverwrite)</f>
        <v>#VALUE!</v>
      </c>
      <c r="G65" s="24" t="str">
        <f ca="1"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23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16:39:17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0.13100000000000001</v>
      </c>
      <c r="Q5" s="197">
        <v>0.18099999999999999</v>
      </c>
      <c r="R5" s="197">
        <v>0</v>
      </c>
      <c r="S5" s="197">
        <v>0</v>
      </c>
      <c r="T5" s="201">
        <f>_xll.qlMidSafe($P5,$Q5)</f>
        <v>0.156</v>
      </c>
      <c r="U5" s="199"/>
      <c r="V5" s="200">
        <v>0.153</v>
      </c>
      <c r="W5" s="199"/>
      <c r="X5" s="265">
        <f t="array" ref="X5:X18">QuoteLive</f>
        <v>0.156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0.13100000000000001</v>
      </c>
      <c r="Q6" s="197">
        <v>0.18099999999999999</v>
      </c>
      <c r="R6" s="197">
        <v>0</v>
      </c>
      <c r="S6" s="197">
        <v>0</v>
      </c>
      <c r="T6" s="201">
        <f>_xll.qlMidSafe($P6,$Q6)</f>
        <v>0.156</v>
      </c>
      <c r="U6" s="199"/>
      <c r="V6" s="200">
        <v>0.154</v>
      </c>
      <c r="W6" s="199"/>
      <c r="X6" s="265">
        <v>0.156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0.13100000000000001</v>
      </c>
      <c r="Q7" s="197">
        <v>0.18099999999999999</v>
      </c>
      <c r="R7" s="197">
        <v>0</v>
      </c>
      <c r="S7" s="197">
        <v>0</v>
      </c>
      <c r="T7" s="201">
        <f>_xll.qlMidSafe($P7,$Q7)</f>
        <v>0.156</v>
      </c>
      <c r="U7" s="199"/>
      <c r="V7" s="200">
        <v>0.155</v>
      </c>
      <c r="W7" s="199"/>
      <c r="X7" s="265">
        <v>0.156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0.13200000000000001</v>
      </c>
      <c r="Q8" s="197">
        <v>0.182</v>
      </c>
      <c r="R8" s="197">
        <v>0</v>
      </c>
      <c r="S8" s="197">
        <v>0</v>
      </c>
      <c r="T8" s="201">
        <f>_xll.qlMidSafe($P8,$Q8)</f>
        <v>0.157</v>
      </c>
      <c r="U8" s="199"/>
      <c r="V8" s="200">
        <v>0.156</v>
      </c>
      <c r="W8" s="199"/>
      <c r="X8" s="265">
        <v>0.157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0.13600000000000001</v>
      </c>
      <c r="Q9" s="197">
        <v>0.186</v>
      </c>
      <c r="R9" s="197">
        <v>0</v>
      </c>
      <c r="S9" s="197">
        <v>0</v>
      </c>
      <c r="T9" s="201">
        <f>_xll.qlMidSafe($P9,$Q9)</f>
        <v>0.161</v>
      </c>
      <c r="U9" s="199"/>
      <c r="V9" s="200">
        <v>0.159</v>
      </c>
      <c r="W9" s="199"/>
      <c r="X9" s="265">
        <v>0.161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0.13900000000000001</v>
      </c>
      <c r="Q10" s="197">
        <v>0.189</v>
      </c>
      <c r="R10" s="197">
        <v>0</v>
      </c>
      <c r="S10" s="197">
        <v>0</v>
      </c>
      <c r="T10" s="201">
        <f>_xll.qlMidSafe($P10,$Q10)</f>
        <v>0.16400000000000001</v>
      </c>
      <c r="U10" s="199"/>
      <c r="V10" s="200">
        <v>0.16300000000000001</v>
      </c>
      <c r="W10" s="199"/>
      <c r="X10" s="265">
        <v>0.16400000000000001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0.14300000000000002</v>
      </c>
      <c r="Q11" s="197">
        <v>0.193</v>
      </c>
      <c r="R11" s="197">
        <v>0</v>
      </c>
      <c r="S11" s="197">
        <v>0</v>
      </c>
      <c r="T11" s="201">
        <f>_xll.qlMidSafe($P11,$Q11)</f>
        <v>0.16800000000000001</v>
      </c>
      <c r="U11" s="199"/>
      <c r="V11" s="200">
        <v>0.16799999999999998</v>
      </c>
      <c r="W11" s="199"/>
      <c r="X11" s="265">
        <v>0.16800000000000001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0.15</v>
      </c>
      <c r="Q12" s="197">
        <v>0.2</v>
      </c>
      <c r="R12" s="197">
        <v>0</v>
      </c>
      <c r="S12" s="197">
        <v>0</v>
      </c>
      <c r="T12" s="201">
        <f>_xll.qlMidSafe($P12,$Q12)</f>
        <v>0.17499999999999999</v>
      </c>
      <c r="U12" s="199"/>
      <c r="V12" s="200">
        <v>0.17399999999999999</v>
      </c>
      <c r="W12" s="199"/>
      <c r="X12" s="265">
        <v>0.17499999999999999</v>
      </c>
      <c r="Y12" s="196">
        <f>_xll.qlSimpleQuoteSetValue(F12,X12/100,Trigger)</f>
        <v>0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0.161</v>
      </c>
      <c r="Q13" s="197">
        <v>0.21099999999999999</v>
      </c>
      <c r="R13" s="197">
        <v>0</v>
      </c>
      <c r="S13" s="197">
        <v>0</v>
      </c>
      <c r="T13" s="201">
        <f>_xll.qlMidSafe($P13,$Q13)</f>
        <v>0.186</v>
      </c>
      <c r="U13" s="199"/>
      <c r="V13" s="200">
        <v>0.183</v>
      </c>
      <c r="W13" s="199"/>
      <c r="X13" s="265">
        <v>0.186</v>
      </c>
      <c r="Y13" s="196">
        <f>_xll.qlSimpleQuoteSetValue(F13,X13/100,Trigger)</f>
        <v>-1.0000000000000026E-5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0.17500000000000002</v>
      </c>
      <c r="Q14" s="197">
        <v>0.22500000000000001</v>
      </c>
      <c r="R14" s="197">
        <v>0</v>
      </c>
      <c r="S14" s="197">
        <v>0</v>
      </c>
      <c r="T14" s="201">
        <f>_xll.qlMidSafe($P14,$Q14)</f>
        <v>0.2</v>
      </c>
      <c r="U14" s="199"/>
      <c r="V14" s="200">
        <v>0.193</v>
      </c>
      <c r="W14" s="199"/>
      <c r="X14" s="265">
        <v>0.2</v>
      </c>
      <c r="Y14" s="196">
        <f>_xll.qlSimpleQuoteSetValue(F14,X14/100,Trigger)</f>
        <v>0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0.192</v>
      </c>
      <c r="Q15" s="197">
        <v>0.24199999999999999</v>
      </c>
      <c r="R15" s="197">
        <v>0</v>
      </c>
      <c r="S15" s="197">
        <v>0</v>
      </c>
      <c r="T15" s="201">
        <f>_xll.qlMidSafe($P15,$Q15)</f>
        <v>0.217</v>
      </c>
      <c r="U15" s="199"/>
      <c r="V15" s="200">
        <v>0.20700000000000002</v>
      </c>
      <c r="W15" s="199"/>
      <c r="X15" s="265">
        <v>0.217</v>
      </c>
      <c r="Y15" s="196">
        <f>_xll.qlSimpleQuoteSetValue(F15,X15/100,Trigger)</f>
        <v>0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0.26100000000000001</v>
      </c>
      <c r="Q16" s="197">
        <v>0.311</v>
      </c>
      <c r="R16" s="197">
        <v>0</v>
      </c>
      <c r="S16" s="197">
        <v>0</v>
      </c>
      <c r="T16" s="201">
        <f>_xll.qlMidSafe($P16,$Q16)</f>
        <v>0.28600000000000003</v>
      </c>
      <c r="U16" s="199"/>
      <c r="V16" s="200">
        <v>0.26500000000000001</v>
      </c>
      <c r="W16" s="199"/>
      <c r="X16" s="265">
        <v>0.28600000000000003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0.34600000000000003</v>
      </c>
      <c r="Q17" s="197">
        <v>0.39600000000000002</v>
      </c>
      <c r="R17" s="197">
        <v>0</v>
      </c>
      <c r="S17" s="197">
        <v>0</v>
      </c>
      <c r="T17" s="201">
        <f>_xll.qlMidSafe($P17,$Q17)</f>
        <v>0.371</v>
      </c>
      <c r="U17" s="199"/>
      <c r="V17" s="200">
        <v>0.34099999999999997</v>
      </c>
      <c r="W17" s="199"/>
      <c r="X17" s="265">
        <v>0.371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0.54300000000000004</v>
      </c>
      <c r="Q18" s="197">
        <v>0.59299999999999997</v>
      </c>
      <c r="R18" s="197">
        <v>0</v>
      </c>
      <c r="S18" s="197">
        <v>0</v>
      </c>
      <c r="T18" s="201">
        <f>_xll.qlMidSafe($P18,$Q18)</f>
        <v>0.56800000000000006</v>
      </c>
      <c r="U18" s="199"/>
      <c r="V18" s="212">
        <v>0.52600000000000002</v>
      </c>
      <c r="W18" s="199"/>
      <c r="X18" s="258">
        <v>0.56800000000000006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7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16:32:19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0.33700000000000002</v>
      </c>
      <c r="Q5" s="197">
        <v>0.38700000000000001</v>
      </c>
      <c r="R5" s="197">
        <v>0</v>
      </c>
      <c r="S5" s="197">
        <v>0</v>
      </c>
      <c r="T5" s="201">
        <f>_xll.qlMidSafe($P5,$Q5)</f>
        <v>0.36199999999999999</v>
      </c>
      <c r="U5" s="199"/>
      <c r="V5" s="200">
        <v>0.317</v>
      </c>
      <c r="W5" s="199"/>
      <c r="X5" s="265">
        <f t="array" ref="X5:X11">QuoteLive</f>
        <v>0.36199999999999999</v>
      </c>
      <c r="Y5" s="196">
        <f>_xll.qlSimpleQuoteSetValue(F5,X5/100,Trigger)</f>
        <v>-1.0000000000000026E-5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0.47600000000000003</v>
      </c>
      <c r="Q6" s="197">
        <v>0.52600000000000002</v>
      </c>
      <c r="R6" s="197">
        <v>0</v>
      </c>
      <c r="S6" s="197">
        <v>0</v>
      </c>
      <c r="T6" s="201">
        <f>_xll.qlMidSafe($P6,$Q6)</f>
        <v>0.501</v>
      </c>
      <c r="U6" s="199"/>
      <c r="V6" s="200">
        <v>0.36899999999999999</v>
      </c>
      <c r="W6" s="199"/>
      <c r="X6" s="265">
        <v>0.501</v>
      </c>
      <c r="Y6" s="196">
        <f>_xll.qlSimpleQuoteSetValue(F6,X6/100,Trigger)</f>
        <v>-3.0000000000000512E-5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0.66800000000000004</v>
      </c>
      <c r="Q7" s="197">
        <v>0.71799999999999997</v>
      </c>
      <c r="R7" s="197">
        <v>0</v>
      </c>
      <c r="S7" s="197">
        <v>0</v>
      </c>
      <c r="T7" s="201">
        <f>_xll.qlMidSafe($P7,$Q7)</f>
        <v>0.69300000000000006</v>
      </c>
      <c r="U7" s="199"/>
      <c r="V7" s="200">
        <v>0.434</v>
      </c>
      <c r="W7" s="199"/>
      <c r="X7" s="265">
        <v>0.69300000000000006</v>
      </c>
      <c r="Y7" s="196">
        <f>_xll.qlSimpleQuoteSetValue(F7,X7/100,Trigger)</f>
        <v>-2.9999999999998778E-5</v>
      </c>
      <c r="Z7" s="167"/>
      <c r="AB7" s="234">
        <f t="shared" si="2"/>
        <v>4.9999999999999828E-4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0.89800000000000002</v>
      </c>
      <c r="Q8" s="197">
        <v>0.94800000000000006</v>
      </c>
      <c r="R8" s="197">
        <v>0</v>
      </c>
      <c r="S8" s="197">
        <v>0</v>
      </c>
      <c r="T8" s="201">
        <f>_xll.qlMidSafe($P8,$Q8)</f>
        <v>0.92300000000000004</v>
      </c>
      <c r="U8" s="199"/>
      <c r="V8" s="200">
        <v>0.51900000000000002</v>
      </c>
      <c r="W8" s="199"/>
      <c r="X8" s="265">
        <v>0.92300000000000004</v>
      </c>
      <c r="Y8" s="196">
        <f>_xll.qlSimpleQuoteSetValue(F8,X8/100,Trigger)</f>
        <v>-9.9999999999995925E-6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327</v>
      </c>
      <c r="Q9" s="197" t="s">
        <v>327</v>
      </c>
      <c r="R9" s="197" t="s">
        <v>327</v>
      </c>
      <c r="S9" s="197" t="s">
        <v>327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327</v>
      </c>
      <c r="Q10" s="197" t="s">
        <v>327</v>
      </c>
      <c r="R10" s="197" t="s">
        <v>327</v>
      </c>
      <c r="S10" s="197" t="s">
        <v>327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327</v>
      </c>
      <c r="Q11" s="210" t="s">
        <v>327</v>
      </c>
      <c r="R11" s="210" t="s">
        <v>327</v>
      </c>
      <c r="S11" s="210" t="s">
        <v>327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0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16:39:24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327</v>
      </c>
      <c r="U5" s="197" t="s">
        <v>327</v>
      </c>
      <c r="V5" s="197" t="s">
        <v>327</v>
      </c>
      <c r="W5" s="197" t="s">
        <v>327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0.28899999999999998</v>
      </c>
      <c r="U6" s="197">
        <v>0.31900000000000001</v>
      </c>
      <c r="V6" s="197">
        <v>0</v>
      </c>
      <c r="W6" s="197">
        <v>0</v>
      </c>
      <c r="X6" s="201">
        <f>_xll.qlMidSafe($T6,$U6)</f>
        <v>0.30399999999999999</v>
      </c>
      <c r="Y6" s="199"/>
      <c r="Z6" s="200">
        <v>0.28900000000000003</v>
      </c>
      <c r="AA6" s="199"/>
      <c r="AB6" s="265">
        <v>0.30399999999999999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327</v>
      </c>
      <c r="U7" s="197" t="s">
        <v>327</v>
      </c>
      <c r="V7" s="197" t="s">
        <v>327</v>
      </c>
      <c r="W7" s="197" t="s">
        <v>327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327</v>
      </c>
      <c r="U8" s="197" t="s">
        <v>327</v>
      </c>
      <c r="V8" s="197" t="s">
        <v>327</v>
      </c>
      <c r="W8" s="197" t="s">
        <v>327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327</v>
      </c>
      <c r="U9" s="197" t="s">
        <v>327</v>
      </c>
      <c r="V9" s="197" t="s">
        <v>327</v>
      </c>
      <c r="W9" s="197" t="s">
        <v>327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0.64200000000000002</v>
      </c>
      <c r="U10" s="197">
        <v>0.67200000000000004</v>
      </c>
      <c r="V10" s="197">
        <v>0</v>
      </c>
      <c r="W10" s="197">
        <v>0</v>
      </c>
      <c r="X10" s="201">
        <f>_xll.qlMidSafe($T10,$U10)</f>
        <v>0.65700000000000003</v>
      </c>
      <c r="Y10" s="199"/>
      <c r="Z10" s="200">
        <v>0.60899999999999999</v>
      </c>
      <c r="AA10" s="199"/>
      <c r="AB10" s="265">
        <v>0.65700000000000003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1.079</v>
      </c>
      <c r="U11" s="197">
        <v>1.109</v>
      </c>
      <c r="V11" s="197">
        <v>0</v>
      </c>
      <c r="W11" s="197">
        <v>0</v>
      </c>
      <c r="X11" s="201">
        <f>_xll.qlMidSafe($T11,$U11)</f>
        <v>1.0939999999999999</v>
      </c>
      <c r="Y11" s="199"/>
      <c r="Z11" s="200">
        <v>1.0489999999999999</v>
      </c>
      <c r="AA11" s="199"/>
      <c r="AB11" s="265">
        <v>1.0939999999999999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1.458</v>
      </c>
      <c r="U12" s="197">
        <v>1.488</v>
      </c>
      <c r="V12" s="197">
        <v>0</v>
      </c>
      <c r="W12" s="197">
        <v>0</v>
      </c>
      <c r="X12" s="201">
        <f>_xll.qlMidSafe($T12,$U12)</f>
        <v>1.4729999999999999</v>
      </c>
      <c r="Y12" s="199"/>
      <c r="Z12" s="200">
        <v>1.4500000000000002</v>
      </c>
      <c r="AA12" s="199"/>
      <c r="AB12" s="265">
        <v>1.4729999999999999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1.748</v>
      </c>
      <c r="U13" s="197">
        <v>1.778</v>
      </c>
      <c r="V13" s="197">
        <v>0</v>
      </c>
      <c r="W13" s="197">
        <v>0</v>
      </c>
      <c r="X13" s="201">
        <f>_xll.qlMidSafe($T13,$U13)</f>
        <v>1.7629999999999999</v>
      </c>
      <c r="Y13" s="199"/>
      <c r="Z13" s="200">
        <v>1.77</v>
      </c>
      <c r="AA13" s="199"/>
      <c r="AB13" s="265">
        <v>1.7629999999999999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1.982</v>
      </c>
      <c r="U14" s="197">
        <v>2.012</v>
      </c>
      <c r="V14" s="197">
        <v>0</v>
      </c>
      <c r="W14" s="197">
        <v>0</v>
      </c>
      <c r="X14" s="201">
        <f>_xll.qlMidSafe($T14,$U14)</f>
        <v>1.9969999999999999</v>
      </c>
      <c r="Y14" s="199"/>
      <c r="Z14" s="200">
        <v>2.0289999999999999</v>
      </c>
      <c r="AA14" s="199"/>
      <c r="AB14" s="265">
        <v>1.9969999999999999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2.1739999999999999</v>
      </c>
      <c r="U15" s="197">
        <v>2.2040000000000002</v>
      </c>
      <c r="V15" s="197">
        <v>0</v>
      </c>
      <c r="W15" s="197">
        <v>0</v>
      </c>
      <c r="X15" s="201">
        <f>_xll.qlMidSafe($T15,$U15)</f>
        <v>2.1890000000000001</v>
      </c>
      <c r="Y15" s="199"/>
      <c r="Z15" s="200">
        <v>2.2400000000000002</v>
      </c>
      <c r="AA15" s="199"/>
      <c r="AB15" s="265">
        <v>2.1890000000000001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2.3319999999999999</v>
      </c>
      <c r="U16" s="197">
        <v>2.3620000000000001</v>
      </c>
      <c r="V16" s="197">
        <v>0</v>
      </c>
      <c r="W16" s="197">
        <v>0</v>
      </c>
      <c r="X16" s="201">
        <f>_xll.qlMidSafe($T16,$U16)</f>
        <v>2.347</v>
      </c>
      <c r="Y16" s="199"/>
      <c r="Z16" s="200">
        <v>2.411</v>
      </c>
      <c r="AA16" s="199"/>
      <c r="AB16" s="265">
        <v>2.347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2.4649999999999999</v>
      </c>
      <c r="U17" s="197">
        <v>2.4950000000000001</v>
      </c>
      <c r="V17" s="197">
        <v>0</v>
      </c>
      <c r="W17" s="197">
        <v>0</v>
      </c>
      <c r="X17" s="201">
        <f>_xll.qlMidSafe($T17,$U17)</f>
        <v>2.48</v>
      </c>
      <c r="Y17" s="199"/>
      <c r="Z17" s="200">
        <v>2.5540000000000003</v>
      </c>
      <c r="AA17" s="199"/>
      <c r="AB17" s="265">
        <v>2.48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2.5790000000000002</v>
      </c>
      <c r="U18" s="197">
        <v>2.609</v>
      </c>
      <c r="V18" s="197">
        <v>0</v>
      </c>
      <c r="W18" s="197">
        <v>0</v>
      </c>
      <c r="X18" s="201">
        <f>_xll.qlMidSafe($T18,$U18)</f>
        <v>2.5940000000000003</v>
      </c>
      <c r="Y18" s="199"/>
      <c r="Z18" s="200">
        <v>2.6749999999999998</v>
      </c>
      <c r="AA18" s="199"/>
      <c r="AB18" s="265">
        <v>2.5940000000000003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327</v>
      </c>
      <c r="U19" s="197" t="s">
        <v>327</v>
      </c>
      <c r="V19" s="197" t="s">
        <v>327</v>
      </c>
      <c r="W19" s="197" t="s">
        <v>327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2.766</v>
      </c>
      <c r="U20" s="197">
        <v>2.7960000000000003</v>
      </c>
      <c r="V20" s="197">
        <v>0</v>
      </c>
      <c r="W20" s="197">
        <v>0</v>
      </c>
      <c r="X20" s="201">
        <f>_xll.qlMidSafe($T20,$U20)</f>
        <v>2.7810000000000001</v>
      </c>
      <c r="Y20" s="199"/>
      <c r="Z20" s="200">
        <v>2.8739999999999997</v>
      </c>
      <c r="AA20" s="199"/>
      <c r="AB20" s="265">
        <v>2.7810000000000001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327</v>
      </c>
      <c r="U21" s="197" t="s">
        <v>327</v>
      </c>
      <c r="V21" s="197" t="s">
        <v>327</v>
      </c>
      <c r="W21" s="197" t="s">
        <v>327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327</v>
      </c>
      <c r="U22" s="197" t="s">
        <v>327</v>
      </c>
      <c r="V22" s="197" t="s">
        <v>327</v>
      </c>
      <c r="W22" s="197" t="s">
        <v>327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2.9580000000000002</v>
      </c>
      <c r="U23" s="197">
        <v>2.988</v>
      </c>
      <c r="V23" s="197">
        <v>0</v>
      </c>
      <c r="W23" s="197">
        <v>0</v>
      </c>
      <c r="X23" s="201">
        <f>_xll.qlMidSafe($T23,$U23)</f>
        <v>2.9729999999999999</v>
      </c>
      <c r="Y23" s="199"/>
      <c r="Z23" s="200">
        <v>3.0739999999999998</v>
      </c>
      <c r="AA23" s="199"/>
      <c r="AB23" s="265">
        <v>2.9729999999999999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327</v>
      </c>
      <c r="U24" s="197" t="s">
        <v>327</v>
      </c>
      <c r="V24" s="197" t="s">
        <v>327</v>
      </c>
      <c r="W24" s="197" t="s">
        <v>327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327</v>
      </c>
      <c r="U25" s="197" t="s">
        <v>327</v>
      </c>
      <c r="V25" s="197" t="s">
        <v>327</v>
      </c>
      <c r="W25" s="197" t="s">
        <v>327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327</v>
      </c>
      <c r="U26" s="197" t="s">
        <v>327</v>
      </c>
      <c r="V26" s="197" t="s">
        <v>327</v>
      </c>
      <c r="W26" s="197" t="s">
        <v>327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327</v>
      </c>
      <c r="U27" s="197" t="s">
        <v>327</v>
      </c>
      <c r="V27" s="197" t="s">
        <v>327</v>
      </c>
      <c r="W27" s="197" t="s">
        <v>327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3.129</v>
      </c>
      <c r="U28" s="197">
        <v>3.1590000000000003</v>
      </c>
      <c r="V28" s="197">
        <v>0</v>
      </c>
      <c r="W28" s="197">
        <v>0</v>
      </c>
      <c r="X28" s="201">
        <f>_xll.qlMidSafe($T28,$U28)</f>
        <v>3.1440000000000001</v>
      </c>
      <c r="Y28" s="199"/>
      <c r="Z28" s="200">
        <v>3.2489999999999997</v>
      </c>
      <c r="AA28" s="199"/>
      <c r="AB28" s="265">
        <v>3.1440000000000001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327</v>
      </c>
      <c r="U29" s="197" t="s">
        <v>327</v>
      </c>
      <c r="V29" s="197" t="s">
        <v>327</v>
      </c>
      <c r="W29" s="197" t="s">
        <v>327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327</v>
      </c>
      <c r="U30" s="197" t="s">
        <v>327</v>
      </c>
      <c r="V30" s="197" t="s">
        <v>327</v>
      </c>
      <c r="W30" s="197" t="s">
        <v>327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327</v>
      </c>
      <c r="U31" s="197" t="s">
        <v>327</v>
      </c>
      <c r="V31" s="197" t="s">
        <v>327</v>
      </c>
      <c r="W31" s="197" t="s">
        <v>327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327</v>
      </c>
      <c r="U32" s="197" t="s">
        <v>327</v>
      </c>
      <c r="V32" s="197" t="s">
        <v>327</v>
      </c>
      <c r="W32" s="197" t="s">
        <v>327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3.2050000000000001</v>
      </c>
      <c r="U33" s="197">
        <v>3.2349999999999999</v>
      </c>
      <c r="V33" s="197">
        <v>0</v>
      </c>
      <c r="W33" s="197">
        <v>0</v>
      </c>
      <c r="X33" s="201">
        <f>_xll.qlMidSafe($T33,$U33)</f>
        <v>3.2199999999999998</v>
      </c>
      <c r="Y33" s="199"/>
      <c r="Z33" s="200">
        <v>3.327</v>
      </c>
      <c r="AA33" s="199"/>
      <c r="AB33" s="265">
        <v>3.2199999999999998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327</v>
      </c>
      <c r="U34" s="197" t="s">
        <v>327</v>
      </c>
      <c r="V34" s="197" t="s">
        <v>327</v>
      </c>
      <c r="W34" s="197" t="s">
        <v>327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327</v>
      </c>
      <c r="U35" s="197" t="s">
        <v>327</v>
      </c>
      <c r="V35" s="197" t="s">
        <v>327</v>
      </c>
      <c r="W35" s="197" t="s">
        <v>327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327</v>
      </c>
      <c r="U36" s="197" t="s">
        <v>327</v>
      </c>
      <c r="V36" s="197" t="s">
        <v>327</v>
      </c>
      <c r="W36" s="197" t="s">
        <v>327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327</v>
      </c>
      <c r="U37" s="197" t="s">
        <v>327</v>
      </c>
      <c r="V37" s="197" t="s">
        <v>327</v>
      </c>
      <c r="W37" s="197" t="s">
        <v>327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3.242</v>
      </c>
      <c r="U38" s="197">
        <v>3.2720000000000002</v>
      </c>
      <c r="V38" s="197">
        <v>0</v>
      </c>
      <c r="W38" s="197">
        <v>0</v>
      </c>
      <c r="X38" s="201">
        <f>_xll.qlMidSafe($T38,$U38)</f>
        <v>3.2570000000000001</v>
      </c>
      <c r="Y38" s="199"/>
      <c r="Z38" s="200">
        <v>3.363</v>
      </c>
      <c r="AA38" s="199"/>
      <c r="AB38" s="265">
        <v>3.2570000000000001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327</v>
      </c>
      <c r="U39" s="197" t="s">
        <v>327</v>
      </c>
      <c r="V39" s="197" t="s">
        <v>327</v>
      </c>
      <c r="W39" s="197" t="s">
        <v>327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3.2600000000000002</v>
      </c>
      <c r="U40" s="197">
        <v>3.29</v>
      </c>
      <c r="V40" s="197">
        <v>0</v>
      </c>
      <c r="W40" s="197">
        <v>0</v>
      </c>
      <c r="X40" s="201">
        <f>_xll.qlMidSafe($T40,$U40)</f>
        <v>3.2750000000000004</v>
      </c>
      <c r="Y40" s="199"/>
      <c r="Z40" s="200">
        <v>3.3810000000000002</v>
      </c>
      <c r="AA40" s="199"/>
      <c r="AB40" s="265">
        <v>3.2750000000000004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2.9999999999999363E-4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3.2410000000000001</v>
      </c>
      <c r="U41" s="197">
        <v>3.2709999999999999</v>
      </c>
      <c r="V41" s="197">
        <v>0</v>
      </c>
      <c r="W41" s="197">
        <v>0</v>
      </c>
      <c r="X41" s="201">
        <f>_xll.qlMidSafe($T41,$U41)</f>
        <v>3.2560000000000002</v>
      </c>
      <c r="Y41" s="199"/>
      <c r="Z41" s="200">
        <v>3.3620000000000001</v>
      </c>
      <c r="AA41" s="199"/>
      <c r="AB41" s="265">
        <v>3.2560000000000002</v>
      </c>
      <c r="AC41" s="196">
        <f>_xll.qlSimpleQuoteSetValue(F41,AB41/100,Trigger)</f>
        <v>-9.9999999999961231E-6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327</v>
      </c>
      <c r="U42" s="210" t="s">
        <v>327</v>
      </c>
      <c r="V42" s="210" t="s">
        <v>327</v>
      </c>
      <c r="W42" s="210" t="s">
        <v>327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16:23:28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327</v>
      </c>
      <c r="U5" s="197" t="s">
        <v>327</v>
      </c>
      <c r="V5" s="197" t="s">
        <v>327</v>
      </c>
      <c r="W5" s="197" t="s">
        <v>327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327</v>
      </c>
      <c r="U6" s="197" t="s">
        <v>327</v>
      </c>
      <c r="V6" s="197" t="s">
        <v>327</v>
      </c>
      <c r="W6" s="197" t="s">
        <v>327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327</v>
      </c>
      <c r="U7" s="197" t="s">
        <v>327</v>
      </c>
      <c r="V7" s="197" t="s">
        <v>327</v>
      </c>
      <c r="W7" s="197" t="s">
        <v>327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327</v>
      </c>
      <c r="U8" s="197" t="s">
        <v>327</v>
      </c>
      <c r="V8" s="197" t="s">
        <v>327</v>
      </c>
      <c r="W8" s="197" t="s">
        <v>327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327</v>
      </c>
      <c r="U9" s="197" t="s">
        <v>327</v>
      </c>
      <c r="V9" s="197" t="s">
        <v>327</v>
      </c>
      <c r="W9" s="197" t="s">
        <v>327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327</v>
      </c>
      <c r="U10" s="197" t="s">
        <v>327</v>
      </c>
      <c r="V10" s="197" t="s">
        <v>327</v>
      </c>
      <c r="W10" s="197" t="s">
        <v>327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327</v>
      </c>
      <c r="U11" s="197" t="s">
        <v>327</v>
      </c>
      <c r="V11" s="197" t="s">
        <v>327</v>
      </c>
      <c r="W11" s="197" t="s">
        <v>327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327</v>
      </c>
      <c r="U12" s="197" t="s">
        <v>327</v>
      </c>
      <c r="V12" s="197" t="s">
        <v>327</v>
      </c>
      <c r="W12" s="197" t="s">
        <v>327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327</v>
      </c>
      <c r="U13" s="197" t="s">
        <v>327</v>
      </c>
      <c r="V13" s="197" t="s">
        <v>327</v>
      </c>
      <c r="W13" s="197" t="s">
        <v>327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327</v>
      </c>
      <c r="U14" s="197" t="s">
        <v>327</v>
      </c>
      <c r="V14" s="197" t="s">
        <v>327</v>
      </c>
      <c r="W14" s="197" t="s">
        <v>327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327</v>
      </c>
      <c r="U15" s="197" t="s">
        <v>327</v>
      </c>
      <c r="V15" s="197" t="s">
        <v>327</v>
      </c>
      <c r="W15" s="197" t="s">
        <v>327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327</v>
      </c>
      <c r="U16" s="197" t="s">
        <v>327</v>
      </c>
      <c r="V16" s="197" t="s">
        <v>327</v>
      </c>
      <c r="W16" s="197" t="s">
        <v>327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327</v>
      </c>
      <c r="U17" s="197" t="s">
        <v>327</v>
      </c>
      <c r="V17" s="197" t="s">
        <v>327</v>
      </c>
      <c r="W17" s="197" t="s">
        <v>327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327</v>
      </c>
      <c r="U18" s="197" t="s">
        <v>327</v>
      </c>
      <c r="V18" s="197" t="s">
        <v>327</v>
      </c>
      <c r="W18" s="197" t="s">
        <v>327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327</v>
      </c>
      <c r="U19" s="197" t="s">
        <v>327</v>
      </c>
      <c r="V19" s="197" t="s">
        <v>327</v>
      </c>
      <c r="W19" s="197" t="s">
        <v>327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327</v>
      </c>
      <c r="U20" s="197" t="s">
        <v>327</v>
      </c>
      <c r="V20" s="197" t="s">
        <v>327</v>
      </c>
      <c r="W20" s="197" t="s">
        <v>327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327</v>
      </c>
      <c r="U21" s="197" t="s">
        <v>327</v>
      </c>
      <c r="V21" s="197" t="s">
        <v>327</v>
      </c>
      <c r="W21" s="197" t="s">
        <v>327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327</v>
      </c>
      <c r="U22" s="197" t="s">
        <v>327</v>
      </c>
      <c r="V22" s="197" t="s">
        <v>327</v>
      </c>
      <c r="W22" s="197" t="s">
        <v>327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327</v>
      </c>
      <c r="U23" s="197" t="s">
        <v>327</v>
      </c>
      <c r="V23" s="197" t="s">
        <v>327</v>
      </c>
      <c r="W23" s="197" t="s">
        <v>327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327</v>
      </c>
      <c r="U24" s="197" t="s">
        <v>327</v>
      </c>
      <c r="V24" s="197" t="s">
        <v>327</v>
      </c>
      <c r="W24" s="197" t="s">
        <v>327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327</v>
      </c>
      <c r="U25" s="197" t="s">
        <v>327</v>
      </c>
      <c r="V25" s="197" t="s">
        <v>327</v>
      </c>
      <c r="W25" s="197" t="s">
        <v>327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327</v>
      </c>
      <c r="U26" s="197" t="s">
        <v>327</v>
      </c>
      <c r="V26" s="197" t="s">
        <v>327</v>
      </c>
      <c r="W26" s="197" t="s">
        <v>327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327</v>
      </c>
      <c r="U27" s="197" t="s">
        <v>327</v>
      </c>
      <c r="V27" s="197" t="s">
        <v>327</v>
      </c>
      <c r="W27" s="197" t="s">
        <v>327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327</v>
      </c>
      <c r="U28" s="197" t="s">
        <v>327</v>
      </c>
      <c r="V28" s="197" t="s">
        <v>327</v>
      </c>
      <c r="W28" s="197" t="s">
        <v>327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327</v>
      </c>
      <c r="U29" s="197" t="s">
        <v>327</v>
      </c>
      <c r="V29" s="197" t="s">
        <v>327</v>
      </c>
      <c r="W29" s="197" t="s">
        <v>327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327</v>
      </c>
      <c r="U30" s="197" t="s">
        <v>327</v>
      </c>
      <c r="V30" s="197" t="s">
        <v>327</v>
      </c>
      <c r="W30" s="197" t="s">
        <v>327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327</v>
      </c>
      <c r="U31" s="197" t="s">
        <v>327</v>
      </c>
      <c r="V31" s="197" t="s">
        <v>327</v>
      </c>
      <c r="W31" s="197" t="s">
        <v>327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327</v>
      </c>
      <c r="U32" s="197" t="s">
        <v>327</v>
      </c>
      <c r="V32" s="197" t="s">
        <v>327</v>
      </c>
      <c r="W32" s="197" t="s">
        <v>327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327</v>
      </c>
      <c r="U33" s="197" t="s">
        <v>327</v>
      </c>
      <c r="V33" s="197" t="s">
        <v>327</v>
      </c>
      <c r="W33" s="197" t="s">
        <v>327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327</v>
      </c>
      <c r="U34" s="197" t="s">
        <v>327</v>
      </c>
      <c r="V34" s="197" t="s">
        <v>327</v>
      </c>
      <c r="W34" s="197" t="s">
        <v>327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327</v>
      </c>
      <c r="U35" s="197" t="s">
        <v>327</v>
      </c>
      <c r="V35" s="197" t="s">
        <v>327</v>
      </c>
      <c r="W35" s="197" t="s">
        <v>327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327</v>
      </c>
      <c r="U36" s="197" t="s">
        <v>327</v>
      </c>
      <c r="V36" s="197" t="s">
        <v>327</v>
      </c>
      <c r="W36" s="197" t="s">
        <v>327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327</v>
      </c>
      <c r="U37" s="197" t="s">
        <v>327</v>
      </c>
      <c r="V37" s="197" t="s">
        <v>327</v>
      </c>
      <c r="W37" s="197" t="s">
        <v>327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327</v>
      </c>
      <c r="U38" s="197" t="s">
        <v>327</v>
      </c>
      <c r="V38" s="197" t="s">
        <v>327</v>
      </c>
      <c r="W38" s="197" t="s">
        <v>327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327</v>
      </c>
      <c r="U39" s="197" t="s">
        <v>327</v>
      </c>
      <c r="V39" s="197" t="s">
        <v>327</v>
      </c>
      <c r="W39" s="197" t="s">
        <v>327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327</v>
      </c>
      <c r="U40" s="197" t="s">
        <v>327</v>
      </c>
      <c r="V40" s="197" t="s">
        <v>327</v>
      </c>
      <c r="W40" s="197" t="s">
        <v>327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327</v>
      </c>
      <c r="U41" s="197" t="s">
        <v>327</v>
      </c>
      <c r="V41" s="197" t="s">
        <v>327</v>
      </c>
      <c r="W41" s="197" t="s">
        <v>327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327</v>
      </c>
      <c r="U42" s="210" t="s">
        <v>327</v>
      </c>
      <c r="V42" s="210" t="s">
        <v>327</v>
      </c>
      <c r="W42" s="210" t="s">
        <v>327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16:23:27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327</v>
      </c>
      <c r="H5" s="217" t="s">
        <v>327</v>
      </c>
      <c r="I5" s="217" t="s">
        <v>327</v>
      </c>
      <c r="J5" s="217" t="s">
        <v>327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327</v>
      </c>
      <c r="H6" s="197" t="s">
        <v>327</v>
      </c>
      <c r="I6" s="197" t="s">
        <v>327</v>
      </c>
      <c r="J6" s="197" t="s">
        <v>327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327</v>
      </c>
      <c r="H7" s="197" t="s">
        <v>327</v>
      </c>
      <c r="I7" s="197" t="s">
        <v>327</v>
      </c>
      <c r="J7" s="197" t="s">
        <v>327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327</v>
      </c>
      <c r="H8" s="197" t="s">
        <v>327</v>
      </c>
      <c r="I8" s="197" t="s">
        <v>327</v>
      </c>
      <c r="J8" s="197" t="s">
        <v>327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327</v>
      </c>
      <c r="H9" s="197" t="s">
        <v>327</v>
      </c>
      <c r="I9" s="197" t="s">
        <v>327</v>
      </c>
      <c r="J9" s="197" t="s">
        <v>327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327</v>
      </c>
      <c r="H10" s="210" t="s">
        <v>327</v>
      </c>
      <c r="I10" s="210" t="s">
        <v>327</v>
      </c>
      <c r="J10" s="210" t="s">
        <v>327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16:23:28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327</v>
      </c>
      <c r="F4" s="385" t="s">
        <v>327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327</v>
      </c>
      <c r="F5" s="377" t="s">
        <v>327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327</v>
      </c>
      <c r="F6" s="377" t="s">
        <v>327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327</v>
      </c>
      <c r="F7" s="377" t="s">
        <v>327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327</v>
      </c>
      <c r="F8" s="377" t="s">
        <v>327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327</v>
      </c>
      <c r="F9" s="377" t="s">
        <v>327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327</v>
      </c>
      <c r="F10" s="377" t="s">
        <v>327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327</v>
      </c>
      <c r="F11" s="377" t="s">
        <v>327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327</v>
      </c>
      <c r="F12" s="377" t="s">
        <v>327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327</v>
      </c>
      <c r="F13" s="377" t="s">
        <v>327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327</v>
      </c>
      <c r="F14" s="377" t="s">
        <v>327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327</v>
      </c>
      <c r="F15" s="377" t="s">
        <v>327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327</v>
      </c>
      <c r="F16" s="377" t="s">
        <v>327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327</v>
      </c>
      <c r="F17" s="377" t="s">
        <v>327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327</v>
      </c>
      <c r="F18" s="368" t="s">
        <v>327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16:23:27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327</v>
      </c>
      <c r="F4" s="411" t="s">
        <v>327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327</v>
      </c>
      <c r="F5" s="410" t="s">
        <v>327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327</v>
      </c>
      <c r="F6" s="410" t="s">
        <v>327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327</v>
      </c>
      <c r="F7" s="377" t="s">
        <v>327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327</v>
      </c>
      <c r="F8" s="377" t="s">
        <v>327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327</v>
      </c>
      <c r="F9" s="377" t="s">
        <v>327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327</v>
      </c>
      <c r="F10" s="377" t="s">
        <v>327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327</v>
      </c>
      <c r="F11" s="377" t="s">
        <v>327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327</v>
      </c>
      <c r="F12" s="377" t="s">
        <v>327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327</v>
      </c>
      <c r="F13" s="377" t="s">
        <v>327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327</v>
      </c>
      <c r="F14" s="377" t="s">
        <v>327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327</v>
      </c>
      <c r="F15" s="377" t="s">
        <v>327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327</v>
      </c>
      <c r="F16" s="377" t="s">
        <v>327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327</v>
      </c>
      <c r="F17" s="377" t="s">
        <v>327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327</v>
      </c>
      <c r="F18" s="377" t="s">
        <v>327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327</v>
      </c>
      <c r="F19" s="377" t="s">
        <v>327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327</v>
      </c>
      <c r="F20" s="377" t="s">
        <v>327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327</v>
      </c>
      <c r="F21" s="368" t="s">
        <v>327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16:23:27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327</v>
      </c>
      <c r="F4" s="411" t="s">
        <v>327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1.8E-3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327</v>
      </c>
      <c r="F5" s="410" t="s">
        <v>327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327</v>
      </c>
      <c r="F6" s="410" t="s">
        <v>327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327</v>
      </c>
      <c r="F7" s="377" t="s">
        <v>327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 t="e">
        <f>_xll.qlQuoteValue(R7,ISERROR(H7))</f>
        <v>#NUM!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327</v>
      </c>
      <c r="F8" s="377" t="s">
        <v>327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327</v>
      </c>
      <c r="F9" s="377" t="s">
        <v>327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327</v>
      </c>
      <c r="F10" s="377" t="s">
        <v>327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 t="e">
        <f>_xll.qlQuoteValue(R10,ISERROR(H10))</f>
        <v>#NUM!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327</v>
      </c>
      <c r="F11" s="377" t="s">
        <v>327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 t="e">
        <f>_xll.qlQuoteValue(R11,ISERROR(H11))</f>
        <v>#NUM!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327</v>
      </c>
      <c r="F12" s="377" t="s">
        <v>327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 t="e">
        <f>_xll.qlQuoteValue(R12,ISERROR(H12))</f>
        <v>#NUM!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327</v>
      </c>
      <c r="F13" s="377" t="s">
        <v>327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327</v>
      </c>
      <c r="F14" s="377" t="s">
        <v>327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327</v>
      </c>
      <c r="F15" s="377" t="s">
        <v>327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 t="e">
        <f>_xll.qlQuoteValue(R15,ISERROR(H15))</f>
        <v>#NUM!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327</v>
      </c>
      <c r="F16" s="377" t="s">
        <v>327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327</v>
      </c>
      <c r="F17" s="377" t="s">
        <v>327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327</v>
      </c>
      <c r="F18" s="377" t="s">
        <v>327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327</v>
      </c>
      <c r="F19" s="377" t="s">
        <v>327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327</v>
      </c>
      <c r="F20" s="377" t="s">
        <v>327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327</v>
      </c>
      <c r="F21" s="368" t="s">
        <v>327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 t="e">
        <f>_xll.qlQuoteValue(R21,ISERROR(H21))</f>
        <v>#NUM!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123</vt:i4>
      </vt:variant>
    </vt:vector>
  </HeadingPairs>
  <TitlesOfParts>
    <vt:vector size="149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2014-07-17T14:39:33Z</dcterms:modified>
</cp:coreProperties>
</file>