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-45" windowWidth="19155" windowHeight="1131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</sheets>
  <definedNames>
    <definedName name="_xlnm._FilterDatabase" localSheetId="7" hidden="1">BasisSwap3M6M!$L$5:$U$59</definedName>
    <definedName name="_xlnm._FilterDatabase" localSheetId="5" hidden="1">OIS!$K$5:$T$59</definedName>
    <definedName name="_xlnm._FilterDatabase" localSheetId="6" hidden="1">Swaps3M!$L$5:$U$59</definedName>
    <definedName name="Calendar">'General Settings'!$D$9</definedName>
    <definedName name="Contributor" localSheetId="7">BasisSwap3M6M!$P$3</definedName>
    <definedName name="Contributor" localSheetId="3">Deposits!$K$3</definedName>
    <definedName name="Contributor" localSheetId="5">OIS!$O$3</definedName>
    <definedName name="Contributor" localSheetId="6">Swaps3M!$P$3</definedName>
    <definedName name="ContributorFRA">FRA3M!$N$3</definedName>
    <definedName name="Contributors">'General Settings'!$H$12:$H$20</definedName>
    <definedName name="ContributorTable">'General Settings'!$H$12:$I$20</definedName>
    <definedName name="Currency">'General Settings'!$D$8</definedName>
    <definedName name="Discounting">'General Settings'!$D$10</definedName>
    <definedName name="EvaluationDate">'General Settings'!$D$7</definedName>
    <definedName name="FamilyName">'General Settings'!$D$14</definedName>
    <definedName name="FileOverwrite">'General Settings'!$D$22</definedName>
    <definedName name="FixingType">'General Settings'!$D$16</definedName>
    <definedName name="Instruments" localSheetId="7">BasisSwap3M6M!$O$6:$O$59</definedName>
    <definedName name="Instruments" localSheetId="4">FRA3M!$M$6:$M$20</definedName>
    <definedName name="Instruments" localSheetId="5">OIS!$N$6:$N$59</definedName>
    <definedName name="Instruments" localSheetId="6">Swaps3M!$O$6:$O$59</definedName>
    <definedName name="Instruments">#REF!</definedName>
    <definedName name="InterpolationType">'General Settings'!$D$11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Settings'!$D$15</definedName>
    <definedName name="ObjectOverwrite">'General Settings'!$D$19</definedName>
    <definedName name="Permanent">'General Settings'!$D$18</definedName>
    <definedName name="PriceTickValue">'General Settings'!$D$13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OIS!$X$6:$X$59</definedName>
    <definedName name="Quote" localSheetId="6">Swaps3M!$Y$6:$Y$59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OIS!$T$6:$T$59</definedName>
    <definedName name="QuoteLive" localSheetId="6">Swaps3M!$U$6:$U$59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OIS!$V$6:$V$59</definedName>
    <definedName name="QuoteStatic" localSheetId="6">Swaps3M!$W$6:$W$59</definedName>
    <definedName name="QuoteSuffix">'General Settings'!$D$17</definedName>
    <definedName name="RateTickValue">'General Settings'!$D$12</definedName>
    <definedName name="ReutersRtMode">'General Settings'!$I$22</definedName>
    <definedName name="SerializationPath">'General Settings'!$D$21</definedName>
    <definedName name="Serialize">'General Settings'!$D$20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Z4" i="67"/>
  <c r="Z4" i="66"/>
  <c r="G7" i="67"/>
  <c r="G15" i="67"/>
  <c r="G23" i="67"/>
  <c r="G31" i="67"/>
  <c r="G39" i="67"/>
  <c r="G47" i="67"/>
  <c r="G55" i="67"/>
  <c r="G8" i="67"/>
  <c r="G16" i="67"/>
  <c r="G24" i="67"/>
  <c r="G32" i="67"/>
  <c r="G40" i="67"/>
  <c r="G48" i="67"/>
  <c r="G56" i="67"/>
  <c r="G9" i="67"/>
  <c r="G17" i="67"/>
  <c r="G25" i="67"/>
  <c r="G33" i="67"/>
  <c r="G41" i="67"/>
  <c r="G49" i="67"/>
  <c r="G57" i="67"/>
  <c r="G10" i="67"/>
  <c r="G18" i="67"/>
  <c r="G26" i="67"/>
  <c r="G34" i="67"/>
  <c r="G42" i="67"/>
  <c r="G50" i="67"/>
  <c r="G58" i="67"/>
  <c r="G11" i="67"/>
  <c r="G19" i="67"/>
  <c r="G27" i="67"/>
  <c r="G35" i="67"/>
  <c r="G43" i="67"/>
  <c r="G51" i="67"/>
  <c r="G59" i="67"/>
  <c r="G12" i="67"/>
  <c r="G20" i="67"/>
  <c r="G28" i="67"/>
  <c r="G36" i="67"/>
  <c r="G44" i="67"/>
  <c r="G52" i="67"/>
  <c r="G13" i="67"/>
  <c r="G21" i="67"/>
  <c r="G37" i="67"/>
  <c r="G45" i="67"/>
  <c r="G53" i="67"/>
  <c r="G14" i="67"/>
  <c r="G22" i="67"/>
  <c r="G30" i="67"/>
  <c r="G38" i="67"/>
  <c r="G46" i="67"/>
  <c r="G29" i="67"/>
  <c r="G54" i="67"/>
  <c r="G6" i="67"/>
  <c r="U59" i="67"/>
  <c r="U55" i="67"/>
  <c r="U51" i="67"/>
  <c r="U47" i="67"/>
  <c r="U43" i="67"/>
  <c r="U39" i="67"/>
  <c r="U35" i="67"/>
  <c r="U31" i="67"/>
  <c r="U27" i="67"/>
  <c r="U23" i="67"/>
  <c r="U19" i="67"/>
  <c r="U15" i="67"/>
  <c r="U11" i="67"/>
  <c r="U7" i="67"/>
  <c r="H58" i="67"/>
  <c r="H54" i="67"/>
  <c r="H50" i="67"/>
  <c r="H42" i="67"/>
  <c r="H38" i="67"/>
  <c r="H30" i="67"/>
  <c r="H10" i="67"/>
  <c r="U56" i="67"/>
  <c r="U36" i="67"/>
  <c r="U24" i="67"/>
  <c r="U16" i="67"/>
  <c r="H55" i="67"/>
  <c r="H23" i="67"/>
  <c r="U57" i="67"/>
  <c r="U53" i="67"/>
  <c r="U45" i="67"/>
  <c r="U37" i="67"/>
  <c r="U33" i="67"/>
  <c r="U29" i="67"/>
  <c r="U17" i="67"/>
  <c r="H13" i="67"/>
  <c r="H46" i="67"/>
  <c r="H34" i="67"/>
  <c r="H26" i="67"/>
  <c r="H22" i="67"/>
  <c r="H18" i="67"/>
  <c r="H14" i="67"/>
  <c r="U52" i="67"/>
  <c r="U48" i="67"/>
  <c r="U44" i="67"/>
  <c r="U40" i="67"/>
  <c r="U32" i="67"/>
  <c r="U28" i="67"/>
  <c r="H27" i="67"/>
  <c r="U20" i="67"/>
  <c r="H19" i="67"/>
  <c r="U12" i="67"/>
  <c r="U8" i="67"/>
  <c r="H5" i="67"/>
  <c r="H59" i="67"/>
  <c r="H47" i="67"/>
  <c r="H43" i="67"/>
  <c r="H39" i="67"/>
  <c r="H31" i="67"/>
  <c r="H15" i="67"/>
  <c r="H11" i="67"/>
  <c r="H7" i="67"/>
  <c r="U49" i="67"/>
  <c r="H51" i="67"/>
  <c r="H35" i="67"/>
  <c r="U41" i="67"/>
  <c r="U25" i="67"/>
  <c r="U21" i="67"/>
  <c r="U9" i="67"/>
  <c r="H17" i="67"/>
  <c r="H9" i="67"/>
  <c r="H6" i="67"/>
  <c r="U13" i="67"/>
  <c r="U18" i="67"/>
  <c r="H56" i="67"/>
  <c r="H52" i="67"/>
  <c r="H48" i="67"/>
  <c r="H44" i="67"/>
  <c r="H40" i="67"/>
  <c r="H36" i="67"/>
  <c r="H32" i="67"/>
  <c r="H28" i="67"/>
  <c r="H24" i="67"/>
  <c r="H20" i="67"/>
  <c r="H16" i="67"/>
  <c r="H12" i="67"/>
  <c r="H8" i="67"/>
  <c r="U6" i="67"/>
  <c r="U58" i="67"/>
  <c r="H57" i="67"/>
  <c r="U54" i="67"/>
  <c r="H53" i="67"/>
  <c r="U50" i="67"/>
  <c r="H49" i="67"/>
  <c r="U46" i="67"/>
  <c r="H45" i="67"/>
  <c r="U42" i="67"/>
  <c r="H41" i="67"/>
  <c r="U38" i="67"/>
  <c r="H37" i="67"/>
  <c r="U34" i="67"/>
  <c r="H33" i="67"/>
  <c r="U30" i="67"/>
  <c r="H29" i="67"/>
  <c r="U26" i="67"/>
  <c r="H25" i="67"/>
  <c r="U22" i="67"/>
  <c r="H21" i="67"/>
  <c r="U14" i="67"/>
  <c r="U10" i="67"/>
  <c r="G8" i="66"/>
  <c r="G16" i="66"/>
  <c r="G24" i="66"/>
  <c r="G32" i="66"/>
  <c r="G40" i="66"/>
  <c r="G48" i="66"/>
  <c r="G56" i="66"/>
  <c r="G18" i="66"/>
  <c r="G26" i="66"/>
  <c r="G42" i="66"/>
  <c r="G58" i="66"/>
  <c r="G19" i="66"/>
  <c r="G35" i="66"/>
  <c r="G51" i="66"/>
  <c r="G12" i="66"/>
  <c r="G28" i="66"/>
  <c r="G44" i="66"/>
  <c r="G13" i="66"/>
  <c r="G29" i="66"/>
  <c r="G45" i="66"/>
  <c r="G14" i="66"/>
  <c r="G30" i="66"/>
  <c r="G46" i="66"/>
  <c r="G15" i="66"/>
  <c r="G23" i="66"/>
  <c r="G39" i="66"/>
  <c r="G55" i="66"/>
  <c r="G9" i="66"/>
  <c r="G17" i="66"/>
  <c r="G25" i="66"/>
  <c r="G33" i="66"/>
  <c r="G41" i="66"/>
  <c r="G49" i="66"/>
  <c r="G57" i="66"/>
  <c r="G10" i="66"/>
  <c r="G34" i="66"/>
  <c r="G50" i="66"/>
  <c r="G11" i="66"/>
  <c r="G27" i="66"/>
  <c r="G43" i="66"/>
  <c r="G59" i="66"/>
  <c r="G20" i="66"/>
  <c r="G36" i="66"/>
  <c r="G52" i="66"/>
  <c r="G21" i="66"/>
  <c r="G37" i="66"/>
  <c r="G53" i="66"/>
  <c r="G22" i="66"/>
  <c r="G38" i="66"/>
  <c r="G54" i="66"/>
  <c r="G7" i="66"/>
  <c r="G31" i="66"/>
  <c r="G47" i="66"/>
  <c r="G6" i="66"/>
  <c r="U59" i="66"/>
  <c r="U55" i="66"/>
  <c r="U51" i="66"/>
  <c r="U47" i="66"/>
  <c r="U43" i="66"/>
  <c r="U39" i="66"/>
  <c r="U35" i="66"/>
  <c r="U31" i="66"/>
  <c r="U27" i="66"/>
  <c r="U23" i="66"/>
  <c r="U19" i="66"/>
  <c r="U15" i="66"/>
  <c r="U11" i="66"/>
  <c r="U7" i="66"/>
  <c r="H58" i="66"/>
  <c r="H54" i="66"/>
  <c r="H50" i="66"/>
  <c r="H46" i="66"/>
  <c r="H42" i="66"/>
  <c r="H38" i="66"/>
  <c r="H34" i="66"/>
  <c r="H30" i="66"/>
  <c r="H26" i="66"/>
  <c r="H22" i="66"/>
  <c r="H18" i="66"/>
  <c r="H14" i="66"/>
  <c r="H10" i="66"/>
  <c r="U52" i="66"/>
  <c r="U48" i="66"/>
  <c r="U40" i="66"/>
  <c r="U36" i="66"/>
  <c r="U32" i="66"/>
  <c r="U24" i="66"/>
  <c r="U16" i="66"/>
  <c r="U8" i="66"/>
  <c r="U56" i="66"/>
  <c r="U44" i="66"/>
  <c r="U28" i="66"/>
  <c r="U20" i="66"/>
  <c r="U12" i="66"/>
  <c r="H47" i="66"/>
  <c r="H31" i="66"/>
  <c r="H15" i="66"/>
  <c r="U9" i="66"/>
  <c r="H6" i="66"/>
  <c r="H59" i="66"/>
  <c r="H27" i="66"/>
  <c r="H11" i="66"/>
  <c r="U57" i="66"/>
  <c r="U50" i="66"/>
  <c r="H45" i="66"/>
  <c r="U41" i="66"/>
  <c r="H36" i="66"/>
  <c r="U34" i="66"/>
  <c r="U25" i="66"/>
  <c r="H20" i="66"/>
  <c r="U18" i="66"/>
  <c r="H52" i="66"/>
  <c r="H43" i="66"/>
  <c r="H29" i="66"/>
  <c r="H13" i="66"/>
  <c r="U53" i="66"/>
  <c r="U46" i="66"/>
  <c r="U37" i="66"/>
  <c r="U30" i="66"/>
  <c r="U21" i="66"/>
  <c r="U14" i="66"/>
  <c r="H5" i="66"/>
  <c r="H57" i="66"/>
  <c r="H55" i="66"/>
  <c r="H48" i="66"/>
  <c r="H41" i="66"/>
  <c r="H32" i="66"/>
  <c r="H9" i="66"/>
  <c r="U26" i="66"/>
  <c r="U10" i="66"/>
  <c r="H28" i="66"/>
  <c r="H19" i="66"/>
  <c r="H12" i="66"/>
  <c r="H56" i="66"/>
  <c r="U54" i="66"/>
  <c r="H49" i="66"/>
  <c r="U45" i="66"/>
  <c r="H40" i="66"/>
  <c r="U38" i="66"/>
  <c r="H33" i="66"/>
  <c r="U29" i="66"/>
  <c r="U22" i="66"/>
  <c r="H17" i="66"/>
  <c r="U13" i="66"/>
  <c r="H8" i="66"/>
  <c r="H25" i="66"/>
  <c r="H39" i="66"/>
  <c r="H23" i="66"/>
  <c r="H16" i="66"/>
  <c r="H7" i="66"/>
  <c r="U58" i="66"/>
  <c r="U49" i="66"/>
  <c r="U42" i="66"/>
  <c r="H37" i="66"/>
  <c r="U33" i="66"/>
  <c r="U17" i="66"/>
  <c r="U6" i="66"/>
  <c r="H53" i="66"/>
  <c r="H51" i="66"/>
  <c r="H44" i="66"/>
  <c r="H35" i="66"/>
  <c r="H21" i="66"/>
  <c r="H24" i="66"/>
  <c r="G5" i="22"/>
  <c r="S7" i="16"/>
  <c r="S15" i="16"/>
  <c r="S8" i="16"/>
  <c r="S16" i="16"/>
  <c r="S9" i="16"/>
  <c r="S17" i="16"/>
  <c r="S10" i="16"/>
  <c r="S18" i="16"/>
  <c r="S11" i="16"/>
  <c r="S19" i="16"/>
  <c r="S12" i="16"/>
  <c r="S20" i="16"/>
  <c r="S13" i="16"/>
  <c r="S14" i="16"/>
  <c r="S6" i="16"/>
  <c r="G5" i="16"/>
  <c r="N6" i="15"/>
  <c r="E6" i="15"/>
  <c r="X4" i="64"/>
  <c r="F6" i="15"/>
  <c r="P6" i="67" l="1" a="1"/>
  <c r="P57" i="67" s="1"/>
  <c r="Y6" i="67" a="1"/>
  <c r="Y6" i="66" a="1"/>
  <c r="R6" i="15" a="1"/>
  <c r="R6" i="15" s="1"/>
  <c r="S6" i="15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Y58" i="67"/>
  <c r="Y50" i="67"/>
  <c r="Y42" i="67"/>
  <c r="Y34" i="67"/>
  <c r="Y26" i="67"/>
  <c r="Y18" i="67"/>
  <c r="Y10" i="67"/>
  <c r="Y57" i="67"/>
  <c r="Y49" i="67"/>
  <c r="Y41" i="67"/>
  <c r="Y33" i="67"/>
  <c r="Y25" i="67"/>
  <c r="Y17" i="67"/>
  <c r="Y9" i="67"/>
  <c r="Y48" i="67"/>
  <c r="Y32" i="67"/>
  <c r="Y24" i="67"/>
  <c r="Y16" i="67"/>
  <c r="Y39" i="67"/>
  <c r="Y15" i="67"/>
  <c r="Y43" i="67"/>
  <c r="Y56" i="67"/>
  <c r="Y40" i="67"/>
  <c r="Y8" i="67"/>
  <c r="Y55" i="67"/>
  <c r="Y47" i="67"/>
  <c r="Y31" i="67"/>
  <c r="Y23" i="67"/>
  <c r="Y7" i="67"/>
  <c r="Y53" i="67"/>
  <c r="Y29" i="67"/>
  <c r="Y13" i="67"/>
  <c r="Y54" i="67"/>
  <c r="Y46" i="67"/>
  <c r="Y38" i="67"/>
  <c r="Y30" i="67"/>
  <c r="Y22" i="67"/>
  <c r="Y14" i="67"/>
  <c r="Y6" i="67"/>
  <c r="Y37" i="67"/>
  <c r="Y21" i="67"/>
  <c r="Y20" i="67"/>
  <c r="Y51" i="67"/>
  <c r="Y35" i="67"/>
  <c r="Y19" i="67"/>
  <c r="Y52" i="67"/>
  <c r="Y45" i="67"/>
  <c r="Y59" i="67"/>
  <c r="Y27" i="67"/>
  <c r="Y11" i="67"/>
  <c r="Y44" i="67"/>
  <c r="Y36" i="67"/>
  <c r="Y28" i="67"/>
  <c r="Y12" i="67"/>
  <c r="Y57" i="66"/>
  <c r="Y49" i="66"/>
  <c r="Y41" i="66"/>
  <c r="Y33" i="66"/>
  <c r="Y25" i="66"/>
  <c r="Y17" i="66"/>
  <c r="Y9" i="66"/>
  <c r="Y56" i="66"/>
  <c r="Y48" i="66"/>
  <c r="Y40" i="66"/>
  <c r="Y32" i="66"/>
  <c r="Y24" i="66"/>
  <c r="Y16" i="66"/>
  <c r="Y8" i="66"/>
  <c r="Y55" i="66"/>
  <c r="Y47" i="66"/>
  <c r="Y39" i="66"/>
  <c r="Y58" i="66"/>
  <c r="Y44" i="66"/>
  <c r="Y31" i="66"/>
  <c r="Y21" i="66"/>
  <c r="Y11" i="66"/>
  <c r="Y54" i="66"/>
  <c r="Y43" i="66"/>
  <c r="Y30" i="66"/>
  <c r="Y20" i="66"/>
  <c r="Y10" i="66"/>
  <c r="Y53" i="66"/>
  <c r="Y42" i="66"/>
  <c r="Y29" i="66"/>
  <c r="Y19" i="66"/>
  <c r="Y7" i="66"/>
  <c r="Y52" i="66"/>
  <c r="Y38" i="66"/>
  <c r="Y28" i="66"/>
  <c r="Y18" i="66"/>
  <c r="Y6" i="66"/>
  <c r="Y51" i="66"/>
  <c r="Y37" i="66"/>
  <c r="Y27" i="66"/>
  <c r="Y15" i="66"/>
  <c r="Y23" i="66"/>
  <c r="Y59" i="66"/>
  <c r="Y45" i="66"/>
  <c r="Y22" i="66"/>
  <c r="Y12" i="66"/>
  <c r="Y50" i="66"/>
  <c r="Y36" i="66"/>
  <c r="Y26" i="66"/>
  <c r="Y14" i="66"/>
  <c r="Y46" i="66"/>
  <c r="Y35" i="66"/>
  <c r="Y13" i="66"/>
  <c r="Y34" i="66"/>
  <c r="Z50" i="67"/>
  <c r="Z41" i="67"/>
  <c r="Z16" i="67"/>
  <c r="Z47" i="67"/>
  <c r="Z46" i="67"/>
  <c r="Z20" i="67"/>
  <c r="Z11" i="67"/>
  <c r="Z42" i="67"/>
  <c r="Z33" i="67"/>
  <c r="Z39" i="67"/>
  <c r="Z31" i="67"/>
  <c r="Z38" i="67"/>
  <c r="Z51" i="67"/>
  <c r="Z44" i="67"/>
  <c r="Z34" i="67"/>
  <c r="Z25" i="67"/>
  <c r="Z15" i="67"/>
  <c r="Z23" i="67"/>
  <c r="Z30" i="67"/>
  <c r="Z35" i="67"/>
  <c r="Z36" i="67"/>
  <c r="Z26" i="67"/>
  <c r="Z17" i="67"/>
  <c r="Z43" i="67"/>
  <c r="Z7" i="67"/>
  <c r="Z22" i="67"/>
  <c r="Z19" i="67"/>
  <c r="Z28" i="67"/>
  <c r="Z18" i="67"/>
  <c r="Z9" i="67"/>
  <c r="Z56" i="67"/>
  <c r="Z53" i="67"/>
  <c r="Z14" i="67"/>
  <c r="Z52" i="67"/>
  <c r="Z12" i="67"/>
  <c r="Z10" i="67"/>
  <c r="Z48" i="67"/>
  <c r="Z29" i="67"/>
  <c r="Z6" i="67"/>
  <c r="Z45" i="67"/>
  <c r="Z57" i="67"/>
  <c r="Z32" i="67"/>
  <c r="Z8" i="67"/>
  <c r="Z13" i="67"/>
  <c r="Z37" i="67"/>
  <c r="Z59" i="67"/>
  <c r="Z58" i="67"/>
  <c r="Z49" i="67"/>
  <c r="Z24" i="67"/>
  <c r="Z55" i="67"/>
  <c r="Z54" i="67"/>
  <c r="Z21" i="67"/>
  <c r="Z27" i="67"/>
  <c r="Z40" i="67"/>
  <c r="Z6" i="66"/>
  <c r="Z49" i="66"/>
  <c r="Z40" i="66"/>
  <c r="Z58" i="66"/>
  <c r="Z20" i="66"/>
  <c r="Z38" i="66"/>
  <c r="Z23" i="66"/>
  <c r="Z14" i="66"/>
  <c r="Z41" i="66"/>
  <c r="Z32" i="66"/>
  <c r="Z44" i="66"/>
  <c r="Z10" i="66"/>
  <c r="Z28" i="66"/>
  <c r="Z59" i="66"/>
  <c r="Z46" i="66"/>
  <c r="Z33" i="66"/>
  <c r="Z24" i="66"/>
  <c r="Z31" i="66"/>
  <c r="Z53" i="66"/>
  <c r="Z18" i="66"/>
  <c r="Z45" i="66"/>
  <c r="Z35" i="66"/>
  <c r="Z25" i="66"/>
  <c r="Z16" i="66"/>
  <c r="Z21" i="66"/>
  <c r="Z42" i="66"/>
  <c r="Z22" i="66"/>
  <c r="Z13" i="66"/>
  <c r="Z17" i="66"/>
  <c r="Z8" i="66"/>
  <c r="Z11" i="66"/>
  <c r="Z29" i="66"/>
  <c r="Z51" i="66"/>
  <c r="Z12" i="66"/>
  <c r="Z34" i="66"/>
  <c r="Z9" i="66"/>
  <c r="Z55" i="66"/>
  <c r="Z54" i="66"/>
  <c r="Z19" i="66"/>
  <c r="Z37" i="66"/>
  <c r="Z50" i="66"/>
  <c r="Z56" i="66"/>
  <c r="Z47" i="66"/>
  <c r="Z43" i="66"/>
  <c r="Z7" i="66"/>
  <c r="Z27" i="66"/>
  <c r="Z36" i="66"/>
  <c r="Z57" i="66"/>
  <c r="Z48" i="66"/>
  <c r="Z39" i="66"/>
  <c r="Z30" i="66"/>
  <c r="Z52" i="66"/>
  <c r="Z15" i="66"/>
  <c r="Z26" i="66"/>
  <c r="N9" i="15" l="1"/>
  <c r="N22" i="15"/>
  <c r="N14" i="15"/>
  <c r="N12" i="15"/>
  <c r="N8" i="15"/>
  <c r="N16" i="15"/>
  <c r="N10" i="15"/>
  <c r="N17" i="15"/>
  <c r="N23" i="15"/>
  <c r="N13" i="15"/>
  <c r="N21" i="15"/>
  <c r="N19" i="15"/>
  <c r="N7" i="15"/>
  <c r="N20" i="15"/>
  <c r="N18" i="15"/>
  <c r="N11" i="15"/>
  <c r="N15" i="15"/>
  <c r="R7" i="15" l="1" a="1"/>
  <c r="R15" i="15" s="1"/>
  <c r="R22" i="15" l="1"/>
  <c r="R21" i="15"/>
  <c r="R11" i="15"/>
  <c r="R13" i="15"/>
  <c r="R14" i="15"/>
  <c r="R12" i="15"/>
  <c r="R19" i="15"/>
  <c r="R8" i="15"/>
  <c r="R7" i="15"/>
  <c r="R16" i="15"/>
  <c r="R20" i="15"/>
  <c r="R10" i="15"/>
  <c r="R18" i="15"/>
  <c r="R17" i="15"/>
  <c r="R9" i="15"/>
  <c r="R23" i="15"/>
  <c r="D10" i="56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" i="22"/>
  <c r="V7" i="64" l="1"/>
  <c r="V8" i="64"/>
  <c r="V9" i="64"/>
  <c r="V10" i="64"/>
  <c r="V6" i="64"/>
  <c r="V5" i="64"/>
  <c r="I5" i="64"/>
  <c r="J5" i="64"/>
  <c r="J10" i="64"/>
  <c r="J9" i="64"/>
  <c r="E8" i="63" l="1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22" l="1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" i="22"/>
  <c r="F14" i="22"/>
  <c r="G14" i="22" s="1"/>
  <c r="F37" i="22"/>
  <c r="G37" i="22" s="1"/>
  <c r="F28" i="22"/>
  <c r="G28" i="22" s="1"/>
  <c r="F33" i="22"/>
  <c r="G33" i="22" s="1"/>
  <c r="F23" i="22"/>
  <c r="G23" i="22" s="1"/>
  <c r="F26" i="22"/>
  <c r="G26" i="22" s="1"/>
  <c r="F12" i="22"/>
  <c r="G12" i="22" s="1"/>
  <c r="F11" i="22"/>
  <c r="G11" i="22" s="1"/>
  <c r="F19" i="22"/>
  <c r="G19" i="22" s="1"/>
  <c r="F56" i="22"/>
  <c r="G56" i="22" s="1"/>
  <c r="F16" i="22"/>
  <c r="G16" i="22" s="1"/>
  <c r="F58" i="22"/>
  <c r="G58" i="22" s="1"/>
  <c r="F32" i="22"/>
  <c r="G32" i="22" s="1"/>
  <c r="F9" i="22"/>
  <c r="G9" i="22" s="1"/>
  <c r="F42" i="22"/>
  <c r="G42" i="22" s="1"/>
  <c r="F29" i="22"/>
  <c r="G29" i="22" s="1"/>
  <c r="F47" i="22"/>
  <c r="G47" i="22" s="1"/>
  <c r="F17" i="22"/>
  <c r="G17" i="22" s="1"/>
  <c r="F48" i="22"/>
  <c r="G48" i="22" s="1"/>
  <c r="F46" i="22"/>
  <c r="G46" i="22" s="1"/>
  <c r="F15" i="22"/>
  <c r="G15" i="22" s="1"/>
  <c r="F36" i="22"/>
  <c r="G36" i="22" s="1"/>
  <c r="F22" i="22"/>
  <c r="G22" i="22" s="1"/>
  <c r="F55" i="22"/>
  <c r="G55" i="22" s="1"/>
  <c r="F41" i="22"/>
  <c r="G41" i="22" s="1"/>
  <c r="F8" i="22"/>
  <c r="G8" i="22" s="1"/>
  <c r="F40" i="22"/>
  <c r="G40" i="22" s="1"/>
  <c r="F13" i="22"/>
  <c r="G13" i="22" s="1"/>
  <c r="F49" i="22"/>
  <c r="G49" i="22" s="1"/>
  <c r="F7" i="22"/>
  <c r="G7" i="22" s="1"/>
  <c r="F45" i="22"/>
  <c r="G45" i="22" s="1"/>
  <c r="F27" i="22"/>
  <c r="G27" i="22" s="1"/>
  <c r="F30" i="22"/>
  <c r="G30" i="22" s="1"/>
  <c r="F18" i="22"/>
  <c r="G18" i="22" s="1"/>
  <c r="F21" i="22"/>
  <c r="G21" i="22" s="1"/>
  <c r="F20" i="22"/>
  <c r="G20" i="22" s="1"/>
  <c r="F24" i="22"/>
  <c r="G24" i="22" s="1"/>
  <c r="F51" i="22"/>
  <c r="G51" i="22" s="1"/>
  <c r="F38" i="22"/>
  <c r="G38" i="22" s="1"/>
  <c r="F44" i="22"/>
  <c r="G44" i="22" s="1"/>
  <c r="F57" i="22"/>
  <c r="G57" i="22" s="1"/>
  <c r="F59" i="22"/>
  <c r="G59" i="22" s="1"/>
  <c r="F50" i="22"/>
  <c r="G50" i="22" s="1"/>
  <c r="F43" i="22"/>
  <c r="G43" i="22" s="1"/>
  <c r="F53" i="22"/>
  <c r="G53" i="22" s="1"/>
  <c r="F54" i="22"/>
  <c r="G54" i="22" s="1"/>
  <c r="F25" i="22"/>
  <c r="G25" i="22" s="1"/>
  <c r="F35" i="22"/>
  <c r="G35" i="22" s="1"/>
  <c r="F10" i="22"/>
  <c r="G10" i="22" s="1"/>
  <c r="F34" i="22"/>
  <c r="G34" i="22" s="1"/>
  <c r="F31" i="22"/>
  <c r="G31" i="22" s="1"/>
  <c r="F6" i="22"/>
  <c r="F39" i="22"/>
  <c r="G39" i="22" s="1"/>
  <c r="F52" i="22"/>
  <c r="G52" i="22" s="1"/>
  <c r="E10" i="63" l="1"/>
  <c r="E11" i="63"/>
  <c r="E12" i="63"/>
  <c r="E7" i="63"/>
  <c r="J11" i="64"/>
  <c r="S5" i="64" l="1"/>
  <c r="E5" i="64"/>
  <c r="K5" i="64"/>
  <c r="M5" i="64" s="1"/>
  <c r="R5" i="64" l="1"/>
  <c r="W5" i="64"/>
  <c r="L5" i="64"/>
  <c r="X5" i="64"/>
  <c r="E7" i="64" l="1"/>
  <c r="E8" i="64"/>
  <c r="E9" i="64"/>
  <c r="E10" i="64"/>
  <c r="E6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S3" i="64"/>
  <c r="K10" i="64"/>
  <c r="M10" i="64" s="1"/>
  <c r="K7" i="64"/>
  <c r="M7" i="64" s="1"/>
  <c r="K9" i="64"/>
  <c r="F7" i="63"/>
  <c r="F12" i="63"/>
  <c r="F11" i="63"/>
  <c r="F10" i="63"/>
  <c r="F15" i="63"/>
  <c r="F29" i="63"/>
  <c r="F14" i="63"/>
  <c r="F27" i="63"/>
  <c r="F23" i="63"/>
  <c r="F37" i="63"/>
  <c r="F22" i="63"/>
  <c r="F36" i="63"/>
  <c r="F28" i="63"/>
  <c r="F21" i="63"/>
  <c r="F13" i="63"/>
  <c r="F35" i="63"/>
  <c r="F20" i="63"/>
  <c r="F42" i="63"/>
  <c r="F34" i="63"/>
  <c r="F6" i="63"/>
  <c r="F19" i="63"/>
  <c r="F41" i="63"/>
  <c r="F33" i="63"/>
  <c r="F5" i="63"/>
  <c r="F26" i="63"/>
  <c r="F18" i="63"/>
  <c r="F40" i="63"/>
  <c r="F32" i="63"/>
  <c r="F25" i="63"/>
  <c r="F17" i="63"/>
  <c r="F39" i="63"/>
  <c r="F31" i="63"/>
  <c r="F9" i="63"/>
  <c r="F24" i="63"/>
  <c r="F16" i="63"/>
  <c r="F38" i="63"/>
  <c r="F30" i="63"/>
  <c r="F8" i="63"/>
  <c r="F4" i="63"/>
  <c r="M9" i="64"/>
  <c r="R10" i="64" l="1"/>
  <c r="R9" i="64"/>
  <c r="R7" i="64"/>
  <c r="W9" i="64"/>
  <c r="L7" i="64"/>
  <c r="L9" i="64"/>
  <c r="W7" i="64"/>
  <c r="W10" i="64"/>
  <c r="L10" i="64"/>
  <c r="K8" i="64"/>
  <c r="M8" i="64" s="1"/>
  <c r="K6" i="64"/>
  <c r="M6" i="64" s="1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X9" i="64"/>
  <c r="G31" i="63"/>
  <c r="W8" i="64"/>
  <c r="G38" i="63"/>
  <c r="G35" i="63"/>
  <c r="X7" i="64"/>
  <c r="G26" i="63"/>
  <c r="G6" i="63"/>
  <c r="G5" i="63"/>
  <c r="G7" i="63"/>
  <c r="X10" i="64"/>
  <c r="L8" i="64"/>
  <c r="G8" i="63"/>
  <c r="G13" i="63"/>
  <c r="W6" i="64"/>
  <c r="G37" i="63"/>
  <c r="G24" i="63"/>
  <c r="G14" i="63"/>
  <c r="F18" i="16"/>
  <c r="G22" i="63"/>
  <c r="L6" i="64"/>
  <c r="G34" i="63"/>
  <c r="AC18" i="16"/>
  <c r="G28" i="63"/>
  <c r="X6" i="64"/>
  <c r="G9" i="63"/>
  <c r="G25" i="63"/>
  <c r="G15" i="63"/>
  <c r="G27" i="63"/>
  <c r="G18" i="16"/>
  <c r="G16" i="63"/>
  <c r="G10" i="63"/>
  <c r="G36" i="63"/>
  <c r="G11" i="63"/>
  <c r="G21" i="63"/>
  <c r="G20" i="63"/>
  <c r="G40" i="63"/>
  <c r="G33" i="63"/>
  <c r="G12" i="63"/>
  <c r="X8" i="64"/>
  <c r="G18" i="63"/>
  <c r="G30" i="63"/>
  <c r="G4" i="63"/>
  <c r="G29" i="63"/>
  <c r="G42" i="63"/>
  <c r="G17" i="63"/>
  <c r="G23" i="63"/>
  <c r="G19" i="63"/>
  <c r="G32" i="63"/>
  <c r="G39" i="63"/>
  <c r="G41" i="63"/>
  <c r="W6" i="16" l="1" a="1"/>
  <c r="W20" i="16" s="1"/>
  <c r="AD20" i="16" s="1"/>
  <c r="W13" i="16" l="1"/>
  <c r="AD13" i="16" s="1"/>
  <c r="W11" i="16"/>
  <c r="AD11" i="16" s="1"/>
  <c r="W10" i="16"/>
  <c r="AD10" i="16" s="1"/>
  <c r="W9" i="16"/>
  <c r="AD9" i="16" s="1"/>
  <c r="W7" i="16"/>
  <c r="AD7" i="16" s="1"/>
  <c r="W12" i="16"/>
  <c r="AD12" i="16" s="1"/>
  <c r="W6" i="16"/>
  <c r="AD6" i="16" s="1"/>
  <c r="W14" i="16"/>
  <c r="AD14" i="16" s="1"/>
  <c r="W8" i="16"/>
  <c r="AD8" i="16" s="1"/>
  <c r="W16" i="16"/>
  <c r="AD16" i="16" s="1"/>
  <c r="W19" i="16"/>
  <c r="AD19" i="16" s="1"/>
  <c r="W15" i="16"/>
  <c r="AD15" i="16" s="1"/>
  <c r="W17" i="16"/>
  <c r="AD17" i="16" s="1"/>
  <c r="W18" i="16"/>
  <c r="AD18" i="16" s="1"/>
  <c r="AE18" i="16"/>
  <c r="T27" i="22"/>
  <c r="T35" i="22"/>
  <c r="T16" i="22"/>
  <c r="T54" i="22"/>
  <c r="T44" i="22"/>
  <c r="T11" i="22"/>
  <c r="T28" i="22"/>
  <c r="T8" i="22"/>
  <c r="T55" i="22"/>
  <c r="T32" i="22"/>
  <c r="T21" i="22"/>
  <c r="T15" i="22"/>
  <c r="T48" i="22"/>
  <c r="T33" i="22"/>
  <c r="T41" i="22"/>
  <c r="T52" i="22"/>
  <c r="T12" i="22"/>
  <c r="T42" i="22"/>
  <c r="T30" i="22"/>
  <c r="T25" i="22"/>
  <c r="T37" i="22"/>
  <c r="T19" i="22"/>
  <c r="T50" i="22"/>
  <c r="T13" i="22"/>
  <c r="T56" i="22"/>
  <c r="T47" i="22"/>
  <c r="T23" i="22"/>
  <c r="T58" i="22"/>
  <c r="T20" i="22"/>
  <c r="T53" i="22"/>
  <c r="T22" i="22"/>
  <c r="T24" i="22"/>
  <c r="T14" i="22"/>
  <c r="T26" i="22"/>
  <c r="T40" i="22"/>
  <c r="T9" i="22"/>
  <c r="T31" i="22"/>
  <c r="T38" i="22"/>
  <c r="T49" i="22"/>
  <c r="T7" i="22"/>
  <c r="T57" i="22"/>
  <c r="T10" i="22"/>
  <c r="T51" i="22"/>
  <c r="T34" i="22"/>
  <c r="T17" i="22"/>
  <c r="T45" i="22"/>
  <c r="T36" i="22"/>
  <c r="T43" i="22"/>
  <c r="T59" i="22"/>
  <c r="T6" i="22"/>
  <c r="T46" i="22"/>
  <c r="T18" i="22"/>
  <c r="T39" i="22"/>
  <c r="T29" i="22"/>
  <c r="X18" i="16"/>
  <c r="X6" i="22" l="1" a="1"/>
  <c r="X29" i="22" s="1"/>
  <c r="X7" i="22"/>
  <c r="X21" i="22"/>
  <c r="X35" i="22"/>
  <c r="I12" i="56"/>
  <c r="D7" i="56"/>
  <c r="B1" i="56"/>
  <c r="X16" i="22" l="1"/>
  <c r="X15" i="22"/>
  <c r="X41" i="22"/>
  <c r="X57" i="22"/>
  <c r="X48" i="22"/>
  <c r="X52" i="22"/>
  <c r="X56" i="22"/>
  <c r="X10" i="22"/>
  <c r="X33" i="22"/>
  <c r="X12" i="22"/>
  <c r="X47" i="22"/>
  <c r="X20" i="22"/>
  <c r="X59" i="22"/>
  <c r="X42" i="22"/>
  <c r="X23" i="22"/>
  <c r="X53" i="22"/>
  <c r="X40" i="22"/>
  <c r="X6" i="22"/>
  <c r="X58" i="22"/>
  <c r="X22" i="22"/>
  <c r="X9" i="22"/>
  <c r="X34" i="22"/>
  <c r="X46" i="22"/>
  <c r="X24" i="22"/>
  <c r="X17" i="22"/>
  <c r="X27" i="22"/>
  <c r="X8" i="22"/>
  <c r="X14" i="22"/>
  <c r="X45" i="22"/>
  <c r="X36" i="22"/>
  <c r="X18" i="22"/>
  <c r="K6" i="15" a="1"/>
  <c r="K21" i="15" s="1"/>
  <c r="P6" i="66" a="1"/>
  <c r="X19" i="22"/>
  <c r="X31" i="22"/>
  <c r="X11" i="22"/>
  <c r="X55" i="22"/>
  <c r="X25" i="22"/>
  <c r="X50" i="22"/>
  <c r="X26" i="22"/>
  <c r="X38" i="22"/>
  <c r="X39" i="22"/>
  <c r="X54" i="22"/>
  <c r="X44" i="22"/>
  <c r="X30" i="22"/>
  <c r="X28" i="22"/>
  <c r="X32" i="22"/>
  <c r="X37" i="22"/>
  <c r="X13" i="22"/>
  <c r="X49" i="22"/>
  <c r="X51" i="22"/>
  <c r="X43" i="22"/>
  <c r="N6" i="16" a="1"/>
  <c r="N9" i="16" s="1"/>
  <c r="O6" i="22" a="1"/>
  <c r="Y6" i="22"/>
  <c r="Y9" i="22"/>
  <c r="Y8" i="22"/>
  <c r="Y7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O58" i="22"/>
  <c r="O59" i="22"/>
  <c r="O7" i="22"/>
  <c r="O28" i="22"/>
  <c r="O38" i="22"/>
  <c r="O41" i="22"/>
  <c r="O49" i="22"/>
  <c r="O13" i="22"/>
  <c r="O15" i="22"/>
  <c r="O36" i="22"/>
  <c r="O54" i="22"/>
  <c r="O57" i="22"/>
  <c r="O10" i="22"/>
  <c r="O11" i="22"/>
  <c r="O21" i="22"/>
  <c r="O23" i="22"/>
  <c r="O44" i="22"/>
  <c r="O8" i="22"/>
  <c r="O40" i="22"/>
  <c r="O18" i="22"/>
  <c r="O19" i="22"/>
  <c r="O29" i="22"/>
  <c r="O31" i="22"/>
  <c r="O52" i="22"/>
  <c r="O32" i="22"/>
  <c r="O33" i="22"/>
  <c r="O56" i="22"/>
  <c r="O34" i="22"/>
  <c r="O35" i="22"/>
  <c r="O45" i="22"/>
  <c r="O47" i="22"/>
  <c r="O14" i="22"/>
  <c r="O9" i="22"/>
  <c r="O16" i="22"/>
  <c r="O51" i="22"/>
  <c r="O30" i="22"/>
  <c r="O48" i="22"/>
  <c r="O26" i="22"/>
  <c r="O27" i="22"/>
  <c r="O37" i="22"/>
  <c r="O39" i="22"/>
  <c r="O6" i="22"/>
  <c r="O55" i="22"/>
  <c r="O42" i="22"/>
  <c r="O43" i="22"/>
  <c r="O53" i="22"/>
  <c r="O12" i="22"/>
  <c r="O22" i="22"/>
  <c r="O17" i="22"/>
  <c r="O24" i="22"/>
  <c r="O50" i="22"/>
  <c r="O46" i="22"/>
  <c r="O20" i="22"/>
  <c r="O25" i="22"/>
  <c r="G6" i="22"/>
  <c r="Y28" i="22"/>
  <c r="Y58" i="22"/>
  <c r="Y54" i="22"/>
  <c r="Y43" i="22"/>
  <c r="Y31" i="22"/>
  <c r="Y39" i="22"/>
  <c r="Y53" i="22"/>
  <c r="Y56" i="22"/>
  <c r="Y21" i="22"/>
  <c r="Y16" i="22"/>
  <c r="Y41" i="22"/>
  <c r="Y24" i="22"/>
  <c r="Y57" i="22"/>
  <c r="Y11" i="22"/>
  <c r="Y32" i="22"/>
  <c r="Y12" i="22"/>
  <c r="Y14" i="22"/>
  <c r="Y13" i="22"/>
  <c r="Y27" i="22"/>
  <c r="Y23" i="22"/>
  <c r="Y37" i="22"/>
  <c r="Y22" i="22"/>
  <c r="Y38" i="22"/>
  <c r="Y40" i="22"/>
  <c r="Y52" i="22"/>
  <c r="Y45" i="22"/>
  <c r="Y42" i="22"/>
  <c r="Y49" i="22"/>
  <c r="Y34" i="22"/>
  <c r="Y46" i="22"/>
  <c r="Y35" i="22"/>
  <c r="Y26" i="22"/>
  <c r="Y25" i="22"/>
  <c r="Y51" i="22"/>
  <c r="Y48" i="22"/>
  <c r="Y18" i="22"/>
  <c r="Y36" i="22"/>
  <c r="Y33" i="22"/>
  <c r="Y30" i="22"/>
  <c r="Y44" i="22"/>
  <c r="Y17" i="22"/>
  <c r="Y19" i="22"/>
  <c r="Y20" i="22"/>
  <c r="Y29" i="22"/>
  <c r="Y55" i="22"/>
  <c r="Y47" i="22"/>
  <c r="Y15" i="22"/>
  <c r="Y59" i="22"/>
  <c r="Y50" i="22"/>
  <c r="Y10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8" i="16"/>
  <c r="F9" i="16"/>
  <c r="E16" i="15"/>
  <c r="E12" i="15"/>
  <c r="E18" i="15"/>
  <c r="E13" i="15"/>
  <c r="F15" i="16"/>
  <c r="F14" i="16"/>
  <c r="F17" i="16"/>
  <c r="E17" i="15"/>
  <c r="E7" i="15"/>
  <c r="E21" i="15"/>
  <c r="E9" i="15"/>
  <c r="E11" i="15"/>
  <c r="E22" i="15"/>
  <c r="F6" i="16"/>
  <c r="F13" i="16"/>
  <c r="E19" i="15"/>
  <c r="F7" i="16"/>
  <c r="F20" i="16"/>
  <c r="E14" i="15"/>
  <c r="F10" i="16"/>
  <c r="E10" i="15"/>
  <c r="F12" i="16"/>
  <c r="E15" i="15"/>
  <c r="E20" i="15"/>
  <c r="E8" i="15"/>
  <c r="F8" i="15" s="1"/>
  <c r="E23" i="15"/>
  <c r="F11" i="16"/>
  <c r="F16" i="16"/>
  <c r="F19" i="16"/>
  <c r="X7" i="16"/>
  <c r="S22" i="15"/>
  <c r="S10" i="15"/>
  <c r="S11" i="15"/>
  <c r="S7" i="15"/>
  <c r="S13" i="15"/>
  <c r="S15" i="15"/>
  <c r="S14" i="15"/>
  <c r="X13" i="16"/>
  <c r="S23" i="15"/>
  <c r="X12" i="16"/>
  <c r="S18" i="15"/>
  <c r="S17" i="15"/>
  <c r="X19" i="16"/>
  <c r="S16" i="15"/>
  <c r="X10" i="16"/>
  <c r="S9" i="15"/>
  <c r="X11" i="16"/>
  <c r="X8" i="16"/>
  <c r="X15" i="16"/>
  <c r="S20" i="15"/>
  <c r="S19" i="15"/>
  <c r="X9" i="16"/>
  <c r="X20" i="16"/>
  <c r="S12" i="15"/>
  <c r="X16" i="16"/>
  <c r="S8" i="15"/>
  <c r="X17" i="16"/>
  <c r="X14" i="16"/>
  <c r="S21" i="15"/>
  <c r="S4" i="15" s="1"/>
  <c r="I3" i="56" s="1"/>
  <c r="X6" i="16"/>
  <c r="AC9" i="16"/>
  <c r="AE9" i="16" s="1"/>
  <c r="AC17" i="16"/>
  <c r="AE17" i="16" s="1"/>
  <c r="AC10" i="16"/>
  <c r="AE10" i="16" s="1"/>
  <c r="AC14" i="16"/>
  <c r="AE14" i="16" s="1"/>
  <c r="AC12" i="16"/>
  <c r="AE12" i="16" s="1"/>
  <c r="AC16" i="16"/>
  <c r="AE16" i="16" s="1"/>
  <c r="AC20" i="16"/>
  <c r="AE20" i="16" s="1"/>
  <c r="AC13" i="16"/>
  <c r="AE13" i="16" s="1"/>
  <c r="AC8" i="16"/>
  <c r="AE8" i="16" s="1"/>
  <c r="AC11" i="16"/>
  <c r="AE11" i="16" s="1"/>
  <c r="AC15" i="16"/>
  <c r="AE15" i="16" s="1"/>
  <c r="AC7" i="16"/>
  <c r="AE7" i="16" s="1"/>
  <c r="AC19" i="16"/>
  <c r="AE19" i="16" s="1"/>
  <c r="AC6" i="16"/>
  <c r="AE6" i="16" s="1"/>
  <c r="F13" i="15"/>
  <c r="F9" i="15"/>
  <c r="F15" i="15"/>
  <c r="F22" i="15"/>
  <c r="F14" i="15"/>
  <c r="F21" i="15"/>
  <c r="G8" i="16"/>
  <c r="F20" i="15"/>
  <c r="F11" i="15"/>
  <c r="G12" i="16"/>
  <c r="G15" i="16"/>
  <c r="F7" i="15"/>
  <c r="F10" i="15"/>
  <c r="F5" i="15"/>
  <c r="G16" i="16"/>
  <c r="G6" i="16"/>
  <c r="F12" i="15"/>
  <c r="G9" i="16"/>
  <c r="F18" i="15"/>
  <c r="G17" i="16"/>
  <c r="G11" i="16"/>
  <c r="G10" i="16"/>
  <c r="F23" i="15"/>
  <c r="G13" i="16"/>
  <c r="F16" i="15"/>
  <c r="G19" i="16"/>
  <c r="G14" i="16"/>
  <c r="G20" i="16"/>
  <c r="G7" i="16"/>
  <c r="F17" i="15"/>
  <c r="F19" i="15"/>
  <c r="I4" i="56"/>
  <c r="Y4" i="22"/>
  <c r="O5" i="22"/>
  <c r="N5" i="16"/>
  <c r="K5" i="15" l="1"/>
  <c r="X4" i="16"/>
  <c r="P5" i="66" l="1"/>
  <c r="P5" i="67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<sst xmlns="http://schemas.openxmlformats.org/spreadsheetml/2006/main" count="1849" uniqueCount="185">
  <si>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</si>
  <si>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</si>
  <si>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</si>
  <si>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</si>
  <si>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</si>
  <si>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</si>
  <si>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</si>
  <si>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</si>
  <si>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</si>
  <si>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</si>
  <si>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</si>
  <si>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</si>
  <si>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</si>
  <si>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</si>
  <si>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</si>
  <si>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</si>
  <si>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</si>
  <si>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</si>
  <si>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</si>
  <si>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</si>
  <si>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</si>
  <si>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</si>
  <si>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</si>
  <si>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</si>
  <si>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</si>
  <si>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</si>
  <si>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</si>
  <si>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</si>
  <si>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</si>
  <si>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</si>
  <si>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</si>
  <si>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</si>
  <si>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</si>
  <si>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</si>
  <si>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</si>
  <si>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</si>
  <si>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</si>
  <si>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</si>
  <si>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</si>
  <si>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</si>
  <si>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</si>
  <si>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</si>
  <si>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</si>
  <si>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</si>
  <si>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</si>
  <si>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</si>
  <si>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</si>
  <si>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</si>
  <si>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</si>
  <si>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</si>
  <si>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</si>
  <si>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</si>
  <si>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</si>
  <si>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</si>
  <si>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</si>
  <si>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</si>
  <si>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</si>
  <si>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</si>
  <si>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</si>
  <si>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</si>
  <si>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</si>
  <si>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</si>
  <si>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</si>
  <si>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</si>
  <si>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</si>
  <si>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</si>
  <si>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</si>
  <si>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</si>
  <si>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</si>
  <si>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</si>
  <si>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</si>
  <si>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</si>
  <si>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</si>
  <si>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</si>
  <si>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</si>
  <si>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</si>
  <si>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</si>
  <si>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</si>
  <si>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</si>
  <si>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</si>
  <si>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</si>
  <si>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</si>
  <si>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</si>
  <si>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</si>
  <si>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</si>
  <si>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</si>
  <si>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</si>
  <si>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</si>
  <si>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</si>
  <si>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</si>
  <si>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</si>
  <si>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</si>
  <si>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</si>
  <si>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</si>
  <si>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</si>
  <si>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</si>
  <si>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</si>
  <si>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</si>
  <si>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</si>
  <si>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</si>
  <si>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</si>
  <si>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</si>
  <si>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</si>
  <si>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</si>
  <si>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</si>
  <si>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</si>
  <si>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</si>
  <si>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</si>
  <si>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</si>
  <si>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</si>
  <si>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</si>
  <si>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</si>
  <si>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</si>
  <si>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</si>
  <si>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</si>
  <si>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</si>
  <si>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</si>
  <si>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</si>
  <si>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</si>
  <si>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</si>
  <si>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</si>
  <si>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</si>
  <si>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</si>
  <si>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</si>
  <si>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</si>
  <si>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</si>
  <si>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</si>
  <si>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</si>
  <si>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</si>
  <si>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</si>
  <si>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</si>
  <si>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</si>
  <si>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</si>
  <si>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</si>
  <si>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</si>
  <si>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</si>
  <si>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</si>
  <si>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</si>
  <si>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</si>
  <si>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</si>
  <si>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</si>
  <si>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</si>
  <si>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</si>
  <si>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</si>
  <si>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</si>
  <si>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</si>
  <si>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</si>
  <si>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</si>
  <si>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</si>
  <si>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</si>
  <si>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</si>
  <si>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</si>
  <si>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</si>
  <si>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</si>
  <si>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</si>
  <si>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</si>
  <si>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</si>
  <si>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</si>
  <si>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</si>
  <si>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</si>
  <si>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</si>
  <si>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</si>
  <si>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</si>
  <si>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</si>
  <si>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</si>
  <si>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</si>
  <si>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Access Denied: User req to IDN for Exch - OMXF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</si>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</sst>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23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6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5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4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2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2" fontId="8" fillId="0" borderId="22" xfId="1" applyNumberFormat="1" applyFont="1" applyFill="1" applyBorder="1" applyAlignment="1" applyProtection="1">
      <alignment horizontal="center"/>
    </xf>
    <xf numFmtId="175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5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6" fontId="8" fillId="5" borderId="23" xfId="12" applyNumberFormat="1" applyFont="1" applyFill="1" applyBorder="1" applyAlignment="1"/>
    <xf numFmtId="176" fontId="8" fillId="5" borderId="11" xfId="12" applyNumberFormat="1" applyFont="1" applyFill="1" applyBorder="1" applyAlignment="1"/>
    <xf numFmtId="173" fontId="10" fillId="5" borderId="23" xfId="12" applyNumberFormat="1" applyFont="1" applyFill="1" applyBorder="1" applyAlignment="1">
      <alignment horizontal="center" vertical="center" wrapText="1"/>
    </xf>
    <xf numFmtId="173" fontId="8" fillId="5" borderId="23" xfId="14" applyNumberFormat="1" applyFont="1" applyFill="1" applyBorder="1" applyAlignment="1">
      <alignment horizontal="center"/>
    </xf>
    <xf numFmtId="173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11:57:22</v>
        <stp/>
        <stp>{8FE39D3F-3DF2-4237-857E-1EB1CFCA0BEB}</stp>
        <tr r="N5" s="16"/>
      </tp>
      <tp t="s">
        <v>Updated at 12:13:31</v>
        <stp/>
        <stp>{ED835183-A80B-43CF-B4B5-BB5A546D9A25}</stp>
        <tr r="K5" s="15"/>
      </tp>
      <tp t="s">
        <v>Updated at 11:35:50</v>
        <stp/>
        <stp>{6023563A-E9A4-45C2-B081-3A4F69884F8E}</stp>
        <tr r="S3" s="64"/>
      </tp>
      <tp t="s">
        <v>Updated at 12:02:34</v>
        <stp/>
        <stp>{9079752C-2EB7-4E34-840E-3607EF0D93A5}</stp>
        <tr r="P5" s="66"/>
      </tp>
      <tp t="s">
        <v>Updated at 12:04:55</v>
        <stp/>
        <stp>{24175CFC-3771-4FC1-9417-EFB30C46AADC}</stp>
        <tr r="O5" s="22"/>
      </tp>
      <tp t="s">
        <v>Updated at 12:03:36</v>
        <stp/>
        <stp>{A6B2998E-FF5D-48E2-A9DC-C12BD81B6E59}</stp>
        <tr r="P5" s="6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3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Nov  4 2014 09:24:39</v>
      </c>
    </row>
    <row r="3" spans="2:10" x14ac:dyDescent="0.2">
      <c r="C3" s="76" t="s">
        <v>6</v>
      </c>
      <c r="D3" s="75">
        <v>41992.413622685184</v>
      </c>
      <c r="H3" s="114" t="s">
        <v>132</v>
      </c>
      <c r="I3" s="77">
        <f>_xll.ohTrigger(Deposits!S4,FRA3M!X4,OIS!Y4,Swaps3M!Z4,BasisSwap3M6M!Z4)</f>
        <v>423</v>
      </c>
    </row>
    <row r="4" spans="2:10" ht="12" thickBot="1" x14ac:dyDescent="0.25">
      <c r="H4" s="115" t="s">
        <v>141</v>
      </c>
      <c r="I4" s="78">
        <f>_xll.ohTrigger(Stibor!W5:W10)</f>
        <v>79</v>
      </c>
    </row>
    <row r="5" spans="2:10" ht="13.5" x14ac:dyDescent="0.25">
      <c r="B5" s="97"/>
      <c r="C5" s="81"/>
      <c r="D5" s="82"/>
      <c r="E5" s="103"/>
      <c r="H5" s="115" t="s">
        <v>125</v>
      </c>
      <c r="I5" s="79">
        <v>41992.508518518516</v>
      </c>
    </row>
    <row r="6" spans="2:10" ht="16.5" x14ac:dyDescent="0.25">
      <c r="B6" s="98"/>
      <c r="C6" s="70" t="s">
        <v>7</v>
      </c>
      <c r="D6" s="71"/>
      <c r="E6" s="104"/>
      <c r="H6" s="116" t="s">
        <v>124</v>
      </c>
      <c r="I6" s="80" t="b">
        <v>1</v>
      </c>
    </row>
    <row r="7" spans="2:10" ht="12" thickBot="1" x14ac:dyDescent="0.25">
      <c r="B7" s="99"/>
      <c r="C7" s="84" t="s">
        <v>138</v>
      </c>
      <c r="D7" s="85">
        <f>_xll.qlSettingsEvaluationDate(Trigger)</f>
        <v>41992</v>
      </c>
      <c r="E7" s="105"/>
    </row>
    <row r="8" spans="2:10" ht="13.5" x14ac:dyDescent="0.25">
      <c r="B8" s="99"/>
      <c r="C8" s="73" t="s">
        <v>0</v>
      </c>
      <c r="D8" s="86" t="s">
        <v>155</v>
      </c>
      <c r="E8" s="105"/>
      <c r="G8" s="97"/>
      <c r="H8" s="81"/>
      <c r="I8" s="82"/>
      <c r="J8" s="103"/>
    </row>
    <row r="9" spans="2:10" ht="16.5" x14ac:dyDescent="0.25">
      <c r="B9" s="99"/>
      <c r="C9" s="87" t="s">
        <v>149</v>
      </c>
      <c r="D9" s="88" t="s">
        <v>156</v>
      </c>
      <c r="E9" s="105"/>
      <c r="G9" s="98"/>
      <c r="H9" s="70" t="s">
        <v>171</v>
      </c>
      <c r="I9" s="71"/>
      <c r="J9" s="104"/>
    </row>
    <row r="10" spans="2:10" x14ac:dyDescent="0.2">
      <c r="B10" s="99"/>
      <c r="C10" s="87" t="s">
        <v>61</v>
      </c>
      <c r="D10" s="88" t="str">
        <f>Currency&amp;"ON"</f>
        <v>SEKON</v>
      </c>
      <c r="E10" s="105"/>
      <c r="G10" s="99"/>
      <c r="H10" s="113"/>
      <c r="I10" s="112"/>
      <c r="J10" s="106"/>
    </row>
    <row r="11" spans="2:10" x14ac:dyDescent="0.2">
      <c r="B11" s="99"/>
      <c r="C11" s="73" t="s">
        <v>131</v>
      </c>
      <c r="D11" s="89" t="s">
        <v>130</v>
      </c>
      <c r="E11" s="105"/>
      <c r="G11" s="99"/>
      <c r="H11" s="108" t="s">
        <v>172</v>
      </c>
      <c r="I11" s="107" t="s">
        <v>129</v>
      </c>
      <c r="J11" s="105"/>
    </row>
    <row r="12" spans="2:10" x14ac:dyDescent="0.2">
      <c r="B12" s="99"/>
      <c r="C12" s="87" t="s">
        <v>66</v>
      </c>
      <c r="D12" s="90">
        <v>1E-4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65</v>
      </c>
      <c r="D13" s="91">
        <v>-0.01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24</v>
      </c>
      <c r="D14" s="91" t="s">
        <v>159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143</v>
      </c>
      <c r="D15" s="92" t="s">
        <v>144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60</v>
      </c>
      <c r="D16" s="92" t="s">
        <v>152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68</v>
      </c>
      <c r="D17" s="93" t="s">
        <v>67</v>
      </c>
      <c r="E17" s="106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5</v>
      </c>
      <c r="D18" s="88" t="b">
        <v>1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4</v>
      </c>
      <c r="D19" s="88" t="b">
        <v>0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3</v>
      </c>
      <c r="D20" s="88" t="b">
        <v>0</v>
      </c>
      <c r="E20" s="106"/>
      <c r="G20" s="99"/>
      <c r="H20" s="95" t="s">
        <v>127</v>
      </c>
      <c r="I20" s="111" t="s">
        <v>126</v>
      </c>
      <c r="J20" s="106"/>
    </row>
    <row r="21" spans="2:10" x14ac:dyDescent="0.2">
      <c r="B21" s="99"/>
      <c r="C21" s="87" t="s">
        <v>2</v>
      </c>
      <c r="D21" s="94"/>
      <c r="E21" s="106"/>
      <c r="G21" s="99"/>
      <c r="H21" s="113"/>
      <c r="I21" s="112"/>
      <c r="J21" s="106"/>
    </row>
    <row r="22" spans="2:10" x14ac:dyDescent="0.2">
      <c r="B22" s="99"/>
      <c r="C22" s="95" t="s">
        <v>1</v>
      </c>
      <c r="D22" s="96" t="b">
        <v>1</v>
      </c>
      <c r="E22" s="106"/>
      <c r="G22" s="99"/>
      <c r="H22" s="74" t="s">
        <v>134</v>
      </c>
      <c r="I22" s="83" t="s">
        <v>133</v>
      </c>
      <c r="J22" s="105"/>
    </row>
    <row r="23" spans="2:10" ht="12" thickBot="1" x14ac:dyDescent="0.25">
      <c r="B23" s="100"/>
      <c r="C23" s="101"/>
      <c r="D23" s="101"/>
      <c r="E23" s="102"/>
      <c r="G23" s="100"/>
      <c r="H23" s="101"/>
      <c r="I23" s="101"/>
      <c r="J23" s="102"/>
    </row>
  </sheetData>
  <conditionalFormatting sqref="I6">
    <cfRule type="cellIs" dxfId="12" priority="3" stopIfTrue="1" operator="equal">
      <formula>TRUE</formula>
    </cfRule>
  </conditionalFormatting>
  <conditionalFormatting sqref="D5">
    <cfRule type="cellIs" dxfId="11" priority="2" stopIfTrue="1" operator="equal">
      <formula>TRUE</formula>
    </cfRule>
  </conditionalFormatting>
  <conditionalFormatting sqref="I8">
    <cfRule type="cellIs" dxfId="10" priority="1" stopIfTrue="1" operator="equal">
      <formula>TRUE</formula>
    </cfRule>
  </conditionalFormatting>
  <dataValidations count="4">
    <dataValidation type="list" allowBlank="1" showInputMessage="1" showErrorMessage="1" sqref="D11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8">
      <formula1>"EUR,USD,GBP,JPY,CHF,AUD,CNY,CNH,HKD,RMB,SEK"</formula1>
    </dataValidation>
    <dataValidation type="list" allowBlank="1" showInputMessage="1" showErrorMessage="1" sqref="D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>
      <selection activeCell="S3" sqref="S3"/>
    </sheetView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173</v>
      </c>
      <c r="E3" s="119" t="s">
        <v>149</v>
      </c>
      <c r="F3" s="119" t="s">
        <v>174</v>
      </c>
      <c r="G3" s="119" t="s">
        <v>175</v>
      </c>
      <c r="H3" s="119" t="s">
        <v>176</v>
      </c>
      <c r="I3" s="119" t="s">
        <v>177</v>
      </c>
      <c r="J3" s="119" t="s">
        <v>147</v>
      </c>
      <c r="K3" s="119" t="s">
        <v>178</v>
      </c>
      <c r="L3" s="119" t="s">
        <v>179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11:35:50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182</v>
      </c>
      <c r="T4" s="178" t="s">
        <v>166</v>
      </c>
      <c r="U4" s="187" t="s">
        <v>166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2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SEKON#0061</v>
      </c>
      <c r="K5" s="123" t="str">
        <f>_xll.qlOvernightIndex(I5,,D5,Currency,Calendar,H5,J5,Permanent,Trigger,ObjectOverwrite)</f>
        <v>SekiborON#0058</v>
      </c>
      <c r="L5" s="123" t="str">
        <f>_xll.qlLastFixingQuote(PROPER(Currency)&amp;FamilyName&amp;$C5&amp;"LastFixing_Quote",K5,Permanent,Trigger,ObjectOverwrite)</f>
        <v>SekiborONLastFixing_Quote#0058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SekiborON#0058</v>
      </c>
      <c r="S5" s="178" t="str">
        <f t="shared" ref="S5:S10" si="2">"STI"&amp;Currency&amp;Q5&amp;"DFI="</f>
        <v>STISEKTNDFI=</v>
      </c>
      <c r="T5" s="178">
        <v>41992</v>
      </c>
      <c r="U5" s="187">
        <v>7.1999999999999995E-2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7.1999999999999994E-4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Sekibor1W#0057</v>
      </c>
      <c r="L6" s="123" t="str">
        <f>_xll.qlLastFixingQuote(PROPER(Currency)&amp;FamilyName&amp;$C6&amp;"LastFixing_Quote",K6,Permanent,Trigger,ObjectOverwrite)</f>
        <v>Sekibor1WLastFixing_Quote#0057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Sekibor1W#0057</v>
      </c>
      <c r="S6" s="178" t="str">
        <f t="shared" si="2"/>
        <v>STISEK1WDFI=</v>
      </c>
      <c r="T6" s="178">
        <v>41992</v>
      </c>
      <c r="U6" s="187">
        <v>0.10200000000000001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1.0200000000000001E-3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SEK1M#0060</v>
      </c>
      <c r="K7" s="123" t="str">
        <f>_xll.qlIborIndex(I7,FamilyName,C7,D7,Currency,E7,F7,G7,H7,J7,Permanent,Trigger,ObjectOverwrite)</f>
        <v>Sekibor1M#0057</v>
      </c>
      <c r="L7" s="123" t="str">
        <f>_xll.qlLastFixingQuote(PROPER(Currency)&amp;FamilyName&amp;$C7&amp;"LastFixing_Quote",K7,Permanent,Trigger,ObjectOverwrite)</f>
        <v>Sekibor1MLastFixing_Quote#0057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Sekibor1M#0057</v>
      </c>
      <c r="S7" s="178" t="str">
        <f t="shared" si="2"/>
        <v>STISEK1MDFI=</v>
      </c>
      <c r="T7" s="178">
        <v>41992</v>
      </c>
      <c r="U7" s="187">
        <v>0.16899999999999998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1.6899999999999999E-3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Sekibor2M#0057</v>
      </c>
      <c r="L8" s="123" t="str">
        <f>_xll.qlLastFixingQuote(PROPER(Currency)&amp;FamilyName&amp;$C8&amp;"LastFixing_Quote",K8,Permanent,Trigger,ObjectOverwrite)</f>
        <v>Sekibor2MLastFixing_Quote#0057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Sekibor2M#0057</v>
      </c>
      <c r="S8" s="178" t="str">
        <f t="shared" si="2"/>
        <v>STISEK2MDFI=</v>
      </c>
      <c r="T8" s="178">
        <v>41992</v>
      </c>
      <c r="U8" s="187">
        <v>0.21000000000000002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2.1000000000000003E-3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SEK3M#0060</v>
      </c>
      <c r="K9" s="123" t="str">
        <f>_xll.qlIborIndex(I9,FamilyName,C9,D9,Currency,E9,F9,G9,H9,J9,Permanent,Trigger,ObjectOverwrite)</f>
        <v>Sekibor3M#0057</v>
      </c>
      <c r="L9" s="123" t="str">
        <f>_xll.qlLastFixingQuote(PROPER(Currency)&amp;FamilyName&amp;$C9&amp;"LastFixing_Quote",K9,Permanent,Trigger,ObjectOverwrite)</f>
        <v>Sekibor3MLastFixing_Quote#0057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Sekibor3M#0057</v>
      </c>
      <c r="S9" s="178" t="str">
        <f t="shared" si="2"/>
        <v>STISEK3MDFI=</v>
      </c>
      <c r="T9" s="178">
        <v>41992</v>
      </c>
      <c r="U9" s="187">
        <v>0.25900000000000001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2.5900000000000003E-3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SEK6M#0060</v>
      </c>
      <c r="K10" s="125" t="str">
        <f>_xll.qlIborIndex(I10,FamilyName,C10,D10,Currency,E10,F10,G10,H10,J10,Permanent,Trigger,ObjectOverwrite)</f>
        <v>Sekibor6M#0057</v>
      </c>
      <c r="L10" s="125" t="str">
        <f>_xll.qlLastFixingQuote(PROPER(Currency)&amp;FamilyName&amp;$C10&amp;"LastFixing_Quote",K10,Permanent,Trigger,ObjectOverwrite)</f>
        <v>Sekibor6MLastFixing_Quote#0057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Sekibor6M#0057</v>
      </c>
      <c r="S10" s="179" t="str">
        <f t="shared" si="2"/>
        <v>STISEK6MDFI=</v>
      </c>
      <c r="T10" s="179">
        <v>41992</v>
      </c>
      <c r="U10" s="187">
        <v>0.34599999999999997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3.4599999999999995E-3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SEKSTD#0057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167</v>
      </c>
      <c r="F3" s="148" t="s">
        <v>168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SekiborSwapForBasisCalc3M#0132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SekiborSwapForBasisCalc6M#0080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SekiborSwapForBasisCalc9M#0080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SekiborSwapForBasisCalc1Y#0080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SekiborSwapForBasisCalc15M#0080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SekiborSwapForBasisCalc18M#0080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SekiborSwapForBasisCalc2Y#0080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SekiborSwapForBasisCalc3Y#0080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SekiborSwapForBasisCalc4Y#0080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SekiborSwapForBasisCalc5Y#0080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SekiborSwapForBasisCalc6Y#0080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SekiborSwapForBasisCalc7Y#0080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SekiborSwapForBasisCalc8Y#0080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SekiborSwapForBasisCalc9Y#0080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SekiborSwapForBasisCalc10Y#0080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SekiborSwapForBasisCalc11Y#0080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SekiborSwapForBasisCalc12Y#0080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SekiborSwapForBasisCalc13Y#0080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SekiborSwapForBasisCalc14Y#0080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SekiborSwapForBasisCalc15Y#0080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SekiborSwapForBasisCalc16Y#0080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SekiborSwapForBasisCalc17Y#0080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SekiborSwapForBasisCalc18Y#0080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SekiborSwapForBasisCalc19Y#0080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SekiborSwapForBasisCalc20Y#0080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SekiborSwapForBasisCalc21Y#0080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SekiborSwapForBasisCalc22Y#0080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SekiborSwapForBasisCalc23Y#0080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SekiborSwapForBasisCalc24Y#0080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SekiborSwapForBasisCalc25Y#0080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SekiborSwapForBasisCalc26Y#0080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SekiborSwapForBasisCalc27Y#0080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SekiborSwapForBasisCalc28Y#0080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SekiborSwapForBasisCalc29Y#0080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SekiborSwapForBasisCalc30Y#0080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SekiborSwapForBasisCalc35Y#0080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SekiborSwapForBasisCalc40Y#0080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SekiborSwapForBasisCalc50Y#0080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SekiborSwapForBasisCalc60Y#0080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7" style="184" bestFit="1" customWidth="1"/>
    <col min="15" max="15" width="2.7109375" style="184" customWidth="1"/>
    <col min="16" max="16" width="7" style="184" bestFit="1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15</v>
      </c>
      <c r="T4" s="34"/>
    </row>
    <row r="5" spans="2:20" ht="22.5" x14ac:dyDescent="0.2">
      <c r="B5" s="28"/>
      <c r="C5" s="156"/>
      <c r="D5" s="157" t="s">
        <v>180</v>
      </c>
      <c r="E5" s="157" t="s">
        <v>181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12:13:31</v>
      </c>
      <c r="L5" s="167" t="s">
        <v>106</v>
      </c>
      <c r="M5" s="167" t="s">
        <v>105</v>
      </c>
      <c r="N5" s="168" t="s">
        <v>139</v>
      </c>
      <c r="O5" s="32"/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183</v>
      </c>
      <c r="D6" s="36" t="str">
        <f>Currency&amp;$C6&amp;QuoteSuffix</f>
        <v>SEKOND_Quote</v>
      </c>
      <c r="E6" s="36" t="str">
        <f>_xll.qlSimpleQuote(D6,,RateTickValue,Permanent,Trigger,ObjectOverwrite)</f>
        <v>SEKOND_Quote#0004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40" t="e">
        <f>_xll.qlMidEquivalent(L6,M6)</f>
        <v>#NUM!</v>
      </c>
      <c r="O6" s="32"/>
      <c r="P6" s="40" t="e">
        <v>#NUM!</v>
      </c>
      <c r="Q6" s="32"/>
      <c r="R6" s="40" t="e">
        <f t="array" ref="R6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>Currency&amp;$C7&amp;QuoteSuffix</f>
        <v>SEKTND_Quote</v>
      </c>
      <c r="E7" s="43" t="str">
        <f>_xll.qlSimpleQuote(D7,,RateTickValue,Permanent,Trigger,ObjectOverwrite)</f>
        <v>SEKTND_Quote#0062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7.1999999999999995E-2</v>
      </c>
      <c r="M7" s="153">
        <v>0</v>
      </c>
      <c r="N7" s="47">
        <f>_xll.qlMidEquivalent(L7,M7)</f>
        <v>7.1999999999999995E-2</v>
      </c>
      <c r="O7" s="32"/>
      <c r="P7" s="47" t="e">
        <v>#NUM!</v>
      </c>
      <c r="Q7" s="32"/>
      <c r="R7" s="47" t="e">
        <f t="array" ref="R7:R23">QuoteLive</f>
        <v>#NUM!</v>
      </c>
      <c r="S7" s="48">
        <f>_xll.qlSimpleQuoteSetValue(E7,R7/100,Trigger)</f>
        <v>0</v>
      </c>
      <c r="T7" s="34"/>
    </row>
    <row r="8" spans="2:20" x14ac:dyDescent="0.2">
      <c r="B8" s="28"/>
      <c r="C8" s="163" t="s">
        <v>84</v>
      </c>
      <c r="D8" s="43" t="str">
        <f>Currency&amp;$C8&amp;QuoteSuffix</f>
        <v>SEKSND_Quote</v>
      </c>
      <c r="E8" s="43" t="str">
        <f>_xll.qlSimpleQuote(D8,,RateTickValue,Permanent,Trigger,ObjectOverwrite)</f>
        <v>SEKSND_Quote#0061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7" t="e">
        <f>_xll.qlMidEquivalent(L8,M8)</f>
        <v>#NUM!</v>
      </c>
      <c r="O8" s="32"/>
      <c r="P8" s="47">
        <v>7.1999999999999995E-2</v>
      </c>
      <c r="Q8" s="32"/>
      <c r="R8" s="47">
        <v>7.1999999999999995E-2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>Currency&amp;$C9&amp;QuoteSuffix</f>
        <v>SEKSWD_Quote</v>
      </c>
      <c r="E9" s="43" t="str">
        <f>_xll.qlSimpleQuote(D9,,RateTickValue,Permanent,Trigger,ObjectOverwrite)</f>
        <v>SEKSWD_Quote#0061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0.10200000000000001</v>
      </c>
      <c r="M9" s="153">
        <v>0</v>
      </c>
      <c r="N9" s="47">
        <f>_xll.qlMidEquivalent(L9,M9)</f>
        <v>0.10200000000000001</v>
      </c>
      <c r="O9" s="32"/>
      <c r="P9" s="47" t="e">
        <v>#NUM!</v>
      </c>
      <c r="Q9" s="32"/>
      <c r="R9" s="47" t="e">
        <v>#NUM!</v>
      </c>
      <c r="S9" s="48">
        <f>_xll.qlSimpleQuoteSetValue(E9,R9/100,Trigger)</f>
        <v>0</v>
      </c>
      <c r="T9" s="34"/>
    </row>
    <row r="10" spans="2:20" x14ac:dyDescent="0.2">
      <c r="B10" s="28"/>
      <c r="C10" s="163" t="s">
        <v>82</v>
      </c>
      <c r="D10" s="43" t="str">
        <f>Currency&amp;$C10&amp;QuoteSuffix</f>
        <v>SEK2WD_Quote</v>
      </c>
      <c r="E10" s="43" t="str">
        <f>_xll.qlSimpleQuote(D10,,RateTickValue,Permanent,Trigger,ObjectOverwrite)</f>
        <v>SEK2WD_Quote#0061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7" t="e">
        <f>_xll.qlMidEquivalent(L10,M10)</f>
        <v>#NUM!</v>
      </c>
      <c r="O10" s="32"/>
      <c r="P10" s="47" t="e">
        <v>#NUM!</v>
      </c>
      <c r="Q10" s="32"/>
      <c r="R10" s="47">
        <v>0.10200000000000001</v>
      </c>
      <c r="S10" s="48" t="e">
        <f>_xll.qlSimpleQuoteSetValue(E10,R10/100,Trigger)</f>
        <v>#N/A</v>
      </c>
      <c r="T10" s="34"/>
    </row>
    <row r="11" spans="2:20" x14ac:dyDescent="0.2">
      <c r="B11" s="28"/>
      <c r="C11" s="163" t="s">
        <v>81</v>
      </c>
      <c r="D11" s="43" t="str">
        <f>Currency&amp;$C11&amp;QuoteSuffix</f>
        <v>SEK3WD_Quote</v>
      </c>
      <c r="E11" s="43" t="str">
        <f>_xll.qlSimpleQuote(D11,,RateTickValue,Permanent,Trigger,ObjectOverwrite)</f>
        <v>SEK3WD_Quote#0061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7" t="e">
        <f>_xll.qlMidEquivalent(L11,M11)</f>
        <v>#NUM!</v>
      </c>
      <c r="O11" s="32"/>
      <c r="P11" s="154" t="e">
        <v>#NUM!</v>
      </c>
      <c r="Q11" s="32"/>
      <c r="R11" s="47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>Currency&amp;$C12&amp;QuoteSuffix</f>
        <v>SEK1MD_Quote</v>
      </c>
      <c r="E12" s="43" t="str">
        <f>_xll.qlSimpleQuote(D12,,RateTickValue,Permanent,Trigger,ObjectOverwrite)</f>
        <v>SEK1MD_Quote#0061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0.16899999999999998</v>
      </c>
      <c r="M12" s="153">
        <v>0</v>
      </c>
      <c r="N12" s="47">
        <f>_xll.qlMidEquivalent(L12,M12)</f>
        <v>0.16899999999999998</v>
      </c>
      <c r="O12" s="32"/>
      <c r="P12" s="154" t="e">
        <v>#NUM!</v>
      </c>
      <c r="Q12" s="32"/>
      <c r="R12" s="47" t="e">
        <v>#NUM!</v>
      </c>
      <c r="S12" s="48">
        <f>_xll.qlSimpleQuoteSetValue(E12,R12/100,Trigger)</f>
        <v>0</v>
      </c>
      <c r="T12" s="34"/>
    </row>
    <row r="13" spans="2:20" x14ac:dyDescent="0.2">
      <c r="B13" s="28"/>
      <c r="C13" s="163" t="s">
        <v>79</v>
      </c>
      <c r="D13" s="43" t="str">
        <f>Currency&amp;$C13&amp;QuoteSuffix</f>
        <v>SEK2MD_Quote</v>
      </c>
      <c r="E13" s="43" t="str">
        <f>_xll.qlSimpleQuote(D13,,RateTickValue,Permanent,Trigger,ObjectOverwrite)</f>
        <v>SEK2MD_Quote#0061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0.21000000000000002</v>
      </c>
      <c r="M13" s="153">
        <v>0</v>
      </c>
      <c r="N13" s="47">
        <f>_xll.qlMidEquivalent(L13,M13)</f>
        <v>0.21000000000000002</v>
      </c>
      <c r="O13" s="32"/>
      <c r="P13" s="154">
        <v>0.16899999999999998</v>
      </c>
      <c r="Q13" s="32"/>
      <c r="R13" s="47">
        <v>0.16899999999999998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>Currency&amp;$C14&amp;QuoteSuffix</f>
        <v>SEK3MD_Quote</v>
      </c>
      <c r="E14" s="43" t="str">
        <f>_xll.qlSimpleQuote(D14,,RateTickValue,Permanent,Trigger,ObjectOverwrite)</f>
        <v>SEK3MD_Quote#0061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0.25900000000000001</v>
      </c>
      <c r="M14" s="153">
        <v>0</v>
      </c>
      <c r="N14" s="47">
        <f>_xll.qlMidEquivalent(L14,M14)</f>
        <v>0.25900000000000001</v>
      </c>
      <c r="O14" s="32"/>
      <c r="P14" s="154">
        <v>0.21000000000000002</v>
      </c>
      <c r="Q14" s="32"/>
      <c r="R14" s="47">
        <v>0.21000000000000002</v>
      </c>
      <c r="S14" s="48">
        <f>_xll.qlSimpleQuoteSetValue(E14,R14/100,Trigger)</f>
        <v>0</v>
      </c>
      <c r="T14" s="34"/>
    </row>
    <row r="15" spans="2:20" x14ac:dyDescent="0.2">
      <c r="B15" s="28"/>
      <c r="C15" s="163" t="s">
        <v>77</v>
      </c>
      <c r="D15" s="43" t="str">
        <f>Currency&amp;$C15&amp;QuoteSuffix</f>
        <v>SEK4MD_Quote</v>
      </c>
      <c r="E15" s="43" t="str">
        <f>_xll.qlSimpleQuote(D15,,RateTickValue,Permanent,Trigger,ObjectOverwrite)</f>
        <v>SEK4MD_Quote#0061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7" t="e">
        <f>_xll.qlMidEquivalent(L15,M15)</f>
        <v>#NUM!</v>
      </c>
      <c r="O15" s="32"/>
      <c r="P15" s="154">
        <v>0.25900000000000001</v>
      </c>
      <c r="Q15" s="32"/>
      <c r="R15" s="47">
        <v>0.25900000000000001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>Currency&amp;$C16&amp;QuoteSuffix</f>
        <v>SEK5MD_Quote</v>
      </c>
      <c r="E16" s="43" t="str">
        <f>_xll.qlSimpleQuote(D16,,RateTickValue,Permanent,Trigger,ObjectOverwrite)</f>
        <v>SEK5MD_Quote#0061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7" t="e">
        <f>_xll.qlMidEquivalent(L16,M16)</f>
        <v>#NUM!</v>
      </c>
      <c r="O16" s="32"/>
      <c r="P16" s="154" t="e">
        <v>#NUM!</v>
      </c>
      <c r="Q16" s="32"/>
      <c r="R16" s="47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>Currency&amp;$C17&amp;QuoteSuffix</f>
        <v>SEK6MD_Quote</v>
      </c>
      <c r="E17" s="43" t="str">
        <f>_xll.qlSimpleQuote(D17,,RateTickValue,Permanent,Trigger,ObjectOverwrite)</f>
        <v>SEK6MD_Quote#0061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0.34599999999999997</v>
      </c>
      <c r="M17" s="153">
        <v>0</v>
      </c>
      <c r="N17" s="47">
        <f>_xll.qlMidEquivalent(L17,M17)</f>
        <v>0.34599999999999997</v>
      </c>
      <c r="O17" s="32"/>
      <c r="P17" s="154" t="e">
        <v>#NUM!</v>
      </c>
      <c r="Q17" s="32"/>
      <c r="R17" s="47" t="e">
        <v>#NUM!</v>
      </c>
      <c r="S17" s="48">
        <f>_xll.qlSimpleQuoteSetValue(E17,R17/100,Trigger)</f>
        <v>0</v>
      </c>
      <c r="T17" s="34"/>
    </row>
    <row r="18" spans="2:20" x14ac:dyDescent="0.2">
      <c r="B18" s="28"/>
      <c r="C18" s="163" t="s">
        <v>74</v>
      </c>
      <c r="D18" s="43" t="str">
        <f>Currency&amp;$C18&amp;QuoteSuffix</f>
        <v>SEK7MD_Quote</v>
      </c>
      <c r="E18" s="43" t="str">
        <f>_xll.qlSimpleQuote(D18,,RateTickValue,Permanent,Trigger,ObjectOverwrite)</f>
        <v>SEK7MD_Quote#0061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7" t="e">
        <f>_xll.qlMidEquivalent(L18,M18)</f>
        <v>#NUM!</v>
      </c>
      <c r="O18" s="32"/>
      <c r="P18" s="154">
        <v>0.34599999999999997</v>
      </c>
      <c r="Q18" s="32"/>
      <c r="R18" s="47">
        <v>0.34599999999999997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>Currency&amp;$C19&amp;QuoteSuffix</f>
        <v>SEK8MD_Quote</v>
      </c>
      <c r="E19" s="43" t="str">
        <f>_xll.qlSimpleQuote(D19,,RateTickValue,Permanent,Trigger,ObjectOverwrite)</f>
        <v>SEK8MD_Quote#0061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7" t="e">
        <f>_xll.qlMidEquivalent(L19,M19)</f>
        <v>#NUM!</v>
      </c>
      <c r="O19" s="32"/>
      <c r="P19" s="154" t="e">
        <v>#NUM!</v>
      </c>
      <c r="Q19" s="32"/>
      <c r="R19" s="47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>Currency&amp;$C20&amp;QuoteSuffix</f>
        <v>SEK9MD_Quote</v>
      </c>
      <c r="E20" s="43" t="str">
        <f>_xll.qlSimpleQuote(D20,,RateTickValue,Permanent,Trigger,ObjectOverwrite)</f>
        <v>SEK9MD_Quote#0061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7" t="e">
        <f>_xll.qlMidEquivalent(L20,M20)</f>
        <v>#NUM!</v>
      </c>
      <c r="O20" s="32"/>
      <c r="P20" s="154" t="e">
        <v>#NUM!</v>
      </c>
      <c r="Q20" s="32"/>
      <c r="R20" s="47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>Currency&amp;$C21&amp;QuoteSuffix</f>
        <v>SEK10MD_Quote</v>
      </c>
      <c r="E21" s="43" t="str">
        <f>_xll.qlSimpleQuote(D21,,RateTickValue,Permanent,Trigger,ObjectOverwrite)</f>
        <v>SEK10MD_Quote#0061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7" t="e">
        <f>_xll.qlMidEquivalent(L21,M21)</f>
        <v>#NUM!</v>
      </c>
      <c r="O21" s="32"/>
      <c r="P21" s="154" t="e">
        <v>#NUM!</v>
      </c>
      <c r="Q21" s="32"/>
      <c r="R21" s="47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>Currency&amp;$C22&amp;QuoteSuffix</f>
        <v>SEK11MD_Quote</v>
      </c>
      <c r="E22" s="43" t="str">
        <f>_xll.qlSimpleQuote(D22,,RateTickValue,Permanent,Trigger,ObjectOverwrite)</f>
        <v>SEK11MD_Quote#0061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7" t="e">
        <f>_xll.qlMidEquivalent(L22,M22)</f>
        <v>#NUM!</v>
      </c>
      <c r="O22" s="32"/>
      <c r="P22" s="154" t="e">
        <v>#NUM!</v>
      </c>
      <c r="Q22" s="32"/>
      <c r="R22" s="47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>Currency&amp;$C23&amp;QuoteSuffix</f>
        <v>SEK1YD_Quote</v>
      </c>
      <c r="E23" s="50" t="str">
        <f>_xll.qlSimpleQuote(D23,,RateTickValue,Permanent,Trigger,ObjectOverwrite)</f>
        <v>SEK1YD_Quote#0061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4" t="e">
        <f>_xll.qlMidEquivalent(L23,M23)</f>
        <v>#NUM!</v>
      </c>
      <c r="O23" s="32"/>
      <c r="P23" s="154" t="e">
        <v>#NUM!</v>
      </c>
      <c r="Q23" s="32"/>
      <c r="R23" s="54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/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2.42578125" style="27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9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115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31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180</v>
      </c>
      <c r="F5" s="157" t="s">
        <v>181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11:57:22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180</v>
      </c>
      <c r="AC5" s="157" t="s">
        <v>181</v>
      </c>
      <c r="AD5" s="157" t="s">
        <v>170</v>
      </c>
      <c r="AE5" s="157" t="s">
        <v>169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SEK3F1_Quote#0056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</v>
      </c>
      <c r="O6" s="39">
        <v>0.22000000000000003</v>
      </c>
      <c r="P6" s="39">
        <v>0.24</v>
      </c>
      <c r="Q6" s="37">
        <v>0</v>
      </c>
      <c r="R6" s="39">
        <v>0.22999999999999998</v>
      </c>
      <c r="S6" s="39">
        <f>_xll.qlMidEquivalent($O6,$P6)</f>
        <v>0.23</v>
      </c>
      <c r="T6" s="32"/>
      <c r="U6" s="40">
        <v>0.23</v>
      </c>
      <c r="V6" s="32"/>
      <c r="W6" s="40">
        <f t="array" ref="W6:W20">QuoteLive</f>
        <v>0.23</v>
      </c>
      <c r="X6" s="41" t="e">
        <f>_xll.qlSimpleQuoteSetValue(F6,W6/100,Trigger)</f>
        <v>#N/A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FUTSEK3F1_Quote#0057</v>
      </c>
      <c r="AD6" s="199">
        <f>(1-W6/100)*100</f>
        <v>99.77000000000001</v>
      </c>
      <c r="AE6" s="61" t="e">
        <f>_xll.qlSimpleQuoteSetValue(AC6,AD6,Trigger)</f>
        <v>#N/A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SEK3F2_Quote#0056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</v>
      </c>
      <c r="O7" s="46">
        <v>0.22000000000000003</v>
      </c>
      <c r="P7" s="46">
        <v>0.24</v>
      </c>
      <c r="Q7" s="44">
        <v>0</v>
      </c>
      <c r="R7" s="46">
        <v>0.215</v>
      </c>
      <c r="S7" s="46">
        <f>_xll.qlMidEquivalent($O7,$P7)</f>
        <v>0.23</v>
      </c>
      <c r="T7" s="32"/>
      <c r="U7" s="47">
        <v>0.23</v>
      </c>
      <c r="V7" s="32"/>
      <c r="W7" s="47">
        <v>0.23</v>
      </c>
      <c r="X7" s="48" t="e">
        <f>_xll.qlSimpleQuoteSetValue(F7,W7/100,Trigger)</f>
        <v>#N/A</v>
      </c>
      <c r="Y7" s="34"/>
      <c r="AA7" s="28"/>
      <c r="AB7" s="43" t="str">
        <f t="shared" ref="AB7:AB20" si="4">"FUT"&amp;E7</f>
        <v>FUTSEK3F2_Quote</v>
      </c>
      <c r="AC7" s="43" t="str">
        <f>_xll.qlSimpleQuote(AB7,,,,Trigger)</f>
        <v>FUTSEK3F2_Quote#0059</v>
      </c>
      <c r="AD7" s="200">
        <f t="shared" ref="AD7:AD20" si="5">(1-W7/100)*100</f>
        <v>99.77000000000001</v>
      </c>
      <c r="AE7" s="61" t="e">
        <f>_xll.qlSimpleQuoteSetValue(AC7,AD7,Trigger)</f>
        <v>#N/A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SEK3F3_Quote#0056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</v>
      </c>
      <c r="O8" s="46">
        <v>0.22000000000000003</v>
      </c>
      <c r="P8" s="46">
        <v>0.24</v>
      </c>
      <c r="Q8" s="44">
        <v>0</v>
      </c>
      <c r="R8" s="46">
        <v>0.22000000000000003</v>
      </c>
      <c r="S8" s="46">
        <f>_xll.qlMidEquivalent($O8,$P8)</f>
        <v>0.23</v>
      </c>
      <c r="T8" s="32"/>
      <c r="U8" s="47">
        <v>0.23</v>
      </c>
      <c r="V8" s="32"/>
      <c r="W8" s="47">
        <v>0.23</v>
      </c>
      <c r="X8" s="48" t="e">
        <f>_xll.qlSimpleQuoteSetValue(F8,W8/100,Trigger)</f>
        <v>#N/A</v>
      </c>
      <c r="Y8" s="34"/>
      <c r="AA8" s="28"/>
      <c r="AB8" s="43" t="str">
        <f t="shared" si="4"/>
        <v>FUTSEK3F3_Quote</v>
      </c>
      <c r="AC8" s="43" t="str">
        <f>_xll.qlSimpleQuote(AB8,,,,Trigger)</f>
        <v>FUTSEK3F3_Quote#0059</v>
      </c>
      <c r="AD8" s="200">
        <f t="shared" si="5"/>
        <v>99.77000000000001</v>
      </c>
      <c r="AE8" s="61" t="e">
        <f>_xll.qlSimpleQuoteSetValue(AC8,AD8,Trigger)</f>
        <v>#N/A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SEK3F4_Quote#0056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</v>
      </c>
      <c r="O9" s="46">
        <v>0.23500000000000001</v>
      </c>
      <c r="P9" s="46">
        <v>0.255</v>
      </c>
      <c r="Q9" s="44">
        <v>0</v>
      </c>
      <c r="R9" s="46">
        <v>0.23500000000000001</v>
      </c>
      <c r="S9" s="46">
        <f>_xll.qlMidEquivalent($O9,$P9)</f>
        <v>0.245</v>
      </c>
      <c r="T9" s="32"/>
      <c r="U9" s="47">
        <v>0.245</v>
      </c>
      <c r="V9" s="32"/>
      <c r="W9" s="47">
        <v>0.245</v>
      </c>
      <c r="X9" s="48" t="e">
        <f>_xll.qlSimpleQuoteSetValue(F9,W9/100,Trigger)</f>
        <v>#N/A</v>
      </c>
      <c r="Y9" s="34"/>
      <c r="AA9" s="28"/>
      <c r="AB9" s="43" t="str">
        <f t="shared" si="4"/>
        <v>FUTSEK3F4_Quote</v>
      </c>
      <c r="AC9" s="43" t="str">
        <f>_xll.qlSimpleQuote(AB9,,,,Trigger)</f>
        <v>FUTSEK3F4_Quote#0059</v>
      </c>
      <c r="AD9" s="200">
        <f t="shared" si="5"/>
        <v>99.75500000000001</v>
      </c>
      <c r="AE9" s="61" t="e">
        <f>_xll.qlSimpleQuoteSetValue(AC9,AD9,Trigger)</f>
        <v>#N/A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SEK3F5_Quote#0056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</v>
      </c>
      <c r="O10" s="46">
        <v>0.26</v>
      </c>
      <c r="P10" s="46">
        <v>0.28999999999999998</v>
      </c>
      <c r="Q10" s="44">
        <v>0</v>
      </c>
      <c r="R10" s="46">
        <v>0.26500000000000001</v>
      </c>
      <c r="S10" s="46">
        <f>_xll.qlMidEquivalent($O10,$P10)</f>
        <v>0.27500000000000002</v>
      </c>
      <c r="T10" s="32"/>
      <c r="U10" s="47">
        <v>0.27500000000000002</v>
      </c>
      <c r="V10" s="32"/>
      <c r="W10" s="47">
        <v>0.27500000000000002</v>
      </c>
      <c r="X10" s="48" t="e">
        <f>_xll.qlSimpleQuoteSetValue(F10,W10/100,Trigger)</f>
        <v>#N/A</v>
      </c>
      <c r="Y10" s="34"/>
      <c r="AA10" s="28"/>
      <c r="AB10" s="43" t="str">
        <f t="shared" si="4"/>
        <v>FUTSEK3F5_Quote</v>
      </c>
      <c r="AC10" s="43" t="str">
        <f>_xll.qlSimpleQuote(AB10,,,,Trigger)</f>
        <v>FUTSEK3F5_Quote#0059</v>
      </c>
      <c r="AD10" s="200">
        <f t="shared" si="5"/>
        <v>99.724999999999994</v>
      </c>
      <c r="AE10" s="61" t="e">
        <f>_xll.qlSimpleQuoteSetValue(AC10,AD10,Trigger)</f>
        <v>#N/A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SEK3F6_Quote#0056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</v>
      </c>
      <c r="O11" s="46">
        <v>0.3</v>
      </c>
      <c r="P11" s="46">
        <v>0.32999999999999996</v>
      </c>
      <c r="Q11" s="44">
        <v>0</v>
      </c>
      <c r="R11" s="46">
        <v>0.30499999999999999</v>
      </c>
      <c r="S11" s="46">
        <f>_xll.qlMidEquivalent($O11,$P11)</f>
        <v>0.31499999999999995</v>
      </c>
      <c r="T11" s="32"/>
      <c r="U11" s="47">
        <v>0.31499999999999995</v>
      </c>
      <c r="V11" s="32"/>
      <c r="W11" s="47">
        <v>0.31499999999999995</v>
      </c>
      <c r="X11" s="48" t="e">
        <f>_xll.qlSimpleQuoteSetValue(F11,W11/100,Trigger)</f>
        <v>#N/A</v>
      </c>
      <c r="Y11" s="34"/>
      <c r="AA11" s="28"/>
      <c r="AB11" s="43" t="str">
        <f t="shared" si="4"/>
        <v>FUTSEK3F6_Quote</v>
      </c>
      <c r="AC11" s="43" t="str">
        <f>_xll.qlSimpleQuote(AB11,,,,Trigger)</f>
        <v>FUTSEK3F6_Quote#0059</v>
      </c>
      <c r="AD11" s="200">
        <f t="shared" si="5"/>
        <v>99.685000000000002</v>
      </c>
      <c r="AE11" s="61" t="e">
        <f>_xll.qlSimpleQuoteSetValue(AC11,AD11,Trigger)</f>
        <v>#N/A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SEK3F7_Quote#0056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</v>
      </c>
      <c r="O12" s="46">
        <v>0.35499999999999998</v>
      </c>
      <c r="P12" s="46">
        <v>0.38500000000000001</v>
      </c>
      <c r="Q12" s="44">
        <v>0</v>
      </c>
      <c r="R12" s="46">
        <v>0.36</v>
      </c>
      <c r="S12" s="46">
        <f>_xll.qlMidEquivalent($O12,$P12)</f>
        <v>0.37</v>
      </c>
      <c r="T12" s="32"/>
      <c r="U12" s="47">
        <v>0.37</v>
      </c>
      <c r="V12" s="32"/>
      <c r="W12" s="47">
        <v>0.37</v>
      </c>
      <c r="X12" s="48" t="e">
        <f>_xll.qlSimpleQuoteSetValue(F12,W12/100,Trigger)</f>
        <v>#N/A</v>
      </c>
      <c r="Y12" s="34"/>
      <c r="AA12" s="28"/>
      <c r="AB12" s="43" t="str">
        <f t="shared" si="4"/>
        <v>FUTSEK3F7_Quote</v>
      </c>
      <c r="AC12" s="43" t="str">
        <f>_xll.qlSimpleQuote(AB12,,,,Trigger)</f>
        <v>FUTSEK3F7_Quote#0059</v>
      </c>
      <c r="AD12" s="200">
        <f t="shared" si="5"/>
        <v>99.63</v>
      </c>
      <c r="AE12" s="61" t="e">
        <f>_xll.qlSimpleQuoteSetValue(AC12,AD12,Trigger)</f>
        <v>#N/A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SEK3F8_Quote#0056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</v>
      </c>
      <c r="O13" s="46">
        <v>0.43</v>
      </c>
      <c r="P13" s="46">
        <v>0.45999999999999996</v>
      </c>
      <c r="Q13" s="44">
        <v>0</v>
      </c>
      <c r="R13" s="46">
        <v>0.42499999999999999</v>
      </c>
      <c r="S13" s="46">
        <f>_xll.qlMidEquivalent($O13,$P13)</f>
        <v>0.44499999999999995</v>
      </c>
      <c r="T13" s="32"/>
      <c r="U13" s="47">
        <v>0.44499999999999995</v>
      </c>
      <c r="V13" s="32"/>
      <c r="W13" s="47">
        <v>0.44499999999999995</v>
      </c>
      <c r="X13" s="48" t="e">
        <f>_xll.qlSimpleQuoteSetValue(F13,W13/100,Trigger)</f>
        <v>#N/A</v>
      </c>
      <c r="Y13" s="34"/>
      <c r="AA13" s="28"/>
      <c r="AB13" s="43" t="str">
        <f t="shared" si="4"/>
        <v>FUTSEK3F8_Quote</v>
      </c>
      <c r="AC13" s="43" t="str">
        <f>_xll.qlSimpleQuote(AB13,,,,Trigger)</f>
        <v>FUTSEK3F8_Quote#0059</v>
      </c>
      <c r="AD13" s="200">
        <f t="shared" si="5"/>
        <v>99.555000000000007</v>
      </c>
      <c r="AE13" s="61" t="e">
        <f>_xll.qlSimpleQuoteSetValue(AC13,AD13,Trigger)</f>
        <v>#N/A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SEK3F9_Quote#0056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</v>
      </c>
      <c r="O14" s="46">
        <v>0.51</v>
      </c>
      <c r="P14" s="46">
        <v>0.55000000000000004</v>
      </c>
      <c r="Q14" s="44">
        <v>0</v>
      </c>
      <c r="R14" s="46">
        <v>0.49299999999999999</v>
      </c>
      <c r="S14" s="46">
        <f>_xll.qlMidEquivalent($O14,$P14)</f>
        <v>0.53</v>
      </c>
      <c r="T14" s="32"/>
      <c r="U14" s="47">
        <v>0.53</v>
      </c>
      <c r="V14" s="32"/>
      <c r="W14" s="47">
        <v>0.53</v>
      </c>
      <c r="X14" s="48" t="e">
        <f>_xll.qlSimpleQuoteSetValue(F14,W14/100,Trigger)</f>
        <v>#N/A</v>
      </c>
      <c r="Y14" s="34"/>
      <c r="AA14" s="28"/>
      <c r="AB14" s="43" t="str">
        <f t="shared" si="4"/>
        <v>FUTSEK3F9_Quote</v>
      </c>
      <c r="AC14" s="43" t="str">
        <f>_xll.qlSimpleQuote(AB14,,,,Trigger)</f>
        <v>FUTSEK3F9_Quote#0059</v>
      </c>
      <c r="AD14" s="200">
        <f t="shared" si="5"/>
        <v>99.47</v>
      </c>
      <c r="AE14" s="61" t="e">
        <f>_xll.qlSimpleQuoteSetValue(AC14,AD14,Trigger)</f>
        <v>#N/A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SEK3F10_Quote#0056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</v>
      </c>
      <c r="O15" s="46">
        <v>0.59199999999999997</v>
      </c>
      <c r="P15" s="46">
        <v>0.63200000000000001</v>
      </c>
      <c r="Q15" s="44">
        <v>0</v>
      </c>
      <c r="R15" s="46">
        <v>0.57599999999999996</v>
      </c>
      <c r="S15" s="46">
        <f>_xll.qlMidEquivalent($O15,$P15)</f>
        <v>0.61199999999999999</v>
      </c>
      <c r="T15" s="32"/>
      <c r="U15" s="47">
        <v>0.61199999999999999</v>
      </c>
      <c r="V15" s="32"/>
      <c r="W15" s="47">
        <v>0.61199999999999999</v>
      </c>
      <c r="X15" s="48" t="e">
        <f>_xll.qlSimpleQuoteSetValue(F15,W15/100,Trigger)</f>
        <v>#N/A</v>
      </c>
      <c r="Y15" s="34"/>
      <c r="AA15" s="28"/>
      <c r="AB15" s="43" t="str">
        <f t="shared" si="4"/>
        <v>FUTSEK3F10_Quote</v>
      </c>
      <c r="AC15" s="43" t="str">
        <f>_xll.qlSimpleQuote(AB15,,,,Trigger)</f>
        <v>FUTSEK3F10_Quote#0059</v>
      </c>
      <c r="AD15" s="200">
        <f t="shared" si="5"/>
        <v>99.388000000000005</v>
      </c>
      <c r="AE15" s="61" t="e">
        <f>_xll.qlSimpleQuoteSetValue(AC15,AD15,Trigger)</f>
        <v>#N/A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SEK3F11_Quote#0056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</v>
      </c>
      <c r="O16" s="46">
        <v>0.67199999999999993</v>
      </c>
      <c r="P16" s="46">
        <v>0.71199999999999997</v>
      </c>
      <c r="Q16" s="44">
        <v>0</v>
      </c>
      <c r="R16" s="46">
        <v>0.66100000000000003</v>
      </c>
      <c r="S16" s="46">
        <f>_xll.qlMidEquivalent($O16,$P16)</f>
        <v>0.69199999999999995</v>
      </c>
      <c r="T16" s="32"/>
      <c r="U16" s="47">
        <v>0.69199999999999995</v>
      </c>
      <c r="V16" s="32"/>
      <c r="W16" s="47">
        <v>0.69199999999999995</v>
      </c>
      <c r="X16" s="48" t="e">
        <f>_xll.qlSimpleQuoteSetValue(F16,W16/100,Trigger)</f>
        <v>#N/A</v>
      </c>
      <c r="Y16" s="34"/>
      <c r="AA16" s="28"/>
      <c r="AB16" s="43" t="str">
        <f t="shared" si="4"/>
        <v>FUTSEK3F11_Quote</v>
      </c>
      <c r="AC16" s="43" t="str">
        <f>_xll.qlSimpleQuote(AB16,,,,Trigger)</f>
        <v>FUTSEK3F11_Quote#0059</v>
      </c>
      <c r="AD16" s="200">
        <f t="shared" si="5"/>
        <v>99.307999999999993</v>
      </c>
      <c r="AE16" s="61" t="e">
        <f>_xll.qlSimpleQuoteSetValue(AC16,AD16,Trigger)</f>
        <v>#N/A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SEK3F12_Quote#0056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</v>
      </c>
      <c r="O17" s="46">
        <v>0.753</v>
      </c>
      <c r="P17" s="46">
        <v>0.79299999999999993</v>
      </c>
      <c r="Q17" s="44">
        <v>0</v>
      </c>
      <c r="R17" s="46">
        <v>0.749</v>
      </c>
      <c r="S17" s="46">
        <f>_xll.qlMidEquivalent($O17,$P17)</f>
        <v>0.77299999999999991</v>
      </c>
      <c r="T17" s="32"/>
      <c r="U17" s="47">
        <v>0.77299999999999991</v>
      </c>
      <c r="V17" s="32"/>
      <c r="W17" s="47">
        <v>0.77299999999999991</v>
      </c>
      <c r="X17" s="48" t="e">
        <f>_xll.qlSimpleQuoteSetValue(F17,W17/100,Trigger)</f>
        <v>#N/A</v>
      </c>
      <c r="Y17" s="34"/>
      <c r="AA17" s="28"/>
      <c r="AB17" s="43" t="str">
        <f t="shared" si="4"/>
        <v>FUTSEK3F12_Quote</v>
      </c>
      <c r="AC17" s="43" t="str">
        <f>_xll.qlSimpleQuote(AB17,,,,Trigger)</f>
        <v>FUTSEK3F12_Quote#0059</v>
      </c>
      <c r="AD17" s="200">
        <f t="shared" si="5"/>
        <v>99.227000000000004</v>
      </c>
      <c r="AE17" s="61" t="e">
        <f>_xll.qlSimpleQuoteSetValue(AC17,AD17,Trigger)</f>
        <v>#N/A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SEK3F13_Quote#0056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>_xll.qlMidEquivalent($O18,$P18)</f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4"/>
        <v>FUTSEK3F13_Quote</v>
      </c>
      <c r="AC18" s="43" t="str">
        <f>_xll.qlSimpleQuote(AB18,,,,Trigger)</f>
        <v>FUTSEK3F13_Quote#0059</v>
      </c>
      <c r="AD18" s="200" t="e">
        <f t="shared" si="5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SEK3F14_Quote#0056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>_xll.qlMidEquivalent($O19,$P19)</f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4"/>
        <v>FUTSEK3F14_Quote</v>
      </c>
      <c r="AC19" s="43" t="str">
        <f>_xll.qlSimpleQuote(AB19,,,,Trigger)</f>
        <v>FUTSEK3F14_Quote#0059</v>
      </c>
      <c r="AD19" s="200" t="e">
        <f t="shared" si="5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SEK3F15_Quote#0056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>_xll.qlMidEquivalent($O20,$P20)</f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4"/>
        <v>FUTSEK3F15_Quote</v>
      </c>
      <c r="AC20" s="50" t="str">
        <f>_xll.qlSimpleQuote(AB20,,,,Trigger)</f>
        <v>FUTSEK3F15_Quote#0059</v>
      </c>
      <c r="AD20" s="201" t="e">
        <f t="shared" si="5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7"/>
  <sheetViews>
    <sheetView showGridLines="0" workbookViewId="0">
      <selection activeCell="O5" sqref="O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3" style="184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6"/>
      <c r="K3" s="7"/>
      <c r="L3" s="7"/>
      <c r="M3" s="7"/>
      <c r="N3" s="7"/>
      <c r="O3" s="31" t="s">
        <v>115</v>
      </c>
      <c r="P3" s="7"/>
      <c r="Q3" s="7"/>
      <c r="R3" s="23"/>
      <c r="S3" s="7"/>
      <c r="T3" s="7"/>
      <c r="U3" s="32"/>
      <c r="V3" s="32"/>
      <c r="W3" s="32"/>
      <c r="X3" s="32"/>
      <c r="Y3" s="32"/>
      <c r="Z3" s="30"/>
    </row>
    <row r="4" spans="2:28" x14ac:dyDescent="0.2">
      <c r="B4" s="151"/>
      <c r="C4" s="7"/>
      <c r="D4" s="7"/>
      <c r="E4" s="211"/>
      <c r="F4" s="211"/>
      <c r="G4" s="211"/>
      <c r="H4" s="30"/>
      <c r="J4" s="28"/>
      <c r="K4" s="32"/>
      <c r="L4" s="7"/>
      <c r="M4" s="7"/>
      <c r="N4" s="7"/>
      <c r="O4" s="7"/>
      <c r="P4" s="7"/>
      <c r="Q4" s="7"/>
      <c r="R4" s="7"/>
      <c r="S4" s="7"/>
      <c r="T4" s="7"/>
      <c r="U4" s="32"/>
      <c r="V4" s="32"/>
      <c r="W4" s="32"/>
      <c r="X4" s="7"/>
      <c r="Y4" s="33">
        <f>_xll.ohTrigger(Y6:Y59)</f>
        <v>70</v>
      </c>
      <c r="Z4" s="34"/>
    </row>
    <row r="5" spans="2:28" ht="22.5" x14ac:dyDescent="0.2">
      <c r="B5" s="28"/>
      <c r="C5" s="226"/>
      <c r="D5" s="208"/>
      <c r="E5" s="157" t="s">
        <v>180</v>
      </c>
      <c r="F5" s="157" t="s">
        <v>181</v>
      </c>
      <c r="G5" s="158" t="str">
        <f>_xll.ohRangeRetrieveError(F5)</f>
        <v/>
      </c>
      <c r="H5" s="30"/>
      <c r="J5" s="28"/>
      <c r="K5" s="230"/>
      <c r="L5" s="234"/>
      <c r="M5" s="234"/>
      <c r="N5" s="234"/>
      <c r="O5" s="235" t="str">
        <f>_xll.RData(O6:O59,P5:S5,"RTFEED:IDN",ReutersRtMode,,P6)</f>
        <v>Updated at 12:04:55</v>
      </c>
      <c r="P5" s="190" t="s">
        <v>106</v>
      </c>
      <c r="Q5" s="190" t="s">
        <v>105</v>
      </c>
      <c r="R5" s="190" t="s">
        <v>117</v>
      </c>
      <c r="S5" s="190" t="s">
        <v>123</v>
      </c>
      <c r="T5" s="189" t="s">
        <v>184</v>
      </c>
      <c r="U5" s="32"/>
      <c r="V5" s="168" t="s">
        <v>121</v>
      </c>
      <c r="W5" s="32"/>
      <c r="X5" s="175" t="s">
        <v>120</v>
      </c>
      <c r="Y5" s="209" t="s">
        <v>119</v>
      </c>
      <c r="Z5" s="34"/>
    </row>
    <row r="6" spans="2:28" x14ac:dyDescent="0.2">
      <c r="B6" s="28"/>
      <c r="C6" s="212" t="s">
        <v>86</v>
      </c>
      <c r="D6" s="213" t="s">
        <v>22</v>
      </c>
      <c r="E6" s="35" t="str">
        <f t="shared" ref="E6:E37" si="0">Currency&amp;$C6&amp;$D6&amp;QuoteSuffix</f>
        <v>SEKOISSW_Quote</v>
      </c>
      <c r="F6" s="35" t="str">
        <f>_xll.qlSimpleQuote(E6,,RateTickValue,Permanent,Trigger,ObjectOverwrite)</f>
        <v>SEKOISSW_Quote#0055</v>
      </c>
      <c r="G6" s="192" t="str">
        <f>_xll.ohRangeRetrieveError(F6)</f>
        <v/>
      </c>
      <c r="H6" s="30" t="s">
        <v>154</v>
      </c>
      <c r="J6" s="28"/>
      <c r="K6" s="38" t="s">
        <v>22</v>
      </c>
      <c r="L6" s="38" t="s">
        <v>163</v>
      </c>
      <c r="M6" s="38" t="s">
        <v>164</v>
      </c>
      <c r="N6" s="227" t="str">
        <f t="shared" ref="N6:N37" si="1">Currency&amp;L6&amp;M6&amp;K6</f>
        <v>SEKAMTNSSW</v>
      </c>
      <c r="O6" s="227" t="str">
        <f t="array" ref="O6:O59">Instruments&amp;"="&amp;VLOOKUP(Contributor,ContributorTable,2,FALSE)</f>
        <v>SEKAMTNSSW=</v>
      </c>
      <c r="P6" s="39" t="s">
        <v>153</v>
      </c>
      <c r="Q6" s="39" t="s">
        <v>153</v>
      </c>
      <c r="R6" s="39" t="s">
        <v>153</v>
      </c>
      <c r="S6" s="39" t="s">
        <v>153</v>
      </c>
      <c r="T6" s="39" t="e">
        <f>_xll.qlMidEquivalent($P6,$Q6,$R6,$S6)</f>
        <v>#NUM!</v>
      </c>
      <c r="U6" s="231"/>
      <c r="V6" s="232" t="e">
        <v>#NUM!</v>
      </c>
      <c r="W6" s="231"/>
      <c r="X6" s="39" t="e">
        <f t="array" ref="X6:X59">QuoteLive</f>
        <v>#NUM!</v>
      </c>
      <c r="Y6" s="41">
        <f>_xll.qlSimpleQuoteSetValue(F6,X6/100,Trigger)</f>
        <v>0</v>
      </c>
      <c r="Z6" s="34"/>
    </row>
    <row r="7" spans="2:28" x14ac:dyDescent="0.2">
      <c r="B7" s="28"/>
      <c r="C7" s="214" t="s">
        <v>86</v>
      </c>
      <c r="D7" s="215" t="s">
        <v>21</v>
      </c>
      <c r="E7" s="42" t="str">
        <f t="shared" si="0"/>
        <v>SEKOIS2W_Quote</v>
      </c>
      <c r="F7" s="42" t="str">
        <f>_xll.qlSimpleQuote(E7,,RateTickValue,Permanent,Trigger,ObjectOverwrite)</f>
        <v>SEKOIS2W_Quote#0055</v>
      </c>
      <c r="G7" s="193" t="str">
        <f>_xll.ohRangeRetrieveError(F7)</f>
        <v/>
      </c>
      <c r="H7" s="30" t="s">
        <v>154</v>
      </c>
      <c r="J7" s="28"/>
      <c r="K7" s="45" t="s">
        <v>21</v>
      </c>
      <c r="L7" s="45" t="s">
        <v>163</v>
      </c>
      <c r="M7" s="45" t="s">
        <v>164</v>
      </c>
      <c r="N7" s="228" t="str">
        <f t="shared" si="1"/>
        <v>SEKAMTNS2W</v>
      </c>
      <c r="O7" s="228" t="str">
        <v>SEKAMTNS2W=</v>
      </c>
      <c r="P7" s="46" t="s">
        <v>153</v>
      </c>
      <c r="Q7" s="46" t="s">
        <v>153</v>
      </c>
      <c r="R7" s="46" t="s">
        <v>153</v>
      </c>
      <c r="S7" s="46" t="s">
        <v>153</v>
      </c>
      <c r="T7" s="46" t="e">
        <f>_xll.qlMidEquivalent($P7,$Q7,$R7,$S7)</f>
        <v>#NUM!</v>
      </c>
      <c r="U7" s="231"/>
      <c r="V7" s="233" t="e">
        <v>#NUM!</v>
      </c>
      <c r="W7" s="231"/>
      <c r="X7" s="46" t="e">
        <v>#NUM!</v>
      </c>
      <c r="Y7" s="48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20</v>
      </c>
      <c r="E8" s="42" t="str">
        <f t="shared" si="0"/>
        <v>SEKOIS3W_Quote</v>
      </c>
      <c r="F8" s="42" t="str">
        <f>_xll.qlSimpleQuote(E8,,RateTickValue,Permanent,Trigger,ObjectOverwrite)</f>
        <v>SEKOIS3W_Quote#0055</v>
      </c>
      <c r="G8" s="193" t="str">
        <f>_xll.ohRangeRetrieveError(F8)</f>
        <v/>
      </c>
      <c r="H8" s="30" t="s">
        <v>154</v>
      </c>
      <c r="J8" s="28"/>
      <c r="K8" s="45" t="s">
        <v>20</v>
      </c>
      <c r="L8" s="45" t="s">
        <v>163</v>
      </c>
      <c r="M8" s="45" t="s">
        <v>164</v>
      </c>
      <c r="N8" s="228" t="str">
        <f t="shared" si="1"/>
        <v>SEKAMTNS3W</v>
      </c>
      <c r="O8" s="228" t="str">
        <v>SEKAMTNS3W=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>_xll.qlMidEquivalent($P8,$Q8,$R8,$S8)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19</v>
      </c>
      <c r="E9" s="42" t="str">
        <f t="shared" si="0"/>
        <v>SEKOIS1M_Quote</v>
      </c>
      <c r="F9" s="42" t="str">
        <f>_xll.qlSimpleQuote(E9,,RateTickValue,Permanent,Trigger,ObjectOverwrite)</f>
        <v>SEKOIS1M_Quote#0055</v>
      </c>
      <c r="G9" s="193" t="str">
        <f>_xll.ohRangeRetrieveError(F9)</f>
        <v/>
      </c>
      <c r="H9" s="30" t="s">
        <v>154</v>
      </c>
      <c r="J9" s="28"/>
      <c r="K9" s="45" t="s">
        <v>19</v>
      </c>
      <c r="L9" s="45" t="s">
        <v>163</v>
      </c>
      <c r="M9" s="45" t="s">
        <v>164</v>
      </c>
      <c r="N9" s="228" t="str">
        <f t="shared" si="1"/>
        <v>SEKAMTNS1M</v>
      </c>
      <c r="O9" s="228" t="str">
        <v>SEKAMTNS1M=</v>
      </c>
      <c r="P9" s="46">
        <v>6.7999999999999991E-2</v>
      </c>
      <c r="Q9" s="46">
        <v>8.8000000000000009E-2</v>
      </c>
      <c r="R9" s="46">
        <v>0</v>
      </c>
      <c r="S9" s="46">
        <v>0.09</v>
      </c>
      <c r="T9" s="46">
        <f>_xll.qlMidEquivalent($P9,$Q9,$R9,$S9)</f>
        <v>7.8E-2</v>
      </c>
      <c r="U9" s="231"/>
      <c r="V9" s="233">
        <v>7.8E-2</v>
      </c>
      <c r="W9" s="231"/>
      <c r="X9" s="46">
        <v>7.8E-2</v>
      </c>
      <c r="Y9" s="48">
        <f>_xll.qlSimpleQuoteSetValue(F9,X9/100,Trigger)</f>
        <v>0</v>
      </c>
      <c r="Z9" s="34"/>
      <c r="AB9" s="237"/>
    </row>
    <row r="10" spans="2:28" x14ac:dyDescent="0.2">
      <c r="B10" s="28"/>
      <c r="C10" s="214" t="s">
        <v>86</v>
      </c>
      <c r="D10" s="215" t="s">
        <v>18</v>
      </c>
      <c r="E10" s="42" t="str">
        <f t="shared" si="0"/>
        <v>SEKOIS2M_Quote</v>
      </c>
      <c r="F10" s="42" t="str">
        <f>_xll.qlSimpleQuote(E10,,RateTickValue,Permanent,Trigger,ObjectOverwrite)</f>
        <v>SEKOIS2M_Quote#0055</v>
      </c>
      <c r="G10" s="193" t="str">
        <f>_xll.ohRangeRetrieveError(F10)</f>
        <v/>
      </c>
      <c r="H10" s="30" t="s">
        <v>154</v>
      </c>
      <c r="J10" s="28"/>
      <c r="K10" s="45" t="s">
        <v>18</v>
      </c>
      <c r="L10" s="45" t="s">
        <v>163</v>
      </c>
      <c r="M10" s="45" t="s">
        <v>164</v>
      </c>
      <c r="N10" s="228" t="str">
        <f t="shared" si="1"/>
        <v>SEKAMTNS2M</v>
      </c>
      <c r="O10" s="228" t="str">
        <v>SEKAMTNS2M=</v>
      </c>
      <c r="P10" s="46">
        <v>6.5000000000000002E-2</v>
      </c>
      <c r="Q10" s="46">
        <v>8.4999999999999992E-2</v>
      </c>
      <c r="R10" s="46">
        <v>0</v>
      </c>
      <c r="S10" s="46">
        <v>6.5000000000000002E-2</v>
      </c>
      <c r="T10" s="46">
        <f>_xll.qlMidEquivalent($P10,$Q10,$R10,$S10)</f>
        <v>7.4999999999999997E-2</v>
      </c>
      <c r="U10" s="231"/>
      <c r="V10" s="233">
        <v>7.4999999999999997E-2</v>
      </c>
      <c r="W10" s="231"/>
      <c r="X10" s="46">
        <v>7.4999999999999997E-2</v>
      </c>
      <c r="Y10" s="48">
        <f>_xll.qlSimpleQuoteSetValue(F10,X10/100,Trigger)</f>
        <v>0</v>
      </c>
      <c r="Z10" s="34"/>
    </row>
    <row r="11" spans="2:28" x14ac:dyDescent="0.2">
      <c r="B11" s="28"/>
      <c r="C11" s="214" t="s">
        <v>86</v>
      </c>
      <c r="D11" s="215" t="s">
        <v>17</v>
      </c>
      <c r="E11" s="42" t="str">
        <f t="shared" si="0"/>
        <v>SEKOIS3M_Quote</v>
      </c>
      <c r="F11" s="42" t="str">
        <f>_xll.qlSimpleQuote(E11,,RateTickValue,Permanent,Trigger,ObjectOverwrite)</f>
        <v>SEKOIS3M_Quote#0055</v>
      </c>
      <c r="G11" s="193" t="str">
        <f>_xll.ohRangeRetrieveError(F11)</f>
        <v/>
      </c>
      <c r="H11" s="30" t="s">
        <v>154</v>
      </c>
      <c r="J11" s="28"/>
      <c r="K11" s="45" t="s">
        <v>17</v>
      </c>
      <c r="L11" s="45" t="s">
        <v>163</v>
      </c>
      <c r="M11" s="45" t="s">
        <v>164</v>
      </c>
      <c r="N11" s="228" t="str">
        <f t="shared" si="1"/>
        <v>SEKAMTNS3M</v>
      </c>
      <c r="O11" s="228" t="str">
        <v>SEKAMTNS3M=</v>
      </c>
      <c r="P11" s="46">
        <v>0.06</v>
      </c>
      <c r="Q11" s="46">
        <v>0.08</v>
      </c>
      <c r="R11" s="46">
        <v>0</v>
      </c>
      <c r="S11" s="46">
        <v>5.5000000000000007E-2</v>
      </c>
      <c r="T11" s="46">
        <f>_xll.qlMidEquivalent($P11,$Q11,$R11,$S11)</f>
        <v>7.0000000000000007E-2</v>
      </c>
      <c r="U11" s="231"/>
      <c r="V11" s="233">
        <v>7.0000000000000007E-2</v>
      </c>
      <c r="W11" s="231"/>
      <c r="X11" s="46">
        <v>7.0000000000000007E-2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16</v>
      </c>
      <c r="E12" s="42" t="str">
        <f t="shared" si="0"/>
        <v>SEKOIS4M_Quote</v>
      </c>
      <c r="F12" s="42" t="str">
        <f>_xll.qlSimpleQuote(E12,,RateTickValue,Permanent,Trigger,ObjectOverwrite)</f>
        <v>SEKOIS4M_Quote#0055</v>
      </c>
      <c r="G12" s="193" t="str">
        <f>_xll.ohRangeRetrieveError(F12)</f>
        <v/>
      </c>
      <c r="H12" s="30" t="s">
        <v>154</v>
      </c>
      <c r="J12" s="28"/>
      <c r="K12" s="45" t="s">
        <v>16</v>
      </c>
      <c r="L12" s="45" t="s">
        <v>163</v>
      </c>
      <c r="M12" s="45" t="s">
        <v>164</v>
      </c>
      <c r="N12" s="228" t="str">
        <f t="shared" si="1"/>
        <v>SEKAMTNS4M</v>
      </c>
      <c r="O12" s="228" t="str">
        <v>SEKAMTNS4M=</v>
      </c>
      <c r="P12" s="46" t="s">
        <v>153</v>
      </c>
      <c r="Q12" s="46" t="s">
        <v>153</v>
      </c>
      <c r="R12" s="46" t="s">
        <v>153</v>
      </c>
      <c r="S12" s="46" t="s">
        <v>153</v>
      </c>
      <c r="T12" s="46" t="e">
        <f>_xll.qlMidEquivalent($P12,$Q12,$R12,$S12)</f>
        <v>#NUM!</v>
      </c>
      <c r="U12" s="231"/>
      <c r="V12" s="233" t="e">
        <v>#NUM!</v>
      </c>
      <c r="W12" s="231"/>
      <c r="X12" s="46" t="e">
        <v>#NUM!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15</v>
      </c>
      <c r="E13" s="42" t="str">
        <f t="shared" si="0"/>
        <v>SEKOIS5M_Quote</v>
      </c>
      <c r="F13" s="42" t="str">
        <f>_xll.qlSimpleQuote(E13,,RateTickValue,Permanent,Trigger,ObjectOverwrite)</f>
        <v>SEKOIS5M_Quote#0055</v>
      </c>
      <c r="G13" s="193" t="str">
        <f>_xll.ohRangeRetrieveError(F13)</f>
        <v/>
      </c>
      <c r="H13" s="30" t="s">
        <v>154</v>
      </c>
      <c r="J13" s="28"/>
      <c r="K13" s="45" t="s">
        <v>15</v>
      </c>
      <c r="L13" s="45" t="s">
        <v>163</v>
      </c>
      <c r="M13" s="45" t="s">
        <v>164</v>
      </c>
      <c r="N13" s="228" t="str">
        <f t="shared" si="1"/>
        <v>SEKAMTNS5M</v>
      </c>
      <c r="O13" s="228" t="str">
        <v>SEKAMTNS5M=</v>
      </c>
      <c r="P13" s="46" t="s">
        <v>153</v>
      </c>
      <c r="Q13" s="46" t="s">
        <v>153</v>
      </c>
      <c r="R13" s="46" t="s">
        <v>153</v>
      </c>
      <c r="S13" s="46" t="s">
        <v>153</v>
      </c>
      <c r="T13" s="46" t="e">
        <f>_xll.qlMidEquivalent($P13,$Q13,$R13,$S13)</f>
        <v>#NUM!</v>
      </c>
      <c r="U13" s="231"/>
      <c r="V13" s="233" t="e">
        <v>#NUM!</v>
      </c>
      <c r="W13" s="231"/>
      <c r="X13" s="46" t="e">
        <v>#NUM!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14</v>
      </c>
      <c r="E14" s="42" t="str">
        <f t="shared" si="0"/>
        <v>SEKOIS6M_Quote</v>
      </c>
      <c r="F14" s="42" t="str">
        <f>_xll.qlSimpleQuote(E14,,RateTickValue,Permanent,Trigger,ObjectOverwrite)</f>
        <v>SEKOIS6M_Quote#0055</v>
      </c>
      <c r="G14" s="193" t="str">
        <f>_xll.ohRangeRetrieveError(F14)</f>
        <v/>
      </c>
      <c r="H14" s="30" t="s">
        <v>154</v>
      </c>
      <c r="J14" s="28"/>
      <c r="K14" s="45" t="s">
        <v>14</v>
      </c>
      <c r="L14" s="45" t="s">
        <v>163</v>
      </c>
      <c r="M14" s="45" t="s">
        <v>164</v>
      </c>
      <c r="N14" s="228" t="str">
        <f t="shared" si="1"/>
        <v>SEKAMTNS6M</v>
      </c>
      <c r="O14" s="228" t="str">
        <v>SEKAMTNS6M=</v>
      </c>
      <c r="P14" s="46">
        <v>4.4999999999999998E-2</v>
      </c>
      <c r="Q14" s="46">
        <v>6.5000000000000002E-2</v>
      </c>
      <c r="R14" s="46">
        <v>0</v>
      </c>
      <c r="S14" s="46">
        <v>0.04</v>
      </c>
      <c r="T14" s="46">
        <f>_xll.qlMidEquivalent($P14,$Q14,$R14,$S14)</f>
        <v>5.5E-2</v>
      </c>
      <c r="U14" s="231"/>
      <c r="V14" s="233">
        <v>5.5E-2</v>
      </c>
      <c r="W14" s="231"/>
      <c r="X14" s="46">
        <v>5.5E-2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13</v>
      </c>
      <c r="E15" s="42" t="str">
        <f t="shared" si="0"/>
        <v>SEKOIS7M_Quote</v>
      </c>
      <c r="F15" s="42" t="str">
        <f>_xll.qlSimpleQuote(E15,,RateTickValue,Permanent,Trigger,ObjectOverwrite)</f>
        <v>SEKOIS7M_Quote#0055</v>
      </c>
      <c r="G15" s="193" t="str">
        <f>_xll.ohRangeRetrieveError(F15)</f>
        <v/>
      </c>
      <c r="H15" s="30" t="s">
        <v>154</v>
      </c>
      <c r="J15" s="28"/>
      <c r="K15" s="45" t="s">
        <v>13</v>
      </c>
      <c r="L15" s="45" t="s">
        <v>163</v>
      </c>
      <c r="M15" s="45" t="s">
        <v>164</v>
      </c>
      <c r="N15" s="228" t="str">
        <f t="shared" si="1"/>
        <v>SEKAMTNS7M</v>
      </c>
      <c r="O15" s="228" t="str">
        <v>SEKAMTNS7M=</v>
      </c>
      <c r="P15" s="46" t="s">
        <v>153</v>
      </c>
      <c r="Q15" s="46" t="s">
        <v>153</v>
      </c>
      <c r="R15" s="46" t="s">
        <v>153</v>
      </c>
      <c r="S15" s="46" t="s">
        <v>153</v>
      </c>
      <c r="T15" s="46" t="e">
        <f>_xll.qlMidEquivalent($P15,$Q15,$R15,$S15)</f>
        <v>#NUM!</v>
      </c>
      <c r="U15" s="231"/>
      <c r="V15" s="233" t="e">
        <v>#NUM!</v>
      </c>
      <c r="W15" s="231"/>
      <c r="X15" s="46" t="e">
        <v>#NUM!</v>
      </c>
      <c r="Y15" s="48">
        <f>_xll.qlSimpleQuoteSetValue(F15,X15/100,Trigger)</f>
        <v>0</v>
      </c>
      <c r="Z15" s="34"/>
      <c r="AB15" s="237"/>
    </row>
    <row r="16" spans="2:28" x14ac:dyDescent="0.2">
      <c r="B16" s="28"/>
      <c r="C16" s="214" t="s">
        <v>86</v>
      </c>
      <c r="D16" s="215" t="s">
        <v>12</v>
      </c>
      <c r="E16" s="42" t="str">
        <f t="shared" si="0"/>
        <v>SEKOIS8M_Quote</v>
      </c>
      <c r="F16" s="42" t="str">
        <f>_xll.qlSimpleQuote(E16,,RateTickValue,Permanent,Trigger,ObjectOverwrite)</f>
        <v>SEKOIS8M_Quote#0055</v>
      </c>
      <c r="G16" s="193" t="str">
        <f>_xll.ohRangeRetrieveError(F16)</f>
        <v/>
      </c>
      <c r="H16" s="30" t="s">
        <v>154</v>
      </c>
      <c r="J16" s="28"/>
      <c r="K16" s="45" t="s">
        <v>12</v>
      </c>
      <c r="L16" s="45" t="s">
        <v>163</v>
      </c>
      <c r="M16" s="45" t="s">
        <v>164</v>
      </c>
      <c r="N16" s="228" t="str">
        <f t="shared" si="1"/>
        <v>SEKAMTNS8M</v>
      </c>
      <c r="O16" s="228" t="str">
        <v>SEKAMTNS8M=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>_xll.qlMidEquivalent($P16,$Q16,$R16,$S16)</f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</row>
    <row r="17" spans="2:29" x14ac:dyDescent="0.2">
      <c r="B17" s="28"/>
      <c r="C17" s="214" t="s">
        <v>86</v>
      </c>
      <c r="D17" s="215" t="s">
        <v>11</v>
      </c>
      <c r="E17" s="42" t="str">
        <f t="shared" si="0"/>
        <v>SEKOIS9M_Quote</v>
      </c>
      <c r="F17" s="42" t="str">
        <f>_xll.qlSimpleQuote(E17,,RateTickValue,Permanent,Trigger,ObjectOverwrite)</f>
        <v>SEKOIS9M_Quote#0055</v>
      </c>
      <c r="G17" s="193" t="str">
        <f>_xll.ohRangeRetrieveError(F17)</f>
        <v/>
      </c>
      <c r="H17" s="30" t="s">
        <v>154</v>
      </c>
      <c r="J17" s="28"/>
      <c r="K17" s="45" t="s">
        <v>11</v>
      </c>
      <c r="L17" s="45" t="s">
        <v>163</v>
      </c>
      <c r="M17" s="45" t="s">
        <v>164</v>
      </c>
      <c r="N17" s="228" t="str">
        <f t="shared" si="1"/>
        <v>SEKAMTNS9M</v>
      </c>
      <c r="O17" s="228" t="str">
        <v>SEKAMTNS9M=</v>
      </c>
      <c r="P17" s="46">
        <v>3.4999999999999996E-2</v>
      </c>
      <c r="Q17" s="46">
        <v>5.5000000000000007E-2</v>
      </c>
      <c r="R17" s="46">
        <v>0</v>
      </c>
      <c r="S17" s="46">
        <v>0.03</v>
      </c>
      <c r="T17" s="46">
        <f>_xll.qlMidEquivalent($P17,$Q17,$R17,$S17)</f>
        <v>4.4999999999999998E-2</v>
      </c>
      <c r="U17" s="231"/>
      <c r="V17" s="233">
        <v>4.4999999999999998E-2</v>
      </c>
      <c r="W17" s="231"/>
      <c r="X17" s="46">
        <v>4.4999999999999998E-2</v>
      </c>
      <c r="Y17" s="48">
        <f>_xll.qlSimpleQuoteSetValue(F17,X17/100,Trigger)</f>
        <v>0</v>
      </c>
      <c r="Z17" s="34"/>
      <c r="AC17" s="237"/>
    </row>
    <row r="18" spans="2:29" x14ac:dyDescent="0.2">
      <c r="B18" s="28"/>
      <c r="C18" s="214" t="s">
        <v>86</v>
      </c>
      <c r="D18" s="215" t="s">
        <v>10</v>
      </c>
      <c r="E18" s="42" t="str">
        <f t="shared" si="0"/>
        <v>SEKOIS10M_Quote</v>
      </c>
      <c r="F18" s="42" t="str">
        <f>_xll.qlSimpleQuote(E18,,RateTickValue,Permanent,Trigger,ObjectOverwrite)</f>
        <v>SEKOIS10M_Quote#0055</v>
      </c>
      <c r="G18" s="193" t="str">
        <f>_xll.ohRangeRetrieveError(F18)</f>
        <v/>
      </c>
      <c r="H18" s="30" t="s">
        <v>154</v>
      </c>
      <c r="J18" s="28"/>
      <c r="K18" s="45" t="s">
        <v>10</v>
      </c>
      <c r="L18" s="45" t="s">
        <v>163</v>
      </c>
      <c r="M18" s="45" t="s">
        <v>164</v>
      </c>
      <c r="N18" s="228" t="str">
        <f t="shared" si="1"/>
        <v>SEKAMTNS10M</v>
      </c>
      <c r="O18" s="228" t="str">
        <v>SEKAMTNS10M=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6" t="e">
        <f>_xll.qlMidEquivalent($P18,$Q18,$R18,$S18)</f>
        <v>#NUM!</v>
      </c>
      <c r="U18" s="231"/>
      <c r="V18" s="233" t="e">
        <v>#NUM!</v>
      </c>
      <c r="W18" s="231"/>
      <c r="X18" s="46" t="e">
        <v>#NUM!</v>
      </c>
      <c r="Y18" s="48">
        <f>_xll.qlSimpleQuoteSetValue(F18,X18/100,Trigger)</f>
        <v>0</v>
      </c>
      <c r="Z18" s="34"/>
    </row>
    <row r="19" spans="2:29" x14ac:dyDescent="0.2">
      <c r="B19" s="28"/>
      <c r="C19" s="214" t="s">
        <v>86</v>
      </c>
      <c r="D19" s="215" t="s">
        <v>9</v>
      </c>
      <c r="E19" s="42" t="str">
        <f t="shared" si="0"/>
        <v>SEKOIS11M_Quote</v>
      </c>
      <c r="F19" s="42" t="str">
        <f>_xll.qlSimpleQuote(E19,,RateTickValue,Permanent,Trigger,ObjectOverwrite)</f>
        <v>SEKOIS11M_Quote#0055</v>
      </c>
      <c r="G19" s="193" t="str">
        <f>_xll.ohRangeRetrieveError(F19)</f>
        <v/>
      </c>
      <c r="H19" s="30" t="s">
        <v>154</v>
      </c>
      <c r="J19" s="28"/>
      <c r="K19" s="45" t="s">
        <v>9</v>
      </c>
      <c r="L19" s="45" t="s">
        <v>163</v>
      </c>
      <c r="M19" s="45" t="s">
        <v>164</v>
      </c>
      <c r="N19" s="228" t="str">
        <f t="shared" si="1"/>
        <v>SEKAMTNS11M</v>
      </c>
      <c r="O19" s="228" t="str">
        <v>SEKAMTNS11M=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>_xll.qlMidEquivalent($P19,$Q19,$R19,$S19)</f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8</v>
      </c>
      <c r="E20" s="42" t="str">
        <f t="shared" si="0"/>
        <v>SEKOIS1Y_Quote</v>
      </c>
      <c r="F20" s="42" t="str">
        <f>_xll.qlSimpleQuote(E20,,RateTickValue,Permanent,Trigger,ObjectOverwrite)</f>
        <v>SEKOIS1Y_Quote#0055</v>
      </c>
      <c r="G20" s="193" t="str">
        <f>_xll.ohRangeRetrieveError(F20)</f>
        <v/>
      </c>
      <c r="H20" s="30" t="s">
        <v>154</v>
      </c>
      <c r="J20" s="28"/>
      <c r="K20" s="45" t="s">
        <v>8</v>
      </c>
      <c r="L20" s="45" t="s">
        <v>163</v>
      </c>
      <c r="M20" s="45" t="s">
        <v>164</v>
      </c>
      <c r="N20" s="228" t="str">
        <f t="shared" si="1"/>
        <v>SEKAMTNS1Y</v>
      </c>
      <c r="O20" s="228" t="str">
        <v>SEKAMTNS1Y=</v>
      </c>
      <c r="P20" s="46">
        <v>3.9E-2</v>
      </c>
      <c r="Q20" s="46">
        <v>0.06</v>
      </c>
      <c r="R20" s="46">
        <v>0</v>
      </c>
      <c r="S20" s="46">
        <v>2.5000000000000001E-2</v>
      </c>
      <c r="T20" s="46">
        <f>_xll.qlMidEquivalent($P20,$Q20,$R20,$S20)</f>
        <v>4.9500000000000002E-2</v>
      </c>
      <c r="U20" s="231"/>
      <c r="V20" s="233">
        <v>4.9500000000000002E-2</v>
      </c>
      <c r="W20" s="231"/>
      <c r="X20" s="46">
        <v>4.9500000000000002E-2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103</v>
      </c>
      <c r="E21" s="42" t="str">
        <f t="shared" si="0"/>
        <v>SEKOIS13M_Quote</v>
      </c>
      <c r="F21" s="42" t="str">
        <f>_xll.qlSimpleQuote(E21,,RateTickValue,Permanent,Trigger,ObjectOverwrite)</f>
        <v>SEKOIS13M_Quote#0055</v>
      </c>
      <c r="G21" s="193" t="str">
        <f>_xll.ohRangeRetrieveError(F21)</f>
        <v/>
      </c>
      <c r="H21" s="30" t="s">
        <v>154</v>
      </c>
      <c r="J21" s="28"/>
      <c r="K21" s="45" t="s">
        <v>103</v>
      </c>
      <c r="L21" s="45" t="s">
        <v>163</v>
      </c>
      <c r="M21" s="45" t="s">
        <v>164</v>
      </c>
      <c r="N21" s="228" t="str">
        <f t="shared" si="1"/>
        <v>SEKAMTNS13M</v>
      </c>
      <c r="O21" s="228" t="str">
        <v>SEKAMTNS13M=</v>
      </c>
      <c r="P21" s="46" t="s">
        <v>153</v>
      </c>
      <c r="Q21" s="46" t="s">
        <v>153</v>
      </c>
      <c r="R21" s="46" t="s">
        <v>153</v>
      </c>
      <c r="S21" s="46" t="s">
        <v>153</v>
      </c>
      <c r="T21" s="46" t="e">
        <f>_xll.qlMidEquivalent($P21,$Q21,$R21,$S21)</f>
        <v>#NUM!</v>
      </c>
      <c r="U21" s="231"/>
      <c r="V21" s="233" t="e">
        <v>#NUM!</v>
      </c>
      <c r="W21" s="231"/>
      <c r="X21" s="46" t="e">
        <v>#NUM!</v>
      </c>
      <c r="Y21" s="48">
        <f>_xll.qlSimpleQuoteSetValue(F21,X21/100,Trigger)</f>
        <v>0</v>
      </c>
      <c r="Z21" s="34"/>
    </row>
    <row r="22" spans="2:29" x14ac:dyDescent="0.2">
      <c r="B22" s="28"/>
      <c r="C22" s="214" t="s">
        <v>86</v>
      </c>
      <c r="D22" s="215" t="s">
        <v>102</v>
      </c>
      <c r="E22" s="42" t="str">
        <f t="shared" si="0"/>
        <v>SEKOIS14M_Quote</v>
      </c>
      <c r="F22" s="42" t="str">
        <f>_xll.qlSimpleQuote(E22,,RateTickValue,Permanent,Trigger,ObjectOverwrite)</f>
        <v>SEKOIS14M_Quote#0055</v>
      </c>
      <c r="G22" s="193" t="str">
        <f>_xll.ohRangeRetrieveError(F22)</f>
        <v/>
      </c>
      <c r="H22" s="30" t="s">
        <v>154</v>
      </c>
      <c r="J22" s="28"/>
      <c r="K22" s="45" t="s">
        <v>102</v>
      </c>
      <c r="L22" s="45" t="s">
        <v>163</v>
      </c>
      <c r="M22" s="45" t="s">
        <v>164</v>
      </c>
      <c r="N22" s="228" t="str">
        <f t="shared" si="1"/>
        <v>SEKAMTNS14M</v>
      </c>
      <c r="O22" s="228" t="str">
        <v>SEKAMTNS14M=</v>
      </c>
      <c r="P22" s="46" t="s">
        <v>153</v>
      </c>
      <c r="Q22" s="46" t="s">
        <v>153</v>
      </c>
      <c r="R22" s="46" t="s">
        <v>153</v>
      </c>
      <c r="S22" s="46" t="s">
        <v>153</v>
      </c>
      <c r="T22" s="46" t="e">
        <f>_xll.qlMidEquivalent($P22,$Q22,$R22,$S22)</f>
        <v>#NUM!</v>
      </c>
      <c r="U22" s="231"/>
      <c r="V22" s="233" t="e">
        <v>#NUM!</v>
      </c>
      <c r="W22" s="231"/>
      <c r="X22" s="46" t="e">
        <v>#NUM!</v>
      </c>
      <c r="Y22" s="48">
        <f>_xll.qlSimpleQuoteSetValue(F22,X22/100,Trigger)</f>
        <v>0</v>
      </c>
      <c r="Z22" s="34"/>
    </row>
    <row r="23" spans="2:29" x14ac:dyDescent="0.2">
      <c r="B23" s="28"/>
      <c r="C23" s="214" t="s">
        <v>86</v>
      </c>
      <c r="D23" s="215" t="s">
        <v>64</v>
      </c>
      <c r="E23" s="42" t="str">
        <f t="shared" si="0"/>
        <v>SEKOIS15M_Quote</v>
      </c>
      <c r="F23" s="42" t="str">
        <f>_xll.qlSimpleQuote(E23,,RateTickValue,Permanent,Trigger,ObjectOverwrite)</f>
        <v>SEKOIS15M_Quote#0055</v>
      </c>
      <c r="G23" s="193" t="str">
        <f>_xll.ohRangeRetrieveError(F23)</f>
        <v/>
      </c>
      <c r="H23" s="30" t="s">
        <v>154</v>
      </c>
      <c r="J23" s="28"/>
      <c r="K23" s="45" t="s">
        <v>64</v>
      </c>
      <c r="L23" s="45" t="s">
        <v>163</v>
      </c>
      <c r="M23" s="45" t="s">
        <v>164</v>
      </c>
      <c r="N23" s="228" t="str">
        <f t="shared" si="1"/>
        <v>SEKAMTNS15M</v>
      </c>
      <c r="O23" s="228" t="str">
        <v>SEKAMTNS15M=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>_xll.qlMidEquivalent($P23,$Q23,$R23,$S23)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101</v>
      </c>
      <c r="E24" s="42" t="str">
        <f t="shared" si="0"/>
        <v>SEKOIS16M_Quote</v>
      </c>
      <c r="F24" s="42" t="str">
        <f>_xll.qlSimpleQuote(E24,,RateTickValue,Permanent,Trigger,ObjectOverwrite)</f>
        <v>SEKOIS16M_Quote#0055</v>
      </c>
      <c r="G24" s="193" t="str">
        <f>_xll.ohRangeRetrieveError(F24)</f>
        <v/>
      </c>
      <c r="H24" s="30" t="s">
        <v>154</v>
      </c>
      <c r="J24" s="28"/>
      <c r="K24" s="45" t="s">
        <v>101</v>
      </c>
      <c r="L24" s="45" t="s">
        <v>163</v>
      </c>
      <c r="M24" s="45" t="s">
        <v>164</v>
      </c>
      <c r="N24" s="228" t="str">
        <f t="shared" si="1"/>
        <v>SEKAMTNS16M</v>
      </c>
      <c r="O24" s="228" t="str">
        <v>SEKAMTNS16M=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>_xll.qlMidEquivalent($P24,$Q24,$R24,$S24)</f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100</v>
      </c>
      <c r="E25" s="42" t="str">
        <f t="shared" si="0"/>
        <v>SEKOIS17M_Quote</v>
      </c>
      <c r="F25" s="42" t="str">
        <f>_xll.qlSimpleQuote(E25,,RateTickValue,Permanent,Trigger,ObjectOverwrite)</f>
        <v>SEKOIS17M_Quote#0055</v>
      </c>
      <c r="G25" s="193" t="str">
        <f>_xll.ohRangeRetrieveError(F25)</f>
        <v/>
      </c>
      <c r="H25" s="30" t="s">
        <v>154</v>
      </c>
      <c r="J25" s="28"/>
      <c r="K25" s="45" t="s">
        <v>100</v>
      </c>
      <c r="L25" s="45" t="s">
        <v>163</v>
      </c>
      <c r="M25" s="45" t="s">
        <v>164</v>
      </c>
      <c r="N25" s="228" t="str">
        <f t="shared" si="1"/>
        <v>SEKAMTNS17M</v>
      </c>
      <c r="O25" s="228" t="str">
        <v>SEKAMTNS17M=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>_xll.qlMidEquivalent($P25,$Q25,$R25,$S25)</f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63</v>
      </c>
      <c r="E26" s="42" t="str">
        <f t="shared" si="0"/>
        <v>SEKOIS18M_Quote</v>
      </c>
      <c r="F26" s="42" t="str">
        <f>_xll.qlSimpleQuote(E26,,RateTickValue,Permanent,Trigger,ObjectOverwrite)</f>
        <v>SEKOIS18M_Quote#0055</v>
      </c>
      <c r="G26" s="193" t="str">
        <f>_xll.ohRangeRetrieveError(F26)</f>
        <v/>
      </c>
      <c r="H26" s="30" t="s">
        <v>154</v>
      </c>
      <c r="J26" s="28"/>
      <c r="K26" s="45" t="s">
        <v>63</v>
      </c>
      <c r="L26" s="45" t="s">
        <v>163</v>
      </c>
      <c r="M26" s="45" t="s">
        <v>164</v>
      </c>
      <c r="N26" s="228" t="str">
        <f t="shared" si="1"/>
        <v>SEKAMTNS18M</v>
      </c>
      <c r="O26" s="228" t="str">
        <v>SEKAMTNS18M=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>_xll.qlMidEquivalent($P26,$Q26,$R26,$S26)</f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99</v>
      </c>
      <c r="E27" s="42" t="str">
        <f t="shared" si="0"/>
        <v>SEKOIS19M_Quote</v>
      </c>
      <c r="F27" s="42" t="str">
        <f>_xll.qlSimpleQuote(E27,,RateTickValue,Permanent,Trigger,ObjectOverwrite)</f>
        <v>SEKOIS19M_Quote#0055</v>
      </c>
      <c r="G27" s="193" t="str">
        <f>_xll.ohRangeRetrieveError(F27)</f>
        <v/>
      </c>
      <c r="H27" s="30" t="s">
        <v>154</v>
      </c>
      <c r="J27" s="28"/>
      <c r="K27" s="45" t="s">
        <v>99</v>
      </c>
      <c r="L27" s="45" t="s">
        <v>163</v>
      </c>
      <c r="M27" s="45" t="s">
        <v>164</v>
      </c>
      <c r="N27" s="228" t="str">
        <f t="shared" si="1"/>
        <v>SEKAMTNS19M</v>
      </c>
      <c r="O27" s="228" t="str">
        <v>SEKAMTNS19M=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>_xll.qlMidEquivalent($P27,$Q27,$R27,$S27)</f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  <c r="AB27" s="237"/>
    </row>
    <row r="28" spans="2:29" x14ac:dyDescent="0.2">
      <c r="B28" s="28"/>
      <c r="C28" s="214" t="s">
        <v>86</v>
      </c>
      <c r="D28" s="215" t="s">
        <v>98</v>
      </c>
      <c r="E28" s="42" t="str">
        <f t="shared" si="0"/>
        <v>SEKOIS20M_Quote</v>
      </c>
      <c r="F28" s="42" t="str">
        <f>_xll.qlSimpleQuote(E28,,RateTickValue,Permanent,Trigger,ObjectOverwrite)</f>
        <v>SEKOIS20M_Quote#0055</v>
      </c>
      <c r="G28" s="193" t="str">
        <f>_xll.ohRangeRetrieveError(F28)</f>
        <v/>
      </c>
      <c r="H28" s="30" t="s">
        <v>154</v>
      </c>
      <c r="J28" s="28"/>
      <c r="K28" s="45" t="s">
        <v>98</v>
      </c>
      <c r="L28" s="45" t="s">
        <v>163</v>
      </c>
      <c r="M28" s="45" t="s">
        <v>164</v>
      </c>
      <c r="N28" s="228" t="str">
        <f t="shared" si="1"/>
        <v>SEKAMTNS20M</v>
      </c>
      <c r="O28" s="228" t="str">
        <v>SEKAMTNS20M=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>_xll.qlMidEquivalent($P28,$Q28,$R28,$S28)</f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62</v>
      </c>
      <c r="E29" s="42" t="str">
        <f t="shared" si="0"/>
        <v>SEKOIS21M_Quote</v>
      </c>
      <c r="F29" s="42" t="str">
        <f>_xll.qlSimpleQuote(E29,,RateTickValue,Permanent,Trigger,ObjectOverwrite)</f>
        <v>SEKOIS21M_Quote#0055</v>
      </c>
      <c r="G29" s="193" t="str">
        <f>_xll.ohRangeRetrieveError(F29)</f>
        <v/>
      </c>
      <c r="H29" s="30" t="s">
        <v>154</v>
      </c>
      <c r="J29" s="28"/>
      <c r="K29" s="45" t="s">
        <v>62</v>
      </c>
      <c r="L29" s="45" t="s">
        <v>163</v>
      </c>
      <c r="M29" s="45" t="s">
        <v>164</v>
      </c>
      <c r="N29" s="228" t="str">
        <f t="shared" si="1"/>
        <v>SEKAMTNS21M</v>
      </c>
      <c r="O29" s="228" t="str">
        <v>SEKAMTNS21M=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>_xll.qlMidEquivalent($P29,$Q29,$R29,$S29)</f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</row>
    <row r="30" spans="2:29" x14ac:dyDescent="0.2">
      <c r="B30" s="28"/>
      <c r="C30" s="214" t="s">
        <v>86</v>
      </c>
      <c r="D30" s="215" t="s">
        <v>97</v>
      </c>
      <c r="E30" s="42" t="str">
        <f t="shared" si="0"/>
        <v>SEKOIS22M_Quote</v>
      </c>
      <c r="F30" s="42" t="str">
        <f>_xll.qlSimpleQuote(E30,,RateTickValue,Permanent,Trigger,ObjectOverwrite)</f>
        <v>SEKOIS22M_Quote#0055</v>
      </c>
      <c r="G30" s="193" t="str">
        <f>_xll.ohRangeRetrieveError(F30)</f>
        <v/>
      </c>
      <c r="H30" s="30" t="s">
        <v>154</v>
      </c>
      <c r="J30" s="28"/>
      <c r="K30" s="45" t="s">
        <v>97</v>
      </c>
      <c r="L30" s="45" t="s">
        <v>163</v>
      </c>
      <c r="M30" s="45" t="s">
        <v>164</v>
      </c>
      <c r="N30" s="228" t="str">
        <f t="shared" si="1"/>
        <v>SEKAMTNS22M</v>
      </c>
      <c r="O30" s="228" t="str">
        <v>SEKAMTNS22M=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>_xll.qlMidEquivalent($P30,$Q30,$R30,$S30)</f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96</v>
      </c>
      <c r="E31" s="42" t="str">
        <f t="shared" si="0"/>
        <v>SEKOIS23M_Quote</v>
      </c>
      <c r="F31" s="42" t="str">
        <f>_xll.qlSimpleQuote(E31,,RateTickValue,Permanent,Trigger,ObjectOverwrite)</f>
        <v>SEKOIS23M_Quote#0055</v>
      </c>
      <c r="G31" s="193" t="str">
        <f>_xll.ohRangeRetrieveError(F31)</f>
        <v/>
      </c>
      <c r="H31" s="30" t="s">
        <v>154</v>
      </c>
      <c r="J31" s="28"/>
      <c r="K31" s="45" t="s">
        <v>96</v>
      </c>
      <c r="L31" s="45" t="s">
        <v>163</v>
      </c>
      <c r="M31" s="45" t="s">
        <v>164</v>
      </c>
      <c r="N31" s="228" t="str">
        <f t="shared" si="1"/>
        <v>SEKAMTNS23M</v>
      </c>
      <c r="O31" s="228" t="str">
        <v>SEKAMTNS23M=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>_xll.qlMidEquivalent($P31,$Q31,$R31,$S31)</f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58</v>
      </c>
      <c r="E32" s="42" t="str">
        <f t="shared" si="0"/>
        <v>SEKOIS2Y_Quote</v>
      </c>
      <c r="F32" s="42" t="str">
        <f>_xll.qlSimpleQuote(E32,,RateTickValue,Permanent,Trigger,ObjectOverwrite)</f>
        <v>SEKOIS2Y_Quote#0055</v>
      </c>
      <c r="G32" s="193" t="str">
        <f>_xll.ohRangeRetrieveError(F32)</f>
        <v/>
      </c>
      <c r="H32" s="30" t="s">
        <v>154</v>
      </c>
      <c r="J32" s="28"/>
      <c r="K32" s="45" t="s">
        <v>58</v>
      </c>
      <c r="L32" s="45" t="s">
        <v>163</v>
      </c>
      <c r="M32" s="45" t="s">
        <v>164</v>
      </c>
      <c r="N32" s="228" t="str">
        <f t="shared" si="1"/>
        <v>SEKAMTNS2Y</v>
      </c>
      <c r="O32" s="228" t="str">
        <v>SEKAMTNS2Y=</v>
      </c>
      <c r="P32" s="46">
        <v>5.7000000000000009E-2</v>
      </c>
      <c r="Q32" s="46">
        <v>7.8E-2</v>
      </c>
      <c r="R32" s="46">
        <v>0</v>
      </c>
      <c r="S32" s="46">
        <v>2.0899999999999998E-2</v>
      </c>
      <c r="T32" s="46">
        <f>_xll.qlMidEquivalent($P32,$Q32,$R32,$S32)</f>
        <v>6.7500000000000004E-2</v>
      </c>
      <c r="U32" s="231"/>
      <c r="V32" s="233">
        <v>6.7500000000000004E-2</v>
      </c>
      <c r="W32" s="231"/>
      <c r="X32" s="46">
        <v>6.7500000000000004E-2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95</v>
      </c>
      <c r="E33" s="42" t="str">
        <f t="shared" si="0"/>
        <v>SEKOIS27M_Quote</v>
      </c>
      <c r="F33" s="42" t="str">
        <f>_xll.qlSimpleQuote(E33,,RateTickValue,Permanent,Trigger,ObjectOverwrite)</f>
        <v>SEKOIS27M_Quote#0055</v>
      </c>
      <c r="G33" s="193" t="str">
        <f>_xll.ohRangeRetrieveError(F33)</f>
        <v/>
      </c>
      <c r="H33" s="30" t="s">
        <v>154</v>
      </c>
      <c r="J33" s="28"/>
      <c r="K33" s="45" t="s">
        <v>95</v>
      </c>
      <c r="L33" s="45" t="s">
        <v>163</v>
      </c>
      <c r="M33" s="45" t="s">
        <v>164</v>
      </c>
      <c r="N33" s="228" t="str">
        <f t="shared" si="1"/>
        <v>SEKAMTNS27M</v>
      </c>
      <c r="O33" s="228" t="str">
        <v>SEKAMTNS27M=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>_xll.qlMidEquivalent($P33,$Q33,$R33,$S33)</f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94</v>
      </c>
      <c r="E34" s="42" t="str">
        <f t="shared" si="0"/>
        <v>SEKOIS30M_Quote</v>
      </c>
      <c r="F34" s="42" t="str">
        <f>_xll.qlSimpleQuote(E34,,RateTickValue,Permanent,Trigger,ObjectOverwrite)</f>
        <v>SEKOIS30M_Quote#0055</v>
      </c>
      <c r="G34" s="193" t="str">
        <f>_xll.ohRangeRetrieveError(F34)</f>
        <v/>
      </c>
      <c r="H34" s="30" t="s">
        <v>154</v>
      </c>
      <c r="J34" s="28"/>
      <c r="K34" s="45" t="s">
        <v>94</v>
      </c>
      <c r="L34" s="45" t="s">
        <v>163</v>
      </c>
      <c r="M34" s="45" t="s">
        <v>164</v>
      </c>
      <c r="N34" s="228" t="str">
        <f t="shared" si="1"/>
        <v>SEKAMTNS30M</v>
      </c>
      <c r="O34" s="228" t="str">
        <v>SEKAMTNS30M=</v>
      </c>
      <c r="P34" s="46" t="s">
        <v>153</v>
      </c>
      <c r="Q34" s="46" t="s">
        <v>153</v>
      </c>
      <c r="R34" s="46" t="s">
        <v>153</v>
      </c>
      <c r="S34" s="46" t="s">
        <v>153</v>
      </c>
      <c r="T34" s="46" t="e">
        <f>_xll.qlMidEquivalent($P34,$Q34,$R34,$S34)</f>
        <v>#NUM!</v>
      </c>
      <c r="U34" s="231"/>
      <c r="V34" s="233" t="e">
        <v>#NUM!</v>
      </c>
      <c r="W34" s="231"/>
      <c r="X34" s="46" t="e">
        <v>#NUM!</v>
      </c>
      <c r="Y34" s="48">
        <f>_xll.qlSimpleQuoteSetValue(F34,X34/100,Trigger)</f>
        <v>0</v>
      </c>
      <c r="Z34" s="34"/>
    </row>
    <row r="35" spans="2:26" x14ac:dyDescent="0.2">
      <c r="B35" s="28"/>
      <c r="C35" s="214" t="s">
        <v>86</v>
      </c>
      <c r="D35" s="215" t="s">
        <v>93</v>
      </c>
      <c r="E35" s="42" t="str">
        <f t="shared" si="0"/>
        <v>SEKOIS33M_Quote</v>
      </c>
      <c r="F35" s="42" t="str">
        <f>_xll.qlSimpleQuote(E35,,RateTickValue,Permanent,Trigger,ObjectOverwrite)</f>
        <v>SEKOIS33M_Quote#0055</v>
      </c>
      <c r="G35" s="193" t="str">
        <f>_xll.ohRangeRetrieveError(F35)</f>
        <v/>
      </c>
      <c r="H35" s="30" t="s">
        <v>154</v>
      </c>
      <c r="J35" s="28"/>
      <c r="K35" s="45" t="s">
        <v>93</v>
      </c>
      <c r="L35" s="45" t="s">
        <v>163</v>
      </c>
      <c r="M35" s="45" t="s">
        <v>164</v>
      </c>
      <c r="N35" s="228" t="str">
        <f t="shared" si="1"/>
        <v>SEKAMTNS33M</v>
      </c>
      <c r="O35" s="228" t="str">
        <v>SEKAMTNS33M=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>_xll.qlMidEquivalent($P35,$Q35,$R35,$S35)</f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57</v>
      </c>
      <c r="E36" s="42" t="str">
        <f t="shared" si="0"/>
        <v>SEKOIS3Y_Quote</v>
      </c>
      <c r="F36" s="42" t="str">
        <f>_xll.qlSimpleQuote(E36,,RateTickValue,Permanent,Trigger,ObjectOverwrite)</f>
        <v>SEKOIS3Y_Quote#0055</v>
      </c>
      <c r="G36" s="193" t="str">
        <f>_xll.ohRangeRetrieveError(F36)</f>
        <v/>
      </c>
      <c r="H36" s="30" t="s">
        <v>154</v>
      </c>
      <c r="J36" s="28"/>
      <c r="K36" s="45" t="s">
        <v>57</v>
      </c>
      <c r="L36" s="45" t="s">
        <v>163</v>
      </c>
      <c r="M36" s="45" t="s">
        <v>164</v>
      </c>
      <c r="N36" s="228" t="str">
        <f t="shared" si="1"/>
        <v>SEKAMTNS3Y</v>
      </c>
      <c r="O36" s="228" t="str">
        <v>SEKAMTNS3Y=</v>
      </c>
      <c r="P36" s="46">
        <v>0.14499999999999999</v>
      </c>
      <c r="Q36" s="46">
        <v>0.16599999999999998</v>
      </c>
      <c r="R36" s="46">
        <v>0</v>
      </c>
      <c r="S36" s="46">
        <v>9.4E-2</v>
      </c>
      <c r="T36" s="46">
        <f>_xll.qlMidEquivalent($P36,$Q36,$R36,$S36)</f>
        <v>0.15549999999999997</v>
      </c>
      <c r="U36" s="231"/>
      <c r="V36" s="233">
        <v>0.15549999999999997</v>
      </c>
      <c r="W36" s="231"/>
      <c r="X36" s="46">
        <v>0.15549999999999997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92</v>
      </c>
      <c r="E37" s="42" t="str">
        <f t="shared" si="0"/>
        <v>SEKOIS39M_Quote</v>
      </c>
      <c r="F37" s="42" t="str">
        <f>_xll.qlSimpleQuote(E37,,RateTickValue,Permanent,Trigger,ObjectOverwrite)</f>
        <v>SEKOIS39M_Quote#0055</v>
      </c>
      <c r="G37" s="193" t="str">
        <f>_xll.ohRangeRetrieveError(F37)</f>
        <v/>
      </c>
      <c r="H37" s="30" t="s">
        <v>154</v>
      </c>
      <c r="J37" s="28"/>
      <c r="K37" s="45" t="s">
        <v>92</v>
      </c>
      <c r="L37" s="45" t="s">
        <v>163</v>
      </c>
      <c r="M37" s="45" t="s">
        <v>164</v>
      </c>
      <c r="N37" s="228" t="str">
        <f t="shared" si="1"/>
        <v>SEKAMTNS39M</v>
      </c>
      <c r="O37" s="228" t="str">
        <v>SEKAMTNS39M=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>_xll.qlMidEquivalent($P37,$Q37,$R37,$S37)</f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91</v>
      </c>
      <c r="E38" s="42" t="str">
        <f t="shared" ref="E38:E59" si="2">Currency&amp;$C38&amp;$D38&amp;QuoteSuffix</f>
        <v>SEKOIS42M_Quote</v>
      </c>
      <c r="F38" s="42" t="str">
        <f>_xll.qlSimpleQuote(E38,,RateTickValue,Permanent,Trigger,ObjectOverwrite)</f>
        <v>SEKOIS42M_Quote#0055</v>
      </c>
      <c r="G38" s="193" t="str">
        <f>_xll.ohRangeRetrieveError(F38)</f>
        <v/>
      </c>
      <c r="H38" s="30" t="s">
        <v>154</v>
      </c>
      <c r="J38" s="28"/>
      <c r="K38" s="45" t="s">
        <v>91</v>
      </c>
      <c r="L38" s="45" t="s">
        <v>163</v>
      </c>
      <c r="M38" s="45" t="s">
        <v>164</v>
      </c>
      <c r="N38" s="228" t="str">
        <f t="shared" ref="N38:N59" si="3">Currency&amp;L38&amp;M38&amp;K38</f>
        <v>SEKAMTNS42M</v>
      </c>
      <c r="O38" s="228" t="str">
        <v>SEKAMTNS42M=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6" t="e">
        <f>_xll.qlMidEquivalent($P38,$Q38,$R38,$S38)</f>
        <v>#NUM!</v>
      </c>
      <c r="U38" s="231"/>
      <c r="V38" s="233" t="e">
        <v>#NUM!</v>
      </c>
      <c r="W38" s="231"/>
      <c r="X38" s="46" t="e">
        <v>#NUM!</v>
      </c>
      <c r="Y38" s="48">
        <f>_xll.qlSimpleQuoteSetValue(F38,X38/100,Trigger)</f>
        <v>0</v>
      </c>
      <c r="Z38" s="34"/>
    </row>
    <row r="39" spans="2:26" x14ac:dyDescent="0.2">
      <c r="B39" s="28"/>
      <c r="C39" s="214" t="s">
        <v>86</v>
      </c>
      <c r="D39" s="215" t="s">
        <v>90</v>
      </c>
      <c r="E39" s="42" t="str">
        <f t="shared" si="2"/>
        <v>SEKOIS45M_Quote</v>
      </c>
      <c r="F39" s="42" t="str">
        <f>_xll.qlSimpleQuote(E39,,RateTickValue,Permanent,Trigger,ObjectOverwrite)</f>
        <v>SEKOIS45M_Quote#0055</v>
      </c>
      <c r="G39" s="193" t="str">
        <f>_xll.ohRangeRetrieveError(F39)</f>
        <v/>
      </c>
      <c r="H39" s="30" t="s">
        <v>154</v>
      </c>
      <c r="J39" s="28"/>
      <c r="K39" s="45" t="s">
        <v>90</v>
      </c>
      <c r="L39" s="45" t="s">
        <v>163</v>
      </c>
      <c r="M39" s="45" t="s">
        <v>164</v>
      </c>
      <c r="N39" s="228" t="str">
        <f t="shared" si="3"/>
        <v>SEKAMTNS45M</v>
      </c>
      <c r="O39" s="228" t="str">
        <v>SEKAMTNS45M=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>_xll.qlMidEquivalent($P39,$Q39,$R39,$S39)</f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56</v>
      </c>
      <c r="E40" s="42" t="str">
        <f t="shared" si="2"/>
        <v>SEKOIS4Y_Quote</v>
      </c>
      <c r="F40" s="42" t="str">
        <f>_xll.qlSimpleQuote(E40,,RateTickValue,Permanent,Trigger,ObjectOverwrite)</f>
        <v>SEKOIS4Y_Quote#0055</v>
      </c>
      <c r="G40" s="193" t="str">
        <f>_xll.ohRangeRetrieveError(F40)</f>
        <v/>
      </c>
      <c r="H40" s="30" t="s">
        <v>154</v>
      </c>
      <c r="J40" s="28"/>
      <c r="K40" s="45" t="s">
        <v>56</v>
      </c>
      <c r="L40" s="45" t="s">
        <v>163</v>
      </c>
      <c r="M40" s="45" t="s">
        <v>164</v>
      </c>
      <c r="N40" s="228" t="str">
        <f t="shared" si="3"/>
        <v>SEKAMTNS4Y</v>
      </c>
      <c r="O40" s="228" t="str">
        <v>SEKAMTNS4Y=</v>
      </c>
      <c r="P40" s="46">
        <v>0.22999999999999998</v>
      </c>
      <c r="Q40" s="46">
        <v>0.27999999999999997</v>
      </c>
      <c r="R40" s="46">
        <v>0</v>
      </c>
      <c r="S40" s="46">
        <v>0.215</v>
      </c>
      <c r="T40" s="46">
        <f>_xll.qlMidEquivalent($P40,$Q40,$R40,$S40)</f>
        <v>0.255</v>
      </c>
      <c r="U40" s="231"/>
      <c r="V40" s="233">
        <v>0.255</v>
      </c>
      <c r="W40" s="231"/>
      <c r="X40" s="46">
        <v>0.255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89</v>
      </c>
      <c r="E41" s="42" t="str">
        <f t="shared" si="2"/>
        <v>SEKOIS51M_Quote</v>
      </c>
      <c r="F41" s="42" t="str">
        <f>_xll.qlSimpleQuote(E41,,RateTickValue,Permanent,Trigger,ObjectOverwrite)</f>
        <v>SEKOIS51M_Quote#0055</v>
      </c>
      <c r="G41" s="193" t="str">
        <f>_xll.ohRangeRetrieveError(F41)</f>
        <v/>
      </c>
      <c r="H41" s="30" t="s">
        <v>154</v>
      </c>
      <c r="J41" s="28"/>
      <c r="K41" s="45" t="s">
        <v>89</v>
      </c>
      <c r="L41" s="45" t="s">
        <v>163</v>
      </c>
      <c r="M41" s="45" t="s">
        <v>164</v>
      </c>
      <c r="N41" s="228" t="str">
        <f t="shared" si="3"/>
        <v>SEKAMTNS51M</v>
      </c>
      <c r="O41" s="228" t="str">
        <v>SEKAMTNS51M=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>_xll.qlMidEquivalent($P41,$Q41,$R41,$S41)</f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88</v>
      </c>
      <c r="E42" s="42" t="str">
        <f t="shared" si="2"/>
        <v>SEKOIS54M_Quote</v>
      </c>
      <c r="F42" s="42" t="str">
        <f>_xll.qlSimpleQuote(E42,,RateTickValue,Permanent,Trigger,ObjectOverwrite)</f>
        <v>SEKOIS54M_Quote#0055</v>
      </c>
      <c r="G42" s="193" t="str">
        <f>_xll.ohRangeRetrieveError(F42)</f>
        <v/>
      </c>
      <c r="H42" s="30" t="s">
        <v>154</v>
      </c>
      <c r="J42" s="28"/>
      <c r="K42" s="45" t="s">
        <v>88</v>
      </c>
      <c r="L42" s="45" t="s">
        <v>163</v>
      </c>
      <c r="M42" s="45" t="s">
        <v>164</v>
      </c>
      <c r="N42" s="228" t="str">
        <f t="shared" si="3"/>
        <v>SEKAMTNS54M</v>
      </c>
      <c r="O42" s="228" t="str">
        <v>SEKAMTNS54M=</v>
      </c>
      <c r="P42" s="46" t="s">
        <v>153</v>
      </c>
      <c r="Q42" s="46" t="s">
        <v>153</v>
      </c>
      <c r="R42" s="46" t="s">
        <v>153</v>
      </c>
      <c r="S42" s="46" t="s">
        <v>153</v>
      </c>
      <c r="T42" s="46" t="e">
        <f>_xll.qlMidEquivalent($P42,$Q42,$R42,$S42)</f>
        <v>#NUM!</v>
      </c>
      <c r="U42" s="231"/>
      <c r="V42" s="233" t="e">
        <v>#NUM!</v>
      </c>
      <c r="W42" s="231"/>
      <c r="X42" s="46" t="e">
        <v>#NUM!</v>
      </c>
      <c r="Y42" s="48">
        <f>_xll.qlSimpleQuoteSetValue(F42,X42/100,Trigger)</f>
        <v>0</v>
      </c>
      <c r="Z42" s="34"/>
    </row>
    <row r="43" spans="2:26" x14ac:dyDescent="0.2">
      <c r="B43" s="28"/>
      <c r="C43" s="214" t="s">
        <v>86</v>
      </c>
      <c r="D43" s="215" t="s">
        <v>87</v>
      </c>
      <c r="E43" s="42" t="str">
        <f t="shared" si="2"/>
        <v>SEKOIS57M_Quote</v>
      </c>
      <c r="F43" s="42" t="str">
        <f>_xll.qlSimpleQuote(E43,,RateTickValue,Permanent,Trigger,ObjectOverwrite)</f>
        <v>SEKOIS57M_Quote#0055</v>
      </c>
      <c r="G43" s="193" t="str">
        <f>_xll.ohRangeRetrieveError(F43)</f>
        <v/>
      </c>
      <c r="H43" s="30" t="s">
        <v>154</v>
      </c>
      <c r="J43" s="28"/>
      <c r="K43" s="45" t="s">
        <v>87</v>
      </c>
      <c r="L43" s="45" t="s">
        <v>163</v>
      </c>
      <c r="M43" s="45" t="s">
        <v>164</v>
      </c>
      <c r="N43" s="228" t="str">
        <f t="shared" si="3"/>
        <v>SEKAMTNS57M</v>
      </c>
      <c r="O43" s="228" t="str">
        <v>SEKAMTNS57M=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>_xll.qlMidEquivalent($P43,$Q43,$R43,$S43)</f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55</v>
      </c>
      <c r="E44" s="42" t="str">
        <f t="shared" si="2"/>
        <v>SEKOIS5Y_Quote</v>
      </c>
      <c r="F44" s="42" t="str">
        <f>_xll.qlSimpleQuote(E44,,RateTickValue,Permanent,Trigger,ObjectOverwrite)</f>
        <v>SEKOIS5Y_Quote#0055</v>
      </c>
      <c r="G44" s="193" t="str">
        <f>_xll.ohRangeRetrieveError(F44)</f>
        <v/>
      </c>
      <c r="H44" s="30" t="s">
        <v>154</v>
      </c>
      <c r="J44" s="28"/>
      <c r="K44" s="45" t="s">
        <v>55</v>
      </c>
      <c r="L44" s="45" t="s">
        <v>163</v>
      </c>
      <c r="M44" s="45" t="s">
        <v>164</v>
      </c>
      <c r="N44" s="228" t="str">
        <f t="shared" si="3"/>
        <v>SEKAMTNS5Y</v>
      </c>
      <c r="O44" s="228" t="str">
        <v>SEKAMTNS5Y=</v>
      </c>
      <c r="P44" s="46">
        <v>0.42800000000000005</v>
      </c>
      <c r="Q44" s="46">
        <v>0.44800000000000006</v>
      </c>
      <c r="R44" s="46">
        <v>0</v>
      </c>
      <c r="S44" s="46">
        <v>0.36499999999999999</v>
      </c>
      <c r="T44" s="46">
        <f>_xll.qlMidEquivalent($P44,$Q44,$R44,$S44)</f>
        <v>0.43800000000000006</v>
      </c>
      <c r="U44" s="231"/>
      <c r="V44" s="233">
        <v>0.43800000000000006</v>
      </c>
      <c r="W44" s="231"/>
      <c r="X44" s="46">
        <v>0.43800000000000006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54</v>
      </c>
      <c r="E45" s="42" t="str">
        <f t="shared" si="2"/>
        <v>SEKOIS6Y_Quote</v>
      </c>
      <c r="F45" s="42" t="str">
        <f>_xll.qlSimpleQuote(E45,,RateTickValue,Permanent,Trigger,ObjectOverwrite)</f>
        <v>SEKOIS6Y_Quote#0055</v>
      </c>
      <c r="G45" s="193" t="str">
        <f>_xll.ohRangeRetrieveError(F45)</f>
        <v/>
      </c>
      <c r="H45" s="30" t="s">
        <v>154</v>
      </c>
      <c r="J45" s="28"/>
      <c r="K45" s="45" t="s">
        <v>54</v>
      </c>
      <c r="L45" s="45" t="s">
        <v>163</v>
      </c>
      <c r="M45" s="45" t="s">
        <v>164</v>
      </c>
      <c r="N45" s="228" t="str">
        <f t="shared" si="3"/>
        <v>SEKAMTNS6Y</v>
      </c>
      <c r="O45" s="228" t="str">
        <v>SEKAMTNS6Y=</v>
      </c>
      <c r="P45" s="46">
        <v>0.58200000000000007</v>
      </c>
      <c r="Q45" s="46">
        <v>0.60299999999999998</v>
      </c>
      <c r="R45" s="46">
        <v>0</v>
      </c>
      <c r="S45" s="46">
        <v>0.52500000000000002</v>
      </c>
      <c r="T45" s="46">
        <f>_xll.qlMidEquivalent($P45,$Q45,$R45,$S45)</f>
        <v>0.59250000000000003</v>
      </c>
      <c r="U45" s="231"/>
      <c r="V45" s="233">
        <v>0.59250000000000003</v>
      </c>
      <c r="W45" s="231"/>
      <c r="X45" s="46">
        <v>0.59250000000000003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53</v>
      </c>
      <c r="E46" s="42" t="str">
        <f t="shared" si="2"/>
        <v>SEKOIS7Y_Quote</v>
      </c>
      <c r="F46" s="42" t="str">
        <f>_xll.qlSimpleQuote(E46,,RateTickValue,Permanent,Trigger,ObjectOverwrite)</f>
        <v>SEKOIS7Y_Quote#0055</v>
      </c>
      <c r="G46" s="193" t="str">
        <f>_xll.ohRangeRetrieveError(F46)</f>
        <v/>
      </c>
      <c r="H46" s="30" t="s">
        <v>154</v>
      </c>
      <c r="J46" s="28"/>
      <c r="K46" s="45" t="s">
        <v>53</v>
      </c>
      <c r="L46" s="45" t="s">
        <v>163</v>
      </c>
      <c r="M46" s="45" t="s">
        <v>164</v>
      </c>
      <c r="N46" s="228" t="str">
        <f t="shared" si="3"/>
        <v>SEKAMTNS7Y</v>
      </c>
      <c r="O46" s="228" t="str">
        <v>SEKAMTNS7Y=</v>
      </c>
      <c r="P46" s="46">
        <v>0.70250000000000001</v>
      </c>
      <c r="Q46" s="46">
        <v>0.75250000000000006</v>
      </c>
      <c r="R46" s="46">
        <v>0</v>
      </c>
      <c r="S46" s="46">
        <v>0.67749999999999999</v>
      </c>
      <c r="T46" s="46">
        <f>_xll.qlMidEquivalent($P46,$Q46,$R46,$S46)</f>
        <v>0.72750000000000004</v>
      </c>
      <c r="U46" s="231"/>
      <c r="V46" s="233">
        <v>0.72750000000000004</v>
      </c>
      <c r="W46" s="231"/>
      <c r="X46" s="46">
        <v>0.72750000000000004</v>
      </c>
      <c r="Y46" s="48">
        <f>_xll.qlSimpleQuoteSetValue(F46,X46/100,Trigger)</f>
        <v>0</v>
      </c>
      <c r="Z46" s="34"/>
    </row>
    <row r="47" spans="2:26" x14ac:dyDescent="0.2">
      <c r="B47" s="28"/>
      <c r="C47" s="214" t="s">
        <v>86</v>
      </c>
      <c r="D47" s="215" t="s">
        <v>52</v>
      </c>
      <c r="E47" s="42" t="str">
        <f t="shared" si="2"/>
        <v>SEKOIS8Y_Quote</v>
      </c>
      <c r="F47" s="42" t="str">
        <f>_xll.qlSimpleQuote(E47,,RateTickValue,Permanent,Trigger,ObjectOverwrite)</f>
        <v>SEKOIS8Y_Quote#0055</v>
      </c>
      <c r="G47" s="193" t="str">
        <f>_xll.ohRangeRetrieveError(F47)</f>
        <v/>
      </c>
      <c r="H47" s="30" t="s">
        <v>154</v>
      </c>
      <c r="J47" s="28"/>
      <c r="K47" s="45" t="s">
        <v>52</v>
      </c>
      <c r="L47" s="45" t="s">
        <v>163</v>
      </c>
      <c r="M47" s="45" t="s">
        <v>164</v>
      </c>
      <c r="N47" s="228" t="str">
        <f t="shared" si="3"/>
        <v>SEKAMTNS8Y</v>
      </c>
      <c r="O47" s="228" t="str">
        <v>SEKAMTNS8Y=</v>
      </c>
      <c r="P47" s="46">
        <v>0.84199999999999997</v>
      </c>
      <c r="Q47" s="46">
        <v>0.8630000000000001</v>
      </c>
      <c r="R47" s="46">
        <v>0</v>
      </c>
      <c r="S47" s="46">
        <v>0.82750000000000001</v>
      </c>
      <c r="T47" s="46">
        <f>_xll.qlMidEquivalent($P47,$Q47,$R47,$S47)</f>
        <v>0.85250000000000004</v>
      </c>
      <c r="U47" s="231"/>
      <c r="V47" s="233">
        <v>0.85250000000000004</v>
      </c>
      <c r="W47" s="231"/>
      <c r="X47" s="46">
        <v>0.85250000000000004</v>
      </c>
      <c r="Y47" s="48">
        <f>_xll.qlSimpleQuoteSetValue(F47,X47/100,Trigger)</f>
        <v>0</v>
      </c>
      <c r="Z47" s="34"/>
    </row>
    <row r="48" spans="2:26" x14ac:dyDescent="0.2">
      <c r="B48" s="28"/>
      <c r="C48" s="214" t="s">
        <v>86</v>
      </c>
      <c r="D48" s="215" t="s">
        <v>51</v>
      </c>
      <c r="E48" s="42" t="str">
        <f t="shared" si="2"/>
        <v>SEKOIS9Y_Quote</v>
      </c>
      <c r="F48" s="42" t="str">
        <f>_xll.qlSimpleQuote(E48,,RateTickValue,Permanent,Trigger,ObjectOverwrite)</f>
        <v>SEKOIS9Y_Quote#0055</v>
      </c>
      <c r="G48" s="193" t="str">
        <f>_xll.ohRangeRetrieveError(F48)</f>
        <v/>
      </c>
      <c r="H48" s="30" t="s">
        <v>154</v>
      </c>
      <c r="J48" s="28"/>
      <c r="K48" s="45" t="s">
        <v>51</v>
      </c>
      <c r="L48" s="45" t="s">
        <v>163</v>
      </c>
      <c r="M48" s="45" t="s">
        <v>164</v>
      </c>
      <c r="N48" s="228" t="str">
        <f t="shared" si="3"/>
        <v>SEKAMTNS9Y</v>
      </c>
      <c r="O48" s="228" t="str">
        <v>SEKAMTNS9Y=</v>
      </c>
      <c r="P48" s="46">
        <v>0.97750000000000004</v>
      </c>
      <c r="Q48" s="46">
        <v>1.0275000000000001</v>
      </c>
      <c r="R48" s="46">
        <v>0</v>
      </c>
      <c r="S48" s="46">
        <v>0.95500000000000007</v>
      </c>
      <c r="T48" s="46">
        <f>_xll.qlMidEquivalent($P48,$Q48,$R48,$S48)</f>
        <v>1.0024999999999999</v>
      </c>
      <c r="U48" s="231"/>
      <c r="V48" s="233">
        <v>1.0024999999999999</v>
      </c>
      <c r="W48" s="231"/>
      <c r="X48" s="46">
        <v>1.0024999999999999</v>
      </c>
      <c r="Y48" s="48">
        <f>_xll.qlSimpleQuoteSetValue(F48,X48/100,Trigger)</f>
        <v>0</v>
      </c>
      <c r="Z48" s="34"/>
    </row>
    <row r="49" spans="2:26" x14ac:dyDescent="0.2">
      <c r="B49" s="28"/>
      <c r="C49" s="214" t="s">
        <v>86</v>
      </c>
      <c r="D49" s="215" t="s">
        <v>50</v>
      </c>
      <c r="E49" s="42" t="str">
        <f t="shared" si="2"/>
        <v>SEKOIS10Y_Quote</v>
      </c>
      <c r="F49" s="42" t="str">
        <f>_xll.qlSimpleQuote(E49,,RateTickValue,Permanent,Trigger,ObjectOverwrite)</f>
        <v>SEKOIS10Y_Quote#0055</v>
      </c>
      <c r="G49" s="193" t="str">
        <f>_xll.ohRangeRetrieveError(F49)</f>
        <v/>
      </c>
      <c r="H49" s="30" t="s">
        <v>154</v>
      </c>
      <c r="J49" s="28"/>
      <c r="K49" s="45" t="s">
        <v>50</v>
      </c>
      <c r="L49" s="45" t="s">
        <v>163</v>
      </c>
      <c r="M49" s="45" t="s">
        <v>164</v>
      </c>
      <c r="N49" s="228" t="str">
        <f t="shared" si="3"/>
        <v>SEKAMTNS10Y</v>
      </c>
      <c r="O49" s="228" t="str">
        <v>SEKAMTNS10Y=</v>
      </c>
      <c r="P49" s="46">
        <v>1.06</v>
      </c>
      <c r="Q49" s="46">
        <v>1.081</v>
      </c>
      <c r="R49" s="46">
        <v>0</v>
      </c>
      <c r="S49" s="46">
        <v>1.0549999999999999</v>
      </c>
      <c r="T49" s="46">
        <f>_xll.qlMidEquivalent($P49,$Q49,$R49,$S49)</f>
        <v>1.0705</v>
      </c>
      <c r="U49" s="231"/>
      <c r="V49" s="233">
        <v>1.0705</v>
      </c>
      <c r="W49" s="231"/>
      <c r="X49" s="46">
        <v>1.0705</v>
      </c>
      <c r="Y49" s="48">
        <f>_xll.qlSimpleQuoteSetValue(F49,X49/100,Trigger)</f>
        <v>0</v>
      </c>
      <c r="Z49" s="34"/>
    </row>
    <row r="50" spans="2:26" x14ac:dyDescent="0.2">
      <c r="B50" s="28"/>
      <c r="C50" s="214" t="s">
        <v>86</v>
      </c>
      <c r="D50" s="215" t="s">
        <v>48</v>
      </c>
      <c r="E50" s="42" t="str">
        <f t="shared" si="2"/>
        <v>SEKOIS12Y_Quote</v>
      </c>
      <c r="F50" s="42" t="str">
        <f>_xll.qlSimpleQuote(E50,,RateTickValue,Permanent,Trigger,ObjectOverwrite)</f>
        <v>SEKOIS12Y_Quote#0055</v>
      </c>
      <c r="G50" s="193" t="str">
        <f>_xll.ohRangeRetrieveError(F50)</f>
        <v/>
      </c>
      <c r="H50" s="30" t="s">
        <v>154</v>
      </c>
      <c r="J50" s="28"/>
      <c r="K50" s="45" t="s">
        <v>48</v>
      </c>
      <c r="L50" s="45" t="s">
        <v>163</v>
      </c>
      <c r="M50" s="45" t="s">
        <v>164</v>
      </c>
      <c r="N50" s="228" t="str">
        <f t="shared" si="3"/>
        <v>SEKAMTNS12Y</v>
      </c>
      <c r="O50" s="228" t="str">
        <v>SEKAMTNS12Y=</v>
      </c>
      <c r="P50" s="46">
        <v>1.23</v>
      </c>
      <c r="Q50" s="46">
        <v>1.33</v>
      </c>
      <c r="R50" s="46">
        <v>0</v>
      </c>
      <c r="S50" s="46">
        <v>1.2075</v>
      </c>
      <c r="T50" s="46">
        <f>_xll.qlMidEquivalent($P50,$Q50,$R50,$S50)</f>
        <v>1.28</v>
      </c>
      <c r="U50" s="231"/>
      <c r="V50" s="233">
        <v>1.28</v>
      </c>
      <c r="W50" s="231"/>
      <c r="X50" s="46">
        <v>1.28</v>
      </c>
      <c r="Y50" s="48">
        <f>_xll.qlSimpleQuoteSetValue(F50,X50/100,Trigger)</f>
        <v>0</v>
      </c>
      <c r="Z50" s="34"/>
    </row>
    <row r="51" spans="2:26" x14ac:dyDescent="0.2">
      <c r="B51" s="28"/>
      <c r="C51" s="214" t="s">
        <v>86</v>
      </c>
      <c r="D51" s="215" t="s">
        <v>45</v>
      </c>
      <c r="E51" s="42" t="str">
        <f t="shared" si="2"/>
        <v>SEKOIS15Y_Quote</v>
      </c>
      <c r="F51" s="42" t="str">
        <f>_xll.qlSimpleQuote(E51,,RateTickValue,Permanent,Trigger,ObjectOverwrite)</f>
        <v>SEKOIS15Y_Quote#0055</v>
      </c>
      <c r="G51" s="193" t="str">
        <f>_xll.ohRangeRetrieveError(F51)</f>
        <v/>
      </c>
      <c r="H51" s="30" t="s">
        <v>154</v>
      </c>
      <c r="J51" s="28"/>
      <c r="K51" s="45" t="s">
        <v>45</v>
      </c>
      <c r="L51" s="45" t="s">
        <v>163</v>
      </c>
      <c r="M51" s="45" t="s">
        <v>164</v>
      </c>
      <c r="N51" s="228" t="str">
        <f t="shared" si="3"/>
        <v>SEKAMTNS15Y</v>
      </c>
      <c r="O51" s="228" t="str">
        <v>SEKAMTNS15Y=</v>
      </c>
      <c r="P51" s="46">
        <v>1.4224999999999999</v>
      </c>
      <c r="Q51" s="46">
        <v>1.5225</v>
      </c>
      <c r="R51" s="46">
        <v>0</v>
      </c>
      <c r="S51" s="46">
        <v>1.4</v>
      </c>
      <c r="T51" s="46">
        <f>_xll.qlMidEquivalent($P51,$Q51,$R51,$S51)</f>
        <v>1.4724999999999999</v>
      </c>
      <c r="U51" s="231"/>
      <c r="V51" s="233">
        <v>1.4724999999999999</v>
      </c>
      <c r="W51" s="231"/>
      <c r="X51" s="46">
        <v>1.4724999999999999</v>
      </c>
      <c r="Y51" s="48">
        <f>_xll.qlSimpleQuoteSetValue(F51,X51/100,Trigger)</f>
        <v>0</v>
      </c>
      <c r="Z51" s="34"/>
    </row>
    <row r="52" spans="2:26" x14ac:dyDescent="0.2">
      <c r="B52" s="28"/>
      <c r="C52" s="214" t="s">
        <v>86</v>
      </c>
      <c r="D52" s="215" t="s">
        <v>40</v>
      </c>
      <c r="E52" s="42" t="str">
        <f t="shared" si="2"/>
        <v>SEKOIS20Y_Quote</v>
      </c>
      <c r="F52" s="42" t="str">
        <f>_xll.qlSimpleQuote(E52,,RateTickValue,Permanent,Trigger,ObjectOverwrite)</f>
        <v>SEKOIS20Y_Quote#0055</v>
      </c>
      <c r="G52" s="193" t="str">
        <f>_xll.ohRangeRetrieveError(F52)</f>
        <v/>
      </c>
      <c r="H52" s="30" t="s">
        <v>154</v>
      </c>
      <c r="J52" s="28"/>
      <c r="K52" s="45" t="s">
        <v>40</v>
      </c>
      <c r="L52" s="45" t="s">
        <v>163</v>
      </c>
      <c r="M52" s="45" t="s">
        <v>164</v>
      </c>
      <c r="N52" s="228" t="str">
        <f t="shared" si="3"/>
        <v>SEKAMTNS20Y</v>
      </c>
      <c r="O52" s="228" t="str">
        <v>SEKAMTNS20Y=</v>
      </c>
      <c r="P52" s="46">
        <v>1.6125</v>
      </c>
      <c r="Q52" s="46">
        <v>1.7124999999999999</v>
      </c>
      <c r="R52" s="46">
        <v>0</v>
      </c>
      <c r="S52" s="46">
        <v>1.59</v>
      </c>
      <c r="T52" s="46">
        <f>_xll.qlMidEquivalent($P52,$Q52,$R52,$S52)</f>
        <v>1.6625000000000001</v>
      </c>
      <c r="U52" s="231"/>
      <c r="V52" s="233">
        <v>1.6625000000000001</v>
      </c>
      <c r="W52" s="231"/>
      <c r="X52" s="46">
        <v>1.6625000000000001</v>
      </c>
      <c r="Y52" s="48">
        <f>_xll.qlSimpleQuoteSetValue(F52,X52/100,Trigger)</f>
        <v>0</v>
      </c>
      <c r="Z52" s="34"/>
    </row>
    <row r="53" spans="2:26" x14ac:dyDescent="0.2">
      <c r="B53" s="28"/>
      <c r="C53" s="214" t="s">
        <v>86</v>
      </c>
      <c r="D53" s="215" t="s">
        <v>35</v>
      </c>
      <c r="E53" s="42" t="str">
        <f t="shared" si="2"/>
        <v>SEKOIS25Y_Quote</v>
      </c>
      <c r="F53" s="42" t="str">
        <f>_xll.qlSimpleQuote(E53,,RateTickValue,Permanent,Trigger,ObjectOverwrite)</f>
        <v>SEKOIS25Y_Quote#0055</v>
      </c>
      <c r="G53" s="193" t="str">
        <f>_xll.ohRangeRetrieveError(F53)</f>
        <v/>
      </c>
      <c r="H53" s="30" t="s">
        <v>154</v>
      </c>
      <c r="J53" s="28"/>
      <c r="K53" s="45" t="s">
        <v>35</v>
      </c>
      <c r="L53" s="45" t="s">
        <v>163</v>
      </c>
      <c r="M53" s="45" t="s">
        <v>164</v>
      </c>
      <c r="N53" s="228" t="str">
        <f t="shared" si="3"/>
        <v>SEKAMTNS25Y</v>
      </c>
      <c r="O53" s="228" t="str">
        <v>SEKAMTNS25Y=</v>
      </c>
      <c r="P53" s="46">
        <v>1.6775</v>
      </c>
      <c r="Q53" s="46">
        <v>1.7775000000000001</v>
      </c>
      <c r="R53" s="46">
        <v>0</v>
      </c>
      <c r="S53" s="46">
        <v>1.655</v>
      </c>
      <c r="T53" s="46">
        <f>_xll.qlMidEquivalent($P53,$Q53,$R53,$S53)</f>
        <v>1.7275</v>
      </c>
      <c r="U53" s="231"/>
      <c r="V53" s="233">
        <v>1.7275</v>
      </c>
      <c r="W53" s="231"/>
      <c r="X53" s="46">
        <v>1.7275</v>
      </c>
      <c r="Y53" s="48">
        <f>_xll.qlSimpleQuoteSetValue(F53,X53/100,Trigger)</f>
        <v>0</v>
      </c>
      <c r="Z53" s="34"/>
    </row>
    <row r="54" spans="2:26" x14ac:dyDescent="0.2">
      <c r="B54" s="28"/>
      <c r="C54" s="214" t="s">
        <v>86</v>
      </c>
      <c r="D54" s="215" t="s">
        <v>33</v>
      </c>
      <c r="E54" s="42" t="str">
        <f t="shared" si="2"/>
        <v>SEKOIS27Y_Quote</v>
      </c>
      <c r="F54" s="42" t="str">
        <f>_xll.qlSimpleQuote(E54,,RateTickValue,Permanent,Trigger,ObjectOverwrite)</f>
        <v>SEKOIS27Y_Quote#0055</v>
      </c>
      <c r="G54" s="193" t="str">
        <f>_xll.ohRangeRetrieveError(F54)</f>
        <v/>
      </c>
      <c r="H54" s="30" t="s">
        <v>154</v>
      </c>
      <c r="J54" s="28"/>
      <c r="K54" s="45" t="s">
        <v>33</v>
      </c>
      <c r="L54" s="45" t="s">
        <v>163</v>
      </c>
      <c r="M54" s="45" t="s">
        <v>164</v>
      </c>
      <c r="N54" s="228" t="str">
        <f t="shared" si="3"/>
        <v>SEKAMTNS27Y</v>
      </c>
      <c r="O54" s="228" t="str">
        <v>SEKAMTNS27Y=</v>
      </c>
      <c r="P54" s="46" t="s">
        <v>153</v>
      </c>
      <c r="Q54" s="46" t="s">
        <v>153</v>
      </c>
      <c r="R54" s="46" t="s">
        <v>153</v>
      </c>
      <c r="S54" s="46" t="s">
        <v>153</v>
      </c>
      <c r="T54" s="46" t="e">
        <f>_xll.qlMidEquivalent($P54,$Q54,$R54,$S54)</f>
        <v>#NUM!</v>
      </c>
      <c r="U54" s="231"/>
      <c r="V54" s="233" t="e">
        <v>#NUM!</v>
      </c>
      <c r="W54" s="231"/>
      <c r="X54" s="46" t="e">
        <v>#NUM!</v>
      </c>
      <c r="Y54" s="48">
        <f>_xll.qlSimpleQuoteSetValue(F54,X54/100,Trigger)</f>
        <v>0</v>
      </c>
      <c r="Z54" s="34"/>
    </row>
    <row r="55" spans="2:26" x14ac:dyDescent="0.2">
      <c r="B55" s="28"/>
      <c r="C55" s="214" t="s">
        <v>86</v>
      </c>
      <c r="D55" s="215" t="s">
        <v>30</v>
      </c>
      <c r="E55" s="42" t="str">
        <f t="shared" si="2"/>
        <v>SEKOIS30Y_Quote</v>
      </c>
      <c r="F55" s="42" t="str">
        <f>_xll.qlSimpleQuote(E55,,RateTickValue,Permanent,Trigger,ObjectOverwrite)</f>
        <v>SEKOIS30Y_Quote#0055</v>
      </c>
      <c r="G55" s="193" t="str">
        <f>_xll.ohRangeRetrieveError(F55)</f>
        <v/>
      </c>
      <c r="H55" s="30" t="s">
        <v>154</v>
      </c>
      <c r="J55" s="28"/>
      <c r="K55" s="45" t="s">
        <v>30</v>
      </c>
      <c r="L55" s="45" t="s">
        <v>163</v>
      </c>
      <c r="M55" s="45" t="s">
        <v>164</v>
      </c>
      <c r="N55" s="228" t="str">
        <f t="shared" si="3"/>
        <v>SEKAMTNS30Y</v>
      </c>
      <c r="O55" s="228" t="str">
        <v>SEKAMTNS30Y=</v>
      </c>
      <c r="P55" s="46">
        <v>1.6975</v>
      </c>
      <c r="Q55" s="46">
        <v>1.7974999999999999</v>
      </c>
      <c r="R55" s="46">
        <v>0</v>
      </c>
      <c r="S55" s="46">
        <v>1.675</v>
      </c>
      <c r="T55" s="46">
        <f>_xll.qlMidEquivalent($P55,$Q55,$R55,$S55)</f>
        <v>1.7475000000000001</v>
      </c>
      <c r="U55" s="231"/>
      <c r="V55" s="233">
        <v>1.7475000000000001</v>
      </c>
      <c r="W55" s="231"/>
      <c r="X55" s="46">
        <v>1.7475000000000001</v>
      </c>
      <c r="Y55" s="48">
        <f>_xll.qlSimpleQuoteSetValue(F55,X55/100,Trigger)</f>
        <v>0</v>
      </c>
      <c r="Z55" s="34"/>
    </row>
    <row r="56" spans="2:26" x14ac:dyDescent="0.2">
      <c r="B56" s="28"/>
      <c r="C56" s="214" t="s">
        <v>86</v>
      </c>
      <c r="D56" s="215" t="s">
        <v>29</v>
      </c>
      <c r="E56" s="42" t="str">
        <f t="shared" si="2"/>
        <v>SEKOIS35Y_Quote</v>
      </c>
      <c r="F56" s="42" t="str">
        <f>_xll.qlSimpleQuote(E56,,RateTickValue,Permanent,Trigger,ObjectOverwrite)</f>
        <v>SEKOIS35Y_Quote#0055</v>
      </c>
      <c r="G56" s="193" t="str">
        <f>_xll.ohRangeRetrieveError(F56)</f>
        <v/>
      </c>
      <c r="H56" s="30" t="s">
        <v>154</v>
      </c>
      <c r="J56" s="28"/>
      <c r="K56" s="45" t="s">
        <v>29</v>
      </c>
      <c r="L56" s="45" t="s">
        <v>163</v>
      </c>
      <c r="M56" s="45" t="s">
        <v>164</v>
      </c>
      <c r="N56" s="228" t="str">
        <f t="shared" si="3"/>
        <v>SEKAMTNS35Y</v>
      </c>
      <c r="O56" s="228" t="str">
        <v>SEKAMTNS35Y=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>_xll.qlMidEquivalent($P56,$Q56,$R56,$S56)</f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28</v>
      </c>
      <c r="E57" s="42" t="str">
        <f t="shared" si="2"/>
        <v>SEKOIS40Y_Quote</v>
      </c>
      <c r="F57" s="42" t="str">
        <f>_xll.qlSimpleQuote(E57,,RateTickValue,Permanent,Trigger,ObjectOverwrite)</f>
        <v>SEKOIS40Y_Quote#0055</v>
      </c>
      <c r="G57" s="193" t="str">
        <f>_xll.ohRangeRetrieveError(F57)</f>
        <v/>
      </c>
      <c r="H57" s="30" t="s">
        <v>154</v>
      </c>
      <c r="J57" s="28"/>
      <c r="K57" s="45" t="s">
        <v>28</v>
      </c>
      <c r="L57" s="45" t="s">
        <v>163</v>
      </c>
      <c r="M57" s="45" t="s">
        <v>164</v>
      </c>
      <c r="N57" s="228" t="str">
        <f t="shared" si="3"/>
        <v>SEKAMTNS40Y</v>
      </c>
      <c r="O57" s="228" t="str">
        <v>SEKAMTNS40Y=</v>
      </c>
      <c r="P57" s="46" t="s">
        <v>153</v>
      </c>
      <c r="Q57" s="46" t="s">
        <v>153</v>
      </c>
      <c r="R57" s="46" t="s">
        <v>153</v>
      </c>
      <c r="S57" s="46" t="s">
        <v>153</v>
      </c>
      <c r="T57" s="46" t="e">
        <f>_xll.qlMidEquivalent($P57,$Q57,$R57,$S57)</f>
        <v>#NUM!</v>
      </c>
      <c r="U57" s="231"/>
      <c r="V57" s="233" t="e">
        <v>#NUM!</v>
      </c>
      <c r="W57" s="231"/>
      <c r="X57" s="46" t="e">
        <v>#NUM!</v>
      </c>
      <c r="Y57" s="48">
        <f>_xll.qlSimpleQuoteSetValue(F57,X57/100,Trigger)</f>
        <v>0</v>
      </c>
      <c r="Z57" s="34"/>
    </row>
    <row r="58" spans="2:26" x14ac:dyDescent="0.2">
      <c r="B58" s="28"/>
      <c r="C58" s="214" t="s">
        <v>86</v>
      </c>
      <c r="D58" s="215" t="s">
        <v>27</v>
      </c>
      <c r="E58" s="42" t="str">
        <f t="shared" si="2"/>
        <v>SEKOIS45Y_Quote</v>
      </c>
      <c r="F58" s="42" t="str">
        <f>_xll.qlSimpleQuote(E58,,RateTickValue,Permanent,Trigger,ObjectOverwrite)</f>
        <v>SEKOIS45Y_Quote#0055</v>
      </c>
      <c r="G58" s="193" t="str">
        <f>_xll.ohRangeRetrieveError(F58)</f>
        <v/>
      </c>
      <c r="H58" s="30" t="s">
        <v>154</v>
      </c>
      <c r="J58" s="28"/>
      <c r="K58" s="45" t="s">
        <v>27</v>
      </c>
      <c r="L58" s="45" t="s">
        <v>163</v>
      </c>
      <c r="M58" s="45" t="s">
        <v>164</v>
      </c>
      <c r="N58" s="228" t="str">
        <f t="shared" si="3"/>
        <v>SEKAMTNS45Y</v>
      </c>
      <c r="O58" s="228" t="str">
        <v>SEKAMTNS45Y=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>_xll.qlMidEquivalent($P58,$Q58,$R58,$S58)</f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6" t="s">
        <v>86</v>
      </c>
      <c r="D59" s="217" t="s">
        <v>26</v>
      </c>
      <c r="E59" s="49" t="str">
        <f t="shared" si="2"/>
        <v>SEKOIS50Y_Quote</v>
      </c>
      <c r="F59" s="49" t="str">
        <f>_xll.qlSimpleQuote(E59,,RateTickValue,Permanent,Trigger,ObjectOverwrite)</f>
        <v>SEKOIS50Y_Quote#0055</v>
      </c>
      <c r="G59" s="194" t="str">
        <f>_xll.ohRangeRetrieveError(F59)</f>
        <v/>
      </c>
      <c r="H59" s="30" t="s">
        <v>154</v>
      </c>
      <c r="J59" s="28"/>
      <c r="K59" s="52" t="s">
        <v>26</v>
      </c>
      <c r="L59" s="52" t="s">
        <v>163</v>
      </c>
      <c r="M59" s="52" t="s">
        <v>164</v>
      </c>
      <c r="N59" s="229" t="str">
        <f t="shared" si="3"/>
        <v>SEKAMTNS50Y</v>
      </c>
      <c r="O59" s="229" t="str">
        <v>SEKAMTNS50Y=</v>
      </c>
      <c r="P59" s="53" t="s">
        <v>153</v>
      </c>
      <c r="Q59" s="53" t="s">
        <v>153</v>
      </c>
      <c r="R59" s="53" t="s">
        <v>153</v>
      </c>
      <c r="S59" s="53" t="s">
        <v>153</v>
      </c>
      <c r="T59" s="53" t="e">
        <f>_xll.qlMidEquivalent($P59,$Q59,$R59,$S59)</f>
        <v>#NUM!</v>
      </c>
      <c r="U59" s="231"/>
      <c r="V59" s="233" t="e">
        <v>#NUM!</v>
      </c>
      <c r="W59" s="231"/>
      <c r="X59" s="53" t="e">
        <v>#NUM!</v>
      </c>
      <c r="Y59" s="55">
        <f>_xll.qlSimpleQuoteSetValue(F59,X59/100,Trigger)</f>
        <v>0</v>
      </c>
      <c r="Z59" s="34"/>
    </row>
    <row r="60" spans="2:26" ht="12" thickBot="1" x14ac:dyDescent="0.25">
      <c r="B60" s="218"/>
      <c r="C60" s="219"/>
      <c r="D60" s="220"/>
      <c r="E60" s="221"/>
      <c r="F60" s="221"/>
      <c r="G60" s="222"/>
      <c r="H60" s="11"/>
      <c r="J60" s="218"/>
      <c r="K60" s="219"/>
      <c r="L60" s="220"/>
      <c r="M60" s="220"/>
      <c r="N60" s="221"/>
      <c r="O60" s="221"/>
      <c r="P60" s="222"/>
      <c r="Q60" s="10"/>
      <c r="R60" s="223"/>
      <c r="S60" s="219"/>
      <c r="T60" s="220"/>
      <c r="U60" s="221"/>
      <c r="V60" s="224"/>
      <c r="W60" s="222"/>
      <c r="X60" s="10"/>
      <c r="Y60" s="223"/>
      <c r="Z60" s="225"/>
    </row>
    <row r="61" spans="2:26" x14ac:dyDescent="0.2">
      <c r="F61" s="184"/>
    </row>
    <row r="62" spans="2:26" x14ac:dyDescent="0.2">
      <c r="F62" s="184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</sheetData>
  <conditionalFormatting sqref="Y6:Y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5</v>
      </c>
      <c r="AA4" s="34"/>
    </row>
    <row r="5" spans="2:29" ht="22.5" x14ac:dyDescent="0.2">
      <c r="B5" s="28"/>
      <c r="C5" s="226"/>
      <c r="D5" s="208"/>
      <c r="E5" s="208"/>
      <c r="F5" s="157" t="s">
        <v>180</v>
      </c>
      <c r="G5" s="157" t="s">
        <v>181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12:02:34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184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>Currency&amp;$D6&amp;$E6&amp;$C6&amp;QuoteSuffix</f>
        <v>SEKAB3SSW_Quote</v>
      </c>
      <c r="G6" s="35" t="str">
        <f>_xll.qlSimpleQuote(F6,,RateTickValue,Permanent,Trigger,ObjectOverwrite)</f>
        <v>SEKAB3SSW_Quote#0008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0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>Currency&amp;$D7&amp;$E7&amp;$C7&amp;QuoteSuffix</f>
        <v>SEKAB3S2W_Quote</v>
      </c>
      <c r="G7" s="42" t="str">
        <f>_xll.qlSimpleQuote(F7,,RateTickValue,Permanent,Trigger,ObjectOverwrite)</f>
        <v>SEKAB3S2W_Quote#0013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0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>Currency&amp;$D8&amp;$E8&amp;$C8&amp;QuoteSuffix</f>
        <v>SEKAB3S3W_Quote</v>
      </c>
      <c r="G8" s="42" t="str">
        <f>_xll.qlSimpleQuote(F8,,RateTickValue,Permanent,Trigger,ObjectOverwrite)</f>
        <v>SEKAB3S3W_Quote#0013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0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>Currency&amp;$D9&amp;$E9&amp;$C9&amp;QuoteSuffix</f>
        <v>SEKAB3S1M_Quote</v>
      </c>
      <c r="G9" s="42" t="str">
        <f>_xll.qlSimpleQuote(F9,,RateTickValue,Permanent,Trigger,ObjectOverwrite)</f>
        <v>SEKAB3S1M_Quote#0013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0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>Currency&amp;$D10&amp;$E10&amp;$C10&amp;QuoteSuffix</f>
        <v>SEKAB3S2M_Quote</v>
      </c>
      <c r="G10" s="42" t="str">
        <f>_xll.qlSimpleQuote(F10,,RateTickValue,Permanent,Trigger,ObjectOverwrite)</f>
        <v>SEKAB3S2M_Quote#0013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0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>Currency&amp;$D11&amp;$E11&amp;$C11&amp;QuoteSuffix</f>
        <v>SEKAB3S3M_Quote</v>
      </c>
      <c r="G11" s="42" t="str">
        <f>_xll.qlSimpleQuote(F11,,RateTickValue,Permanent,Trigger,ObjectOverwrite)</f>
        <v>SEKAB3S3M_Quote#0013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0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>Currency&amp;$D12&amp;$E12&amp;$C12&amp;QuoteSuffix</f>
        <v>SEKAB3S4M_Quote</v>
      </c>
      <c r="G12" s="42" t="str">
        <f>_xll.qlSimpleQuote(F12,,RateTickValue,Permanent,Trigger,ObjectOverwrite)</f>
        <v>SEKAB3S4M_Quote#0013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0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>Currency&amp;$D13&amp;$E13&amp;$C13&amp;QuoteSuffix</f>
        <v>SEKAB3S5M_Quote</v>
      </c>
      <c r="G13" s="42" t="str">
        <f>_xll.qlSimpleQuote(F13,,RateTickValue,Permanent,Trigger,ObjectOverwrite)</f>
        <v>SEKAB3S5M_Quote#0013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0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>Currency&amp;$D14&amp;$E14&amp;$C14&amp;QuoteSuffix</f>
        <v>SEKAB3S6M_Quote</v>
      </c>
      <c r="G14" s="42" t="str">
        <f>_xll.qlSimpleQuote(F14,,RateTickValue,Permanent,Trigger,ObjectOverwrite)</f>
        <v>SEKAB3S6M_Quote#0012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0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>Currency&amp;$D15&amp;$E15&amp;$C15&amp;QuoteSuffix</f>
        <v>SEKAB3S7M_Quote</v>
      </c>
      <c r="G15" s="42" t="str">
        <f>_xll.qlSimpleQuote(F15,,RateTickValue,Permanent,Trigger,ObjectOverwrite)</f>
        <v>SEKAB3S7M_Quote#0013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0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>Currency&amp;$D16&amp;$E16&amp;$C16&amp;QuoteSuffix</f>
        <v>SEKAB3S8M_Quote</v>
      </c>
      <c r="G16" s="42" t="str">
        <f>_xll.qlSimpleQuote(F16,,RateTickValue,Permanent,Trigger,ObjectOverwrite)</f>
        <v>SEKAB3S8M_Quote#0013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0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>Currency&amp;$D17&amp;$E17&amp;$C17&amp;QuoteSuffix</f>
        <v>SEKAB3S9M_Quote</v>
      </c>
      <c r="G17" s="42" t="str">
        <f>_xll.qlSimpleQuote(F17,,RateTickValue,Permanent,Trigger,ObjectOverwrite)</f>
        <v>SEKAB3S9M_Quote#0013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0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>Currency&amp;$D18&amp;$E18&amp;$C18&amp;QuoteSuffix</f>
        <v>SEKAB3S10M_Quote</v>
      </c>
      <c r="G18" s="42" t="str">
        <f>_xll.qlSimpleQuote(F18,,RateTickValue,Permanent,Trigger,ObjectOverwrite)</f>
        <v>SEKAB3S10M_Quote#0013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0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>Currency&amp;$D19&amp;$E19&amp;$C19&amp;QuoteSuffix</f>
        <v>SEKAB3S11M_Quote</v>
      </c>
      <c r="G19" s="42" t="str">
        <f>_xll.qlSimpleQuote(F19,,RateTickValue,Permanent,Trigger,ObjectOverwrite)</f>
        <v>SEKAB3S11M_Quote#0013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0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>Currency&amp;$D20&amp;$E20&amp;$C20&amp;QuoteSuffix</f>
        <v>SEKAB3S1Y_Quote</v>
      </c>
      <c r="G20" s="42" t="str">
        <f>_xll.qlSimpleQuote(F20,,RateTickValue,Permanent,Trigger,ObjectOverwrite)</f>
        <v>SEKAB3S1Y_Quote#0012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0"/>
        <v>SEKAB3S1Y</v>
      </c>
      <c r="P20" s="228" t="str">
        <v>SEKAB3S1Y=ICAP</v>
      </c>
      <c r="Q20" s="46">
        <v>0.2225</v>
      </c>
      <c r="R20" s="46">
        <v>0.27250000000000002</v>
      </c>
      <c r="S20" s="46">
        <v>0</v>
      </c>
      <c r="T20" s="46">
        <v>0</v>
      </c>
      <c r="U20" s="46">
        <f>_xll.qlMidEquivalent($Q20,$R20,$S20,$T20)</f>
        <v>0.2475</v>
      </c>
      <c r="V20" s="231"/>
      <c r="W20" s="233">
        <v>0.2475</v>
      </c>
      <c r="X20" s="231"/>
      <c r="Y20" s="46">
        <v>0.2475</v>
      </c>
      <c r="Z20" s="48">
        <f>_xll.qlSimpleQuoteSetValue(G20,Y20/100,Trigger)</f>
        <v>0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>Currency&amp;$D21&amp;$E21&amp;$C21&amp;QuoteSuffix</f>
        <v>SEKAB3S13M_Quote</v>
      </c>
      <c r="G21" s="42" t="str">
        <f>_xll.qlSimpleQuote(F21,,RateTickValue,Permanent,Trigger,ObjectOverwrite)</f>
        <v>SEKAB3S13M_Quote#0013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0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>Currency&amp;$D22&amp;$E22&amp;$C22&amp;QuoteSuffix</f>
        <v>SEKAB3S14M_Quote</v>
      </c>
      <c r="G22" s="42" t="str">
        <f>_xll.qlSimpleQuote(F22,,RateTickValue,Permanent,Trigger,ObjectOverwrite)</f>
        <v>SEKAB3S14M_Quote#0013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0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>Currency&amp;$D23&amp;$E23&amp;$C23&amp;QuoteSuffix</f>
        <v>SEKAB3S15M_Quote</v>
      </c>
      <c r="G23" s="42" t="str">
        <f>_xll.qlSimpleQuote(F23,,RateTickValue,Permanent,Trigger,ObjectOverwrite)</f>
        <v>SEKAB3S15M_Quote#0012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0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>Currency&amp;$D24&amp;$E24&amp;$C24&amp;QuoteSuffix</f>
        <v>SEKAB3S16M_Quote</v>
      </c>
      <c r="G24" s="42" t="str">
        <f>_xll.qlSimpleQuote(F24,,RateTickValue,Permanent,Trigger,ObjectOverwrite)</f>
        <v>SEKAB3S16M_Quote#0013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0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>Currency&amp;$D25&amp;$E25&amp;$C25&amp;QuoteSuffix</f>
        <v>SEKAB3S17M_Quote</v>
      </c>
      <c r="G25" s="42" t="str">
        <f>_xll.qlSimpleQuote(F25,,RateTickValue,Permanent,Trigger,ObjectOverwrite)</f>
        <v>SEKAB3S17M_Quote#0013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0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>Currency&amp;$D26&amp;$E26&amp;$C26&amp;QuoteSuffix</f>
        <v>SEKAB3S18M_Quote</v>
      </c>
      <c r="G26" s="42" t="str">
        <f>_xll.qlSimpleQuote(F26,,RateTickValue,Permanent,Trigger,ObjectOverwrite)</f>
        <v>SEKAB3S18M_Quote#0012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0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>Currency&amp;$D27&amp;$E27&amp;$C27&amp;QuoteSuffix</f>
        <v>SEKAB3S19M_Quote</v>
      </c>
      <c r="G27" s="42" t="str">
        <f>_xll.qlSimpleQuote(F27,,RateTickValue,Permanent,Trigger,ObjectOverwrite)</f>
        <v>SEKAB3S19M_Quote#0013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0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>Currency&amp;$D28&amp;$E28&amp;$C28&amp;QuoteSuffix</f>
        <v>SEKAB3S20M_Quote</v>
      </c>
      <c r="G28" s="42" t="str">
        <f>_xll.qlSimpleQuote(F28,,RateTickValue,Permanent,Trigger,ObjectOverwrite)</f>
        <v>SEKAB3S20M_Quote#0013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0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>Currency&amp;$D29&amp;$E29&amp;$C29&amp;QuoteSuffix</f>
        <v>SEKAB3S21M_Quote</v>
      </c>
      <c r="G29" s="42" t="str">
        <f>_xll.qlSimpleQuote(F29,,RateTickValue,Permanent,Trigger,ObjectOverwrite)</f>
        <v>SEKAB3S21M_Quote#0012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0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>Currency&amp;$D30&amp;$E30&amp;$C30&amp;QuoteSuffix</f>
        <v>SEKAB3S22M_Quote</v>
      </c>
      <c r="G30" s="42" t="str">
        <f>_xll.qlSimpleQuote(F30,,RateTickValue,Permanent,Trigger,ObjectOverwrite)</f>
        <v>SEKAB3S22M_Quote#0013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0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>Currency&amp;$D31&amp;$E31&amp;$C31&amp;QuoteSuffix</f>
        <v>SEKAB3S23M_Quote</v>
      </c>
      <c r="G31" s="42" t="str">
        <f>_xll.qlSimpleQuote(F31,,RateTickValue,Permanent,Trigger,ObjectOverwrite)</f>
        <v>SEKAB3S23M_Quote#0013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0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>Currency&amp;$D32&amp;$E32&amp;$C32&amp;QuoteSuffix</f>
        <v>SEKAB3S2Y_Quote</v>
      </c>
      <c r="G32" s="42" t="str">
        <f>_xll.qlSimpleQuote(F32,,RateTickValue,Permanent,Trigger,ObjectOverwrite)</f>
        <v>SEKAB3S2Y_Quote#0012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0"/>
        <v>SEKAB3S2Y</v>
      </c>
      <c r="P32" s="228" t="str">
        <v>SEKAB3S2Y=ICAP</v>
      </c>
      <c r="Q32" s="46">
        <v>0.26</v>
      </c>
      <c r="R32" s="46">
        <v>0.31</v>
      </c>
      <c r="S32" s="46">
        <v>0</v>
      </c>
      <c r="T32" s="46">
        <v>0</v>
      </c>
      <c r="U32" s="46">
        <f>_xll.qlMidEquivalent($Q32,$R32,$S32,$T32)</f>
        <v>0.28500000000000003</v>
      </c>
      <c r="V32" s="231"/>
      <c r="W32" s="233">
        <v>0.28500000000000003</v>
      </c>
      <c r="X32" s="231"/>
      <c r="Y32" s="46">
        <v>0.28500000000000003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>Currency&amp;$D33&amp;$E33&amp;$C33&amp;QuoteSuffix</f>
        <v>SEKAB3S27M_Quote</v>
      </c>
      <c r="G33" s="42" t="str">
        <f>_xll.qlSimpleQuote(F33,,RateTickValue,Permanent,Trigger,ObjectOverwrite)</f>
        <v>SEKAB3S27M_Quote#0013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0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>Currency&amp;$D34&amp;$E34&amp;$C34&amp;QuoteSuffix</f>
        <v>SEKAB3S30M_Quote</v>
      </c>
      <c r="G34" s="42" t="str">
        <f>_xll.qlSimpleQuote(F34,,RateTickValue,Permanent,Trigger,ObjectOverwrite)</f>
        <v>SEKAB3S30M_Quote#0013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0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>Currency&amp;$D35&amp;$E35&amp;$C35&amp;QuoteSuffix</f>
        <v>SEKAB3S33M_Quote</v>
      </c>
      <c r="G35" s="42" t="str">
        <f>_xll.qlSimpleQuote(F35,,RateTickValue,Permanent,Trigger,ObjectOverwrite)</f>
        <v>SEKAB3S33M_Quote#0013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0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>Currency&amp;$D36&amp;$E36&amp;$C36&amp;QuoteSuffix</f>
        <v>SEKAB3S3Y_Quote</v>
      </c>
      <c r="G36" s="42" t="str">
        <f>_xll.qlSimpleQuote(F36,,RateTickValue,Permanent,Trigger,ObjectOverwrite)</f>
        <v>SEKAB3S3Y_Quote#0012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0"/>
        <v>SEKAB3S3Y</v>
      </c>
      <c r="P36" s="228" t="str">
        <v>SEKAB3S3Y=ICAP</v>
      </c>
      <c r="Q36" s="46">
        <v>0.36499999999999999</v>
      </c>
      <c r="R36" s="46">
        <v>0.41500000000000004</v>
      </c>
      <c r="S36" s="46">
        <v>0</v>
      </c>
      <c r="T36" s="46">
        <v>0</v>
      </c>
      <c r="U36" s="46">
        <f>_xll.qlMidEquivalent($Q36,$R36,$S36,$T36)</f>
        <v>0.39</v>
      </c>
      <c r="V36" s="231"/>
      <c r="W36" s="233">
        <v>0.39</v>
      </c>
      <c r="X36" s="231"/>
      <c r="Y36" s="46">
        <v>0.39</v>
      </c>
      <c r="Z36" s="48">
        <f>_xll.qlSimpleQuoteSetValue(G36,Y36/100,Trigger)</f>
        <v>0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>Currency&amp;$D37&amp;$E37&amp;$C37&amp;QuoteSuffix</f>
        <v>SEKAB3S39M_Quote</v>
      </c>
      <c r="G37" s="42" t="str">
        <f>_xll.qlSimpleQuote(F37,,RateTickValue,Permanent,Trigger,ObjectOverwrite)</f>
        <v>SEKAB3S39M_Quote#0013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0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>Currency&amp;$D38&amp;$E38&amp;$C38&amp;QuoteSuffix</f>
        <v>SEKAB3S42M_Quote</v>
      </c>
      <c r="G38" s="42" t="str">
        <f>_xll.qlSimpleQuote(F38,,RateTickValue,Permanent,Trigger,ObjectOverwrite)</f>
        <v>SEKAB3S42M_Quote#0013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0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>Currency&amp;$D39&amp;$E39&amp;$C39&amp;QuoteSuffix</f>
        <v>SEKAB3S45M_Quote</v>
      </c>
      <c r="G39" s="42" t="str">
        <f>_xll.qlSimpleQuote(F39,,RateTickValue,Permanent,Trigger,ObjectOverwrite)</f>
        <v>SEKAB3S45M_Quote#0013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0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>Currency&amp;$D40&amp;$E40&amp;$C40&amp;QuoteSuffix</f>
        <v>SEKAB3S4Y_Quote</v>
      </c>
      <c r="G40" s="42" t="str">
        <f>_xll.qlSimpleQuote(F40,,RateTickValue,Permanent,Trigger,ObjectOverwrite)</f>
        <v>SEKAB3S4Y_Quote#0012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0"/>
        <v>SEKAB3S4Y</v>
      </c>
      <c r="P40" s="228" t="str">
        <v>SEKAB3S4Y=ICAP</v>
      </c>
      <c r="Q40" s="46">
        <v>0.49749999999999994</v>
      </c>
      <c r="R40" s="46">
        <v>0.54749999999999999</v>
      </c>
      <c r="S40" s="46">
        <v>0</v>
      </c>
      <c r="T40" s="46">
        <v>0</v>
      </c>
      <c r="U40" s="46">
        <f>_xll.qlMidEquivalent($Q40,$R40,$S40,$T40)</f>
        <v>0.52249999999999996</v>
      </c>
      <c r="V40" s="231"/>
      <c r="W40" s="233">
        <v>0.52249999999999996</v>
      </c>
      <c r="X40" s="231"/>
      <c r="Y40" s="46">
        <v>0.52249999999999996</v>
      </c>
      <c r="Z40" s="48">
        <f>_xll.qlSimpleQuoteSetValue(G40,Y40/100,Trigger)</f>
        <v>0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>Currency&amp;$D41&amp;$E41&amp;$C41&amp;QuoteSuffix</f>
        <v>SEKAB3S51M_Quote</v>
      </c>
      <c r="G41" s="42" t="str">
        <f>_xll.qlSimpleQuote(F41,,RateTickValue,Permanent,Trigger,ObjectOverwrite)</f>
        <v>SEKAB3S51M_Quote#0013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0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>Currency&amp;$D42&amp;$E42&amp;$C42&amp;QuoteSuffix</f>
        <v>SEKAB3S54M_Quote</v>
      </c>
      <c r="G42" s="42" t="str">
        <f>_xll.qlSimpleQuote(F42,,RateTickValue,Permanent,Trigger,ObjectOverwrite)</f>
        <v>SEKAB3S54M_Quote#0013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0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>Currency&amp;$D43&amp;$E43&amp;$C43&amp;QuoteSuffix</f>
        <v>SEKAB3S57M_Quote</v>
      </c>
      <c r="G43" s="42" t="str">
        <f>_xll.qlSimpleQuote(F43,,RateTickValue,Permanent,Trigger,ObjectOverwrite)</f>
        <v>SEKAB3S57M_Quote#0013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0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>Currency&amp;$D44&amp;$E44&amp;$C44&amp;QuoteSuffix</f>
        <v>SEKAB3S5Y_Quote</v>
      </c>
      <c r="G44" s="42" t="str">
        <f>_xll.qlSimpleQuote(F44,,RateTickValue,Permanent,Trigger,ObjectOverwrite)</f>
        <v>SEKAB3S5Y_Quote#0012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0"/>
        <v>SEKAB3S5Y</v>
      </c>
      <c r="P44" s="228" t="str">
        <v>SEKAB3S5Y=ICAP</v>
      </c>
      <c r="Q44" s="46">
        <v>0.65250000000000008</v>
      </c>
      <c r="R44" s="46">
        <v>0.70250000000000001</v>
      </c>
      <c r="S44" s="46">
        <v>0</v>
      </c>
      <c r="T44" s="46">
        <v>0</v>
      </c>
      <c r="U44" s="46">
        <f>_xll.qlMidEquivalent($Q44,$R44,$S44,$T44)</f>
        <v>0.67749999999999999</v>
      </c>
      <c r="V44" s="231"/>
      <c r="W44" s="233">
        <v>0.67749999999999999</v>
      </c>
      <c r="X44" s="231"/>
      <c r="Y44" s="46">
        <v>0.67749999999999999</v>
      </c>
      <c r="Z44" s="48">
        <f>_xll.qlSimpleQuoteSetValue(G44,Y44/100,Trigger)</f>
        <v>0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>Currency&amp;$D45&amp;$E45&amp;$C45&amp;QuoteSuffix</f>
        <v>SEKAB3S6Y_Quote</v>
      </c>
      <c r="G45" s="42" t="str">
        <f>_xll.qlSimpleQuote(F45,,RateTickValue,Permanent,Trigger,ObjectOverwrite)</f>
        <v>SEKAB3S6Y_Quote#0012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0"/>
        <v>SEKAB3S6Y</v>
      </c>
      <c r="P45" s="228" t="str">
        <v>SEKAB3S6Y=ICAP</v>
      </c>
      <c r="Q45" s="46">
        <v>0.80500000000000005</v>
      </c>
      <c r="R45" s="46">
        <v>0.85500000000000009</v>
      </c>
      <c r="S45" s="46">
        <v>0</v>
      </c>
      <c r="T45" s="46">
        <v>0</v>
      </c>
      <c r="U45" s="46">
        <f>_xll.qlMidEquivalent($Q45,$R45,$S45,$T45)</f>
        <v>0.83000000000000007</v>
      </c>
      <c r="V45" s="231"/>
      <c r="W45" s="233">
        <v>0.83000000000000007</v>
      </c>
      <c r="X45" s="231"/>
      <c r="Y45" s="46">
        <v>0.83000000000000007</v>
      </c>
      <c r="Z45" s="48">
        <f>_xll.qlSimpleQuoteSetValue(G45,Y45/100,Trigger)</f>
        <v>0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>Currency&amp;$D46&amp;$E46&amp;$C46&amp;QuoteSuffix</f>
        <v>SEKAB3S7Y_Quote</v>
      </c>
      <c r="G46" s="42" t="str">
        <f>_xll.qlSimpleQuote(F46,,RateTickValue,Permanent,Trigger,ObjectOverwrite)</f>
        <v>SEKAB3S7Y_Quote#0012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0"/>
        <v>SEKAB3S7Y</v>
      </c>
      <c r="P46" s="228" t="str">
        <v>SEKAB3S7Y=ICAP</v>
      </c>
      <c r="Q46" s="46">
        <v>0.95250000000000001</v>
      </c>
      <c r="R46" s="46">
        <v>1.0024999999999999</v>
      </c>
      <c r="S46" s="46">
        <v>0</v>
      </c>
      <c r="T46" s="46">
        <v>0</v>
      </c>
      <c r="U46" s="46">
        <f>_xll.qlMidEquivalent($Q46,$R46,$S46,$T46)</f>
        <v>0.97750000000000004</v>
      </c>
      <c r="V46" s="231"/>
      <c r="W46" s="233">
        <v>0.97750000000000004</v>
      </c>
      <c r="X46" s="231"/>
      <c r="Y46" s="46">
        <v>0.97750000000000004</v>
      </c>
      <c r="Z46" s="48">
        <f>_xll.qlSimpleQuoteSetValue(G46,Y46/100,Trigger)</f>
        <v>2.5000000000000716E-5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>Currency&amp;$D47&amp;$E47&amp;$C47&amp;QuoteSuffix</f>
        <v>SEKAB3S8Y_Quote</v>
      </c>
      <c r="G47" s="42" t="str">
        <f>_xll.qlSimpleQuote(F47,,RateTickValue,Permanent,Trigger,ObjectOverwrite)</f>
        <v>SEKAB3S8Y_Quote#0012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0"/>
        <v>SEKAB3S8Y</v>
      </c>
      <c r="P47" s="228" t="str">
        <v>SEKAB3S8Y=ICAP</v>
      </c>
      <c r="Q47" s="46">
        <v>1.0825</v>
      </c>
      <c r="R47" s="46">
        <v>1.1325000000000001</v>
      </c>
      <c r="S47" s="46">
        <v>0</v>
      </c>
      <c r="T47" s="46">
        <v>0</v>
      </c>
      <c r="U47" s="46">
        <f>_xll.qlMidEquivalent($Q47,$R47,$S47,$T47)</f>
        <v>1.1074999999999999</v>
      </c>
      <c r="V47" s="231"/>
      <c r="W47" s="233">
        <v>1.1074999999999999</v>
      </c>
      <c r="X47" s="231"/>
      <c r="Y47" s="46">
        <v>1.1074999999999999</v>
      </c>
      <c r="Z47" s="48">
        <f>_xll.qlSimpleQuoteSetValue(G47,Y47/100,Trigger)</f>
        <v>0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>Currency&amp;$D48&amp;$E48&amp;$C48&amp;QuoteSuffix</f>
        <v>SEKAB3S9Y_Quote</v>
      </c>
      <c r="G48" s="42" t="str">
        <f>_xll.qlSimpleQuote(F48,,RateTickValue,Permanent,Trigger,ObjectOverwrite)</f>
        <v>SEKAB3S9Y_Quote#0012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0"/>
        <v>SEKAB3S9Y</v>
      </c>
      <c r="P48" s="228" t="str">
        <v>SEKAB3S9Y=ICAP</v>
      </c>
      <c r="Q48" s="46">
        <v>1.1975</v>
      </c>
      <c r="R48" s="46">
        <v>1.2475000000000001</v>
      </c>
      <c r="S48" s="46">
        <v>0</v>
      </c>
      <c r="T48" s="46">
        <v>0</v>
      </c>
      <c r="U48" s="46">
        <f>_xll.qlMidEquivalent($Q48,$R48,$S48,$T48)</f>
        <v>1.2225000000000001</v>
      </c>
      <c r="V48" s="231"/>
      <c r="W48" s="233">
        <v>1.2225000000000001</v>
      </c>
      <c r="X48" s="231"/>
      <c r="Y48" s="46">
        <v>1.2225000000000001</v>
      </c>
      <c r="Z48" s="48">
        <f>_xll.qlSimpleQuoteSetValue(G48,Y48/100,Trigger)</f>
        <v>2.4999999999998981E-5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>Currency&amp;$D49&amp;$E49&amp;$C49&amp;QuoteSuffix</f>
        <v>SEKAB3S10Y_Quote</v>
      </c>
      <c r="G49" s="42" t="str">
        <f>_xll.qlSimpleQuote(F49,,RateTickValue,Permanent,Trigger,ObjectOverwrite)</f>
        <v>SEKAB3S10Y_Quote#0012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0"/>
        <v>SEKAB3S10Y</v>
      </c>
      <c r="P49" s="228" t="str">
        <v>SEKAB3S10Y=ICAP</v>
      </c>
      <c r="Q49" s="46">
        <v>1.2974999999999999</v>
      </c>
      <c r="R49" s="46">
        <v>1.3475000000000001</v>
      </c>
      <c r="S49" s="46">
        <v>0</v>
      </c>
      <c r="T49" s="46">
        <v>0</v>
      </c>
      <c r="U49" s="46">
        <f>_xll.qlMidEquivalent($Q49,$R49,$S49,$T49)</f>
        <v>1.3225</v>
      </c>
      <c r="V49" s="231"/>
      <c r="W49" s="233">
        <v>1.3225</v>
      </c>
      <c r="X49" s="231"/>
      <c r="Y49" s="46">
        <v>1.3225</v>
      </c>
      <c r="Z49" s="48">
        <f>_xll.qlSimpleQuoteSetValue(G49,Y49/100,Trigger)</f>
        <v>2.5000000000002451E-5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>Currency&amp;$D50&amp;$E50&amp;$C50&amp;QuoteSuffix</f>
        <v>SEKAB3S12Y_Quote</v>
      </c>
      <c r="G50" s="42" t="str">
        <f>_xll.qlSimpleQuote(F50,,RateTickValue,Permanent,Trigger,ObjectOverwrite)</f>
        <v>SEKAB3S12Y_Quote#0012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0"/>
        <v>SEKAB3S12Y</v>
      </c>
      <c r="P50" s="228" t="str">
        <v>SEKAB3S12Y=ICAP</v>
      </c>
      <c r="Q50" s="46">
        <v>1.46</v>
      </c>
      <c r="R50" s="46">
        <v>1.52</v>
      </c>
      <c r="S50" s="46">
        <v>0</v>
      </c>
      <c r="T50" s="46">
        <v>0</v>
      </c>
      <c r="U50" s="46">
        <f>_xll.qlMidEquivalent($Q50,$R50,$S50,$T50)</f>
        <v>1.49</v>
      </c>
      <c r="V50" s="231"/>
      <c r="W50" s="233">
        <v>1.49</v>
      </c>
      <c r="X50" s="231"/>
      <c r="Y50" s="46">
        <v>1.49</v>
      </c>
      <c r="Z50" s="48">
        <f>_xll.qlSimpleQuoteSetValue(G50,Y50/100,Trigger)</f>
        <v>0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>Currency&amp;$D51&amp;$E51&amp;$C51&amp;QuoteSuffix</f>
        <v>SEKAB3S15Y_Quote</v>
      </c>
      <c r="G51" s="42" t="str">
        <f>_xll.qlSimpleQuote(F51,,RateTickValue,Permanent,Trigger,ObjectOverwrite)</f>
        <v>SEKAB3S15Y_Quote#0012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0"/>
        <v>SEKAB3S15Y</v>
      </c>
      <c r="P51" s="228" t="str">
        <v>SEKAB3S15Y=ICAP</v>
      </c>
      <c r="Q51" s="46">
        <v>1.6525000000000001</v>
      </c>
      <c r="R51" s="46">
        <v>1.7124999999999999</v>
      </c>
      <c r="S51" s="46">
        <v>0</v>
      </c>
      <c r="T51" s="46">
        <v>0</v>
      </c>
      <c r="U51" s="46">
        <f>_xll.qlMidEquivalent($Q51,$R51,$S51,$T51)</f>
        <v>1.6825000000000001</v>
      </c>
      <c r="V51" s="231"/>
      <c r="W51" s="233">
        <v>1.6825000000000001</v>
      </c>
      <c r="X51" s="231"/>
      <c r="Y51" s="46">
        <v>1.6825000000000001</v>
      </c>
      <c r="Z51" s="48">
        <f>_xll.qlSimpleQuoteSetValue(G51,Y51/100,Trigger)</f>
        <v>2.5000000000000716E-5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>Currency&amp;$D52&amp;$E52&amp;$C52&amp;QuoteSuffix</f>
        <v>SEKAB3S20Y_Quote</v>
      </c>
      <c r="G52" s="42" t="str">
        <f>_xll.qlSimpleQuote(F52,,RateTickValue,Permanent,Trigger,ObjectOverwrite)</f>
        <v>SEKAB3S20Y_Quote#0012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0"/>
        <v>SEKAB3S20Y</v>
      </c>
      <c r="P52" s="228" t="str">
        <v>SEKAB3S20Y=ICAP</v>
      </c>
      <c r="Q52" s="46">
        <v>1.8325</v>
      </c>
      <c r="R52" s="46">
        <v>1.9125000000000001</v>
      </c>
      <c r="S52" s="46">
        <v>0</v>
      </c>
      <c r="T52" s="46">
        <v>0</v>
      </c>
      <c r="U52" s="46">
        <f>_xll.qlMidEquivalent($Q52,$R52,$S52,$T52)</f>
        <v>1.8725000000000001</v>
      </c>
      <c r="V52" s="231"/>
      <c r="W52" s="233">
        <v>1.8725000000000001</v>
      </c>
      <c r="X52" s="231"/>
      <c r="Y52" s="46">
        <v>1.8725000000000001</v>
      </c>
      <c r="Z52" s="48">
        <f>_xll.qlSimpleQuoteSetValue(G52,Y52/100,Trigger)</f>
        <v>2.5000000000000716E-5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>Currency&amp;$D53&amp;$E53&amp;$C53&amp;QuoteSuffix</f>
        <v>SEKAB3S25Y_Quote</v>
      </c>
      <c r="G53" s="42" t="str">
        <f>_xll.qlSimpleQuote(F53,,RateTickValue,Permanent,Trigger,ObjectOverwrite)</f>
        <v>SEKAB3S25Y_Quote#0012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0"/>
        <v>SEKAB3S25Y</v>
      </c>
      <c r="P53" s="228" t="str">
        <v>SEKAB3S25Y=ICAP</v>
      </c>
      <c r="Q53" s="46">
        <v>1.8975</v>
      </c>
      <c r="R53" s="46">
        <v>1.9775</v>
      </c>
      <c r="S53" s="46">
        <v>0</v>
      </c>
      <c r="T53" s="46">
        <v>0</v>
      </c>
      <c r="U53" s="46">
        <f>_xll.qlMidEquivalent($Q53,$R53,$S53,$T53)</f>
        <v>1.9375</v>
      </c>
      <c r="V53" s="231"/>
      <c r="W53" s="233">
        <v>1.9375</v>
      </c>
      <c r="X53" s="231"/>
      <c r="Y53" s="46">
        <v>1.9375</v>
      </c>
      <c r="Z53" s="48">
        <f>_xll.qlSimpleQuoteSetValue(G53,Y53/100,Trigger)</f>
        <v>2.5000000000000716E-5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>Currency&amp;$D54&amp;$E54&amp;$C54&amp;QuoteSuffix</f>
        <v>SEKAB3S27Y_Quote</v>
      </c>
      <c r="G54" s="42" t="str">
        <f>_xll.qlSimpleQuote(F54,,RateTickValue,Permanent,Trigger,ObjectOverwrite)</f>
        <v>SEKAB3S27Y_Quote#0012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0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>Currency&amp;$D55&amp;$E55&amp;$C55&amp;QuoteSuffix</f>
        <v>SEKAB3S30Y_Quote</v>
      </c>
      <c r="G55" s="42" t="str">
        <f>_xll.qlSimpleQuote(F55,,RateTickValue,Permanent,Trigger,ObjectOverwrite)</f>
        <v>SEKAB3S30Y_Quote#0012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0"/>
        <v>SEKAB3S30Y</v>
      </c>
      <c r="P55" s="228" t="str">
        <v>SEKAB3S30Y=ICAP</v>
      </c>
      <c r="Q55" s="46">
        <v>1.9075</v>
      </c>
      <c r="R55" s="46">
        <v>2.0074999999999998</v>
      </c>
      <c r="S55" s="46">
        <v>0</v>
      </c>
      <c r="T55" s="46">
        <v>0</v>
      </c>
      <c r="U55" s="46">
        <f>_xll.qlMidEquivalent($Q55,$R55,$S55,$T55)</f>
        <v>1.9575</v>
      </c>
      <c r="V55" s="231"/>
      <c r="W55" s="233">
        <v>1.9575</v>
      </c>
      <c r="X55" s="231"/>
      <c r="Y55" s="46">
        <v>1.9575</v>
      </c>
      <c r="Z55" s="48">
        <f>_xll.qlSimpleQuoteSetValue(G55,Y55/100,Trigger)</f>
        <v>2.4999999999997247E-5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>Currency&amp;$D56&amp;$E56&amp;$C56&amp;QuoteSuffix</f>
        <v>SEKAB3S35Y_Quote</v>
      </c>
      <c r="G56" s="42" t="str">
        <f>_xll.qlSimpleQuote(F56,,RateTickValue,Permanent,Trigger,ObjectOverwrite)</f>
        <v>SEKAB3S35Y_Quote#0012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0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>Currency&amp;$D57&amp;$E57&amp;$C57&amp;QuoteSuffix</f>
        <v>SEKAB3S40Y_Quote</v>
      </c>
      <c r="G57" s="42" t="str">
        <f>_xll.qlSimpleQuote(F57,,RateTickValue,Permanent,Trigger,ObjectOverwrite)</f>
        <v>SEKAB3S40Y_Quote#0012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0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>Currency&amp;$D58&amp;$E58&amp;$C58&amp;QuoteSuffix</f>
        <v>SEKAB3S45Y_Quote</v>
      </c>
      <c r="G58" s="42" t="str">
        <f>_xll.qlSimpleQuote(F58,,RateTickValue,Permanent,Trigger,ObjectOverwrite)</f>
        <v>SEKAB3S45Y_Quote#0013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0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>Currency&amp;$D59&amp;$E59&amp;$C59&amp;QuoteSuffix</f>
        <v>SEKAB3S50Y_Quote</v>
      </c>
      <c r="G59" s="49" t="str">
        <f>_xll.qlSimpleQuote(F59,,RateTickValue,Permanent,Trigger,ObjectOverwrite)</f>
        <v>SEKAB3S50Y_Quote#0012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0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0</v>
      </c>
      <c r="AA4" s="34"/>
    </row>
    <row r="5" spans="2:29" ht="22.5" x14ac:dyDescent="0.2">
      <c r="B5" s="28"/>
      <c r="C5" s="226"/>
      <c r="D5" s="208"/>
      <c r="E5" s="208"/>
      <c r="F5" s="157" t="s">
        <v>180</v>
      </c>
      <c r="G5" s="157" t="s">
        <v>181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12:03:36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184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>Currency&amp;$D6&amp;$E6&amp;$C6&amp;QuoteSuffix</f>
        <v>SEK3S6SSW_Quote</v>
      </c>
      <c r="G6" s="35" t="str">
        <f>_xll.qlSimpleQuote(F6,,RateTickValue,Permanent,Trigger,TRUE)</f>
        <v>SEK3S6SSW_Quote#0003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0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>Currency&amp;$D7&amp;$E7&amp;$C7&amp;QuoteSuffix</f>
        <v>SEK3S6S2W_Quote</v>
      </c>
      <c r="G7" s="42" t="str">
        <f>_xll.qlSimpleQuote(F7,,RateTickValue,Permanent,Trigger,TRUE)</f>
        <v>SEK3S6S2W_Quote#0003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0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>Currency&amp;$D8&amp;$E8&amp;$C8&amp;QuoteSuffix</f>
        <v>SEK3S6S3W_Quote</v>
      </c>
      <c r="G8" s="42" t="str">
        <f>_xll.qlSimpleQuote(F8,,RateTickValue,Permanent,Trigger,TRUE)</f>
        <v>SEK3S6S3W_Quote#0003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0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>Currency&amp;$D9&amp;$E9&amp;$C9&amp;QuoteSuffix</f>
        <v>SEK3S6S1M_Quote</v>
      </c>
      <c r="G9" s="42" t="str">
        <f>_xll.qlSimpleQuote(F9,,RateTickValue,Permanent,Trigger,TRUE)</f>
        <v>SEK3S6S1M_Quote#0003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0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>Currency&amp;$D10&amp;$E10&amp;$C10&amp;QuoteSuffix</f>
        <v>SEK3S6S2M_Quote</v>
      </c>
      <c r="G10" s="42" t="str">
        <f>_xll.qlSimpleQuote(F10,,RateTickValue,Permanent,Trigger,TRUE)</f>
        <v>SEK3S6S2M_Quote#0003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0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>Currency&amp;$D11&amp;$E11&amp;$C11&amp;QuoteSuffix</f>
        <v>SEK3S6S3M_Quote</v>
      </c>
      <c r="G11" s="42" t="str">
        <f>_xll.qlSimpleQuote(F11,,RateTickValue,Permanent,Trigger,TRUE)</f>
        <v>SEK3S6S3M_Quote#0003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0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>Currency&amp;$D12&amp;$E12&amp;$C12&amp;QuoteSuffix</f>
        <v>SEK3S6S4M_Quote</v>
      </c>
      <c r="G12" s="42" t="str">
        <f>_xll.qlSimpleQuote(F12,,RateTickValue,Permanent,Trigger,TRUE)</f>
        <v>SEK3S6S4M_Quote#0003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0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>Currency&amp;$D13&amp;$E13&amp;$C13&amp;QuoteSuffix</f>
        <v>SEK3S6S5M_Quote</v>
      </c>
      <c r="G13" s="42" t="str">
        <f>_xll.qlSimpleQuote(F13,,RateTickValue,Permanent,Trigger,TRUE)</f>
        <v>SEK3S6S5M_Quote#0003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0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>Currency&amp;$D14&amp;$E14&amp;$C14&amp;QuoteSuffix</f>
        <v>SEK3S6S6M_Quote</v>
      </c>
      <c r="G14" s="42" t="str">
        <f>_xll.qlSimpleQuote(F14,,RateTickValue,Permanent,Trigger,TRUE)</f>
        <v>SEK3S6S6M_Quote#0002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0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>Currency&amp;$D15&amp;$E15&amp;$C15&amp;QuoteSuffix</f>
        <v>SEK3S6S7M_Quote</v>
      </c>
      <c r="G15" s="42" t="str">
        <f>_xll.qlSimpleQuote(F15,,RateTickValue,Permanent,Trigger,TRUE)</f>
        <v>SEK3S6S7M_Quote#0003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0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>Currency&amp;$D16&amp;$E16&amp;$C16&amp;QuoteSuffix</f>
        <v>SEK3S6S8M_Quote</v>
      </c>
      <c r="G16" s="42" t="str">
        <f>_xll.qlSimpleQuote(F16,,RateTickValue,Permanent,Trigger,TRUE)</f>
        <v>SEK3S6S8M_Quote#0003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0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>Currency&amp;$D17&amp;$E17&amp;$C17&amp;QuoteSuffix</f>
        <v>SEK3S6S9M_Quote</v>
      </c>
      <c r="G17" s="42" t="str">
        <f>_xll.qlSimpleQuote(F17,,RateTickValue,Permanent,Trigger,TRUE)</f>
        <v>SEK3S6S9M_Quote#0003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0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>Currency&amp;$D18&amp;$E18&amp;$C18&amp;QuoteSuffix</f>
        <v>SEK3S6S10M_Quote</v>
      </c>
      <c r="G18" s="42" t="str">
        <f>_xll.qlSimpleQuote(F18,,RateTickValue,Permanent,Trigger,TRUE)</f>
        <v>SEK3S6S10M_Quote#0003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0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>Currency&amp;$D19&amp;$E19&amp;$C19&amp;QuoteSuffix</f>
        <v>SEK3S6S11M_Quote</v>
      </c>
      <c r="G19" s="42" t="str">
        <f>_xll.qlSimpleQuote(F19,,RateTickValue,Permanent,Trigger,TRUE)</f>
        <v>SEK3S6S11M_Quote#0003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0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>Currency&amp;$D20&amp;$E20&amp;$C20&amp;QuoteSuffix</f>
        <v>SEK3S6S1Y_Quote</v>
      </c>
      <c r="G20" s="42" t="str">
        <f>_xll.qlSimpleQuote(F20,,RateTickValue,Permanent,Trigger,TRUE)</f>
        <v>SEK3S6S1Y_Quote#0002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0"/>
        <v>SEK3S6S1Y</v>
      </c>
      <c r="P20" s="228" t="str">
        <v>SEK3S6S1Y=ICAP</v>
      </c>
      <c r="Q20" s="46">
        <v>9.2799999999999994</v>
      </c>
      <c r="R20" s="46">
        <v>0</v>
      </c>
      <c r="S20" s="46">
        <v>0</v>
      </c>
      <c r="T20" s="46">
        <v>0</v>
      </c>
      <c r="U20" s="46">
        <f>_xll.qlMidEquivalent($Q20,$R20,$S20,$T20)</f>
        <v>9.2799999999999994</v>
      </c>
      <c r="V20" s="231"/>
      <c r="W20" s="233">
        <v>9.2799999999999994</v>
      </c>
      <c r="X20" s="231"/>
      <c r="Y20" s="46">
        <v>9.2799999999999994</v>
      </c>
      <c r="Z20" s="48">
        <f>_xll.qlSimpleQuoteSetValue(G20,Y20/100,Trigger)</f>
        <v>9.0324999999999989E-2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>Currency&amp;$D21&amp;$E21&amp;$C21&amp;QuoteSuffix</f>
        <v>SEK3S6S13M_Quote</v>
      </c>
      <c r="G21" s="42" t="str">
        <f>_xll.qlSimpleQuote(F21,,RateTickValue,Permanent,Trigger,TRUE)</f>
        <v>SEK3S6S13M_Quote#0003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0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>Currency&amp;$D22&amp;$E22&amp;$C22&amp;QuoteSuffix</f>
        <v>SEK3S6S14M_Quote</v>
      </c>
      <c r="G22" s="42" t="str">
        <f>_xll.qlSimpleQuote(F22,,RateTickValue,Permanent,Trigger,TRUE)</f>
        <v>SEK3S6S14M_Quote#0003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0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>Currency&amp;$D23&amp;$E23&amp;$C23&amp;QuoteSuffix</f>
        <v>SEK3S6S15M_Quote</v>
      </c>
      <c r="G23" s="42" t="str">
        <f>_xll.qlSimpleQuote(F23,,RateTickValue,Permanent,Trigger,TRUE)</f>
        <v>SEK3S6S15M_Quote#0002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0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>Currency&amp;$D24&amp;$E24&amp;$C24&amp;QuoteSuffix</f>
        <v>SEK3S6S16M_Quote</v>
      </c>
      <c r="G24" s="42" t="str">
        <f>_xll.qlSimpleQuote(F24,,RateTickValue,Permanent,Trigger,TRUE)</f>
        <v>SEK3S6S16M_Quote#0003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0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>Currency&amp;$D25&amp;$E25&amp;$C25&amp;QuoteSuffix</f>
        <v>SEK3S6S17M_Quote</v>
      </c>
      <c r="G25" s="42" t="str">
        <f>_xll.qlSimpleQuote(F25,,RateTickValue,Permanent,Trigger,TRUE)</f>
        <v>SEK3S6S17M_Quote#0003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0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>Currency&amp;$D26&amp;$E26&amp;$C26&amp;QuoteSuffix</f>
        <v>SEK3S6S18M_Quote</v>
      </c>
      <c r="G26" s="42" t="str">
        <f>_xll.qlSimpleQuote(F26,,RateTickValue,Permanent,Trigger,TRUE)</f>
        <v>SEK3S6S18M_Quote#0002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0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>Currency&amp;$D27&amp;$E27&amp;$C27&amp;QuoteSuffix</f>
        <v>SEK3S6S19M_Quote</v>
      </c>
      <c r="G27" s="42" t="str">
        <f>_xll.qlSimpleQuote(F27,,RateTickValue,Permanent,Trigger,TRUE)</f>
        <v>SEK3S6S19M_Quote#0003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0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>Currency&amp;$D28&amp;$E28&amp;$C28&amp;QuoteSuffix</f>
        <v>SEK3S6S20M_Quote</v>
      </c>
      <c r="G28" s="42" t="str">
        <f>_xll.qlSimpleQuote(F28,,RateTickValue,Permanent,Trigger,TRUE)</f>
        <v>SEK3S6S20M_Quote#0003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0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>Currency&amp;$D29&amp;$E29&amp;$C29&amp;QuoteSuffix</f>
        <v>SEK3S6S21M_Quote</v>
      </c>
      <c r="G29" s="42" t="str">
        <f>_xll.qlSimpleQuote(F29,,RateTickValue,Permanent,Trigger,TRUE)</f>
        <v>SEK3S6S21M_Quote#0002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0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>Currency&amp;$D30&amp;$E30&amp;$C30&amp;QuoteSuffix</f>
        <v>SEK3S6S22M_Quote</v>
      </c>
      <c r="G30" s="42" t="str">
        <f>_xll.qlSimpleQuote(F30,,RateTickValue,Permanent,Trigger,TRUE)</f>
        <v>SEK3S6S22M_Quote#0003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0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>Currency&amp;$D31&amp;$E31&amp;$C31&amp;QuoteSuffix</f>
        <v>SEK3S6S23M_Quote</v>
      </c>
      <c r="G31" s="42" t="str">
        <f>_xll.qlSimpleQuote(F31,,RateTickValue,Permanent,Trigger,TRUE)</f>
        <v>SEK3S6S23M_Quote#0003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0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>Currency&amp;$D32&amp;$E32&amp;$C32&amp;QuoteSuffix</f>
        <v>SEK3S6S2Y_Quote</v>
      </c>
      <c r="G32" s="42" t="str">
        <f>_xll.qlSimpleQuote(F32,,RateTickValue,Permanent,Trigger,TRUE)</f>
        <v>SEK3S6S2Y_Quote#0002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0"/>
        <v>SEK3S6S2Y</v>
      </c>
      <c r="P32" s="228" t="str">
        <v>SEK3S6S2Y=ICAP</v>
      </c>
      <c r="Q32" s="46">
        <v>9.64</v>
      </c>
      <c r="R32" s="46">
        <v>0</v>
      </c>
      <c r="S32" s="46">
        <v>0</v>
      </c>
      <c r="T32" s="46">
        <v>0</v>
      </c>
      <c r="U32" s="46">
        <f>_xll.qlMidEquivalent($Q32,$R32,$S32,$T32)</f>
        <v>9.64</v>
      </c>
      <c r="V32" s="231"/>
      <c r="W32" s="233">
        <v>9.64</v>
      </c>
      <c r="X32" s="231"/>
      <c r="Y32" s="46">
        <v>9.64</v>
      </c>
      <c r="Z32" s="48">
        <f>_xll.qlSimpleQuoteSetValue(G32,Y32/100,Trigger)</f>
        <v>9.3549999999999994E-2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>Currency&amp;$D33&amp;$E33&amp;$C33&amp;QuoteSuffix</f>
        <v>SEK3S6S27M_Quote</v>
      </c>
      <c r="G33" s="42" t="str">
        <f>_xll.qlSimpleQuote(F33,,RateTickValue,Permanent,Trigger,TRUE)</f>
        <v>SEK3S6S27M_Quote#0003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0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>Currency&amp;$D34&amp;$E34&amp;$C34&amp;QuoteSuffix</f>
        <v>SEK3S6S30M_Quote</v>
      </c>
      <c r="G34" s="42" t="str">
        <f>_xll.qlSimpleQuote(F34,,RateTickValue,Permanent,Trigger,TRUE)</f>
        <v>SEK3S6S30M_Quote#0003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0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>Currency&amp;$D35&amp;$E35&amp;$C35&amp;QuoteSuffix</f>
        <v>SEK3S6S33M_Quote</v>
      </c>
      <c r="G35" s="42" t="str">
        <f>_xll.qlSimpleQuote(F35,,RateTickValue,Permanent,Trigger,TRUE)</f>
        <v>SEK3S6S33M_Quote#0003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0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>Currency&amp;$D36&amp;$E36&amp;$C36&amp;QuoteSuffix</f>
        <v>SEK3S6S3Y_Quote</v>
      </c>
      <c r="G36" s="42" t="str">
        <f>_xll.qlSimpleQuote(F36,,RateTickValue,Permanent,Trigger,TRUE)</f>
        <v>SEK3S6S3Y_Quote#0002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0"/>
        <v>SEK3S6S3Y</v>
      </c>
      <c r="P36" s="228" t="str">
        <v>SEK3S6S3Y=ICAP</v>
      </c>
      <c r="Q36" s="46">
        <v>9.75</v>
      </c>
      <c r="R36" s="46">
        <v>0</v>
      </c>
      <c r="S36" s="46">
        <v>0</v>
      </c>
      <c r="T36" s="46">
        <v>0</v>
      </c>
      <c r="U36" s="46">
        <f>_xll.qlMidEquivalent($Q36,$R36,$S36,$T36)</f>
        <v>9.75</v>
      </c>
      <c r="V36" s="231"/>
      <c r="W36" s="233">
        <v>9.75</v>
      </c>
      <c r="X36" s="231"/>
      <c r="Y36" s="46">
        <v>9.75</v>
      </c>
      <c r="Z36" s="48">
        <f>_xll.qlSimpleQuoteSetValue(G36,Y36/100,Trigger)</f>
        <v>9.3600000000000003E-2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>Currency&amp;$D37&amp;$E37&amp;$C37&amp;QuoteSuffix</f>
        <v>SEK3S6S39M_Quote</v>
      </c>
      <c r="G37" s="42" t="str">
        <f>_xll.qlSimpleQuote(F37,,RateTickValue,Permanent,Trigger,TRUE)</f>
        <v>SEK3S6S39M_Quote#0003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0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>Currency&amp;$D38&amp;$E38&amp;$C38&amp;QuoteSuffix</f>
        <v>SEK3S6S42M_Quote</v>
      </c>
      <c r="G38" s="42" t="str">
        <f>_xll.qlSimpleQuote(F38,,RateTickValue,Permanent,Trigger,TRUE)</f>
        <v>SEK3S6S42M_Quote#0003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0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>Currency&amp;$D39&amp;$E39&amp;$C39&amp;QuoteSuffix</f>
        <v>SEK3S6S45M_Quote</v>
      </c>
      <c r="G39" s="42" t="str">
        <f>_xll.qlSimpleQuote(F39,,RateTickValue,Permanent,Trigger,TRUE)</f>
        <v>SEK3S6S45M_Quote#0003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0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>Currency&amp;$D40&amp;$E40&amp;$C40&amp;QuoteSuffix</f>
        <v>SEK3S6S4Y_Quote</v>
      </c>
      <c r="G40" s="42" t="str">
        <f>_xll.qlSimpleQuote(F40,,RateTickValue,Permanent,Trigger,TRUE)</f>
        <v>SEK3S6S4Y_Quote#0002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0"/>
        <v>SEK3S6S4Y</v>
      </c>
      <c r="P40" s="228" t="str">
        <v>SEK3S6S4Y=ICAP</v>
      </c>
      <c r="Q40" s="46">
        <v>9.7899999999999991</v>
      </c>
      <c r="R40" s="46">
        <v>0</v>
      </c>
      <c r="S40" s="46">
        <v>0</v>
      </c>
      <c r="T40" s="46">
        <v>0</v>
      </c>
      <c r="U40" s="46">
        <f>_xll.qlMidEquivalent($Q40,$R40,$S40,$T40)</f>
        <v>9.7899999999999991</v>
      </c>
      <c r="V40" s="231"/>
      <c r="W40" s="233">
        <v>9.7899999999999991</v>
      </c>
      <c r="X40" s="231"/>
      <c r="Y40" s="46">
        <v>9.7899999999999991</v>
      </c>
      <c r="Z40" s="48">
        <f>_xll.qlSimpleQuoteSetValue(G40,Y40/100,Trigger)</f>
        <v>9.2649999999999982E-2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>Currency&amp;$D41&amp;$E41&amp;$C41&amp;QuoteSuffix</f>
        <v>SEK3S6S51M_Quote</v>
      </c>
      <c r="G41" s="42" t="str">
        <f>_xll.qlSimpleQuote(F41,,RateTickValue,Permanent,Trigger,TRUE)</f>
        <v>SEK3S6S51M_Quote#0003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0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>Currency&amp;$D42&amp;$E42&amp;$C42&amp;QuoteSuffix</f>
        <v>SEK3S6S54M_Quote</v>
      </c>
      <c r="G42" s="42" t="str">
        <f>_xll.qlSimpleQuote(F42,,RateTickValue,Permanent,Trigger,TRUE)</f>
        <v>SEK3S6S54M_Quote#0003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0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>Currency&amp;$D43&amp;$E43&amp;$C43&amp;QuoteSuffix</f>
        <v>SEK3S6S57M_Quote</v>
      </c>
      <c r="G43" s="42" t="str">
        <f>_xll.qlSimpleQuote(F43,,RateTickValue,Permanent,Trigger,TRUE)</f>
        <v>SEK3S6S57M_Quote#0003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0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>Currency&amp;$D44&amp;$E44&amp;$C44&amp;QuoteSuffix</f>
        <v>SEK3S6S5Y_Quote</v>
      </c>
      <c r="G44" s="42" t="str">
        <f>_xll.qlSimpleQuote(F44,,RateTickValue,Permanent,Trigger,TRUE)</f>
        <v>SEK3S6S5Y_Quote#0002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0"/>
        <v>SEK3S6S5Y</v>
      </c>
      <c r="P44" s="228" t="str">
        <v>SEK3S6S5Y=ICAP</v>
      </c>
      <c r="Q44" s="46">
        <v>9.8000000000000007</v>
      </c>
      <c r="R44" s="46">
        <v>0</v>
      </c>
      <c r="S44" s="46">
        <v>0</v>
      </c>
      <c r="T44" s="46">
        <v>0</v>
      </c>
      <c r="U44" s="46">
        <f>_xll.qlMidEquivalent($Q44,$R44,$S44,$T44)</f>
        <v>9.8000000000000007</v>
      </c>
      <c r="V44" s="231"/>
      <c r="W44" s="233">
        <v>9.8000000000000007</v>
      </c>
      <c r="X44" s="231"/>
      <c r="Y44" s="46">
        <v>9.8000000000000007</v>
      </c>
      <c r="Z44" s="48">
        <f>_xll.qlSimpleQuoteSetValue(G44,Y44/100,Trigger)</f>
        <v>9.1225000000000001E-2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>Currency&amp;$D45&amp;$E45&amp;$C45&amp;QuoteSuffix</f>
        <v>SEK3S6S6Y_Quote</v>
      </c>
      <c r="G45" s="42" t="str">
        <f>_xll.qlSimpleQuote(F45,,RateTickValue,Permanent,Trigger,TRUE)</f>
        <v>SEK3S6S6Y_Quote#0002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0"/>
        <v>SEK3S6S6Y</v>
      </c>
      <c r="P45" s="228" t="str">
        <v>SEK3S6S6Y=ICAP</v>
      </c>
      <c r="Q45" s="46">
        <v>9.7899999999999991</v>
      </c>
      <c r="R45" s="46">
        <v>0</v>
      </c>
      <c r="S45" s="46">
        <v>0</v>
      </c>
      <c r="T45" s="46">
        <v>0</v>
      </c>
      <c r="U45" s="46">
        <f>_xll.qlMidEquivalent($Q45,$R45,$S45,$T45)</f>
        <v>9.7899999999999991</v>
      </c>
      <c r="V45" s="231"/>
      <c r="W45" s="233">
        <v>9.7899999999999991</v>
      </c>
      <c r="X45" s="231"/>
      <c r="Y45" s="46">
        <v>9.7899999999999991</v>
      </c>
      <c r="Z45" s="48">
        <f>_xll.qlSimpleQuoteSetValue(G45,Y45/100,Trigger)</f>
        <v>8.9599999999999985E-2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>Currency&amp;$D46&amp;$E46&amp;$C46&amp;QuoteSuffix</f>
        <v>SEK3S6S7Y_Quote</v>
      </c>
      <c r="G46" s="42" t="str">
        <f>_xll.qlSimpleQuote(F46,,RateTickValue,Permanent,Trigger,TRUE)</f>
        <v>SEK3S6S7Y_Quote#0002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0"/>
        <v>SEK3S6S7Y</v>
      </c>
      <c r="P46" s="228" t="str">
        <v>SEK3S6S7Y=ICAP</v>
      </c>
      <c r="Q46" s="46">
        <v>9.7799999999999994</v>
      </c>
      <c r="R46" s="46">
        <v>0</v>
      </c>
      <c r="S46" s="46">
        <v>0</v>
      </c>
      <c r="T46" s="46">
        <v>0</v>
      </c>
      <c r="U46" s="46">
        <f>_xll.qlMidEquivalent($Q46,$R46,$S46,$T46)</f>
        <v>9.7799999999999994</v>
      </c>
      <c r="V46" s="231"/>
      <c r="W46" s="233">
        <v>9.7799999999999994</v>
      </c>
      <c r="X46" s="231"/>
      <c r="Y46" s="46">
        <v>9.7799999999999994</v>
      </c>
      <c r="Z46" s="48">
        <f>_xll.qlSimpleQuoteSetValue(G46,Y46/100,Trigger)</f>
        <v>8.8024999999999992E-2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>Currency&amp;$D47&amp;$E47&amp;$C47&amp;QuoteSuffix</f>
        <v>SEK3S6S8Y_Quote</v>
      </c>
      <c r="G47" s="42" t="str">
        <f>_xll.qlSimpleQuote(F47,,RateTickValue,Permanent,Trigger,TRUE)</f>
        <v>SEK3S6S8Y_Quote#0002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0"/>
        <v>SEK3S6S8Y</v>
      </c>
      <c r="P47" s="228" t="str">
        <v>SEK3S6S8Y=ICAP</v>
      </c>
      <c r="Q47" s="46">
        <v>9.76</v>
      </c>
      <c r="R47" s="46">
        <v>0</v>
      </c>
      <c r="S47" s="46">
        <v>0</v>
      </c>
      <c r="T47" s="46">
        <v>0</v>
      </c>
      <c r="U47" s="46">
        <f>_xll.qlMidEquivalent($Q47,$R47,$S47,$T47)</f>
        <v>9.76</v>
      </c>
      <c r="V47" s="231"/>
      <c r="W47" s="233">
        <v>9.76</v>
      </c>
      <c r="X47" s="231"/>
      <c r="Y47" s="46">
        <v>9.76</v>
      </c>
      <c r="Z47" s="48">
        <f>_xll.qlSimpleQuoteSetValue(G47,Y47/100,Trigger)</f>
        <v>8.6524999999999991E-2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>Currency&amp;$D48&amp;$E48&amp;$C48&amp;QuoteSuffix</f>
        <v>SEK3S6S9Y_Quote</v>
      </c>
      <c r="G48" s="42" t="str">
        <f>_xll.qlSimpleQuote(F48,,RateTickValue,Permanent,Trigger,TRUE)</f>
        <v>SEK3S6S9Y_Quote#0002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0"/>
        <v>SEK3S6S9Y</v>
      </c>
      <c r="P48" s="228" t="str">
        <v>SEK3S6S9Y=ICAP</v>
      </c>
      <c r="Q48" s="46">
        <v>9.74</v>
      </c>
      <c r="R48" s="46">
        <v>0</v>
      </c>
      <c r="S48" s="46">
        <v>0</v>
      </c>
      <c r="T48" s="46">
        <v>0</v>
      </c>
      <c r="U48" s="46">
        <f>_xll.qlMidEquivalent($Q48,$R48,$S48,$T48)</f>
        <v>9.74</v>
      </c>
      <c r="V48" s="231"/>
      <c r="W48" s="233">
        <v>9.74</v>
      </c>
      <c r="X48" s="231"/>
      <c r="Y48" s="46">
        <v>9.74</v>
      </c>
      <c r="Z48" s="48">
        <f>_xll.qlSimpleQuoteSetValue(G48,Y48/100,Trigger)</f>
        <v>8.5175000000000001E-2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>Currency&amp;$D49&amp;$E49&amp;$C49&amp;QuoteSuffix</f>
        <v>SEK3S6S10Y_Quote</v>
      </c>
      <c r="G49" s="42" t="str">
        <f>_xll.qlSimpleQuote(F49,,RateTickValue,Permanent,Trigger,TRUE)</f>
        <v>SEK3S6S10Y_Quote#0002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0"/>
        <v>SEK3S6S10Y</v>
      </c>
      <c r="P49" s="228" t="str">
        <v>SEK3S6S10Y=ICAP</v>
      </c>
      <c r="Q49" s="46">
        <v>9.67</v>
      </c>
      <c r="R49" s="46">
        <v>0</v>
      </c>
      <c r="S49" s="46">
        <v>0</v>
      </c>
      <c r="T49" s="46">
        <v>0</v>
      </c>
      <c r="U49" s="46">
        <f>_xll.qlMidEquivalent($Q49,$R49,$S49,$T49)</f>
        <v>9.67</v>
      </c>
      <c r="V49" s="231"/>
      <c r="W49" s="233">
        <v>9.67</v>
      </c>
      <c r="X49" s="231"/>
      <c r="Y49" s="46">
        <v>9.67</v>
      </c>
      <c r="Z49" s="48">
        <f>_xll.qlSimpleQuoteSetValue(G49,Y49/100,Trigger)</f>
        <v>8.3474999999999994E-2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>Currency&amp;$D50&amp;$E50&amp;$C50&amp;QuoteSuffix</f>
        <v>SEK3S6S12Y_Quote</v>
      </c>
      <c r="G50" s="42" t="str">
        <f>_xll.qlSimpleQuote(F50,,RateTickValue,Permanent,Trigger,TRUE)</f>
        <v>SEK3S6S12Y_Quote#0002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0"/>
        <v>SEK3S6S12Y</v>
      </c>
      <c r="P50" s="228" t="str">
        <v>SEK3S6S12Y=ICAP</v>
      </c>
      <c r="Q50" s="46">
        <v>9.39</v>
      </c>
      <c r="R50" s="46">
        <v>0</v>
      </c>
      <c r="S50" s="46">
        <v>0</v>
      </c>
      <c r="T50" s="46">
        <v>0</v>
      </c>
      <c r="U50" s="46">
        <f>_xll.qlMidEquivalent($Q50,$R50,$S50,$T50)</f>
        <v>9.39</v>
      </c>
      <c r="V50" s="231"/>
      <c r="W50" s="233">
        <v>9.39</v>
      </c>
      <c r="X50" s="231"/>
      <c r="Y50" s="46">
        <v>9.39</v>
      </c>
      <c r="Z50" s="48">
        <f>_xll.qlSimpleQuoteSetValue(G50,Y50/100,Trigger)</f>
        <v>7.9000000000000015E-2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>Currency&amp;$D51&amp;$E51&amp;$C51&amp;QuoteSuffix</f>
        <v>SEK3S6S15Y_Quote</v>
      </c>
      <c r="G51" s="42" t="str">
        <f>_xll.qlSimpleQuote(F51,,RateTickValue,Permanent,Trigger,TRUE)</f>
        <v>SEK3S6S15Y_Quote#0002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0"/>
        <v>SEK3S6S15Y</v>
      </c>
      <c r="P51" s="228" t="str">
        <v>SEK3S6S15Y=ICAP</v>
      </c>
      <c r="Q51" s="46">
        <v>8.6999999999999993</v>
      </c>
      <c r="R51" s="46">
        <v>0</v>
      </c>
      <c r="S51" s="46">
        <v>0</v>
      </c>
      <c r="T51" s="46">
        <v>0</v>
      </c>
      <c r="U51" s="46">
        <f>_xll.qlMidEquivalent($Q51,$R51,$S51,$T51)</f>
        <v>8.6999999999999993</v>
      </c>
      <c r="V51" s="231"/>
      <c r="W51" s="233">
        <v>8.6999999999999993</v>
      </c>
      <c r="X51" s="231"/>
      <c r="Y51" s="46">
        <v>8.6999999999999993</v>
      </c>
      <c r="Z51" s="48">
        <f>_xll.qlSimpleQuoteSetValue(G51,Y51/100,Trigger)</f>
        <v>7.0174999999999987E-2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>Currency&amp;$D52&amp;$E52&amp;$C52&amp;QuoteSuffix</f>
        <v>SEK3S6S20Y_Quote</v>
      </c>
      <c r="G52" s="42" t="str">
        <f>_xll.qlSimpleQuote(F52,,RateTickValue,Permanent,Trigger,TRUE)</f>
        <v>SEK3S6S20Y_Quote#0002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0"/>
        <v>SEK3S6S20Y</v>
      </c>
      <c r="P52" s="228" t="str">
        <v>SEK3S6S20Y=ICAP</v>
      </c>
      <c r="Q52" s="46">
        <v>7.7</v>
      </c>
      <c r="R52" s="46">
        <v>0</v>
      </c>
      <c r="S52" s="46">
        <v>0</v>
      </c>
      <c r="T52" s="46">
        <v>0</v>
      </c>
      <c r="U52" s="46">
        <f>_xll.qlMidEquivalent($Q52,$R52,$S52,$T52)</f>
        <v>7.7</v>
      </c>
      <c r="V52" s="231"/>
      <c r="W52" s="233">
        <v>7.7</v>
      </c>
      <c r="X52" s="231"/>
      <c r="Y52" s="46">
        <v>7.7</v>
      </c>
      <c r="Z52" s="48">
        <f>_xll.qlSimpleQuoteSetValue(G52,Y52/100,Trigger)</f>
        <v>5.8274999999999993E-2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>Currency&amp;$D53&amp;$E53&amp;$C53&amp;QuoteSuffix</f>
        <v>SEK3S6S25Y_Quote</v>
      </c>
      <c r="G53" s="42" t="str">
        <f>_xll.qlSimpleQuote(F53,,RateTickValue,Permanent,Trigger,TRUE)</f>
        <v>SEK3S6S25Y_Quote#0002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0"/>
        <v>SEK3S6S25Y</v>
      </c>
      <c r="P53" s="228" t="str">
        <v>SEK3S6S25Y=ICAP</v>
      </c>
      <c r="Q53" s="46">
        <v>6.99</v>
      </c>
      <c r="R53" s="46">
        <v>0</v>
      </c>
      <c r="S53" s="46">
        <v>0</v>
      </c>
      <c r="T53" s="46">
        <v>0</v>
      </c>
      <c r="U53" s="46">
        <f>_xll.qlMidEquivalent($Q53,$R53,$S53,$T53)</f>
        <v>6.99</v>
      </c>
      <c r="V53" s="231"/>
      <c r="W53" s="233">
        <v>6.99</v>
      </c>
      <c r="X53" s="231"/>
      <c r="Y53" s="46">
        <v>6.99</v>
      </c>
      <c r="Z53" s="48">
        <f>_xll.qlSimpleQuoteSetValue(G53,Y53/100,Trigger)</f>
        <v>5.0525E-2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>Currency&amp;$D54&amp;$E54&amp;$C54&amp;QuoteSuffix</f>
        <v>SEK3S6S27Y_Quote</v>
      </c>
      <c r="G54" s="42" t="str">
        <f>_xll.qlSimpleQuote(F54,,RateTickValue,Permanent,Trigger,TRUE)</f>
        <v>SEK3S6S27Y_Quote#0002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0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>Currency&amp;$D55&amp;$E55&amp;$C55&amp;QuoteSuffix</f>
        <v>SEK3S6S30Y_Quote</v>
      </c>
      <c r="G55" s="42" t="str">
        <f>_xll.qlSimpleQuote(F55,,RateTickValue,Permanent,Trigger,TRUE)</f>
        <v>SEK3S6S30Y_Quote#0002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0"/>
        <v>SEK3S6S30Y</v>
      </c>
      <c r="P55" s="228" t="str">
        <v>SEK3S6S30Y=ICAP</v>
      </c>
      <c r="Q55" s="46">
        <v>6.42</v>
      </c>
      <c r="R55" s="46">
        <v>0</v>
      </c>
      <c r="S55" s="46">
        <v>0</v>
      </c>
      <c r="T55" s="46">
        <v>0</v>
      </c>
      <c r="U55" s="46">
        <f>_xll.qlMidEquivalent($Q55,$R55,$S55,$T55)</f>
        <v>6.42</v>
      </c>
      <c r="V55" s="231"/>
      <c r="W55" s="233">
        <v>6.42</v>
      </c>
      <c r="X55" s="231"/>
      <c r="Y55" s="46">
        <v>6.42</v>
      </c>
      <c r="Z55" s="48">
        <f>_xll.qlSimpleQuoteSetValue(G55,Y55/100,Trigger)</f>
        <v>4.4624999999999998E-2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>Currency&amp;$D56&amp;$E56&amp;$C56&amp;QuoteSuffix</f>
        <v>SEK3S6S35Y_Quote</v>
      </c>
      <c r="G56" s="42" t="str">
        <f>_xll.qlSimpleQuote(F56,,RateTickValue,Permanent,Trigger,TRUE)</f>
        <v>SEK3S6S35Y_Quote#0002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0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>Currency&amp;$D57&amp;$E57&amp;$C57&amp;QuoteSuffix</f>
        <v>SEK3S6S40Y_Quote</v>
      </c>
      <c r="G57" s="42" t="str">
        <f>_xll.qlSimpleQuote(F57,,RateTickValue,Permanent,Trigger,TRUE)</f>
        <v>SEK3S6S40Y_Quote#0002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0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>Currency&amp;$D58&amp;$E58&amp;$C58&amp;QuoteSuffix</f>
        <v>SEK3S6S45Y_Quote</v>
      </c>
      <c r="G58" s="42" t="str">
        <f>_xll.qlSimpleQuote(F58,,RateTickValue,Permanent,Trigger,TRUE)</f>
        <v>SEK3S6S45Y_Quote#0003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0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>Currency&amp;$D59&amp;$E59&amp;$C59&amp;QuoteSuffix</f>
        <v>SEK3S6S50Y_Quote</v>
      </c>
      <c r="G59" s="49" t="str">
        <f>_xll.qlSimpleQuote(F59,,RateTickValue,Permanent,Trigger,TRUE)</f>
        <v>SEK3S6S50Y_Quote#0002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0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48</vt:i4>
      </vt:variant>
    </vt:vector>
  </HeadingPairs>
  <TitlesOfParts>
    <vt:vector size="56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Calendar</vt:lpstr>
      <vt:lpstr>BasisSwap3M6M!Contributor</vt:lpstr>
      <vt:lpstr>Deposits!Contributor</vt:lpstr>
      <vt:lpstr>OIS!Contributor</vt:lpstr>
      <vt:lpstr>Swaps3M!Contributor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BasisSwap3M6M!Instruments</vt:lpstr>
      <vt:lpstr>FRA3M!Instruments</vt:lpstr>
      <vt:lpstr>OIS!Instruments</vt:lpstr>
      <vt:lpstr>Swaps3M!Instruments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FRA3M!Quote</vt:lpstr>
      <vt:lpstr>OIS!Quote</vt:lpstr>
      <vt:lpstr>Swaps3M!Quote</vt:lpstr>
      <vt:lpstr>BasisSwap3M6M!QuoteLive</vt:lpstr>
      <vt:lpstr>Deposits!QuoteLive</vt:lpstr>
      <vt:lpstr>FRA3M!QuoteLive</vt:lpstr>
      <vt:lpstr>OIS!QuoteLive</vt:lpstr>
      <vt:lpstr>Swaps3M!QuoteLive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2014-12-19T11:14:22Z</dcterms:modified>
</cp:coreProperties>
</file>