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89535a04de010/!Studia/6 semestr/WKR/"/>
    </mc:Choice>
  </mc:AlternateContent>
  <xr:revisionPtr revIDLastSave="2167" documentId="8_{C2DCD424-F964-4D7C-BB7B-07064EE019AB}" xr6:coauthVersionLast="47" xr6:coauthVersionMax="47" xr10:uidLastSave="{844BC379-32A9-4910-B06E-0D1DBB7B4FEA}"/>
  <bookViews>
    <workbookView xWindow="-28920" yWindow="3000" windowWidth="29040" windowHeight="15720" activeTab="6" xr2:uid="{75BCF890-7DDF-4C88-97AE-AAEA3F845AF9}"/>
  </bookViews>
  <sheets>
    <sheet name="INSTRUKCJA" sheetId="9" r:id="rId1"/>
    <sheet name="PRZESUWNY" sheetId="8" r:id="rId2"/>
    <sheet name="AFINICZNY" sheetId="7" r:id="rId3"/>
    <sheet name="VIGENERE" sheetId="5" r:id="rId4"/>
    <sheet name="HILL" sheetId="6" r:id="rId5"/>
    <sheet name="DH" sheetId="4" r:id="rId6"/>
    <sheet name="RSA" sheetId="3" r:id="rId7"/>
    <sheet name="EL GAMAL" sheetId="2" r:id="rId8"/>
  </sheets>
  <calcPr calcId="191029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3" l="1"/>
  <c r="AC6" i="3"/>
  <c r="AC7" i="3"/>
  <c r="M5" i="3"/>
  <c r="I6" i="3"/>
  <c r="T81" i="2"/>
  <c r="T98" i="2"/>
  <c r="C15" i="2"/>
  <c r="T101" i="2"/>
  <c r="R87" i="2"/>
  <c r="R88" i="2"/>
  <c r="R89" i="2"/>
  <c r="R90" i="2"/>
  <c r="R91" i="2"/>
  <c r="W91" i="2" s="1"/>
  <c r="R92" i="2"/>
  <c r="R93" i="2"/>
  <c r="R94" i="2"/>
  <c r="W94" i="2" s="1"/>
  <c r="R95" i="2"/>
  <c r="R96" i="2"/>
  <c r="R86" i="2"/>
  <c r="R70" i="2"/>
  <c r="R71" i="2"/>
  <c r="R72" i="2"/>
  <c r="R73" i="2"/>
  <c r="R74" i="2"/>
  <c r="R75" i="2"/>
  <c r="R76" i="2"/>
  <c r="R77" i="2"/>
  <c r="R78" i="2"/>
  <c r="R79" i="2"/>
  <c r="R69" i="2"/>
  <c r="V54" i="2"/>
  <c r="AE38" i="2"/>
  <c r="AN38" i="2" s="1"/>
  <c r="AD38" i="2"/>
  <c r="AM38" i="2" s="1"/>
  <c r="AL39" i="2"/>
  <c r="AJ39" i="2"/>
  <c r="AC39" i="2"/>
  <c r="AA39" i="2"/>
  <c r="Q38" i="2"/>
  <c r="V38" i="2" s="1"/>
  <c r="C8" i="2"/>
  <c r="E8" i="2" s="1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X8" i="8"/>
  <c r="BA8" i="8" s="1"/>
  <c r="AG4" i="8"/>
  <c r="AG5" i="8" s="1"/>
  <c r="AG6" i="8" s="1"/>
  <c r="BJ6" i="8" s="1"/>
  <c r="AF4" i="8"/>
  <c r="AF5" i="8" s="1"/>
  <c r="AF6" i="8" s="1"/>
  <c r="BI6" i="8" s="1"/>
  <c r="AE4" i="8"/>
  <c r="AE5" i="8" s="1"/>
  <c r="AE6" i="8" s="1"/>
  <c r="AE8" i="8" s="1"/>
  <c r="AD4" i="8"/>
  <c r="AD5" i="8" s="1"/>
  <c r="AD6" i="8" s="1"/>
  <c r="AD8" i="8" s="1"/>
  <c r="AC4" i="8"/>
  <c r="AC5" i="8" s="1"/>
  <c r="AC6" i="8" s="1"/>
  <c r="AC8" i="8" s="1"/>
  <c r="AB4" i="8"/>
  <c r="AB5" i="8" s="1"/>
  <c r="AB6" i="8" s="1"/>
  <c r="AB8" i="8" s="1"/>
  <c r="AA4" i="8"/>
  <c r="AA5" i="8" s="1"/>
  <c r="AA6" i="8" s="1"/>
  <c r="BD6" i="8" s="1"/>
  <c r="Z4" i="8"/>
  <c r="Z5" i="8" s="1"/>
  <c r="Z6" i="8" s="1"/>
  <c r="BC6" i="8" s="1"/>
  <c r="Y4" i="8"/>
  <c r="Y5" i="8" s="1"/>
  <c r="Y6" i="8" s="1"/>
  <c r="BB6" i="8" s="1"/>
  <c r="X4" i="8"/>
  <c r="X5" i="8" s="1"/>
  <c r="X6" i="8" s="1"/>
  <c r="BA6" i="8" s="1"/>
  <c r="W4" i="8"/>
  <c r="W5" i="8" s="1"/>
  <c r="W6" i="8" s="1"/>
  <c r="W8" i="8" s="1"/>
  <c r="V4" i="8"/>
  <c r="V5" i="8" s="1"/>
  <c r="V6" i="8" s="1"/>
  <c r="V8" i="8" s="1"/>
  <c r="U4" i="8"/>
  <c r="U5" i="8" s="1"/>
  <c r="U6" i="8" s="1"/>
  <c r="U8" i="8" s="1"/>
  <c r="T4" i="8"/>
  <c r="AW4" i="8" s="1"/>
  <c r="S4" i="8"/>
  <c r="R4" i="8"/>
  <c r="R5" i="8" s="1"/>
  <c r="Q4" i="8"/>
  <c r="Q5" i="8" s="1"/>
  <c r="P4" i="8"/>
  <c r="O4" i="8"/>
  <c r="AR4" i="8" s="1"/>
  <c r="N4" i="8"/>
  <c r="N5" i="8" s="1"/>
  <c r="M4" i="8"/>
  <c r="AP4" i="8" s="1"/>
  <c r="L4" i="8"/>
  <c r="AO4" i="8" s="1"/>
  <c r="K4" i="8"/>
  <c r="J4" i="8"/>
  <c r="J5" i="8" s="1"/>
  <c r="I4" i="8"/>
  <c r="I5" i="8" s="1"/>
  <c r="H4" i="8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G15" i="7"/>
  <c r="G43" i="7" s="1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AK3" i="7"/>
  <c r="AI9" i="5"/>
  <c r="H40" i="7"/>
  <c r="G8" i="6"/>
  <c r="G9" i="6"/>
  <c r="H11" i="6"/>
  <c r="I11" i="6"/>
  <c r="J11" i="6"/>
  <c r="K11" i="6"/>
  <c r="L11" i="6"/>
  <c r="M11" i="6"/>
  <c r="E9" i="6"/>
  <c r="F9" i="6"/>
  <c r="H9" i="6"/>
  <c r="I9" i="6"/>
  <c r="J9" i="6"/>
  <c r="K9" i="6"/>
  <c r="L9" i="6"/>
  <c r="M9" i="6"/>
  <c r="F6" i="6"/>
  <c r="G6" i="6"/>
  <c r="H6" i="6"/>
  <c r="I6" i="6"/>
  <c r="J6" i="6"/>
  <c r="K6" i="6"/>
  <c r="L6" i="6"/>
  <c r="M6" i="6"/>
  <c r="E6" i="6"/>
  <c r="F4" i="6"/>
  <c r="P4" i="6" s="1"/>
  <c r="G4" i="6"/>
  <c r="H4" i="6"/>
  <c r="I4" i="6"/>
  <c r="J4" i="6"/>
  <c r="K4" i="6"/>
  <c r="L4" i="6"/>
  <c r="M4" i="6"/>
  <c r="E4" i="6"/>
  <c r="O4" i="6" s="1"/>
  <c r="P6" i="6"/>
  <c r="Q4" i="6"/>
  <c r="Q5" i="6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F12" i="5"/>
  <c r="G6" i="5"/>
  <c r="H6" i="5"/>
  <c r="AK6" i="5" s="1"/>
  <c r="I6" i="5"/>
  <c r="J6" i="5"/>
  <c r="K6" i="5"/>
  <c r="L6" i="5"/>
  <c r="M6" i="5"/>
  <c r="N6" i="5"/>
  <c r="O6" i="5"/>
  <c r="P6" i="5"/>
  <c r="AS6" i="5" s="1"/>
  <c r="Q6" i="5"/>
  <c r="R6" i="5"/>
  <c r="S6" i="5"/>
  <c r="T6" i="5"/>
  <c r="U6" i="5"/>
  <c r="AX6" i="5" s="1"/>
  <c r="V6" i="5"/>
  <c r="AY6" i="5" s="1"/>
  <c r="W6" i="5"/>
  <c r="X6" i="5"/>
  <c r="BA6" i="5" s="1"/>
  <c r="Y6" i="5"/>
  <c r="Z6" i="5"/>
  <c r="AA6" i="5"/>
  <c r="AB6" i="5"/>
  <c r="AC6" i="5"/>
  <c r="AD6" i="5"/>
  <c r="AE6" i="5"/>
  <c r="F6" i="5"/>
  <c r="AI6" i="5" s="1"/>
  <c r="G4" i="5"/>
  <c r="H4" i="5"/>
  <c r="I4" i="5"/>
  <c r="J4" i="5"/>
  <c r="K4" i="5"/>
  <c r="AN4" i="5" s="1"/>
  <c r="L4" i="5"/>
  <c r="M4" i="5"/>
  <c r="N4" i="5"/>
  <c r="O4" i="5"/>
  <c r="P4" i="5"/>
  <c r="Q4" i="5"/>
  <c r="R4" i="5"/>
  <c r="S4" i="5"/>
  <c r="T4" i="5"/>
  <c r="U4" i="5"/>
  <c r="V4" i="5"/>
  <c r="V13" i="5" s="1"/>
  <c r="AY13" i="5" s="1"/>
  <c r="W4" i="5"/>
  <c r="X4" i="5"/>
  <c r="Y4" i="5"/>
  <c r="Z4" i="5"/>
  <c r="AA4" i="5"/>
  <c r="AA13" i="5" s="1"/>
  <c r="BD13" i="5" s="1"/>
  <c r="AB4" i="5"/>
  <c r="AC4" i="5"/>
  <c r="AD4" i="5"/>
  <c r="AE4" i="5"/>
  <c r="F4" i="5"/>
  <c r="F7" i="5" s="1"/>
  <c r="AI7" i="5" s="1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14" i="7"/>
  <c r="G16" i="7"/>
  <c r="G44" i="7" s="1"/>
  <c r="G17" i="7"/>
  <c r="G45" i="7" s="1"/>
  <c r="G18" i="7"/>
  <c r="G46" i="7" s="1"/>
  <c r="G19" i="7"/>
  <c r="G47" i="7" s="1"/>
  <c r="G20" i="7"/>
  <c r="G48" i="7" s="1"/>
  <c r="G21" i="7"/>
  <c r="G49" i="7" s="1"/>
  <c r="G22" i="7"/>
  <c r="G50" i="7" s="1"/>
  <c r="G23" i="7"/>
  <c r="G51" i="7" s="1"/>
  <c r="G24" i="7"/>
  <c r="G52" i="7" s="1"/>
  <c r="G25" i="7"/>
  <c r="G53" i="7" s="1"/>
  <c r="G26" i="7"/>
  <c r="G54" i="7" s="1"/>
  <c r="G27" i="7"/>
  <c r="G55" i="7" s="1"/>
  <c r="G28" i="7"/>
  <c r="G56" i="7" s="1"/>
  <c r="G29" i="7"/>
  <c r="G57" i="7" s="1"/>
  <c r="G30" i="7"/>
  <c r="G58" i="7" s="1"/>
  <c r="G31" i="7"/>
  <c r="G59" i="7" s="1"/>
  <c r="G32" i="7"/>
  <c r="G60" i="7" s="1"/>
  <c r="G33" i="7"/>
  <c r="G61" i="7" s="1"/>
  <c r="G34" i="7"/>
  <c r="G62" i="7" s="1"/>
  <c r="G35" i="7"/>
  <c r="G63" i="7" s="1"/>
  <c r="G36" i="7"/>
  <c r="G64" i="7" s="1"/>
  <c r="G37" i="7"/>
  <c r="G65" i="7" s="1"/>
  <c r="G38" i="7"/>
  <c r="G66" i="7" s="1"/>
  <c r="G39" i="7"/>
  <c r="G67" i="7" s="1"/>
  <c r="G14" i="7"/>
  <c r="G42" i="7" s="1"/>
  <c r="Q5" i="7"/>
  <c r="AT5" i="7" s="1"/>
  <c r="U5" i="7"/>
  <c r="AX5" i="7" s="1"/>
  <c r="V5" i="7"/>
  <c r="AY5" i="7" s="1"/>
  <c r="W5" i="7"/>
  <c r="AZ5" i="7" s="1"/>
  <c r="X5" i="7"/>
  <c r="BA5" i="7" s="1"/>
  <c r="Y5" i="7"/>
  <c r="BB5" i="7" s="1"/>
  <c r="Z5" i="7"/>
  <c r="BC5" i="7" s="1"/>
  <c r="AA5" i="7"/>
  <c r="BD5" i="7" s="1"/>
  <c r="AB5" i="7"/>
  <c r="BE5" i="7" s="1"/>
  <c r="AC5" i="7"/>
  <c r="BF5" i="7" s="1"/>
  <c r="AD5" i="7"/>
  <c r="BG5" i="7" s="1"/>
  <c r="AE5" i="7"/>
  <c r="BH5" i="7" s="1"/>
  <c r="AF5" i="7"/>
  <c r="BI5" i="7" s="1"/>
  <c r="AG5" i="7"/>
  <c r="BJ5" i="7" s="1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AW4" i="7" s="1"/>
  <c r="S4" i="7"/>
  <c r="AV4" i="7" s="1"/>
  <c r="R4" i="7"/>
  <c r="AU4" i="7" s="1"/>
  <c r="Q4" i="7"/>
  <c r="AT4" i="7" s="1"/>
  <c r="P4" i="7"/>
  <c r="P5" i="7" s="1"/>
  <c r="AS5" i="7" s="1"/>
  <c r="O4" i="7"/>
  <c r="O5" i="7" s="1"/>
  <c r="AR5" i="7" s="1"/>
  <c r="N4" i="7"/>
  <c r="N5" i="7" s="1"/>
  <c r="AQ5" i="7" s="1"/>
  <c r="M4" i="7"/>
  <c r="M5" i="7" s="1"/>
  <c r="AP5" i="7" s="1"/>
  <c r="L4" i="7"/>
  <c r="AO4" i="7" s="1"/>
  <c r="K4" i="7"/>
  <c r="AN4" i="7" s="1"/>
  <c r="J4" i="7"/>
  <c r="AM4" i="7" s="1"/>
  <c r="I4" i="7"/>
  <c r="AL4" i="7" s="1"/>
  <c r="H4" i="7"/>
  <c r="H5" i="7" s="1"/>
  <c r="AK5" i="7" s="1"/>
  <c r="O5" i="6"/>
  <c r="P5" i="6"/>
  <c r="O6" i="6"/>
  <c r="Q6" i="6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AI5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AI3" i="5"/>
  <c r="AO4" i="5"/>
  <c r="AP4" i="5"/>
  <c r="AQ4" i="5"/>
  <c r="AR4" i="5"/>
  <c r="AS4" i="5"/>
  <c r="Q7" i="5"/>
  <c r="AT7" i="5" s="1"/>
  <c r="R7" i="5"/>
  <c r="AU7" i="5" s="1"/>
  <c r="S13" i="5"/>
  <c r="AV13" i="5" s="1"/>
  <c r="T13" i="5"/>
  <c r="AW13" i="5" s="1"/>
  <c r="U13" i="5"/>
  <c r="AX13" i="5" s="1"/>
  <c r="W13" i="5"/>
  <c r="AZ13" i="5" s="1"/>
  <c r="X13" i="5"/>
  <c r="BA13" i="5" s="1"/>
  <c r="Y13" i="5"/>
  <c r="BB13" i="5" s="1"/>
  <c r="Z13" i="5"/>
  <c r="BC13" i="5" s="1"/>
  <c r="BE4" i="5"/>
  <c r="BF4" i="5"/>
  <c r="BG4" i="5"/>
  <c r="AE13" i="5"/>
  <c r="BH13" i="5" s="1"/>
  <c r="L13" i="5"/>
  <c r="AO13" i="5" s="1"/>
  <c r="M13" i="5"/>
  <c r="AP13" i="5" s="1"/>
  <c r="G13" i="5"/>
  <c r="AJ13" i="5" s="1"/>
  <c r="AK4" i="5"/>
  <c r="AL4" i="5"/>
  <c r="AM4" i="5"/>
  <c r="BH6" i="5"/>
  <c r="AJ6" i="5"/>
  <c r="AL6" i="5"/>
  <c r="AM6" i="5"/>
  <c r="AN6" i="5"/>
  <c r="AP6" i="5"/>
  <c r="AQ6" i="5"/>
  <c r="AR6" i="5"/>
  <c r="AT6" i="5"/>
  <c r="AU6" i="5"/>
  <c r="AV6" i="5"/>
  <c r="AW6" i="5"/>
  <c r="AZ6" i="5"/>
  <c r="BB6" i="5"/>
  <c r="BC6" i="5"/>
  <c r="BD6" i="5"/>
  <c r="BE6" i="5"/>
  <c r="BF6" i="5"/>
  <c r="BG6" i="5"/>
  <c r="Q39" i="2" l="1"/>
  <c r="V39" i="2" s="1"/>
  <c r="W86" i="2"/>
  <c r="W92" i="2"/>
  <c r="W89" i="2"/>
  <c r="W87" i="2"/>
  <c r="W95" i="2"/>
  <c r="W90" i="2"/>
  <c r="W93" i="2"/>
  <c r="W88" i="2"/>
  <c r="Q55" i="2"/>
  <c r="V55" i="2" s="1"/>
  <c r="AG38" i="2"/>
  <c r="AN39" i="2" s="1"/>
  <c r="AD39" i="2"/>
  <c r="AF38" i="2"/>
  <c r="AM39" i="2"/>
  <c r="AF8" i="8"/>
  <c r="BI8" i="8" s="1"/>
  <c r="AQ4" i="8"/>
  <c r="AS5" i="8"/>
  <c r="AY4" i="8"/>
  <c r="BG4" i="8"/>
  <c r="P5" i="8"/>
  <c r="BE6" i="8"/>
  <c r="AB9" i="8"/>
  <c r="BE8" i="8"/>
  <c r="AK5" i="8"/>
  <c r="AY8" i="8"/>
  <c r="V9" i="8"/>
  <c r="AD9" i="8"/>
  <c r="BG8" i="8"/>
  <c r="U9" i="8"/>
  <c r="AX8" i="8"/>
  <c r="AC9" i="8"/>
  <c r="BF8" i="8"/>
  <c r="W9" i="8"/>
  <c r="AZ8" i="8"/>
  <c r="AE9" i="8"/>
  <c r="BH8" i="8"/>
  <c r="O5" i="8"/>
  <c r="AR5" i="8" s="1"/>
  <c r="Y8" i="8"/>
  <c r="AG8" i="8"/>
  <c r="AZ4" i="8"/>
  <c r="BH4" i="8"/>
  <c r="AX6" i="8"/>
  <c r="BF6" i="8"/>
  <c r="BG5" i="8"/>
  <c r="AY5" i="8"/>
  <c r="AQ5" i="8"/>
  <c r="Z8" i="8"/>
  <c r="X9" i="8"/>
  <c r="AK4" i="8"/>
  <c r="AS4" i="8"/>
  <c r="BA4" i="8"/>
  <c r="BI4" i="8"/>
  <c r="AY6" i="8"/>
  <c r="BG6" i="8"/>
  <c r="BF5" i="8"/>
  <c r="AX5" i="8"/>
  <c r="AP5" i="8"/>
  <c r="H5" i="8"/>
  <c r="M5" i="8"/>
  <c r="AA8" i="8"/>
  <c r="AL4" i="8"/>
  <c r="AT4" i="8"/>
  <c r="BB4" i="8"/>
  <c r="BJ4" i="8"/>
  <c r="AZ6" i="8"/>
  <c r="BH6" i="8"/>
  <c r="BE5" i="8"/>
  <c r="AW5" i="8"/>
  <c r="AO5" i="8"/>
  <c r="O6" i="8"/>
  <c r="K6" i="8"/>
  <c r="S6" i="8"/>
  <c r="T5" i="8"/>
  <c r="L5" i="8"/>
  <c r="AM4" i="8"/>
  <c r="AU4" i="8"/>
  <c r="BC4" i="8"/>
  <c r="BD5" i="8"/>
  <c r="AV5" i="8"/>
  <c r="AN5" i="8"/>
  <c r="S5" i="8"/>
  <c r="K5" i="8"/>
  <c r="AN4" i="8"/>
  <c r="AV4" i="8"/>
  <c r="BD4" i="8"/>
  <c r="BC5" i="8"/>
  <c r="AU5" i="8"/>
  <c r="AM5" i="8"/>
  <c r="AZ5" i="8"/>
  <c r="AF9" i="8"/>
  <c r="BE4" i="8"/>
  <c r="BJ5" i="8"/>
  <c r="BB5" i="8"/>
  <c r="AT5" i="8"/>
  <c r="AL5" i="8"/>
  <c r="BH5" i="8"/>
  <c r="AX4" i="8"/>
  <c r="BF4" i="8"/>
  <c r="BI5" i="8"/>
  <c r="BA5" i="8"/>
  <c r="L6" i="8"/>
  <c r="M6" i="8"/>
  <c r="N6" i="8"/>
  <c r="P6" i="8"/>
  <c r="I6" i="8"/>
  <c r="Q6" i="8"/>
  <c r="J6" i="8"/>
  <c r="R6" i="8"/>
  <c r="T6" i="8"/>
  <c r="H6" i="8"/>
  <c r="T5" i="7"/>
  <c r="AW5" i="7" s="1"/>
  <c r="S5" i="7"/>
  <c r="S6" i="7" s="1"/>
  <c r="AV5" i="7"/>
  <c r="R5" i="7"/>
  <c r="AU5" i="7" s="1"/>
  <c r="AS4" i="7"/>
  <c r="AR4" i="7"/>
  <c r="AQ4" i="7"/>
  <c r="AP4" i="7"/>
  <c r="L5" i="7"/>
  <c r="AO5" i="7" s="1"/>
  <c r="K5" i="7"/>
  <c r="AN5" i="7" s="1"/>
  <c r="J5" i="7"/>
  <c r="AM5" i="7" s="1"/>
  <c r="I5" i="7"/>
  <c r="AL5" i="7" s="1"/>
  <c r="AK4" i="7"/>
  <c r="AG6" i="7"/>
  <c r="E4" i="7"/>
  <c r="M6" i="7"/>
  <c r="Q6" i="7"/>
  <c r="R6" i="7"/>
  <c r="N6" i="7"/>
  <c r="O6" i="7"/>
  <c r="AE6" i="7"/>
  <c r="P6" i="7"/>
  <c r="AF6" i="7"/>
  <c r="AD6" i="7"/>
  <c r="W6" i="7"/>
  <c r="X6" i="7"/>
  <c r="V6" i="7"/>
  <c r="U6" i="7"/>
  <c r="Y6" i="7"/>
  <c r="Z6" i="7"/>
  <c r="AA6" i="7"/>
  <c r="AB6" i="7"/>
  <c r="H6" i="7"/>
  <c r="AK6" i="7" s="1"/>
  <c r="AC6" i="7"/>
  <c r="Y4" i="6"/>
  <c r="AC4" i="6" s="1"/>
  <c r="G5" i="6" s="1"/>
  <c r="Q9" i="6" s="1"/>
  <c r="X5" i="6"/>
  <c r="AB5" i="6" s="1"/>
  <c r="I5" i="6" s="1"/>
  <c r="I8" i="6" s="1"/>
  <c r="P10" i="6" s="1"/>
  <c r="W5" i="6"/>
  <c r="AA5" i="6" s="1"/>
  <c r="H5" i="6" s="1"/>
  <c r="H8" i="6" s="1"/>
  <c r="O10" i="6" s="1"/>
  <c r="Y5" i="6"/>
  <c r="AC5" i="6" s="1"/>
  <c r="J5" i="6" s="1"/>
  <c r="J8" i="6" s="1"/>
  <c r="Q10" i="6" s="1"/>
  <c r="X6" i="6"/>
  <c r="AB6" i="6" s="1"/>
  <c r="L5" i="6" s="1"/>
  <c r="L8" i="6" s="1"/>
  <c r="P11" i="6" s="1"/>
  <c r="W6" i="6"/>
  <c r="AA6" i="6" s="1"/>
  <c r="K5" i="6" s="1"/>
  <c r="K8" i="6" s="1"/>
  <c r="O11" i="6" s="1"/>
  <c r="Y6" i="6"/>
  <c r="AC6" i="6" s="1"/>
  <c r="M5" i="6" s="1"/>
  <c r="M8" i="6" s="1"/>
  <c r="Q11" i="6" s="1"/>
  <c r="W4" i="6"/>
  <c r="AA4" i="6" s="1"/>
  <c r="E5" i="6" s="1"/>
  <c r="E8" i="6" s="1"/>
  <c r="O9" i="6" s="1"/>
  <c r="X4" i="6"/>
  <c r="AB4" i="6" s="1"/>
  <c r="F5" i="6" s="1"/>
  <c r="F8" i="6" s="1"/>
  <c r="P9" i="6" s="1"/>
  <c r="R13" i="5"/>
  <c r="AU13" i="5" s="1"/>
  <c r="P7" i="5"/>
  <c r="AS7" i="5" s="1"/>
  <c r="O7" i="5"/>
  <c r="AR7" i="5" s="1"/>
  <c r="L7" i="5"/>
  <c r="AO7" i="5" s="1"/>
  <c r="AC13" i="5"/>
  <c r="BF13" i="5" s="1"/>
  <c r="AB13" i="5"/>
  <c r="BE13" i="5" s="1"/>
  <c r="Q13" i="5"/>
  <c r="AT13" i="5" s="1"/>
  <c r="P13" i="5"/>
  <c r="AS13" i="5" s="1"/>
  <c r="AJ4" i="5"/>
  <c r="N13" i="5"/>
  <c r="AQ13" i="5" s="1"/>
  <c r="O13" i="5"/>
  <c r="AR13" i="5" s="1"/>
  <c r="AZ4" i="5"/>
  <c r="AY4" i="5"/>
  <c r="AE7" i="5"/>
  <c r="BH7" i="5" s="1"/>
  <c r="AD13" i="5"/>
  <c r="BG13" i="5" s="1"/>
  <c r="AB7" i="5"/>
  <c r="BE7" i="5" s="1"/>
  <c r="F8" i="5"/>
  <c r="F9" i="5" s="1"/>
  <c r="AD7" i="5"/>
  <c r="BG7" i="5" s="1"/>
  <c r="N7" i="5"/>
  <c r="AQ7" i="5" s="1"/>
  <c r="AX4" i="5"/>
  <c r="AC7" i="5"/>
  <c r="BF7" i="5" s="1"/>
  <c r="M7" i="5"/>
  <c r="AP7" i="5" s="1"/>
  <c r="AW4" i="5"/>
  <c r="AV4" i="5"/>
  <c r="AA7" i="5"/>
  <c r="BD7" i="5" s="1"/>
  <c r="K7" i="5"/>
  <c r="AN7" i="5" s="1"/>
  <c r="AU4" i="5"/>
  <c r="AO6" i="5"/>
  <c r="Z7" i="5"/>
  <c r="BC7" i="5" s="1"/>
  <c r="J7" i="5"/>
  <c r="AM7" i="5" s="1"/>
  <c r="AT4" i="5"/>
  <c r="J13" i="5"/>
  <c r="AM13" i="5" s="1"/>
  <c r="Y7" i="5"/>
  <c r="BB7" i="5" s="1"/>
  <c r="I7" i="5"/>
  <c r="AL7" i="5" s="1"/>
  <c r="AI4" i="5"/>
  <c r="I13" i="5"/>
  <c r="AL13" i="5" s="1"/>
  <c r="X7" i="5"/>
  <c r="BA7" i="5" s="1"/>
  <c r="H7" i="5"/>
  <c r="AK7" i="5" s="1"/>
  <c r="BH4" i="5"/>
  <c r="H13" i="5"/>
  <c r="AK13" i="5" s="1"/>
  <c r="W7" i="5"/>
  <c r="AZ7" i="5" s="1"/>
  <c r="G7" i="5"/>
  <c r="AJ7" i="5" s="1"/>
  <c r="V7" i="5"/>
  <c r="AY7" i="5" s="1"/>
  <c r="K13" i="5"/>
  <c r="AN13" i="5" s="1"/>
  <c r="U7" i="5"/>
  <c r="AX7" i="5" s="1"/>
  <c r="F13" i="5"/>
  <c r="AI13" i="5" s="1"/>
  <c r="T7" i="5"/>
  <c r="AW7" i="5" s="1"/>
  <c r="BD4" i="5"/>
  <c r="O8" i="5"/>
  <c r="O9" i="5" s="1"/>
  <c r="S7" i="5"/>
  <c r="AV7" i="5" s="1"/>
  <c r="BC4" i="5"/>
  <c r="BB4" i="5"/>
  <c r="BA4" i="5"/>
  <c r="AI8" i="5"/>
  <c r="R8" i="5"/>
  <c r="R9" i="5" s="1"/>
  <c r="Q8" i="5"/>
  <c r="Q9" i="5" s="1"/>
  <c r="W8" i="5"/>
  <c r="W9" i="5" s="1"/>
  <c r="J50" i="4"/>
  <c r="J51" i="4"/>
  <c r="J52" i="4"/>
  <c r="J53" i="4"/>
  <c r="J54" i="4"/>
  <c r="N54" i="4" s="1"/>
  <c r="J55" i="4"/>
  <c r="J56" i="4"/>
  <c r="J57" i="4"/>
  <c r="N57" i="4" s="1"/>
  <c r="J58" i="4"/>
  <c r="J59" i="4"/>
  <c r="J36" i="4"/>
  <c r="N36" i="4" s="1"/>
  <c r="J37" i="4"/>
  <c r="J38" i="4"/>
  <c r="J39" i="4"/>
  <c r="J40" i="4"/>
  <c r="J41" i="4"/>
  <c r="N41" i="4" s="1"/>
  <c r="J42" i="4"/>
  <c r="J43" i="4"/>
  <c r="J44" i="4"/>
  <c r="N44" i="4" s="1"/>
  <c r="J35" i="4"/>
  <c r="H36" i="4" s="1"/>
  <c r="N52" i="4"/>
  <c r="I20" i="4"/>
  <c r="I21" i="4" s="1"/>
  <c r="J21" i="4"/>
  <c r="J22" i="4"/>
  <c r="J23" i="4"/>
  <c r="N23" i="4" s="1"/>
  <c r="J24" i="4"/>
  <c r="N24" i="4" s="1"/>
  <c r="J25" i="4"/>
  <c r="J26" i="4"/>
  <c r="J27" i="4"/>
  <c r="N27" i="4" s="1"/>
  <c r="J28" i="4"/>
  <c r="J29" i="4"/>
  <c r="J20" i="4"/>
  <c r="J5" i="4"/>
  <c r="H6" i="4" s="1"/>
  <c r="I5" i="4"/>
  <c r="I6" i="4" s="1"/>
  <c r="I7" i="4" s="1"/>
  <c r="J6" i="4"/>
  <c r="J7" i="4"/>
  <c r="J8" i="4"/>
  <c r="J9" i="4"/>
  <c r="N9" i="4" s="1"/>
  <c r="J10" i="4"/>
  <c r="N10" i="4" s="1"/>
  <c r="J11" i="4"/>
  <c r="J12" i="4"/>
  <c r="J13" i="4"/>
  <c r="J14" i="4"/>
  <c r="A14" i="4"/>
  <c r="A15" i="4"/>
  <c r="AC51" i="3"/>
  <c r="AC52" i="3"/>
  <c r="AC53" i="3"/>
  <c r="AG53" i="3" s="1"/>
  <c r="AC54" i="3"/>
  <c r="AG54" i="3" s="1"/>
  <c r="AC55" i="3"/>
  <c r="AC56" i="3"/>
  <c r="AG56" i="3" s="1"/>
  <c r="AC57" i="3"/>
  <c r="AC58" i="3"/>
  <c r="AG58" i="3" s="1"/>
  <c r="AC59" i="3"/>
  <c r="AC50" i="3"/>
  <c r="AC36" i="3"/>
  <c r="AC37" i="3"/>
  <c r="AC38" i="3"/>
  <c r="AC39" i="3"/>
  <c r="AG39" i="3" s="1"/>
  <c r="AC40" i="3"/>
  <c r="AC41" i="3"/>
  <c r="AC42" i="3"/>
  <c r="AC43" i="3"/>
  <c r="AC44" i="3"/>
  <c r="AC35" i="3"/>
  <c r="AB35" i="3"/>
  <c r="AC20" i="3"/>
  <c r="A15" i="3"/>
  <c r="AC21" i="3"/>
  <c r="AG21" i="3" s="1"/>
  <c r="AC22" i="3"/>
  <c r="AC23" i="3"/>
  <c r="AC24" i="3"/>
  <c r="AG24" i="3" s="1"/>
  <c r="AC25" i="3"/>
  <c r="AC26" i="3"/>
  <c r="AC27" i="3"/>
  <c r="AC28" i="3"/>
  <c r="AC29" i="3"/>
  <c r="AG29" i="3" s="1"/>
  <c r="AB5" i="3"/>
  <c r="AC8" i="3"/>
  <c r="AC9" i="3"/>
  <c r="AC10" i="3"/>
  <c r="AC11" i="3"/>
  <c r="AC12" i="3"/>
  <c r="AG12" i="3" s="1"/>
  <c r="AC13" i="3"/>
  <c r="AC14" i="3"/>
  <c r="A14" i="3"/>
  <c r="T6" i="3"/>
  <c r="R6" i="3"/>
  <c r="K6" i="3"/>
  <c r="Q40" i="2" l="1"/>
  <c r="V40" i="2" s="1"/>
  <c r="Q56" i="2"/>
  <c r="AE39" i="2"/>
  <c r="AG39" i="2" s="1"/>
  <c r="AP39" i="2" s="1"/>
  <c r="AP38" i="2"/>
  <c r="Z39" i="2"/>
  <c r="AO38" i="2"/>
  <c r="AB39" i="2"/>
  <c r="AT6" i="8"/>
  <c r="Q8" i="8"/>
  <c r="AV6" i="8"/>
  <c r="S8" i="8"/>
  <c r="AC10" i="8"/>
  <c r="AC11" i="8" s="1"/>
  <c r="BF11" i="8" s="1"/>
  <c r="BF9" i="8"/>
  <c r="BF10" i="8"/>
  <c r="O8" i="8"/>
  <c r="AR6" i="8"/>
  <c r="BB8" i="8"/>
  <c r="Y9" i="8"/>
  <c r="M8" i="8"/>
  <c r="AP6" i="8"/>
  <c r="U10" i="8"/>
  <c r="U11" i="8" s="1"/>
  <c r="AX11" i="8" s="1"/>
  <c r="AX9" i="8"/>
  <c r="AX10" i="8"/>
  <c r="AW6" i="8"/>
  <c r="T8" i="8"/>
  <c r="L8" i="8"/>
  <c r="AO6" i="8"/>
  <c r="AA9" i="8"/>
  <c r="BD8" i="8"/>
  <c r="W10" i="8"/>
  <c r="W11" i="8" s="1"/>
  <c r="AZ11" i="8" s="1"/>
  <c r="AZ9" i="8"/>
  <c r="AS6" i="8"/>
  <c r="P8" i="8"/>
  <c r="Z9" i="8"/>
  <c r="BC8" i="8"/>
  <c r="N8" i="8"/>
  <c r="AQ6" i="8"/>
  <c r="H8" i="8"/>
  <c r="AK6" i="8"/>
  <c r="AU6" i="8"/>
  <c r="R8" i="8"/>
  <c r="AF10" i="8"/>
  <c r="AF11" i="8" s="1"/>
  <c r="BI11" i="8" s="1"/>
  <c r="BI9" i="8"/>
  <c r="AE10" i="8"/>
  <c r="AE11" i="8" s="1"/>
  <c r="BH11" i="8" s="1"/>
  <c r="BH9" i="8"/>
  <c r="BG9" i="8"/>
  <c r="AD10" i="8"/>
  <c r="AD11" i="8" s="1"/>
  <c r="BG11" i="8" s="1"/>
  <c r="AL6" i="8"/>
  <c r="I8" i="8"/>
  <c r="BJ8" i="8"/>
  <c r="AG9" i="8"/>
  <c r="AM6" i="8"/>
  <c r="J8" i="8"/>
  <c r="AY9" i="8"/>
  <c r="V10" i="8"/>
  <c r="V11" i="8" s="1"/>
  <c r="AY11" i="8" s="1"/>
  <c r="AN6" i="8"/>
  <c r="K8" i="8"/>
  <c r="X10" i="8"/>
  <c r="X11" i="8" s="1"/>
  <c r="BA11" i="8" s="1"/>
  <c r="BA9" i="8"/>
  <c r="AB10" i="8"/>
  <c r="AB11" i="8" s="1"/>
  <c r="BE11" i="8" s="1"/>
  <c r="BE9" i="8"/>
  <c r="T6" i="7"/>
  <c r="AW6" i="7" s="1"/>
  <c r="L6" i="7"/>
  <c r="AO6" i="7" s="1"/>
  <c r="K6" i="7"/>
  <c r="K8" i="7" s="1"/>
  <c r="J6" i="7"/>
  <c r="AM6" i="7" s="1"/>
  <c r="I6" i="7"/>
  <c r="I8" i="7" s="1"/>
  <c r="AD8" i="7"/>
  <c r="BG6" i="7"/>
  <c r="AC8" i="7"/>
  <c r="BF6" i="7"/>
  <c r="AF8" i="7"/>
  <c r="BI6" i="7"/>
  <c r="P8" i="7"/>
  <c r="AS6" i="7"/>
  <c r="AB8" i="7"/>
  <c r="BE6" i="7"/>
  <c r="AE8" i="7"/>
  <c r="BH6" i="7"/>
  <c r="S8" i="7"/>
  <c r="AV6" i="7"/>
  <c r="AA8" i="7"/>
  <c r="BD6" i="7"/>
  <c r="X8" i="7"/>
  <c r="BA6" i="7"/>
  <c r="O8" i="7"/>
  <c r="AR6" i="7"/>
  <c r="Z8" i="7"/>
  <c r="BC6" i="7"/>
  <c r="N8" i="7"/>
  <c r="AQ6" i="7"/>
  <c r="R8" i="7"/>
  <c r="AU6" i="7"/>
  <c r="W8" i="7"/>
  <c r="AZ6" i="7"/>
  <c r="Y8" i="7"/>
  <c r="BB6" i="7"/>
  <c r="Q8" i="7"/>
  <c r="AT6" i="7"/>
  <c r="U8" i="7"/>
  <c r="AX6" i="7"/>
  <c r="M8" i="7"/>
  <c r="AP6" i="7"/>
  <c r="V8" i="7"/>
  <c r="AY6" i="7"/>
  <c r="AG8" i="7"/>
  <c r="BJ6" i="7"/>
  <c r="X11" i="6"/>
  <c r="AB11" i="6" s="1"/>
  <c r="L10" i="6" s="1"/>
  <c r="Y10" i="6"/>
  <c r="AC10" i="6" s="1"/>
  <c r="J10" i="6" s="1"/>
  <c r="M8" i="5"/>
  <c r="M9" i="5" s="1"/>
  <c r="M11" i="5" s="1"/>
  <c r="X8" i="5"/>
  <c r="X9" i="5" s="1"/>
  <c r="AO8" i="5"/>
  <c r="L8" i="5"/>
  <c r="P8" i="5"/>
  <c r="P9" i="5" s="1"/>
  <c r="S8" i="5"/>
  <c r="S9" i="5" s="1"/>
  <c r="AV9" i="5" s="1"/>
  <c r="H8" i="7"/>
  <c r="H9" i="7" s="1"/>
  <c r="H10" i="7" s="1"/>
  <c r="W10" i="6"/>
  <c r="AA10" i="6" s="1"/>
  <c r="H10" i="6" s="1"/>
  <c r="Y11" i="6"/>
  <c r="AC11" i="6" s="1"/>
  <c r="M10" i="6" s="1"/>
  <c r="X9" i="6"/>
  <c r="AB9" i="6" s="1"/>
  <c r="F10" i="6" s="1"/>
  <c r="F11" i="6" s="1"/>
  <c r="W11" i="6"/>
  <c r="AA11" i="6" s="1"/>
  <c r="K10" i="6" s="1"/>
  <c r="X10" i="6"/>
  <c r="AB10" i="6" s="1"/>
  <c r="I10" i="6" s="1"/>
  <c r="W9" i="6"/>
  <c r="AA9" i="6" s="1"/>
  <c r="E10" i="6" s="1"/>
  <c r="E11" i="6" s="1"/>
  <c r="Y9" i="6"/>
  <c r="AC9" i="6" s="1"/>
  <c r="G10" i="6" s="1"/>
  <c r="G11" i="6" s="1"/>
  <c r="AU8" i="5"/>
  <c r="U8" i="5"/>
  <c r="U9" i="5" s="1"/>
  <c r="U11" i="5" s="1"/>
  <c r="AA8" i="5"/>
  <c r="AA9" i="5" s="1"/>
  <c r="AA11" i="5" s="1"/>
  <c r="AB8" i="5"/>
  <c r="AB9" i="5" s="1"/>
  <c r="AB11" i="5" s="1"/>
  <c r="AC8" i="5"/>
  <c r="H8" i="5"/>
  <c r="H9" i="5" s="1"/>
  <c r="V8" i="5"/>
  <c r="N8" i="5"/>
  <c r="G8" i="5"/>
  <c r="Z8" i="5"/>
  <c r="AZ8" i="5"/>
  <c r="I8" i="5"/>
  <c r="AE8" i="5"/>
  <c r="AD8" i="5"/>
  <c r="BG8" i="5" s="1"/>
  <c r="AK8" i="5"/>
  <c r="AT8" i="5"/>
  <c r="S11" i="5"/>
  <c r="AX9" i="5"/>
  <c r="P11" i="5"/>
  <c r="AS9" i="5"/>
  <c r="AV8" i="5"/>
  <c r="K8" i="5"/>
  <c r="K9" i="5" s="1"/>
  <c r="O11" i="5"/>
  <c r="AR9" i="5"/>
  <c r="H11" i="5"/>
  <c r="AK9" i="5"/>
  <c r="BA8" i="5"/>
  <c r="W11" i="5"/>
  <c r="AZ9" i="5"/>
  <c r="X11" i="5"/>
  <c r="BA9" i="5"/>
  <c r="J8" i="5"/>
  <c r="J9" i="5" s="1"/>
  <c r="Y8" i="5"/>
  <c r="Y9" i="5" s="1"/>
  <c r="F11" i="5"/>
  <c r="AS8" i="5"/>
  <c r="AX8" i="5"/>
  <c r="T8" i="5"/>
  <c r="T9" i="5" s="1"/>
  <c r="AY8" i="5"/>
  <c r="BE9" i="5"/>
  <c r="Q11" i="5"/>
  <c r="AT9" i="5"/>
  <c r="R11" i="5"/>
  <c r="AU9" i="5"/>
  <c r="AR8" i="5"/>
  <c r="L6" i="4"/>
  <c r="L36" i="4"/>
  <c r="M6" i="4"/>
  <c r="H7" i="4"/>
  <c r="H8" i="4" s="1"/>
  <c r="L8" i="4" s="1"/>
  <c r="H21" i="4"/>
  <c r="H22" i="4" s="1"/>
  <c r="I8" i="4"/>
  <c r="M7" i="4"/>
  <c r="N42" i="4"/>
  <c r="N55" i="4"/>
  <c r="N39" i="4"/>
  <c r="N37" i="4"/>
  <c r="N50" i="4"/>
  <c r="N58" i="4"/>
  <c r="N40" i="4"/>
  <c r="N53" i="4"/>
  <c r="N35" i="4"/>
  <c r="N43" i="4"/>
  <c r="N56" i="4"/>
  <c r="N38" i="4"/>
  <c r="N51" i="4"/>
  <c r="N59" i="4"/>
  <c r="I22" i="4"/>
  <c r="M22" i="4" s="1"/>
  <c r="N25" i="4"/>
  <c r="M20" i="4"/>
  <c r="N20" i="4"/>
  <c r="N28" i="4"/>
  <c r="L21" i="4"/>
  <c r="N26" i="4"/>
  <c r="N22" i="4"/>
  <c r="M21" i="4"/>
  <c r="N21" i="4"/>
  <c r="N29" i="4"/>
  <c r="N12" i="4"/>
  <c r="N7" i="4"/>
  <c r="M5" i="4"/>
  <c r="N13" i="4"/>
  <c r="N5" i="4"/>
  <c r="N8" i="4"/>
  <c r="N11" i="4"/>
  <c r="N6" i="4"/>
  <c r="N14" i="4"/>
  <c r="AG50" i="3"/>
  <c r="AG57" i="3"/>
  <c r="AG52" i="3"/>
  <c r="AG55" i="3"/>
  <c r="AG51" i="3"/>
  <c r="AG59" i="3"/>
  <c r="AG37" i="3"/>
  <c r="AG42" i="3"/>
  <c r="AF35" i="3"/>
  <c r="AG40" i="3"/>
  <c r="AG35" i="3"/>
  <c r="AG43" i="3"/>
  <c r="AG38" i="3"/>
  <c r="AG41" i="3"/>
  <c r="AG36" i="3"/>
  <c r="AG44" i="3"/>
  <c r="AG27" i="3"/>
  <c r="AG22" i="3"/>
  <c r="AG25" i="3"/>
  <c r="AG28" i="3"/>
  <c r="AG20" i="3"/>
  <c r="AG23" i="3"/>
  <c r="AG26" i="3"/>
  <c r="AG9" i="3"/>
  <c r="AG13" i="3"/>
  <c r="AG8" i="3"/>
  <c r="AG7" i="3"/>
  <c r="AG10" i="3"/>
  <c r="AF5" i="3"/>
  <c r="AG5" i="3"/>
  <c r="AG14" i="3"/>
  <c r="AG11" i="3"/>
  <c r="AG6" i="3"/>
  <c r="L7" i="4" l="1"/>
  <c r="T8" i="7"/>
  <c r="T9" i="7" s="1"/>
  <c r="T10" i="7" s="1"/>
  <c r="AD40" i="2"/>
  <c r="Q57" i="2"/>
  <c r="V57" i="2" s="1"/>
  <c r="V56" i="2"/>
  <c r="AM40" i="2"/>
  <c r="AF39" i="2"/>
  <c r="AO39" i="2" s="1"/>
  <c r="AJ40" i="2"/>
  <c r="AA40" i="2"/>
  <c r="AN40" i="2"/>
  <c r="AE40" i="2"/>
  <c r="AL40" i="2"/>
  <c r="AC40" i="2"/>
  <c r="AI39" i="2"/>
  <c r="AK39" i="2"/>
  <c r="BE10" i="8"/>
  <c r="BI10" i="8"/>
  <c r="AK8" i="8"/>
  <c r="H9" i="8"/>
  <c r="AL8" i="8"/>
  <c r="I9" i="8"/>
  <c r="O9" i="8"/>
  <c r="AR8" i="8"/>
  <c r="Z10" i="8"/>
  <c r="Z11" i="8" s="1"/>
  <c r="BC11" i="8" s="1"/>
  <c r="BC10" i="8"/>
  <c r="BC9" i="8"/>
  <c r="M9" i="8"/>
  <c r="AP8" i="8"/>
  <c r="S9" i="8"/>
  <c r="AV8" i="8"/>
  <c r="BG10" i="8"/>
  <c r="R9" i="8"/>
  <c r="AU8" i="8"/>
  <c r="AS8" i="8"/>
  <c r="P9" i="8"/>
  <c r="L9" i="8"/>
  <c r="AO8" i="8"/>
  <c r="Y10" i="8"/>
  <c r="Y11" i="8" s="1"/>
  <c r="BB11" i="8" s="1"/>
  <c r="BB10" i="8"/>
  <c r="BB9" i="8"/>
  <c r="AG10" i="8"/>
  <c r="AG11" i="8" s="1"/>
  <c r="BJ11" i="8" s="1"/>
  <c r="BJ9" i="8"/>
  <c r="N9" i="8"/>
  <c r="AQ8" i="8"/>
  <c r="AA10" i="8"/>
  <c r="AA11" i="8" s="1"/>
  <c r="BD11" i="8" s="1"/>
  <c r="BD9" i="8"/>
  <c r="AY10" i="8"/>
  <c r="T9" i="8"/>
  <c r="AW8" i="8"/>
  <c r="AT8" i="8"/>
  <c r="Q9" i="8"/>
  <c r="K9" i="8"/>
  <c r="AN8" i="8"/>
  <c r="BA10" i="8"/>
  <c r="J9" i="8"/>
  <c r="AM8" i="8"/>
  <c r="BH10" i="8"/>
  <c r="AZ10" i="8"/>
  <c r="J8" i="7"/>
  <c r="AM8" i="7" s="1"/>
  <c r="L8" i="7"/>
  <c r="L9" i="7" s="1"/>
  <c r="L10" i="7" s="1"/>
  <c r="AN6" i="7"/>
  <c r="AL6" i="7"/>
  <c r="AE9" i="7"/>
  <c r="AE10" i="7" s="1"/>
  <c r="BH8" i="7"/>
  <c r="AB9" i="7"/>
  <c r="AB10" i="7" s="1"/>
  <c r="BE8" i="7"/>
  <c r="I9" i="7"/>
  <c r="I10" i="7" s="1"/>
  <c r="AL8" i="7"/>
  <c r="V9" i="7"/>
  <c r="V10" i="7" s="1"/>
  <c r="AY8" i="7"/>
  <c r="P9" i="7"/>
  <c r="P10" i="7" s="1"/>
  <c r="AS8" i="7"/>
  <c r="S9" i="7"/>
  <c r="S10" i="7" s="1"/>
  <c r="AV8" i="7"/>
  <c r="AK8" i="7"/>
  <c r="N9" i="7"/>
  <c r="N10" i="7" s="1"/>
  <c r="AQ8" i="7"/>
  <c r="Y9" i="7"/>
  <c r="Y10" i="7" s="1"/>
  <c r="BB8" i="7"/>
  <c r="X9" i="7"/>
  <c r="X10" i="7" s="1"/>
  <c r="BA8" i="7"/>
  <c r="AF9" i="7"/>
  <c r="AF10" i="7" s="1"/>
  <c r="BI8" i="7"/>
  <c r="M9" i="7"/>
  <c r="M10" i="7" s="1"/>
  <c r="AP8" i="7"/>
  <c r="U9" i="7"/>
  <c r="U10" i="7" s="1"/>
  <c r="AX8" i="7"/>
  <c r="J9" i="7"/>
  <c r="J10" i="7" s="1"/>
  <c r="W9" i="7"/>
  <c r="W10" i="7" s="1"/>
  <c r="AZ8" i="7"/>
  <c r="AC9" i="7"/>
  <c r="AC10" i="7" s="1"/>
  <c r="BF8" i="7"/>
  <c r="Z9" i="7"/>
  <c r="Z10" i="7" s="1"/>
  <c r="BC8" i="7"/>
  <c r="O9" i="7"/>
  <c r="O10" i="7" s="1"/>
  <c r="AR8" i="7"/>
  <c r="K9" i="7"/>
  <c r="K10" i="7" s="1"/>
  <c r="AN8" i="7"/>
  <c r="Q9" i="7"/>
  <c r="Q10" i="7" s="1"/>
  <c r="AT8" i="7"/>
  <c r="AG9" i="7"/>
  <c r="AG10" i="7" s="1"/>
  <c r="BJ8" i="7"/>
  <c r="R9" i="7"/>
  <c r="R10" i="7" s="1"/>
  <c r="AU8" i="7"/>
  <c r="AA9" i="7"/>
  <c r="AA10" i="7" s="1"/>
  <c r="BD8" i="7"/>
  <c r="AD9" i="7"/>
  <c r="AD10" i="7" s="1"/>
  <c r="BG8" i="7"/>
  <c r="BD8" i="5"/>
  <c r="AP8" i="5"/>
  <c r="BD9" i="5"/>
  <c r="AP9" i="5"/>
  <c r="Z9" i="5"/>
  <c r="Z11" i="5" s="1"/>
  <c r="I9" i="5"/>
  <c r="I11" i="5" s="1"/>
  <c r="G9" i="5"/>
  <c r="G11" i="5" s="1"/>
  <c r="N9" i="5"/>
  <c r="N11" i="5" s="1"/>
  <c r="V9" i="5"/>
  <c r="V11" i="5" s="1"/>
  <c r="AC9" i="5"/>
  <c r="AC11" i="5" s="1"/>
  <c r="L9" i="5"/>
  <c r="AO9" i="5" s="1"/>
  <c r="AD9" i="5"/>
  <c r="AD11" i="5" s="1"/>
  <c r="BG11" i="5" s="1"/>
  <c r="AE9" i="5"/>
  <c r="AE11" i="5" s="1"/>
  <c r="BE8" i="5"/>
  <c r="BC9" i="5"/>
  <c r="AJ8" i="5"/>
  <c r="AQ8" i="5"/>
  <c r="BF8" i="5"/>
  <c r="BC8" i="5"/>
  <c r="BH8" i="5"/>
  <c r="AL9" i="5"/>
  <c r="AL8" i="5"/>
  <c r="AS11" i="5"/>
  <c r="AI11" i="5"/>
  <c r="AK11" i="5"/>
  <c r="BB8" i="5"/>
  <c r="AR11" i="5"/>
  <c r="AZ11" i="5"/>
  <c r="AT11" i="5"/>
  <c r="BD11" i="5"/>
  <c r="AP11" i="5"/>
  <c r="AU11" i="5"/>
  <c r="K11" i="5"/>
  <c r="AN9" i="5"/>
  <c r="BE11" i="5"/>
  <c r="AX11" i="5"/>
  <c r="AV11" i="5"/>
  <c r="J11" i="5"/>
  <c r="AM9" i="5"/>
  <c r="BA11" i="5"/>
  <c r="AN8" i="5"/>
  <c r="T11" i="5"/>
  <c r="AW9" i="5"/>
  <c r="AW8" i="5"/>
  <c r="BF11" i="5"/>
  <c r="AM8" i="5"/>
  <c r="H23" i="4"/>
  <c r="L23" i="4" s="1"/>
  <c r="I9" i="4"/>
  <c r="M9" i="4" s="1"/>
  <c r="M8" i="4"/>
  <c r="H9" i="4"/>
  <c r="L9" i="4" s="1"/>
  <c r="L22" i="4"/>
  <c r="I23" i="4"/>
  <c r="AW8" i="7" l="1"/>
  <c r="Q58" i="2"/>
  <c r="V58" i="2" s="1"/>
  <c r="AB40" i="2"/>
  <c r="AK40" i="2" s="1"/>
  <c r="Z40" i="2"/>
  <c r="AI40" i="2" s="1"/>
  <c r="AM41" i="2"/>
  <c r="AD41" i="2"/>
  <c r="AF40" i="2"/>
  <c r="AG40" i="2"/>
  <c r="AP40" i="2" s="1"/>
  <c r="BD10" i="8"/>
  <c r="R10" i="8"/>
  <c r="R11" i="8" s="1"/>
  <c r="AU11" i="8" s="1"/>
  <c r="AU9" i="8"/>
  <c r="AN10" i="8"/>
  <c r="K10" i="8"/>
  <c r="K11" i="8" s="1"/>
  <c r="AN11" i="8" s="1"/>
  <c r="AN9" i="8"/>
  <c r="O11" i="8"/>
  <c r="AR11" i="8" s="1"/>
  <c r="AR9" i="8"/>
  <c r="O10" i="8"/>
  <c r="AR10" i="8" s="1"/>
  <c r="AT10" i="8"/>
  <c r="Q10" i="8"/>
  <c r="Q11" i="8" s="1"/>
  <c r="AT11" i="8" s="1"/>
  <c r="AT9" i="8"/>
  <c r="S10" i="8"/>
  <c r="S11" i="8" s="1"/>
  <c r="AV11" i="8" s="1"/>
  <c r="AV9" i="8"/>
  <c r="I10" i="8"/>
  <c r="I11" i="8" s="1"/>
  <c r="AL11" i="8" s="1"/>
  <c r="AL9" i="8"/>
  <c r="AQ9" i="8"/>
  <c r="N10" i="8"/>
  <c r="N11" i="8" s="1"/>
  <c r="AQ11" i="8" s="1"/>
  <c r="AO9" i="8"/>
  <c r="L10" i="8"/>
  <c r="AO10" i="8" s="1"/>
  <c r="J10" i="8"/>
  <c r="J11" i="8" s="1"/>
  <c r="AM11" i="8" s="1"/>
  <c r="AM9" i="8"/>
  <c r="AS9" i="8"/>
  <c r="P10" i="8"/>
  <c r="P11" i="8" s="1"/>
  <c r="AS11" i="8" s="1"/>
  <c r="AS10" i="8"/>
  <c r="AP9" i="8"/>
  <c r="M10" i="8"/>
  <c r="M11" i="8" s="1"/>
  <c r="AP11" i="8" s="1"/>
  <c r="AK9" i="8"/>
  <c r="AK10" i="8"/>
  <c r="H10" i="8"/>
  <c r="H11" i="8" s="1"/>
  <c r="AK11" i="8" s="1"/>
  <c r="AW10" i="8"/>
  <c r="AW9" i="8"/>
  <c r="T10" i="8"/>
  <c r="T11" i="8" s="1"/>
  <c r="AW11" i="8" s="1"/>
  <c r="BJ10" i="8"/>
  <c r="AO8" i="7"/>
  <c r="AO9" i="7"/>
  <c r="L11" i="7"/>
  <c r="AO11" i="7" s="1"/>
  <c r="W11" i="7"/>
  <c r="AZ11" i="7" s="1"/>
  <c r="AZ9" i="7"/>
  <c r="AM9" i="7"/>
  <c r="AN9" i="7"/>
  <c r="AK9" i="7"/>
  <c r="AK10" i="7"/>
  <c r="AT9" i="7"/>
  <c r="Q11" i="7"/>
  <c r="AT11" i="7" s="1"/>
  <c r="AT10" i="7"/>
  <c r="AL9" i="7"/>
  <c r="AQ9" i="7"/>
  <c r="N11" i="7"/>
  <c r="AQ11" i="7" s="1"/>
  <c r="AQ10" i="7"/>
  <c r="AP9" i="7"/>
  <c r="M11" i="7"/>
  <c r="AP11" i="7" s="1"/>
  <c r="AY9" i="7"/>
  <c r="V11" i="7"/>
  <c r="AY11" i="7" s="1"/>
  <c r="AF11" i="7"/>
  <c r="BI11" i="7" s="1"/>
  <c r="BI9" i="7"/>
  <c r="BI10" i="7"/>
  <c r="BG9" i="7"/>
  <c r="AD11" i="7"/>
  <c r="BG11" i="7" s="1"/>
  <c r="BE9" i="7"/>
  <c r="AB11" i="7"/>
  <c r="BE11" i="7" s="1"/>
  <c r="AU9" i="7"/>
  <c r="R11" i="7"/>
  <c r="AU11" i="7" s="1"/>
  <c r="AG11" i="7"/>
  <c r="BJ11" i="7" s="1"/>
  <c r="BJ9" i="7"/>
  <c r="AV9" i="7"/>
  <c r="S11" i="7"/>
  <c r="AV11" i="7" s="1"/>
  <c r="AX9" i="7"/>
  <c r="U11" i="7"/>
  <c r="AX11" i="7" s="1"/>
  <c r="AR9" i="7"/>
  <c r="BA9" i="7"/>
  <c r="X11" i="7"/>
  <c r="BA11" i="7" s="1"/>
  <c r="AS9" i="7"/>
  <c r="BC9" i="7"/>
  <c r="Z11" i="7"/>
  <c r="BC11" i="7" s="1"/>
  <c r="BF9" i="7"/>
  <c r="AC11" i="7"/>
  <c r="BF11" i="7" s="1"/>
  <c r="BD9" i="7"/>
  <c r="AA11" i="7"/>
  <c r="BD11" i="7" s="1"/>
  <c r="BD10" i="7"/>
  <c r="AW9" i="7"/>
  <c r="T11" i="7"/>
  <c r="AW11" i="7" s="1"/>
  <c r="BB9" i="7"/>
  <c r="Y11" i="7"/>
  <c r="BB11" i="7" s="1"/>
  <c r="BH9" i="7"/>
  <c r="AE11" i="7"/>
  <c r="BH11" i="7" s="1"/>
  <c r="BH9" i="5"/>
  <c r="BH11" i="5"/>
  <c r="BH12" i="5"/>
  <c r="AJ11" i="5"/>
  <c r="G14" i="5"/>
  <c r="AL11" i="5"/>
  <c r="BC11" i="5"/>
  <c r="BC12" i="5"/>
  <c r="BF9" i="5"/>
  <c r="BG9" i="5"/>
  <c r="AQ9" i="5"/>
  <c r="AY9" i="5"/>
  <c r="AJ9" i="5"/>
  <c r="AY11" i="5"/>
  <c r="L11" i="5"/>
  <c r="AQ11" i="5"/>
  <c r="AX12" i="5"/>
  <c r="U14" i="5"/>
  <c r="AW11" i="5"/>
  <c r="AN11" i="5"/>
  <c r="I14" i="5"/>
  <c r="AL12" i="5"/>
  <c r="Y11" i="5"/>
  <c r="BB9" i="5"/>
  <c r="AZ12" i="5"/>
  <c r="W14" i="5"/>
  <c r="N14" i="5"/>
  <c r="AQ12" i="5"/>
  <c r="AC14" i="5"/>
  <c r="BF12" i="5"/>
  <c r="AK12" i="5"/>
  <c r="H14" i="5"/>
  <c r="R14" i="5"/>
  <c r="AU12" i="5"/>
  <c r="M14" i="5"/>
  <c r="AP12" i="5"/>
  <c r="P14" i="5"/>
  <c r="AS12" i="5"/>
  <c r="AS14" i="5" s="1"/>
  <c r="O14" i="5"/>
  <c r="AR12" i="5"/>
  <c r="BA12" i="5"/>
  <c r="X14" i="5"/>
  <c r="AM11" i="5"/>
  <c r="S14" i="5"/>
  <c r="AV12" i="5"/>
  <c r="AA14" i="5"/>
  <c r="BD12" i="5"/>
  <c r="AY12" i="5"/>
  <c r="V14" i="5"/>
  <c r="Q14" i="5"/>
  <c r="AT12" i="5"/>
  <c r="AD14" i="5"/>
  <c r="BG12" i="5"/>
  <c r="F14" i="5"/>
  <c r="AI12" i="5"/>
  <c r="AB14" i="5"/>
  <c r="BE12" i="5"/>
  <c r="BE14" i="5" s="1"/>
  <c r="AJ12" i="5"/>
  <c r="Z14" i="5"/>
  <c r="H24" i="4"/>
  <c r="L24" i="4" s="1"/>
  <c r="H10" i="4"/>
  <c r="I10" i="4"/>
  <c r="M10" i="4" s="1"/>
  <c r="I24" i="4"/>
  <c r="M23" i="4"/>
  <c r="L6" i="3"/>
  <c r="V5" i="3"/>
  <c r="U6" i="3"/>
  <c r="C6" i="3"/>
  <c r="L5" i="3" s="1"/>
  <c r="N5" i="3" s="1"/>
  <c r="H6" i="3" s="1"/>
  <c r="C5" i="3"/>
  <c r="A16" i="2"/>
  <c r="A15" i="2"/>
  <c r="Q5" i="2"/>
  <c r="Q6" i="2" s="1"/>
  <c r="F17" i="2"/>
  <c r="H5" i="2"/>
  <c r="H6" i="2" s="1"/>
  <c r="R55" i="2" l="1"/>
  <c r="R56" i="2"/>
  <c r="R57" i="2"/>
  <c r="R58" i="2"/>
  <c r="W58" i="2" s="1"/>
  <c r="R59" i="2"/>
  <c r="W59" i="2" s="1"/>
  <c r="R60" i="2"/>
  <c r="W60" i="2" s="1"/>
  <c r="R61" i="2"/>
  <c r="W61" i="2" s="1"/>
  <c r="R62" i="2"/>
  <c r="R54" i="2"/>
  <c r="W74" i="2"/>
  <c r="W73" i="2"/>
  <c r="W78" i="2"/>
  <c r="W76" i="2"/>
  <c r="W77" i="2"/>
  <c r="W75" i="2"/>
  <c r="Q59" i="2"/>
  <c r="AC41" i="2"/>
  <c r="AL41" i="2"/>
  <c r="AA41" i="2"/>
  <c r="Z41" i="2"/>
  <c r="AI41" i="2" s="1"/>
  <c r="AJ41" i="2"/>
  <c r="R39" i="2"/>
  <c r="R40" i="2"/>
  <c r="W40" i="2" s="1"/>
  <c r="R41" i="2"/>
  <c r="W41" i="2" s="1"/>
  <c r="R42" i="2"/>
  <c r="W42" i="2" s="1"/>
  <c r="R43" i="2"/>
  <c r="W43" i="2" s="1"/>
  <c r="R44" i="2"/>
  <c r="W44" i="2" s="1"/>
  <c r="R45" i="2"/>
  <c r="W45" i="2" s="1"/>
  <c r="R46" i="2"/>
  <c r="W46" i="2" s="1"/>
  <c r="R47" i="2"/>
  <c r="W47" i="2" s="1"/>
  <c r="R38" i="2"/>
  <c r="AN41" i="2"/>
  <c r="AE41" i="2"/>
  <c r="AO40" i="2"/>
  <c r="AB41" i="2"/>
  <c r="I13" i="2"/>
  <c r="M13" i="2" s="1"/>
  <c r="R24" i="2"/>
  <c r="R25" i="2"/>
  <c r="R26" i="2"/>
  <c r="W26" i="2" s="1"/>
  <c r="R27" i="2"/>
  <c r="W27" i="2" s="1"/>
  <c r="R28" i="2"/>
  <c r="W28" i="2" s="1"/>
  <c r="R29" i="2"/>
  <c r="W29" i="2" s="1"/>
  <c r="R22" i="2"/>
  <c r="R30" i="2"/>
  <c r="R23" i="2"/>
  <c r="R31" i="2"/>
  <c r="I6" i="2"/>
  <c r="M6" i="2" s="1"/>
  <c r="R10" i="2"/>
  <c r="W10" i="2" s="1"/>
  <c r="R5" i="2"/>
  <c r="P6" i="2" s="1"/>
  <c r="AM10" i="8"/>
  <c r="L11" i="8"/>
  <c r="AO11" i="8" s="1"/>
  <c r="AV10" i="8"/>
  <c r="AQ10" i="8"/>
  <c r="AP10" i="8"/>
  <c r="AL10" i="8"/>
  <c r="AU10" i="8"/>
  <c r="AW10" i="7"/>
  <c r="AX10" i="7"/>
  <c r="BF10" i="7"/>
  <c r="AZ10" i="7"/>
  <c r="AU10" i="7"/>
  <c r="AO10" i="7"/>
  <c r="BG10" i="7"/>
  <c r="BE10" i="7"/>
  <c r="BB10" i="7"/>
  <c r="BA10" i="7"/>
  <c r="AP10" i="7"/>
  <c r="AV10" i="7"/>
  <c r="H11" i="7"/>
  <c r="AK11" i="7" s="1"/>
  <c r="AN10" i="7"/>
  <c r="K11" i="7"/>
  <c r="AN11" i="7" s="1"/>
  <c r="BC10" i="7"/>
  <c r="BJ10" i="7"/>
  <c r="AY10" i="7"/>
  <c r="AM10" i="7"/>
  <c r="J11" i="7"/>
  <c r="AM11" i="7" s="1"/>
  <c r="BH10" i="7"/>
  <c r="AS10" i="7"/>
  <c r="P11" i="7"/>
  <c r="AS11" i="7" s="1"/>
  <c r="AL10" i="7"/>
  <c r="I11" i="7"/>
  <c r="AL11" i="7" s="1"/>
  <c r="AR10" i="7"/>
  <c r="O11" i="7"/>
  <c r="AR11" i="7" s="1"/>
  <c r="BG14" i="5"/>
  <c r="BD14" i="5"/>
  <c r="G15" i="5"/>
  <c r="AJ15" i="5" s="1"/>
  <c r="W15" i="5"/>
  <c r="AZ15" i="5" s="1"/>
  <c r="X15" i="5"/>
  <c r="BA15" i="5" s="1"/>
  <c r="AO11" i="5"/>
  <c r="AB15" i="5"/>
  <c r="BE15" i="5" s="1"/>
  <c r="O15" i="5"/>
  <c r="AR15" i="5" s="1"/>
  <c r="AD15" i="5"/>
  <c r="BG15" i="5" s="1"/>
  <c r="AE14" i="5"/>
  <c r="Q15" i="5"/>
  <c r="AT15" i="5" s="1"/>
  <c r="M15" i="5"/>
  <c r="AP15" i="5" s="1"/>
  <c r="V15" i="5"/>
  <c r="AY15" i="5" s="1"/>
  <c r="R15" i="5"/>
  <c r="AU15" i="5" s="1"/>
  <c r="N15" i="5"/>
  <c r="AQ15" i="5" s="1"/>
  <c r="P15" i="5"/>
  <c r="AS15" i="5" s="1"/>
  <c r="I15" i="5"/>
  <c r="AL15" i="5" s="1"/>
  <c r="H15" i="5"/>
  <c r="AK15" i="5" s="1"/>
  <c r="AA15" i="5"/>
  <c r="BD15" i="5" s="1"/>
  <c r="Z15" i="5"/>
  <c r="BC15" i="5" s="1"/>
  <c r="U15" i="5"/>
  <c r="AX15" i="5" s="1"/>
  <c r="S15" i="5"/>
  <c r="AV15" i="5" s="1"/>
  <c r="AC15" i="5"/>
  <c r="BF15" i="5" s="1"/>
  <c r="F15" i="5"/>
  <c r="AI15" i="5" s="1"/>
  <c r="AY14" i="5"/>
  <c r="AQ14" i="5"/>
  <c r="AV14" i="5"/>
  <c r="BF14" i="5"/>
  <c r="BA14" i="5"/>
  <c r="AZ14" i="5"/>
  <c r="AK14" i="5"/>
  <c r="AJ14" i="5"/>
  <c r="AI14" i="5"/>
  <c r="AR14" i="5"/>
  <c r="BB11" i="5"/>
  <c r="AT14" i="5"/>
  <c r="AP14" i="5"/>
  <c r="AL14" i="5"/>
  <c r="AM12" i="5"/>
  <c r="J14" i="5"/>
  <c r="AU14" i="5"/>
  <c r="K14" i="5"/>
  <c r="AN12" i="5"/>
  <c r="T14" i="5"/>
  <c r="AW12" i="5"/>
  <c r="BC14" i="5"/>
  <c r="AX14" i="5"/>
  <c r="H25" i="4"/>
  <c r="L25" i="4" s="1"/>
  <c r="H11" i="4"/>
  <c r="L11" i="4" s="1"/>
  <c r="I11" i="4"/>
  <c r="M11" i="4"/>
  <c r="L10" i="4"/>
  <c r="I25" i="4"/>
  <c r="H26" i="4" s="1"/>
  <c r="L26" i="4" s="1"/>
  <c r="M24" i="4"/>
  <c r="AA36" i="3"/>
  <c r="AB36" i="3"/>
  <c r="AF36" i="3" s="1"/>
  <c r="AB6" i="3"/>
  <c r="AA6" i="3"/>
  <c r="AE6" i="3" s="1"/>
  <c r="D5" i="3"/>
  <c r="G14" i="3"/>
  <c r="U5" i="3"/>
  <c r="D6" i="3"/>
  <c r="I9" i="2"/>
  <c r="M9" i="2" s="1"/>
  <c r="I11" i="2"/>
  <c r="M11" i="2" s="1"/>
  <c r="AB10" i="2"/>
  <c r="AG10" i="2" s="1"/>
  <c r="I7" i="2"/>
  <c r="M7" i="2" s="1"/>
  <c r="AB9" i="2"/>
  <c r="AG9" i="2" s="1"/>
  <c r="R9" i="2"/>
  <c r="W9" i="2" s="1"/>
  <c r="R8" i="2"/>
  <c r="W8" i="2" s="1"/>
  <c r="AB7" i="2"/>
  <c r="AG7" i="2" s="1"/>
  <c r="AB6" i="2"/>
  <c r="AG6" i="2" s="1"/>
  <c r="R11" i="2"/>
  <c r="W11" i="2" s="1"/>
  <c r="R7" i="2"/>
  <c r="W7" i="2" s="1"/>
  <c r="I5" i="2"/>
  <c r="M5" i="2" s="1"/>
  <c r="R6" i="2"/>
  <c r="W6" i="2" s="1"/>
  <c r="I14" i="2"/>
  <c r="M14" i="2" s="1"/>
  <c r="I12" i="2"/>
  <c r="M12" i="2" s="1"/>
  <c r="AB5" i="2"/>
  <c r="AG5" i="2" s="1"/>
  <c r="AB13" i="2"/>
  <c r="I10" i="2"/>
  <c r="M10" i="2" s="1"/>
  <c r="AB12" i="2"/>
  <c r="AG12" i="2" s="1"/>
  <c r="AB11" i="2"/>
  <c r="AG11" i="2" s="1"/>
  <c r="I8" i="2"/>
  <c r="M8" i="2" s="1"/>
  <c r="AB8" i="2"/>
  <c r="AG8" i="2" s="1"/>
  <c r="R13" i="2"/>
  <c r="W13" i="2" s="1"/>
  <c r="R12" i="2"/>
  <c r="W12" i="2" s="1"/>
  <c r="L6" i="2"/>
  <c r="V6" i="2"/>
  <c r="L5" i="2"/>
  <c r="Q7" i="2"/>
  <c r="V5" i="2"/>
  <c r="H7" i="2"/>
  <c r="W62" i="2" l="1"/>
  <c r="AK41" i="2"/>
  <c r="Y42" i="2"/>
  <c r="AH42" i="2" s="1"/>
  <c r="W55" i="2"/>
  <c r="W54" i="2"/>
  <c r="P55" i="2"/>
  <c r="U55" i="2" s="1"/>
  <c r="W56" i="2"/>
  <c r="W69" i="2"/>
  <c r="W57" i="2"/>
  <c r="W72" i="2"/>
  <c r="W70" i="2"/>
  <c r="W71" i="2"/>
  <c r="Q60" i="2"/>
  <c r="V59" i="2"/>
  <c r="W39" i="2"/>
  <c r="W31" i="2"/>
  <c r="W30" i="2"/>
  <c r="W38" i="2"/>
  <c r="P39" i="2"/>
  <c r="P40" i="2" s="1"/>
  <c r="AF41" i="2"/>
  <c r="AO41" i="2" s="1"/>
  <c r="AG41" i="2"/>
  <c r="AP41" i="2" s="1"/>
  <c r="Q41" i="2"/>
  <c r="Q42" i="2" s="1"/>
  <c r="W23" i="2"/>
  <c r="W22" i="2"/>
  <c r="AG13" i="2"/>
  <c r="W25" i="2"/>
  <c r="W24" i="2"/>
  <c r="T15" i="5"/>
  <c r="AW15" i="5" s="1"/>
  <c r="AE15" i="5"/>
  <c r="BH15" i="5" s="1"/>
  <c r="L14" i="5"/>
  <c r="AO12" i="5"/>
  <c r="J15" i="5"/>
  <c r="AM15" i="5" s="1"/>
  <c r="BH14" i="5"/>
  <c r="AW14" i="5"/>
  <c r="K15" i="5"/>
  <c r="AN15" i="5" s="1"/>
  <c r="AN14" i="5"/>
  <c r="AM14" i="5"/>
  <c r="BB12" i="5"/>
  <c r="Y14" i="5"/>
  <c r="I12" i="4"/>
  <c r="M12" i="4" s="1"/>
  <c r="H12" i="4"/>
  <c r="I26" i="4"/>
  <c r="H27" i="4" s="1"/>
  <c r="L27" i="4" s="1"/>
  <c r="M25" i="4"/>
  <c r="AB37" i="3"/>
  <c r="AB38" i="3" s="1"/>
  <c r="AE36" i="3"/>
  <c r="AA37" i="3"/>
  <c r="AA7" i="3"/>
  <c r="AE7" i="3"/>
  <c r="AB7" i="3"/>
  <c r="AF7" i="3" s="1"/>
  <c r="AF6" i="3"/>
  <c r="J6" i="3"/>
  <c r="T7" i="3" s="1"/>
  <c r="R7" i="3"/>
  <c r="W5" i="3"/>
  <c r="O5" i="3"/>
  <c r="G6" i="2"/>
  <c r="K6" i="2" s="1"/>
  <c r="Z6" i="2"/>
  <c r="AE7" i="2" s="1"/>
  <c r="AE6" i="2"/>
  <c r="W5" i="2"/>
  <c r="P7" i="2"/>
  <c r="U6" i="2"/>
  <c r="V7" i="2"/>
  <c r="L7" i="2"/>
  <c r="H8" i="2"/>
  <c r="Q8" i="2"/>
  <c r="V8" i="2" s="1"/>
  <c r="U39" i="2" l="1"/>
  <c r="P56" i="2"/>
  <c r="Q61" i="2"/>
  <c r="V60" i="2"/>
  <c r="U40" i="2"/>
  <c r="P41" i="2"/>
  <c r="U41" i="2"/>
  <c r="V42" i="2"/>
  <c r="Q43" i="2"/>
  <c r="V43" i="2" s="1"/>
  <c r="V41" i="2"/>
  <c r="Z7" i="2"/>
  <c r="AE8" i="2" s="1"/>
  <c r="AO14" i="5"/>
  <c r="Y15" i="5"/>
  <c r="BB15" i="5" s="1"/>
  <c r="L15" i="5"/>
  <c r="AO15" i="5" s="1"/>
  <c r="BB14" i="5"/>
  <c r="H13" i="4"/>
  <c r="L13" i="4" s="1"/>
  <c r="L12" i="4"/>
  <c r="I13" i="4"/>
  <c r="M13" i="4" s="1"/>
  <c r="I27" i="4"/>
  <c r="H28" i="4" s="1"/>
  <c r="L28" i="4" s="1"/>
  <c r="M26" i="4"/>
  <c r="AE37" i="3"/>
  <c r="AA38" i="3"/>
  <c r="AF37" i="3"/>
  <c r="AF38" i="3"/>
  <c r="AB39" i="3"/>
  <c r="AB40" i="3" s="1"/>
  <c r="AB8" i="3"/>
  <c r="AE8" i="3"/>
  <c r="AA8" i="3"/>
  <c r="S6" i="3"/>
  <c r="V6" i="3"/>
  <c r="M6" i="3"/>
  <c r="N6" i="3" s="1"/>
  <c r="X5" i="3"/>
  <c r="Q6" i="3"/>
  <c r="K7" i="3"/>
  <c r="I7" i="3"/>
  <c r="G7" i="2"/>
  <c r="G8" i="2" s="1"/>
  <c r="K8" i="2" s="1"/>
  <c r="U7" i="2"/>
  <c r="K7" i="2"/>
  <c r="L8" i="2"/>
  <c r="H9" i="2"/>
  <c r="Q9" i="2"/>
  <c r="P8" i="2"/>
  <c r="L7" i="3" l="1"/>
  <c r="Z8" i="2"/>
  <c r="AE9" i="2" s="1"/>
  <c r="U56" i="2"/>
  <c r="P57" i="2"/>
  <c r="Q62" i="2"/>
  <c r="V61" i="2"/>
  <c r="P42" i="2"/>
  <c r="U42" i="2"/>
  <c r="Q44" i="2"/>
  <c r="Q45" i="2" s="1"/>
  <c r="V44" i="2"/>
  <c r="O6" i="3"/>
  <c r="X6" i="3" s="1"/>
  <c r="AA9" i="3"/>
  <c r="AE9" i="3" s="1"/>
  <c r="I14" i="4"/>
  <c r="M14" i="4" s="1"/>
  <c r="H14" i="4"/>
  <c r="L14" i="4"/>
  <c r="I28" i="4"/>
  <c r="M28" i="4" s="1"/>
  <c r="H29" i="4"/>
  <c r="L29" i="4"/>
  <c r="M27" i="4"/>
  <c r="AF40" i="3"/>
  <c r="AB41" i="3"/>
  <c r="AB42" i="3" s="1"/>
  <c r="AF39" i="3"/>
  <c r="AE38" i="3"/>
  <c r="AA39" i="3"/>
  <c r="AA40" i="3" s="1"/>
  <c r="AB9" i="3"/>
  <c r="AF9" i="3" s="1"/>
  <c r="AF8" i="3"/>
  <c r="U7" i="3"/>
  <c r="W6" i="3"/>
  <c r="H7" i="3"/>
  <c r="J7" i="3"/>
  <c r="U8" i="2"/>
  <c r="G9" i="2"/>
  <c r="K9" i="2" s="1"/>
  <c r="V9" i="2"/>
  <c r="L9" i="2"/>
  <c r="H10" i="2"/>
  <c r="P9" i="2"/>
  <c r="Q10" i="2"/>
  <c r="M7" i="3" l="1"/>
  <c r="O7" i="3" s="1"/>
  <c r="V8" i="3" s="1"/>
  <c r="V7" i="3"/>
  <c r="Z9" i="2"/>
  <c r="AE10" i="2" s="1"/>
  <c r="U57" i="2"/>
  <c r="P58" i="2"/>
  <c r="V62" i="2"/>
  <c r="P43" i="2"/>
  <c r="U43" i="2"/>
  <c r="V45" i="2"/>
  <c r="Q46" i="2"/>
  <c r="AF41" i="3"/>
  <c r="AE10" i="3"/>
  <c r="AA10" i="3"/>
  <c r="H15" i="4"/>
  <c r="C6" i="4" s="1"/>
  <c r="I50" i="4" s="1"/>
  <c r="I29" i="4"/>
  <c r="H30" i="4" s="1"/>
  <c r="AE39" i="3"/>
  <c r="AE40" i="3"/>
  <c r="AA41" i="3"/>
  <c r="AA42" i="3" s="1"/>
  <c r="AF42" i="3"/>
  <c r="AB43" i="3"/>
  <c r="AB44" i="3" s="1"/>
  <c r="AF44" i="3" s="1"/>
  <c r="AB10" i="3"/>
  <c r="K8" i="3"/>
  <c r="T8" i="3"/>
  <c r="I8" i="3"/>
  <c r="R8" i="3"/>
  <c r="Q7" i="3"/>
  <c r="S7" i="3"/>
  <c r="U9" i="2"/>
  <c r="L10" i="2"/>
  <c r="G10" i="2"/>
  <c r="K10" i="2" s="1"/>
  <c r="V10" i="2"/>
  <c r="H11" i="2"/>
  <c r="Q11" i="2"/>
  <c r="V11" i="2" s="1"/>
  <c r="P10" i="2"/>
  <c r="M8" i="3" l="1"/>
  <c r="X7" i="3"/>
  <c r="L8" i="3"/>
  <c r="N7" i="3"/>
  <c r="J8" i="3" s="1"/>
  <c r="S8" i="3" s="1"/>
  <c r="U8" i="3"/>
  <c r="Z10" i="2"/>
  <c r="AE11" i="2" s="1"/>
  <c r="U58" i="2"/>
  <c r="P59" i="2"/>
  <c r="P44" i="2"/>
  <c r="U44" i="2"/>
  <c r="V46" i="2"/>
  <c r="Q47" i="2"/>
  <c r="V47" i="2" s="1"/>
  <c r="L15" i="4"/>
  <c r="L30" i="4"/>
  <c r="C7" i="4"/>
  <c r="I35" i="4" s="1"/>
  <c r="I51" i="4"/>
  <c r="H51" i="4"/>
  <c r="M50" i="4"/>
  <c r="L51" i="4"/>
  <c r="M29" i="4"/>
  <c r="AE41" i="3"/>
  <c r="AE42" i="3"/>
  <c r="AA43" i="3"/>
  <c r="AF43" i="3"/>
  <c r="AB11" i="3"/>
  <c r="AF11" i="3" s="1"/>
  <c r="AF10" i="3"/>
  <c r="AA11" i="3"/>
  <c r="AE11" i="3" s="1"/>
  <c r="U10" i="2"/>
  <c r="G11" i="2"/>
  <c r="L11" i="2"/>
  <c r="H12" i="2"/>
  <c r="P11" i="2"/>
  <c r="U11" i="2" s="1"/>
  <c r="Q12" i="2"/>
  <c r="T9" i="3" l="1"/>
  <c r="K9" i="3"/>
  <c r="W7" i="3"/>
  <c r="H8" i="3"/>
  <c r="O8" i="3"/>
  <c r="X8" i="3" s="1"/>
  <c r="U9" i="3"/>
  <c r="L9" i="3"/>
  <c r="N8" i="3"/>
  <c r="J9" i="3" s="1"/>
  <c r="T10" i="3" s="1"/>
  <c r="Z11" i="2"/>
  <c r="U59" i="2"/>
  <c r="P60" i="2"/>
  <c r="P45" i="2"/>
  <c r="U45" i="2"/>
  <c r="R9" i="3"/>
  <c r="M51" i="4"/>
  <c r="I52" i="4"/>
  <c r="H52" i="4"/>
  <c r="I36" i="4"/>
  <c r="M36" i="4" s="1"/>
  <c r="M35" i="4"/>
  <c r="AE43" i="3"/>
  <c r="AA44" i="3"/>
  <c r="AA45" i="3" s="1"/>
  <c r="AE44" i="3"/>
  <c r="AA12" i="3"/>
  <c r="AE12" i="3" s="1"/>
  <c r="AB12" i="3"/>
  <c r="AF12" i="3" s="1"/>
  <c r="S9" i="3"/>
  <c r="W8" i="3"/>
  <c r="K11" i="2"/>
  <c r="V12" i="2"/>
  <c r="G12" i="2"/>
  <c r="G13" i="2" s="1"/>
  <c r="L12" i="2"/>
  <c r="H13" i="2"/>
  <c r="Q13" i="2"/>
  <c r="V13" i="2" s="1"/>
  <c r="P12" i="2"/>
  <c r="H9" i="3" l="1"/>
  <c r="Q9" i="3" s="1"/>
  <c r="Q8" i="3"/>
  <c r="I9" i="3"/>
  <c r="V9" i="3"/>
  <c r="M9" i="3"/>
  <c r="K10" i="3"/>
  <c r="O9" i="3"/>
  <c r="U60" i="2"/>
  <c r="P61" i="2"/>
  <c r="P46" i="2"/>
  <c r="U46" i="2"/>
  <c r="H53" i="4"/>
  <c r="L53" i="4" s="1"/>
  <c r="H37" i="4"/>
  <c r="I37" i="4"/>
  <c r="L37" i="4"/>
  <c r="M52" i="4"/>
  <c r="I53" i="4"/>
  <c r="L52" i="4"/>
  <c r="AE45" i="3"/>
  <c r="C11" i="3"/>
  <c r="AB50" i="3" s="1"/>
  <c r="AB13" i="3"/>
  <c r="AF13" i="3" s="1"/>
  <c r="AA13" i="3"/>
  <c r="AE13" i="3" s="1"/>
  <c r="L10" i="3"/>
  <c r="U10" i="3"/>
  <c r="N9" i="3"/>
  <c r="X9" i="3"/>
  <c r="M10" i="3"/>
  <c r="V10" i="3"/>
  <c r="K12" i="2"/>
  <c r="P13" i="2"/>
  <c r="P14" i="2" s="1"/>
  <c r="Q22" i="2" s="1"/>
  <c r="U12" i="2"/>
  <c r="K13" i="2"/>
  <c r="L13" i="2"/>
  <c r="G14" i="2"/>
  <c r="K14" i="2" s="1"/>
  <c r="H14" i="2"/>
  <c r="R10" i="3" l="1"/>
  <c r="I10" i="3"/>
  <c r="U61" i="2"/>
  <c r="P62" i="2"/>
  <c r="U62" i="2"/>
  <c r="U47" i="2"/>
  <c r="P47" i="2"/>
  <c r="V22" i="2"/>
  <c r="Q23" i="2"/>
  <c r="V23" i="2" s="1"/>
  <c r="P23" i="2"/>
  <c r="H38" i="4"/>
  <c r="M53" i="4"/>
  <c r="I54" i="4"/>
  <c r="M37" i="4"/>
  <c r="I38" i="4"/>
  <c r="H54" i="4"/>
  <c r="AB51" i="3"/>
  <c r="AF51" i="3" s="1"/>
  <c r="AA51" i="3"/>
  <c r="AE51" i="3" s="1"/>
  <c r="AF50" i="3"/>
  <c r="AA14" i="3"/>
  <c r="AE14" i="3" s="1"/>
  <c r="AB14" i="3"/>
  <c r="AF14" i="3" s="1"/>
  <c r="O10" i="3"/>
  <c r="N10" i="3"/>
  <c r="W10" i="3" s="1"/>
  <c r="L11" i="3"/>
  <c r="U11" i="3"/>
  <c r="H10" i="3"/>
  <c r="Q10" i="3" s="1"/>
  <c r="J10" i="3"/>
  <c r="S10" i="3" s="1"/>
  <c r="W9" i="3"/>
  <c r="U13" i="2"/>
  <c r="U14" i="2"/>
  <c r="G15" i="2"/>
  <c r="C5" i="2" s="1"/>
  <c r="Q69" i="2" s="1"/>
  <c r="U15" i="2"/>
  <c r="L14" i="2"/>
  <c r="Q70" i="2" l="1"/>
  <c r="Q71" i="2" s="1"/>
  <c r="V69" i="2"/>
  <c r="P70" i="2"/>
  <c r="P63" i="2"/>
  <c r="O64" i="2" s="1"/>
  <c r="P48" i="2"/>
  <c r="O49" i="2" s="1"/>
  <c r="U23" i="2"/>
  <c r="P24" i="2"/>
  <c r="U24" i="2"/>
  <c r="Q24" i="2"/>
  <c r="H55" i="4"/>
  <c r="L55" i="4"/>
  <c r="I55" i="4"/>
  <c r="M55" i="4" s="1"/>
  <c r="L54" i="4"/>
  <c r="M54" i="4"/>
  <c r="H39" i="4"/>
  <c r="M38" i="4"/>
  <c r="I39" i="4"/>
  <c r="I40" i="4" s="1"/>
  <c r="L38" i="4"/>
  <c r="AA52" i="3"/>
  <c r="AE52" i="3" s="1"/>
  <c r="AB52" i="3"/>
  <c r="AA15" i="3"/>
  <c r="I11" i="3"/>
  <c r="R11" i="3"/>
  <c r="M11" i="3"/>
  <c r="V11" i="3"/>
  <c r="K11" i="3"/>
  <c r="T11" i="3"/>
  <c r="J11" i="3"/>
  <c r="H11" i="3"/>
  <c r="X10" i="3"/>
  <c r="K15" i="2"/>
  <c r="F16" i="2"/>
  <c r="AA5" i="2"/>
  <c r="AF5" i="2" s="1"/>
  <c r="S11" i="3" l="1"/>
  <c r="C7" i="3"/>
  <c r="AE15" i="3"/>
  <c r="C9" i="3"/>
  <c r="V70" i="2"/>
  <c r="U70" i="2"/>
  <c r="P71" i="2"/>
  <c r="U48" i="2"/>
  <c r="V71" i="2"/>
  <c r="Q72" i="2"/>
  <c r="V72" i="2"/>
  <c r="C14" i="2"/>
  <c r="T64" i="2"/>
  <c r="U63" i="2"/>
  <c r="T49" i="2"/>
  <c r="C12" i="2"/>
  <c r="Q86" i="2" s="1"/>
  <c r="Q25" i="2"/>
  <c r="P25" i="2"/>
  <c r="U25" i="2"/>
  <c r="V24" i="2"/>
  <c r="M40" i="4"/>
  <c r="I41" i="4"/>
  <c r="M41" i="4" s="1"/>
  <c r="M39" i="4"/>
  <c r="L39" i="4"/>
  <c r="H40" i="4"/>
  <c r="I56" i="4"/>
  <c r="I57" i="4" s="1"/>
  <c r="H56" i="4"/>
  <c r="L56" i="4" s="1"/>
  <c r="AB53" i="3"/>
  <c r="AF53" i="3" s="1"/>
  <c r="AF52" i="3"/>
  <c r="AA53" i="3"/>
  <c r="AE53" i="3"/>
  <c r="AB20" i="3"/>
  <c r="I12" i="3"/>
  <c r="R12" i="3"/>
  <c r="K12" i="3"/>
  <c r="T12" i="3"/>
  <c r="L12" i="3"/>
  <c r="U12" i="3"/>
  <c r="Q11" i="3"/>
  <c r="N11" i="3"/>
  <c r="W11" i="3" s="1"/>
  <c r="O11" i="3"/>
  <c r="AA6" i="2"/>
  <c r="AA7" i="2" s="1"/>
  <c r="V86" i="2" l="1"/>
  <c r="Q87" i="2"/>
  <c r="P87" i="2"/>
  <c r="U87" i="2" s="1"/>
  <c r="V87" i="2"/>
  <c r="Q73" i="2"/>
  <c r="Q74" i="2" s="1"/>
  <c r="V73" i="2"/>
  <c r="U71" i="2"/>
  <c r="P72" i="2"/>
  <c r="U72" i="2"/>
  <c r="Y43" i="2"/>
  <c r="AH43" i="2"/>
  <c r="P26" i="2"/>
  <c r="P27" i="2" s="1"/>
  <c r="U27" i="2" s="1"/>
  <c r="Q26" i="2"/>
  <c r="V26" i="2" s="1"/>
  <c r="U26" i="2"/>
  <c r="V25" i="2"/>
  <c r="AA54" i="3"/>
  <c r="AA55" i="3" s="1"/>
  <c r="M57" i="4"/>
  <c r="I58" i="4"/>
  <c r="I59" i="4" s="1"/>
  <c r="M59" i="4" s="1"/>
  <c r="H57" i="4"/>
  <c r="L40" i="4"/>
  <c r="H41" i="4"/>
  <c r="L41" i="4" s="1"/>
  <c r="M56" i="4"/>
  <c r="I42" i="4"/>
  <c r="M42" i="4" s="1"/>
  <c r="AB54" i="3"/>
  <c r="AB55" i="3" s="1"/>
  <c r="AB21" i="3"/>
  <c r="AF21" i="3" s="1"/>
  <c r="AF20" i="3"/>
  <c r="AA21" i="3"/>
  <c r="AE21" i="3" s="1"/>
  <c r="H12" i="3"/>
  <c r="Q12" i="3" s="1"/>
  <c r="M12" i="3"/>
  <c r="O12" i="3" s="1"/>
  <c r="V12" i="3"/>
  <c r="X11" i="3"/>
  <c r="J12" i="3"/>
  <c r="S12" i="3" s="1"/>
  <c r="AF6" i="2"/>
  <c r="AA8" i="2"/>
  <c r="AF8" i="2" s="1"/>
  <c r="AF7" i="2"/>
  <c r="AE54" i="3" l="1"/>
  <c r="P88" i="2"/>
  <c r="U88" i="2" s="1"/>
  <c r="Q88" i="2"/>
  <c r="V88" i="2"/>
  <c r="P73" i="2"/>
  <c r="P74" i="2" s="1"/>
  <c r="V74" i="2"/>
  <c r="Q75" i="2"/>
  <c r="V75" i="2"/>
  <c r="C13" i="2"/>
  <c r="Y45" i="2"/>
  <c r="Q27" i="2"/>
  <c r="V27" i="2"/>
  <c r="AE55" i="3"/>
  <c r="H42" i="4"/>
  <c r="H43" i="4" s="1"/>
  <c r="M58" i="4"/>
  <c r="I43" i="4"/>
  <c r="M43" i="4" s="1"/>
  <c r="L57" i="4"/>
  <c r="H58" i="4"/>
  <c r="L58" i="4" s="1"/>
  <c r="AE22" i="3"/>
  <c r="AB22" i="3"/>
  <c r="AF22" i="3" s="1"/>
  <c r="AA22" i="3"/>
  <c r="AF54" i="3"/>
  <c r="AF55" i="3"/>
  <c r="AB56" i="3"/>
  <c r="AF56" i="3" s="1"/>
  <c r="N12" i="3"/>
  <c r="H13" i="3" s="1"/>
  <c r="Q13" i="3" s="1"/>
  <c r="AA56" i="3"/>
  <c r="M13" i="3"/>
  <c r="V13" i="3"/>
  <c r="X12" i="3"/>
  <c r="L13" i="3"/>
  <c r="U13" i="3"/>
  <c r="K13" i="3"/>
  <c r="T13" i="3"/>
  <c r="I13" i="3"/>
  <c r="R13" i="3"/>
  <c r="AA9" i="2"/>
  <c r="U73" i="2" l="1"/>
  <c r="Q89" i="2"/>
  <c r="V89" i="2" s="1"/>
  <c r="P89" i="2"/>
  <c r="U89" i="2"/>
  <c r="Q76" i="2"/>
  <c r="V76" i="2"/>
  <c r="U74" i="2"/>
  <c r="P75" i="2"/>
  <c r="U75" i="2" s="1"/>
  <c r="P28" i="2"/>
  <c r="Q28" i="2"/>
  <c r="V28" i="2" s="1"/>
  <c r="AB23" i="3"/>
  <c r="AF23" i="3" s="1"/>
  <c r="AA23" i="3"/>
  <c r="AE23" i="3" s="1"/>
  <c r="W12" i="3"/>
  <c r="J13" i="3"/>
  <c r="G15" i="3" s="1"/>
  <c r="L42" i="4"/>
  <c r="L43" i="4"/>
  <c r="H59" i="4"/>
  <c r="H60" i="4" s="1"/>
  <c r="L60" i="4" s="1"/>
  <c r="L59" i="4"/>
  <c r="L44" i="4"/>
  <c r="H44" i="4"/>
  <c r="I44" i="4"/>
  <c r="M44" i="4" s="1"/>
  <c r="AE56" i="3"/>
  <c r="AA57" i="3"/>
  <c r="AB57" i="3"/>
  <c r="AF57" i="3" s="1"/>
  <c r="N13" i="3"/>
  <c r="W13" i="3" s="1"/>
  <c r="O13" i="3"/>
  <c r="X13" i="3" s="1"/>
  <c r="AA10" i="2"/>
  <c r="AF9" i="2"/>
  <c r="P90" i="2" l="1"/>
  <c r="Q90" i="2"/>
  <c r="V90" i="2"/>
  <c r="P76" i="2"/>
  <c r="U76" i="2"/>
  <c r="Q77" i="2"/>
  <c r="Q78" i="2" s="1"/>
  <c r="Q29" i="2"/>
  <c r="V29" i="2" s="1"/>
  <c r="U28" i="2"/>
  <c r="P29" i="2"/>
  <c r="AA24" i="3"/>
  <c r="AE24" i="3" s="1"/>
  <c r="AB24" i="3"/>
  <c r="AB25" i="3" s="1"/>
  <c r="S13" i="3"/>
  <c r="H45" i="4"/>
  <c r="L45" i="4" s="1"/>
  <c r="AB58" i="3"/>
  <c r="AB59" i="3" s="1"/>
  <c r="AF59" i="3" s="1"/>
  <c r="AF58" i="3"/>
  <c r="AE57" i="3"/>
  <c r="AA58" i="3"/>
  <c r="AE58" i="3" s="1"/>
  <c r="AA11" i="2"/>
  <c r="AF10" i="2"/>
  <c r="V77" i="2" l="1"/>
  <c r="P91" i="2"/>
  <c r="U91" i="2"/>
  <c r="Q91" i="2"/>
  <c r="V91" i="2" s="1"/>
  <c r="U90" i="2"/>
  <c r="V78" i="2"/>
  <c r="Q79" i="2"/>
  <c r="P77" i="2"/>
  <c r="U77" i="2"/>
  <c r="U29" i="2"/>
  <c r="P30" i="2"/>
  <c r="U31" i="2" s="1"/>
  <c r="Q30" i="2"/>
  <c r="V30" i="2" s="1"/>
  <c r="AF25" i="3"/>
  <c r="AF24" i="3"/>
  <c r="AA25" i="3"/>
  <c r="AE25" i="3" s="1"/>
  <c r="AA59" i="3"/>
  <c r="AA60" i="3" s="1"/>
  <c r="AE60" i="3" s="1"/>
  <c r="AB26" i="3"/>
  <c r="AA12" i="2"/>
  <c r="Z12" i="2"/>
  <c r="AE13" i="2" s="1"/>
  <c r="AF11" i="2"/>
  <c r="P92" i="2" l="1"/>
  <c r="U92" i="2"/>
  <c r="U93" i="2"/>
  <c r="P93" i="2"/>
  <c r="Q92" i="2"/>
  <c r="Q93" i="2" s="1"/>
  <c r="P78" i="2"/>
  <c r="U78" i="2"/>
  <c r="Q31" i="2"/>
  <c r="V31" i="2" s="1"/>
  <c r="P31" i="2"/>
  <c r="U30" i="2"/>
  <c r="AE59" i="3"/>
  <c r="AA26" i="3"/>
  <c r="AE26" i="3" s="1"/>
  <c r="AB27" i="3"/>
  <c r="AF27" i="3" s="1"/>
  <c r="AF26" i="3"/>
  <c r="AE12" i="2"/>
  <c r="AA13" i="2"/>
  <c r="AF13" i="2" s="1"/>
  <c r="Z13" i="2"/>
  <c r="AF12" i="2"/>
  <c r="V93" i="2" l="1"/>
  <c r="Q94" i="2"/>
  <c r="V94" i="2"/>
  <c r="P94" i="2"/>
  <c r="P95" i="2" s="1"/>
  <c r="U94" i="2"/>
  <c r="V92" i="2"/>
  <c r="P79" i="2"/>
  <c r="U79" i="2"/>
  <c r="Z14" i="2"/>
  <c r="Z15" i="2" s="1"/>
  <c r="P32" i="2"/>
  <c r="AA27" i="3"/>
  <c r="AE27" i="3" s="1"/>
  <c r="AB28" i="3"/>
  <c r="AB29" i="3" s="1"/>
  <c r="AF29" i="3" s="1"/>
  <c r="AF28" i="3" l="1"/>
  <c r="U95" i="2"/>
  <c r="Q95" i="2"/>
  <c r="Q96" i="2" s="1"/>
  <c r="V95" i="2"/>
  <c r="P80" i="2"/>
  <c r="O81" i="2" s="1"/>
  <c r="O33" i="2"/>
  <c r="C9" i="2" s="1"/>
  <c r="U32" i="2"/>
  <c r="AA28" i="3"/>
  <c r="AA29" i="3" s="1"/>
  <c r="AA30" i="3" s="1"/>
  <c r="AE30" i="3" s="1"/>
  <c r="AE14" i="2"/>
  <c r="O16" i="2"/>
  <c r="U80" i="2" l="1"/>
  <c r="P96" i="2"/>
  <c r="T33" i="2"/>
  <c r="AE29" i="3"/>
  <c r="AE28" i="3"/>
  <c r="AE15" i="2"/>
  <c r="P97" i="2" l="1"/>
  <c r="O98" i="2" s="1"/>
  <c r="U97" i="2"/>
  <c r="U96" i="2"/>
  <c r="O101" i="2" l="1"/>
</calcChain>
</file>

<file path=xl/sharedStrings.xml><?xml version="1.0" encoding="utf-8"?>
<sst xmlns="http://schemas.openxmlformats.org/spreadsheetml/2006/main" count="652" uniqueCount="119">
  <si>
    <t>p=</t>
  </si>
  <si>
    <t>i</t>
  </si>
  <si>
    <t>xi</t>
  </si>
  <si>
    <t>ai</t>
  </si>
  <si>
    <t>ti</t>
  </si>
  <si>
    <t>Rozwiązanie</t>
  </si>
  <si>
    <t>Obliczenia</t>
  </si>
  <si>
    <t>q=</t>
  </si>
  <si>
    <t>e=</t>
  </si>
  <si>
    <t>t=</t>
  </si>
  <si>
    <t>x=</t>
  </si>
  <si>
    <t>r=</t>
  </si>
  <si>
    <t>Generacja kluczy alicji</t>
  </si>
  <si>
    <t>β=</t>
  </si>
  <si>
    <t>Wartość tekstu zaszyfrowanego</t>
  </si>
  <si>
    <t>Wartości</t>
  </si>
  <si>
    <t>Binarne</t>
  </si>
  <si>
    <t>Nie tykać</t>
  </si>
  <si>
    <t>g=α=</t>
  </si>
  <si>
    <t>n=</t>
  </si>
  <si>
    <t>phi=Φ=</t>
  </si>
  <si>
    <t>d=</t>
  </si>
  <si>
    <t>ui</t>
  </si>
  <si>
    <t>vi</t>
  </si>
  <si>
    <t>vi'</t>
  </si>
  <si>
    <t>ni</t>
  </si>
  <si>
    <t>qi</t>
  </si>
  <si>
    <t>ri</t>
  </si>
  <si>
    <t>ui'</t>
  </si>
  <si>
    <t>Wybierz vi gdzie ri=0</t>
  </si>
  <si>
    <t>Generacja kluczy</t>
  </si>
  <si>
    <t>Wartość szyfrogramu Y</t>
  </si>
  <si>
    <t>binarne/obliczenia/pomoc</t>
  </si>
  <si>
    <t>y=</t>
  </si>
  <si>
    <t>Obliczyć wartość tekstu jawnego X</t>
  </si>
  <si>
    <t>h=</t>
  </si>
  <si>
    <t>Podpis cyfrowy RSA</t>
  </si>
  <si>
    <t>s=</t>
  </si>
  <si>
    <t>Weryfikacja podpisu RSA</t>
  </si>
  <si>
    <t>g=</t>
  </si>
  <si>
    <t>b=</t>
  </si>
  <si>
    <t>a=</t>
  </si>
  <si>
    <t>publiczny a=</t>
  </si>
  <si>
    <t>publiczny b=</t>
  </si>
  <si>
    <t>Klucz publiczny osoby A</t>
  </si>
  <si>
    <t>Klucz publiczny osoby B</t>
  </si>
  <si>
    <t>Klucz uzgoniony A</t>
  </si>
  <si>
    <t>Klucz uzgoniony 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</si>
  <si>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</si>
  <si>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</si>
  <si>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</si>
  <si>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</si>
  <si>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</si>
  <si>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</si>
  <si>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</si>
  <si>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</si>
  <si>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</si>
  <si>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</si>
  <si>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</si>
  <si>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</si>
  <si>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</si>
  <si>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</si>
  <si>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</si>
  <si>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</si>
  <si>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</si>
  <si>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</si>
  <si>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</si>
  <si>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</si>
  <si>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</si>
  <si>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</si>
  <si>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</si>
  <si>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</si>
  <si>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</si>
  <si>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</si>
  <si>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Słowo</t>
  </si>
  <si>
    <t>x</t>
  </si>
  <si>
    <t>k</t>
  </si>
  <si>
    <t>y</t>
  </si>
  <si>
    <t>CT</t>
  </si>
  <si>
    <t>r</t>
  </si>
  <si>
    <t>p</t>
  </si>
  <si>
    <t>t</t>
  </si>
  <si>
    <t>o</t>
  </si>
  <si>
    <t>g</t>
  </si>
  <si>
    <t>a</t>
  </si>
  <si>
    <t>f</t>
  </si>
  <si>
    <t>n</t>
  </si>
  <si>
    <t>l</t>
  </si>
  <si>
    <t>z</t>
  </si>
  <si>
    <t>Klucz</t>
  </si>
  <si>
    <t>s</t>
  </si>
  <si>
    <t>PT</t>
  </si>
  <si>
    <t>Szyfrowanie</t>
  </si>
  <si>
    <t>Odszyfrowanie</t>
  </si>
  <si>
    <t>SŁOWO</t>
  </si>
  <si>
    <t>KLUCZ</t>
  </si>
  <si>
    <t>MNOŻENIE MACIERZY</t>
  </si>
  <si>
    <t>PO MODULO 26</t>
  </si>
  <si>
    <t>SŁOWO ZASZYFROWANE</t>
  </si>
  <si>
    <t>Klucz odwrócony=</t>
  </si>
  <si>
    <t>Rozwiązanie klucza odwróconego</t>
  </si>
  <si>
    <t>Obliczaniee klucza odwróconego</t>
  </si>
  <si>
    <t>Dane wpisujesz w pola otoczone czerwoną ramką z różowym tłem taki jak to --&gt;</t>
  </si>
  <si>
    <t>W polach otoczonych niebieską ramką wyświetla nam się wynik --&gt;</t>
  </si>
  <si>
    <t>W przypadku DH, RSA oraz EL GAMAL należy rećżnie przekonwertować wartość na binarną, np. na stronie https://www.rapidtables.com/convert/number/decimal-to-binary.html</t>
  </si>
  <si>
    <t>W żółtej tabelce pokazują nam się wyniki,  natomaist w zielonych tabelkach wszystkie obliczenia, jak do tego wyniku dojść</t>
  </si>
  <si>
    <t>t(dec)=</t>
  </si>
  <si>
    <t>x(dec)=</t>
  </si>
  <si>
    <t>Obliczyć wartość tekstu jawnego</t>
  </si>
  <si>
    <t>u=</t>
  </si>
  <si>
    <t>Podpis u</t>
  </si>
  <si>
    <t>Podpis s</t>
  </si>
  <si>
    <t>Kalkulacja g beta</t>
  </si>
  <si>
    <t>Kalkulacja g u</t>
  </si>
  <si>
    <t>Kalkulacja f</t>
  </si>
  <si>
    <t>f=</t>
  </si>
  <si>
    <t>Kalkulacja g</t>
  </si>
  <si>
    <t>f=g, podpis prawidłowy</t>
  </si>
  <si>
    <t>Całosć została wykonana na podstawie https://crypto.widacki.me/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</si>
</sst>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0" fillId="2" borderId="8" xfId="0" quotePrefix="1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2" xfId="0" applyFill="1" applyBorder="1" applyAlignment="1">
      <alignment horizontal="right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" xfId="0" applyBorder="1"/>
    <xf numFmtId="0" fontId="0" fillId="0" borderId="0" xfId="0" applyBorder="1" applyAlignment="1"/>
    <xf numFmtId="0" fontId="0" fillId="0" borderId="6" xfId="0" applyBorder="1" applyAlignment="1"/>
    <xf numFmtId="0" fontId="0" fillId="3" borderId="33" xfId="0" applyFill="1" applyBorder="1"/>
    <xf numFmtId="0" fontId="0" fillId="0" borderId="0" xfId="0" applyFill="1" applyBorder="1" applyAlignment="1">
      <alignment horizontal="right"/>
    </xf>
    <xf numFmtId="0" fontId="0" fillId="3" borderId="20" xfId="0" applyFill="1" applyBorder="1"/>
    <xf numFmtId="0" fontId="0" fillId="2" borderId="12" xfId="0" quotePrefix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/>
    <xf numFmtId="0" fontId="0" fillId="3" borderId="39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2" borderId="1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3" borderId="40" xfId="0" applyFill="1" applyBorder="1"/>
    <xf numFmtId="0" fontId="0" fillId="3" borderId="41" xfId="0" applyFill="1" applyBorder="1"/>
    <xf numFmtId="0" fontId="0" fillId="2" borderId="33" xfId="0" applyFill="1" applyBorder="1"/>
    <xf numFmtId="0" fontId="0" fillId="2" borderId="40" xfId="0" quotePrefix="1" applyFill="1" applyBorder="1" applyAlignment="1">
      <alignment horizontal="right"/>
    </xf>
    <xf numFmtId="0" fontId="0" fillId="2" borderId="41" xfId="0" applyFill="1" applyBorder="1"/>
    <xf numFmtId="0" fontId="0" fillId="0" borderId="0" xfId="0" applyAlignment="1">
      <alignment horizontal="center"/>
    </xf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2" borderId="45" xfId="0" applyFill="1" applyBorder="1"/>
    <xf numFmtId="0" fontId="0" fillId="2" borderId="46" xfId="0" quotePrefix="1" applyFill="1" applyBorder="1" applyAlignment="1">
      <alignment horizontal="right"/>
    </xf>
    <xf numFmtId="0" fontId="0" fillId="2" borderId="47" xfId="0" applyFill="1" applyBorder="1"/>
    <xf numFmtId="0" fontId="0" fillId="2" borderId="48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51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21" xfId="0" applyFill="1" applyBorder="1"/>
    <xf numFmtId="0" fontId="0" fillId="2" borderId="50" xfId="0" applyFill="1" applyBorder="1"/>
    <xf numFmtId="0" fontId="0" fillId="2" borderId="58" xfId="0" applyFill="1" applyBorder="1"/>
    <xf numFmtId="0" fontId="0" fillId="3" borderId="56" xfId="0" applyFill="1" applyBorder="1"/>
    <xf numFmtId="0" fontId="0" fillId="3" borderId="48" xfId="0" applyFill="1" applyBorder="1"/>
    <xf numFmtId="0" fontId="0" fillId="3" borderId="57" xfId="0" applyFill="1" applyBorder="1"/>
    <xf numFmtId="0" fontId="0" fillId="3" borderId="49" xfId="0" applyFill="1" applyBorder="1"/>
    <xf numFmtId="0" fontId="0" fillId="3" borderId="59" xfId="0" applyFill="1" applyBorder="1"/>
    <xf numFmtId="0" fontId="0" fillId="3" borderId="50" xfId="0" applyFill="1" applyBorder="1"/>
    <xf numFmtId="0" fontId="0" fillId="3" borderId="51" xfId="0" applyFill="1" applyBorder="1"/>
    <xf numFmtId="0" fontId="0" fillId="3" borderId="58" xfId="0" applyFill="1" applyBorder="1"/>
    <xf numFmtId="0" fontId="0" fillId="3" borderId="60" xfId="0" applyFill="1" applyBorder="1"/>
    <xf numFmtId="0" fontId="0" fillId="3" borderId="53" xfId="0" applyFill="1" applyBorder="1"/>
    <xf numFmtId="0" fontId="0" fillId="3" borderId="63" xfId="0" applyFill="1" applyBorder="1"/>
    <xf numFmtId="0" fontId="0" fillId="2" borderId="8" xfId="0" applyFill="1" applyBorder="1"/>
    <xf numFmtId="0" fontId="0" fillId="2" borderId="65" xfId="0" applyFill="1" applyBorder="1"/>
    <xf numFmtId="0" fontId="0" fillId="2" borderId="66" xfId="0" applyFill="1" applyBorder="1"/>
    <xf numFmtId="0" fontId="0" fillId="3" borderId="67" xfId="0" applyFill="1" applyBorder="1"/>
    <xf numFmtId="0" fontId="0" fillId="2" borderId="68" xfId="0" applyFill="1" applyBorder="1"/>
    <xf numFmtId="0" fontId="0" fillId="0" borderId="4" xfId="0" applyBorder="1"/>
    <xf numFmtId="0" fontId="0" fillId="2" borderId="69" xfId="0" applyFill="1" applyBorder="1"/>
    <xf numFmtId="0" fontId="0" fillId="0" borderId="35" xfId="0" applyBorder="1"/>
    <xf numFmtId="0" fontId="0" fillId="2" borderId="46" xfId="0" applyFill="1" applyBorder="1"/>
    <xf numFmtId="0" fontId="0" fillId="2" borderId="72" xfId="0" applyFill="1" applyBorder="1"/>
    <xf numFmtId="0" fontId="0" fillId="2" borderId="73" xfId="0" applyFill="1" applyBorder="1"/>
    <xf numFmtId="0" fontId="0" fillId="3" borderId="68" xfId="0" applyFill="1" applyBorder="1"/>
    <xf numFmtId="0" fontId="0" fillId="3" borderId="76" xfId="0" applyFill="1" applyBorder="1"/>
    <xf numFmtId="0" fontId="0" fillId="3" borderId="77" xfId="0" applyFill="1" applyBorder="1"/>
    <xf numFmtId="0" fontId="0" fillId="3" borderId="78" xfId="0" applyFill="1" applyBorder="1"/>
    <xf numFmtId="0" fontId="0" fillId="2" borderId="77" xfId="0" applyFill="1" applyBorder="1"/>
    <xf numFmtId="0" fontId="0" fillId="2" borderId="78" xfId="0" applyFill="1" applyBorder="1"/>
    <xf numFmtId="0" fontId="0" fillId="3" borderId="80" xfId="0" applyFill="1" applyBorder="1"/>
    <xf numFmtId="0" fontId="0" fillId="3" borderId="81" xfId="0" applyFill="1" applyBorder="1"/>
    <xf numFmtId="0" fontId="0" fillId="3" borderId="82" xfId="0" applyFill="1" applyBorder="1"/>
    <xf numFmtId="0" fontId="0" fillId="3" borderId="64" xfId="0" applyFill="1" applyBorder="1"/>
    <xf numFmtId="0" fontId="0" fillId="0" borderId="83" xfId="0" applyBorder="1"/>
    <xf numFmtId="0" fontId="0" fillId="2" borderId="53" xfId="0" applyFill="1" applyBorder="1"/>
    <xf numFmtId="0" fontId="0" fillId="2" borderId="63" xfId="0" applyFill="1" applyBorder="1"/>
    <xf numFmtId="0" fontId="0" fillId="0" borderId="0" xfId="0" applyAlignment="1"/>
    <xf numFmtId="0" fontId="0" fillId="3" borderId="69" xfId="0" applyFill="1" applyBorder="1"/>
    <xf numFmtId="0" fontId="0" fillId="3" borderId="71" xfId="0" applyFill="1" applyBorder="1"/>
    <xf numFmtId="0" fontId="0" fillId="2" borderId="71" xfId="0" applyFill="1" applyBorder="1"/>
    <xf numFmtId="0" fontId="0" fillId="2" borderId="84" xfId="0" applyFill="1" applyBorder="1"/>
    <xf numFmtId="0" fontId="0" fillId="0" borderId="0" xfId="0" applyAlignment="1">
      <alignment horizontal="center" vertical="center"/>
    </xf>
    <xf numFmtId="0" fontId="0" fillId="0" borderId="85" xfId="0" applyBorder="1"/>
    <xf numFmtId="0" fontId="0" fillId="0" borderId="80" xfId="0" applyBorder="1"/>
    <xf numFmtId="0" fontId="0" fillId="0" borderId="80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7" xfId="0" applyFill="1" applyBorder="1" applyAlignment="1">
      <alignment horizontal="left"/>
    </xf>
    <xf numFmtId="0" fontId="0" fillId="4" borderId="2" xfId="0" applyFill="1" applyBorder="1"/>
    <xf numFmtId="0" fontId="0" fillId="4" borderId="87" xfId="0" applyFill="1" applyBorder="1" applyAlignment="1">
      <alignment horizontal="left"/>
    </xf>
    <xf numFmtId="0" fontId="0" fillId="4" borderId="86" xfId="0" applyFill="1" applyBorder="1"/>
    <xf numFmtId="0" fontId="0" fillId="4" borderId="37" xfId="0" applyFill="1" applyBorder="1"/>
    <xf numFmtId="0" fontId="0" fillId="2" borderId="60" xfId="0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89" xfId="0" applyFill="1" applyBorder="1"/>
    <xf numFmtId="0" fontId="0" fillId="3" borderId="90" xfId="0" applyFill="1" applyBorder="1"/>
    <xf numFmtId="0" fontId="0" fillId="3" borderId="91" xfId="0" applyFill="1" applyBorder="1"/>
    <xf numFmtId="0" fontId="0" fillId="3" borderId="92" xfId="0" applyFill="1" applyBorder="1"/>
    <xf numFmtId="0" fontId="0" fillId="2" borderId="93" xfId="0" applyFill="1" applyBorder="1"/>
    <xf numFmtId="0" fontId="0" fillId="2" borderId="94" xfId="0" applyFill="1" applyBorder="1"/>
    <xf numFmtId="0" fontId="0" fillId="2" borderId="91" xfId="0" applyFill="1" applyBorder="1" applyAlignment="1">
      <alignment horizontal="right"/>
    </xf>
    <xf numFmtId="0" fontId="0" fillId="2" borderId="92" xfId="0" applyFill="1" applyBorder="1"/>
    <xf numFmtId="0" fontId="0" fillId="0" borderId="0" xfId="0" applyBorder="1" applyAlignment="1">
      <alignment horizontal="right"/>
    </xf>
    <xf numFmtId="0" fontId="0" fillId="4" borderId="95" xfId="0" applyFill="1" applyBorder="1" applyAlignment="1">
      <alignment horizontal="left"/>
    </xf>
    <xf numFmtId="0" fontId="0" fillId="3" borderId="100" xfId="0" applyFill="1" applyBorder="1" applyAlignment="1">
      <alignment horizontal="center"/>
    </xf>
    <xf numFmtId="0" fontId="0" fillId="3" borderId="100" xfId="0" applyFill="1" applyBorder="1"/>
    <xf numFmtId="0" fontId="0" fillId="2" borderId="103" xfId="0" applyFill="1" applyBorder="1"/>
    <xf numFmtId="0" fontId="0" fillId="2" borderId="104" xfId="0" applyFill="1" applyBorder="1"/>
    <xf numFmtId="0" fontId="0" fillId="3" borderId="21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0" fillId="0" borderId="28" xfId="0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2" borderId="88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 textRotation="90"/>
    </xf>
    <xf numFmtId="0" fontId="0" fillId="3" borderId="45" xfId="0" applyFill="1" applyBorder="1" applyAlignment="1">
      <alignment horizontal="center" vertical="center" textRotation="90"/>
    </xf>
    <xf numFmtId="0" fontId="0" fillId="2" borderId="79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45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71" xfId="0" applyFill="1" applyBorder="1" applyAlignment="1">
      <alignment horizontal="center"/>
    </xf>
    <xf numFmtId="0" fontId="0" fillId="0" borderId="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34" xfId="0" applyBorder="1" applyAlignment="1">
      <alignment horizontal="center" textRotation="90"/>
    </xf>
    <xf numFmtId="0" fontId="0" fillId="3" borderId="74" xfId="0" applyFill="1" applyBorder="1" applyAlignment="1">
      <alignment horizontal="center"/>
    </xf>
    <xf numFmtId="0" fontId="0" fillId="3" borderId="70" xfId="0" applyFill="1" applyBorder="1" applyAlignment="1">
      <alignment horizontal="center"/>
    </xf>
    <xf numFmtId="0" fontId="0" fillId="3" borderId="75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89" xfId="0" applyFill="1" applyBorder="1" applyAlignment="1">
      <alignment horizontal="center"/>
    </xf>
    <xf numFmtId="0" fontId="0" fillId="2" borderId="89" xfId="0" applyFill="1" applyBorder="1" applyAlignment="1">
      <alignment horizontal="center"/>
    </xf>
    <xf numFmtId="0" fontId="0" fillId="3" borderId="96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3" borderId="9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0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0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2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DB47-AF40-4A62-ADC4-3843FC983914}">
  <dimension ref="A1:I5"/>
  <sheetViews>
    <sheetView workbookViewId="0">
      <selection activeCell="A6" sqref="A6"/>
    </sheetView>
  </sheetViews>
  <sheetFormatPr defaultRowHeight="15" x14ac:dyDescent="0.25"/>
  <sheetData>
    <row r="1" spans="1:9" ht="15.75" thickBot="1" x14ac:dyDescent="0.3">
      <c r="A1" t="s">
        <v>102</v>
      </c>
      <c r="I1" s="121"/>
    </row>
    <row r="2" spans="1:9" ht="15.75" thickBot="1" x14ac:dyDescent="0.3">
      <c r="A2" t="s">
        <v>103</v>
      </c>
      <c r="H2" s="117"/>
    </row>
    <row r="3" spans="1:9" x14ac:dyDescent="0.25">
      <c r="A3" t="s">
        <v>104</v>
      </c>
    </row>
    <row r="4" spans="1:9" x14ac:dyDescent="0.25">
      <c r="A4" t="s">
        <v>105</v>
      </c>
    </row>
    <row r="5" spans="1:9" x14ac:dyDescent="0.25">
      <c r="A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74C1-E76E-4823-B492-C6A51CF1EA46}">
  <dimension ref="A1:BJ26"/>
  <sheetViews>
    <sheetView topLeftCell="G1" workbookViewId="0">
      <selection activeCell="L35" sqref="L35:L36"/>
    </sheetView>
  </sheetViews>
  <sheetFormatPr defaultRowHeight="15" x14ac:dyDescent="0.25"/>
  <cols>
    <col min="1" max="3" width="0" hidden="1" customWidth="1"/>
    <col min="8" max="17" width="3" bestFit="1" customWidth="1"/>
    <col min="18" max="18" width="2" bestFit="1" customWidth="1"/>
    <col min="19" max="20" width="3" bestFit="1" customWidth="1"/>
    <col min="21" max="33" width="5.5703125" bestFit="1" customWidth="1"/>
    <col min="35" max="35" width="3.7109375" bestFit="1" customWidth="1"/>
    <col min="36" max="36" width="6.42578125" bestFit="1" customWidth="1"/>
    <col min="37" max="37" width="15.7109375" bestFit="1" customWidth="1"/>
    <col min="38" max="42" width="16.7109375" bestFit="1" customWidth="1"/>
    <col min="43" max="46" width="15.7109375" bestFit="1" customWidth="1"/>
    <col min="47" max="47" width="14.7109375" bestFit="1" customWidth="1"/>
    <col min="48" max="48" width="16.7109375" bestFit="1" customWidth="1"/>
    <col min="49" max="49" width="15.7109375" bestFit="1" customWidth="1"/>
    <col min="50" max="62" width="5.5703125" bestFit="1" customWidth="1"/>
  </cols>
  <sheetData>
    <row r="1" spans="1:62" ht="15.75" thickBot="1" x14ac:dyDescent="0.3">
      <c r="A1" t="s">
        <v>48</v>
      </c>
      <c r="B1">
        <v>0</v>
      </c>
      <c r="C1" t="s">
        <v>48</v>
      </c>
      <c r="E1" s="59" t="s">
        <v>15</v>
      </c>
    </row>
    <row r="2" spans="1:62" ht="15.75" thickBot="1" x14ac:dyDescent="0.3">
      <c r="A2" t="s">
        <v>49</v>
      </c>
      <c r="B2">
        <v>1</v>
      </c>
      <c r="C2" t="s">
        <v>49</v>
      </c>
      <c r="D2" s="1" t="s">
        <v>10</v>
      </c>
      <c r="E2" s="30">
        <v>22</v>
      </c>
      <c r="G2" s="142" t="s">
        <v>5</v>
      </c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4"/>
      <c r="AJ2" s="149" t="s">
        <v>6</v>
      </c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1"/>
    </row>
    <row r="3" spans="1:62" ht="15.75" thickBot="1" x14ac:dyDescent="0.3">
      <c r="A3" t="s">
        <v>50</v>
      </c>
      <c r="B3">
        <v>2</v>
      </c>
      <c r="C3" t="s">
        <v>50</v>
      </c>
      <c r="E3" s="116"/>
      <c r="F3" s="145" t="s">
        <v>92</v>
      </c>
      <c r="G3" s="84" t="s">
        <v>74</v>
      </c>
      <c r="H3" s="121" t="s">
        <v>58</v>
      </c>
      <c r="I3" s="121" t="s">
        <v>65</v>
      </c>
      <c r="J3" s="121" t="s">
        <v>72</v>
      </c>
      <c r="K3" s="121" t="s">
        <v>63</v>
      </c>
      <c r="L3" s="121" t="s">
        <v>67</v>
      </c>
      <c r="M3" s="121" t="s">
        <v>62</v>
      </c>
      <c r="N3" s="121" t="s">
        <v>48</v>
      </c>
      <c r="O3" s="121" t="s">
        <v>61</v>
      </c>
      <c r="P3" s="121" t="s">
        <v>48</v>
      </c>
      <c r="Q3" s="121" t="s">
        <v>59</v>
      </c>
      <c r="R3" s="121" t="s">
        <v>56</v>
      </c>
      <c r="S3" s="121" t="s">
        <v>73</v>
      </c>
      <c r="T3" s="121" t="s">
        <v>48</v>
      </c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I3" s="148" t="s">
        <v>92</v>
      </c>
      <c r="AJ3" s="72" t="s">
        <v>74</v>
      </c>
      <c r="AK3" s="67" t="str">
        <f>H3</f>
        <v>K</v>
      </c>
      <c r="AL3" s="67" t="str">
        <f t="shared" ref="AL3:BA4" si="0">I3</f>
        <v>R</v>
      </c>
      <c r="AM3" s="67" t="str">
        <f t="shared" si="0"/>
        <v>Y</v>
      </c>
      <c r="AN3" s="67" t="str">
        <f t="shared" si="0"/>
        <v>P</v>
      </c>
      <c r="AO3" s="67" t="str">
        <f t="shared" si="0"/>
        <v>T</v>
      </c>
      <c r="AP3" s="67" t="str">
        <f t="shared" si="0"/>
        <v>O</v>
      </c>
      <c r="AQ3" s="67" t="str">
        <f t="shared" si="0"/>
        <v>A</v>
      </c>
      <c r="AR3" s="67" t="str">
        <f t="shared" si="0"/>
        <v>N</v>
      </c>
      <c r="AS3" s="67" t="str">
        <f t="shared" si="0"/>
        <v>A</v>
      </c>
      <c r="AT3" s="67" t="str">
        <f t="shared" si="0"/>
        <v>L</v>
      </c>
      <c r="AU3" s="67" t="str">
        <f t="shared" si="0"/>
        <v>I</v>
      </c>
      <c r="AV3" s="67" t="str">
        <f t="shared" si="0"/>
        <v>Z</v>
      </c>
      <c r="AW3" s="67" t="str">
        <f t="shared" si="0"/>
        <v>A</v>
      </c>
      <c r="AX3" s="67">
        <f t="shared" si="0"/>
        <v>0</v>
      </c>
      <c r="AY3" s="67">
        <f t="shared" si="0"/>
        <v>0</v>
      </c>
      <c r="AZ3" s="67">
        <f t="shared" si="0"/>
        <v>0</v>
      </c>
      <c r="BA3" s="67">
        <f t="shared" si="0"/>
        <v>0</v>
      </c>
      <c r="BB3" s="67">
        <f t="shared" ref="BB3:BJ4" si="1">Y3</f>
        <v>0</v>
      </c>
      <c r="BC3" s="67">
        <f t="shared" si="1"/>
        <v>0</v>
      </c>
      <c r="BD3" s="67">
        <f t="shared" si="1"/>
        <v>0</v>
      </c>
      <c r="BE3" s="67">
        <f t="shared" si="1"/>
        <v>0</v>
      </c>
      <c r="BF3" s="67">
        <f t="shared" si="1"/>
        <v>0</v>
      </c>
      <c r="BG3" s="67">
        <f t="shared" si="1"/>
        <v>0</v>
      </c>
      <c r="BH3" s="67">
        <f t="shared" si="1"/>
        <v>0</v>
      </c>
      <c r="BI3" s="67">
        <f t="shared" si="1"/>
        <v>0</v>
      </c>
      <c r="BJ3" s="68">
        <f t="shared" si="1"/>
        <v>0</v>
      </c>
    </row>
    <row r="4" spans="1:62" x14ac:dyDescent="0.25">
      <c r="A4" t="s">
        <v>51</v>
      </c>
      <c r="B4">
        <v>3</v>
      </c>
      <c r="C4" t="s">
        <v>51</v>
      </c>
      <c r="F4" s="146"/>
      <c r="G4" s="41" t="s">
        <v>75</v>
      </c>
      <c r="H4" s="78">
        <f t="shared" ref="H4:AG4" si="2">VLOOKUP(H3,$A$1:$B$26,2)</f>
        <v>10</v>
      </c>
      <c r="I4" s="78">
        <f t="shared" si="2"/>
        <v>17</v>
      </c>
      <c r="J4" s="78">
        <f t="shared" si="2"/>
        <v>24</v>
      </c>
      <c r="K4" s="78">
        <f t="shared" si="2"/>
        <v>15</v>
      </c>
      <c r="L4" s="78">
        <f t="shared" si="2"/>
        <v>19</v>
      </c>
      <c r="M4" s="78">
        <f t="shared" si="2"/>
        <v>14</v>
      </c>
      <c r="N4" s="78">
        <f t="shared" si="2"/>
        <v>0</v>
      </c>
      <c r="O4" s="78">
        <f t="shared" si="2"/>
        <v>13</v>
      </c>
      <c r="P4" s="78">
        <f t="shared" si="2"/>
        <v>0</v>
      </c>
      <c r="Q4" s="78">
        <f t="shared" si="2"/>
        <v>11</v>
      </c>
      <c r="R4" s="78">
        <f t="shared" si="2"/>
        <v>8</v>
      </c>
      <c r="S4" s="78">
        <f t="shared" si="2"/>
        <v>25</v>
      </c>
      <c r="T4" s="78">
        <f t="shared" si="2"/>
        <v>0</v>
      </c>
      <c r="U4" s="78" t="e">
        <f t="shared" si="2"/>
        <v>#N/A</v>
      </c>
      <c r="V4" s="78" t="e">
        <f t="shared" si="2"/>
        <v>#N/A</v>
      </c>
      <c r="W4" s="78" t="e">
        <f t="shared" si="2"/>
        <v>#N/A</v>
      </c>
      <c r="X4" s="78" t="e">
        <f t="shared" si="2"/>
        <v>#N/A</v>
      </c>
      <c r="Y4" s="78" t="e">
        <f t="shared" si="2"/>
        <v>#N/A</v>
      </c>
      <c r="Z4" s="78" t="e">
        <f t="shared" si="2"/>
        <v>#N/A</v>
      </c>
      <c r="AA4" s="78" t="e">
        <f t="shared" si="2"/>
        <v>#N/A</v>
      </c>
      <c r="AB4" s="78" t="e">
        <f t="shared" si="2"/>
        <v>#N/A</v>
      </c>
      <c r="AC4" s="78" t="e">
        <f t="shared" si="2"/>
        <v>#N/A</v>
      </c>
      <c r="AD4" s="78" t="e">
        <f t="shared" si="2"/>
        <v>#N/A</v>
      </c>
      <c r="AE4" s="78" t="e">
        <f t="shared" si="2"/>
        <v>#N/A</v>
      </c>
      <c r="AF4" s="78" t="e">
        <f t="shared" si="2"/>
        <v>#N/A</v>
      </c>
      <c r="AG4" s="79" t="e">
        <f t="shared" si="2"/>
        <v>#N/A</v>
      </c>
      <c r="AI4" s="146"/>
      <c r="AJ4" s="49" t="s">
        <v>75</v>
      </c>
      <c r="AK4" s="4">
        <f>H4</f>
        <v>10</v>
      </c>
      <c r="AL4" s="4">
        <f t="shared" si="0"/>
        <v>17</v>
      </c>
      <c r="AM4" s="4">
        <f t="shared" si="0"/>
        <v>24</v>
      </c>
      <c r="AN4" s="4">
        <f t="shared" si="0"/>
        <v>15</v>
      </c>
      <c r="AO4" s="4">
        <f t="shared" si="0"/>
        <v>19</v>
      </c>
      <c r="AP4" s="4">
        <f t="shared" si="0"/>
        <v>14</v>
      </c>
      <c r="AQ4" s="4">
        <f t="shared" si="0"/>
        <v>0</v>
      </c>
      <c r="AR4" s="4">
        <f t="shared" si="0"/>
        <v>13</v>
      </c>
      <c r="AS4" s="4">
        <f t="shared" si="0"/>
        <v>0</v>
      </c>
      <c r="AT4" s="4">
        <f t="shared" si="0"/>
        <v>11</v>
      </c>
      <c r="AU4" s="4">
        <f t="shared" si="0"/>
        <v>8</v>
      </c>
      <c r="AV4" s="4">
        <f t="shared" si="0"/>
        <v>25</v>
      </c>
      <c r="AW4" s="4">
        <f t="shared" si="0"/>
        <v>0</v>
      </c>
      <c r="AX4" s="4" t="e">
        <f t="shared" si="0"/>
        <v>#N/A</v>
      </c>
      <c r="AY4" s="4" t="e">
        <f t="shared" si="0"/>
        <v>#N/A</v>
      </c>
      <c r="AZ4" s="4" t="e">
        <f t="shared" si="0"/>
        <v>#N/A</v>
      </c>
      <c r="BA4" s="4" t="e">
        <f t="shared" si="0"/>
        <v>#N/A</v>
      </c>
      <c r="BB4" s="4" t="e">
        <f t="shared" si="1"/>
        <v>#N/A</v>
      </c>
      <c r="BC4" s="4" t="e">
        <f t="shared" si="1"/>
        <v>#N/A</v>
      </c>
      <c r="BD4" s="4" t="e">
        <f t="shared" si="1"/>
        <v>#N/A</v>
      </c>
      <c r="BE4" s="4" t="e">
        <f t="shared" si="1"/>
        <v>#N/A</v>
      </c>
      <c r="BF4" s="4" t="e">
        <f t="shared" si="1"/>
        <v>#N/A</v>
      </c>
      <c r="BG4" s="4" t="e">
        <f t="shared" si="1"/>
        <v>#N/A</v>
      </c>
      <c r="BH4" s="4" t="e">
        <f t="shared" si="1"/>
        <v>#N/A</v>
      </c>
      <c r="BI4" s="4" t="e">
        <f t="shared" si="1"/>
        <v>#N/A</v>
      </c>
      <c r="BJ4" s="50" t="e">
        <f t="shared" si="1"/>
        <v>#N/A</v>
      </c>
    </row>
    <row r="5" spans="1:62" ht="15.75" thickBot="1" x14ac:dyDescent="0.3">
      <c r="A5" t="s">
        <v>52</v>
      </c>
      <c r="B5">
        <v>4</v>
      </c>
      <c r="C5" t="s">
        <v>52</v>
      </c>
      <c r="F5" s="146"/>
      <c r="G5" s="41" t="s">
        <v>77</v>
      </c>
      <c r="H5" s="76">
        <f>MOD(H4+$E$2,26)</f>
        <v>6</v>
      </c>
      <c r="I5" s="76">
        <f t="shared" ref="I5:T5" si="3">MOD(I4+$E$2,26)</f>
        <v>13</v>
      </c>
      <c r="J5" s="76">
        <f t="shared" si="3"/>
        <v>20</v>
      </c>
      <c r="K5" s="76">
        <f t="shared" si="3"/>
        <v>11</v>
      </c>
      <c r="L5" s="76">
        <f t="shared" si="3"/>
        <v>15</v>
      </c>
      <c r="M5" s="76">
        <f t="shared" si="3"/>
        <v>10</v>
      </c>
      <c r="N5" s="76">
        <f t="shared" si="3"/>
        <v>22</v>
      </c>
      <c r="O5" s="76">
        <f t="shared" si="3"/>
        <v>9</v>
      </c>
      <c r="P5" s="76">
        <f t="shared" si="3"/>
        <v>22</v>
      </c>
      <c r="Q5" s="76">
        <f t="shared" si="3"/>
        <v>7</v>
      </c>
      <c r="R5" s="76">
        <f t="shared" si="3"/>
        <v>4</v>
      </c>
      <c r="S5" s="76">
        <f t="shared" si="3"/>
        <v>21</v>
      </c>
      <c r="T5" s="76">
        <f t="shared" si="3"/>
        <v>22</v>
      </c>
      <c r="U5" s="76" t="e">
        <f t="shared" ref="U5:AG5" si="4">MOD($E$2*U4+$E$3,26)</f>
        <v>#N/A</v>
      </c>
      <c r="V5" s="76" t="e">
        <f t="shared" si="4"/>
        <v>#N/A</v>
      </c>
      <c r="W5" s="76" t="e">
        <f t="shared" si="4"/>
        <v>#N/A</v>
      </c>
      <c r="X5" s="76" t="e">
        <f t="shared" si="4"/>
        <v>#N/A</v>
      </c>
      <c r="Y5" s="76" t="e">
        <f t="shared" si="4"/>
        <v>#N/A</v>
      </c>
      <c r="Z5" s="76" t="e">
        <f t="shared" si="4"/>
        <v>#N/A</v>
      </c>
      <c r="AA5" s="76" t="e">
        <f t="shared" si="4"/>
        <v>#N/A</v>
      </c>
      <c r="AB5" s="76" t="e">
        <f t="shared" si="4"/>
        <v>#N/A</v>
      </c>
      <c r="AC5" s="76" t="e">
        <f t="shared" si="4"/>
        <v>#N/A</v>
      </c>
      <c r="AD5" s="76" t="e">
        <f t="shared" si="4"/>
        <v>#N/A</v>
      </c>
      <c r="AE5" s="76" t="e">
        <f t="shared" si="4"/>
        <v>#N/A</v>
      </c>
      <c r="AF5" s="76" t="e">
        <f t="shared" si="4"/>
        <v>#N/A</v>
      </c>
      <c r="AG5" s="76" t="e">
        <f t="shared" si="4"/>
        <v>#N/A</v>
      </c>
      <c r="AI5" s="146"/>
      <c r="AJ5" s="49" t="s">
        <v>77</v>
      </c>
      <c r="AK5" s="4" t="str">
        <f>"("&amp;H4&amp;"+"&amp;$E$2&amp;") mod 26="&amp;H5</f>
        <v>(10+22) mod 26=6</v>
      </c>
      <c r="AL5" s="4" t="str">
        <f t="shared" ref="AL5:BJ5" si="5">"("&amp;I4&amp;"+"&amp;$E$2&amp;") mod 26="&amp;I5</f>
        <v>(17+22) mod 26=13</v>
      </c>
      <c r="AM5" s="4" t="str">
        <f t="shared" si="5"/>
        <v>(24+22) mod 26=20</v>
      </c>
      <c r="AN5" s="4" t="str">
        <f t="shared" si="5"/>
        <v>(15+22) mod 26=11</v>
      </c>
      <c r="AO5" s="4" t="str">
        <f t="shared" si="5"/>
        <v>(19+22) mod 26=15</v>
      </c>
      <c r="AP5" s="4" t="str">
        <f t="shared" si="5"/>
        <v>(14+22) mod 26=10</v>
      </c>
      <c r="AQ5" s="4" t="str">
        <f t="shared" si="5"/>
        <v>(0+22) mod 26=22</v>
      </c>
      <c r="AR5" s="4" t="str">
        <f t="shared" si="5"/>
        <v>(13+22) mod 26=9</v>
      </c>
      <c r="AS5" s="4" t="str">
        <f t="shared" si="5"/>
        <v>(0+22) mod 26=22</v>
      </c>
      <c r="AT5" s="4" t="str">
        <f t="shared" si="5"/>
        <v>(11+22) mod 26=7</v>
      </c>
      <c r="AU5" s="4" t="str">
        <f t="shared" si="5"/>
        <v>(8+22) mod 26=4</v>
      </c>
      <c r="AV5" s="4" t="str">
        <f t="shared" si="5"/>
        <v>(25+22) mod 26=21</v>
      </c>
      <c r="AW5" s="4" t="str">
        <f t="shared" si="5"/>
        <v>(0+22) mod 26=22</v>
      </c>
      <c r="AX5" s="4" t="e">
        <f t="shared" si="5"/>
        <v>#N/A</v>
      </c>
      <c r="AY5" s="4" t="e">
        <f t="shared" si="5"/>
        <v>#N/A</v>
      </c>
      <c r="AZ5" s="4" t="e">
        <f t="shared" si="5"/>
        <v>#N/A</v>
      </c>
      <c r="BA5" s="4" t="e">
        <f t="shared" si="5"/>
        <v>#N/A</v>
      </c>
      <c r="BB5" s="4" t="e">
        <f t="shared" si="5"/>
        <v>#N/A</v>
      </c>
      <c r="BC5" s="4" t="e">
        <f t="shared" si="5"/>
        <v>#N/A</v>
      </c>
      <c r="BD5" s="4" t="e">
        <f t="shared" si="5"/>
        <v>#N/A</v>
      </c>
      <c r="BE5" s="4" t="e">
        <f t="shared" si="5"/>
        <v>#N/A</v>
      </c>
      <c r="BF5" s="4" t="e">
        <f t="shared" si="5"/>
        <v>#N/A</v>
      </c>
      <c r="BG5" s="4" t="e">
        <f t="shared" si="5"/>
        <v>#N/A</v>
      </c>
      <c r="BH5" s="4" t="e">
        <f t="shared" si="5"/>
        <v>#N/A</v>
      </c>
      <c r="BI5" s="4" t="e">
        <f t="shared" si="5"/>
        <v>#N/A</v>
      </c>
      <c r="BJ5" s="50" t="e">
        <f t="shared" si="5"/>
        <v>#N/A</v>
      </c>
    </row>
    <row r="6" spans="1:62" ht="15.75" thickBot="1" x14ac:dyDescent="0.3">
      <c r="A6" t="s">
        <v>53</v>
      </c>
      <c r="B6">
        <v>5</v>
      </c>
      <c r="C6" t="s">
        <v>53</v>
      </c>
      <c r="F6" s="147"/>
      <c r="G6" s="85" t="s">
        <v>78</v>
      </c>
      <c r="H6" s="103" t="str">
        <f t="shared" ref="H6:AG6" si="6">VLOOKUP(H5,$B$1:$C$26,2)</f>
        <v>G</v>
      </c>
      <c r="I6" s="103" t="str">
        <f t="shared" si="6"/>
        <v>N</v>
      </c>
      <c r="J6" s="103" t="str">
        <f t="shared" si="6"/>
        <v>U</v>
      </c>
      <c r="K6" s="103" t="str">
        <f t="shared" si="6"/>
        <v>L</v>
      </c>
      <c r="L6" s="103" t="str">
        <f t="shared" si="6"/>
        <v>P</v>
      </c>
      <c r="M6" s="103" t="str">
        <f t="shared" si="6"/>
        <v>K</v>
      </c>
      <c r="N6" s="103" t="str">
        <f t="shared" si="6"/>
        <v>W</v>
      </c>
      <c r="O6" s="103" t="str">
        <f t="shared" si="6"/>
        <v>J</v>
      </c>
      <c r="P6" s="103" t="str">
        <f t="shared" si="6"/>
        <v>W</v>
      </c>
      <c r="Q6" s="103" t="str">
        <f t="shared" si="6"/>
        <v>H</v>
      </c>
      <c r="R6" s="103" t="str">
        <f t="shared" si="6"/>
        <v>E</v>
      </c>
      <c r="S6" s="103" t="str">
        <f t="shared" si="6"/>
        <v>V</v>
      </c>
      <c r="T6" s="103" t="str">
        <f t="shared" si="6"/>
        <v>W</v>
      </c>
      <c r="U6" s="103" t="e">
        <f t="shared" si="6"/>
        <v>#N/A</v>
      </c>
      <c r="V6" s="103" t="e">
        <f t="shared" si="6"/>
        <v>#N/A</v>
      </c>
      <c r="W6" s="103" t="e">
        <f t="shared" si="6"/>
        <v>#N/A</v>
      </c>
      <c r="X6" s="103" t="e">
        <f t="shared" si="6"/>
        <v>#N/A</v>
      </c>
      <c r="Y6" s="103" t="e">
        <f t="shared" si="6"/>
        <v>#N/A</v>
      </c>
      <c r="Z6" s="103" t="e">
        <f t="shared" si="6"/>
        <v>#N/A</v>
      </c>
      <c r="AA6" s="103" t="e">
        <f t="shared" si="6"/>
        <v>#N/A</v>
      </c>
      <c r="AB6" s="103" t="e">
        <f t="shared" si="6"/>
        <v>#N/A</v>
      </c>
      <c r="AC6" s="103" t="e">
        <f t="shared" si="6"/>
        <v>#N/A</v>
      </c>
      <c r="AD6" s="103" t="e">
        <f t="shared" si="6"/>
        <v>#N/A</v>
      </c>
      <c r="AE6" s="103" t="e">
        <f t="shared" si="6"/>
        <v>#N/A</v>
      </c>
      <c r="AF6" s="103" t="e">
        <f t="shared" si="6"/>
        <v>#N/A</v>
      </c>
      <c r="AG6" s="103" t="e">
        <f t="shared" si="6"/>
        <v>#N/A</v>
      </c>
      <c r="AI6" s="147"/>
      <c r="AJ6" s="51" t="s">
        <v>78</v>
      </c>
      <c r="AK6" s="52" t="str">
        <f>H6</f>
        <v>G</v>
      </c>
      <c r="AL6" s="52" t="str">
        <f t="shared" ref="AL6:BJ6" si="7">I6</f>
        <v>N</v>
      </c>
      <c r="AM6" s="52" t="str">
        <f t="shared" si="7"/>
        <v>U</v>
      </c>
      <c r="AN6" s="52" t="str">
        <f t="shared" si="7"/>
        <v>L</v>
      </c>
      <c r="AO6" s="52" t="str">
        <f t="shared" si="7"/>
        <v>P</v>
      </c>
      <c r="AP6" s="52" t="str">
        <f t="shared" si="7"/>
        <v>K</v>
      </c>
      <c r="AQ6" s="52" t="str">
        <f t="shared" si="7"/>
        <v>W</v>
      </c>
      <c r="AR6" s="52" t="str">
        <f t="shared" si="7"/>
        <v>J</v>
      </c>
      <c r="AS6" s="52" t="str">
        <f t="shared" si="7"/>
        <v>W</v>
      </c>
      <c r="AT6" s="52" t="str">
        <f t="shared" si="7"/>
        <v>H</v>
      </c>
      <c r="AU6" s="52" t="str">
        <f t="shared" si="7"/>
        <v>E</v>
      </c>
      <c r="AV6" s="52" t="str">
        <f t="shared" si="7"/>
        <v>V</v>
      </c>
      <c r="AW6" s="52" t="str">
        <f t="shared" si="7"/>
        <v>W</v>
      </c>
      <c r="AX6" s="52" t="e">
        <f t="shared" si="7"/>
        <v>#N/A</v>
      </c>
      <c r="AY6" s="52" t="e">
        <f t="shared" si="7"/>
        <v>#N/A</v>
      </c>
      <c r="AZ6" s="52" t="e">
        <f t="shared" si="7"/>
        <v>#N/A</v>
      </c>
      <c r="BA6" s="52" t="e">
        <f t="shared" si="7"/>
        <v>#N/A</v>
      </c>
      <c r="BB6" s="52" t="e">
        <f t="shared" si="7"/>
        <v>#N/A</v>
      </c>
      <c r="BC6" s="52" t="e">
        <f t="shared" si="7"/>
        <v>#N/A</v>
      </c>
      <c r="BD6" s="52" t="e">
        <f t="shared" si="7"/>
        <v>#N/A</v>
      </c>
      <c r="BE6" s="52" t="e">
        <f t="shared" si="7"/>
        <v>#N/A</v>
      </c>
      <c r="BF6" s="52" t="e">
        <f t="shared" si="7"/>
        <v>#N/A</v>
      </c>
      <c r="BG6" s="52" t="e">
        <f t="shared" si="7"/>
        <v>#N/A</v>
      </c>
      <c r="BH6" s="52" t="e">
        <f t="shared" si="7"/>
        <v>#N/A</v>
      </c>
      <c r="BI6" s="52" t="e">
        <f t="shared" si="7"/>
        <v>#N/A</v>
      </c>
      <c r="BJ6" s="53" t="e">
        <f t="shared" si="7"/>
        <v>#N/A</v>
      </c>
    </row>
    <row r="7" spans="1:62" ht="15.75" thickBot="1" x14ac:dyDescent="0.3">
      <c r="A7" t="s">
        <v>54</v>
      </c>
      <c r="B7">
        <v>6</v>
      </c>
      <c r="C7" t="s">
        <v>54</v>
      </c>
      <c r="G7" s="80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2"/>
      <c r="AI7" s="115"/>
      <c r="AJ7" s="73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74"/>
    </row>
    <row r="8" spans="1:62" ht="15.75" thickBot="1" x14ac:dyDescent="0.3">
      <c r="A8" t="s">
        <v>55</v>
      </c>
      <c r="B8">
        <v>7</v>
      </c>
      <c r="C8" t="s">
        <v>55</v>
      </c>
      <c r="F8" s="148" t="s">
        <v>93</v>
      </c>
      <c r="G8" s="84" t="s">
        <v>78</v>
      </c>
      <c r="H8" s="121" t="str">
        <f>H6</f>
        <v>G</v>
      </c>
      <c r="I8" s="121" t="str">
        <f t="shared" ref="I8:AG8" si="8">I6</f>
        <v>N</v>
      </c>
      <c r="J8" s="121" t="str">
        <f t="shared" si="8"/>
        <v>U</v>
      </c>
      <c r="K8" s="121" t="str">
        <f t="shared" si="8"/>
        <v>L</v>
      </c>
      <c r="L8" s="121" t="str">
        <f t="shared" si="8"/>
        <v>P</v>
      </c>
      <c r="M8" s="121" t="str">
        <f t="shared" si="8"/>
        <v>K</v>
      </c>
      <c r="N8" s="121" t="str">
        <f t="shared" si="8"/>
        <v>W</v>
      </c>
      <c r="O8" s="121" t="str">
        <f t="shared" si="8"/>
        <v>J</v>
      </c>
      <c r="P8" s="121" t="str">
        <f t="shared" si="8"/>
        <v>W</v>
      </c>
      <c r="Q8" s="121" t="str">
        <f t="shared" si="8"/>
        <v>H</v>
      </c>
      <c r="R8" s="121" t="str">
        <f t="shared" si="8"/>
        <v>E</v>
      </c>
      <c r="S8" s="121" t="str">
        <f t="shared" si="8"/>
        <v>V</v>
      </c>
      <c r="T8" s="121" t="str">
        <f t="shared" si="8"/>
        <v>W</v>
      </c>
      <c r="U8" s="121" t="e">
        <f t="shared" si="8"/>
        <v>#N/A</v>
      </c>
      <c r="V8" s="121" t="e">
        <f t="shared" si="8"/>
        <v>#N/A</v>
      </c>
      <c r="W8" s="121" t="e">
        <f t="shared" si="8"/>
        <v>#N/A</v>
      </c>
      <c r="X8" s="121" t="e">
        <f t="shared" si="8"/>
        <v>#N/A</v>
      </c>
      <c r="Y8" s="121" t="e">
        <f t="shared" si="8"/>
        <v>#N/A</v>
      </c>
      <c r="Z8" s="121" t="e">
        <f t="shared" si="8"/>
        <v>#N/A</v>
      </c>
      <c r="AA8" s="121" t="e">
        <f t="shared" si="8"/>
        <v>#N/A</v>
      </c>
      <c r="AB8" s="121" t="e">
        <f t="shared" si="8"/>
        <v>#N/A</v>
      </c>
      <c r="AC8" s="121" t="e">
        <f t="shared" si="8"/>
        <v>#N/A</v>
      </c>
      <c r="AD8" s="121" t="e">
        <f t="shared" si="8"/>
        <v>#N/A</v>
      </c>
      <c r="AE8" s="121" t="e">
        <f t="shared" si="8"/>
        <v>#N/A</v>
      </c>
      <c r="AF8" s="121" t="e">
        <f t="shared" si="8"/>
        <v>#N/A</v>
      </c>
      <c r="AG8" s="121" t="e">
        <f t="shared" si="8"/>
        <v>#N/A</v>
      </c>
      <c r="AI8" s="148" t="s">
        <v>93</v>
      </c>
      <c r="AJ8" s="72" t="s">
        <v>74</v>
      </c>
      <c r="AK8" s="67" t="str">
        <f>H8</f>
        <v>G</v>
      </c>
      <c r="AL8" s="67" t="str">
        <f t="shared" ref="AL8:BA9" si="9">I8</f>
        <v>N</v>
      </c>
      <c r="AM8" s="67" t="str">
        <f t="shared" si="9"/>
        <v>U</v>
      </c>
      <c r="AN8" s="67" t="str">
        <f t="shared" si="9"/>
        <v>L</v>
      </c>
      <c r="AO8" s="67" t="str">
        <f t="shared" si="9"/>
        <v>P</v>
      </c>
      <c r="AP8" s="67" t="str">
        <f t="shared" si="9"/>
        <v>K</v>
      </c>
      <c r="AQ8" s="67" t="str">
        <f t="shared" si="9"/>
        <v>W</v>
      </c>
      <c r="AR8" s="67" t="str">
        <f t="shared" si="9"/>
        <v>J</v>
      </c>
      <c r="AS8" s="67" t="str">
        <f t="shared" si="9"/>
        <v>W</v>
      </c>
      <c r="AT8" s="67" t="str">
        <f t="shared" si="9"/>
        <v>H</v>
      </c>
      <c r="AU8" s="67" t="str">
        <f t="shared" si="9"/>
        <v>E</v>
      </c>
      <c r="AV8" s="67" t="str">
        <f t="shared" si="9"/>
        <v>V</v>
      </c>
      <c r="AW8" s="67" t="str">
        <f t="shared" si="9"/>
        <v>W</v>
      </c>
      <c r="AX8" s="67" t="e">
        <f t="shared" si="9"/>
        <v>#N/A</v>
      </c>
      <c r="AY8" s="67" t="e">
        <f t="shared" si="9"/>
        <v>#N/A</v>
      </c>
      <c r="AZ8" s="67" t="e">
        <f t="shared" si="9"/>
        <v>#N/A</v>
      </c>
      <c r="BA8" s="67" t="e">
        <f t="shared" si="9"/>
        <v>#N/A</v>
      </c>
      <c r="BB8" s="67" t="e">
        <f t="shared" ref="BB8:BJ9" si="10">Y8</f>
        <v>#N/A</v>
      </c>
      <c r="BC8" s="67" t="e">
        <f t="shared" si="10"/>
        <v>#N/A</v>
      </c>
      <c r="BD8" s="67" t="e">
        <f t="shared" si="10"/>
        <v>#N/A</v>
      </c>
      <c r="BE8" s="67" t="e">
        <f t="shared" si="10"/>
        <v>#N/A</v>
      </c>
      <c r="BF8" s="67" t="e">
        <f t="shared" si="10"/>
        <v>#N/A</v>
      </c>
      <c r="BG8" s="67" t="e">
        <f t="shared" si="10"/>
        <v>#N/A</v>
      </c>
      <c r="BH8" s="67" t="e">
        <f t="shared" si="10"/>
        <v>#N/A</v>
      </c>
      <c r="BI8" s="67" t="e">
        <f t="shared" si="10"/>
        <v>#N/A</v>
      </c>
      <c r="BJ8" s="68" t="e">
        <f t="shared" si="10"/>
        <v>#N/A</v>
      </c>
    </row>
    <row r="9" spans="1:62" x14ac:dyDescent="0.25">
      <c r="A9" t="s">
        <v>56</v>
      </c>
      <c r="B9">
        <v>8</v>
      </c>
      <c r="C9" t="s">
        <v>56</v>
      </c>
      <c r="F9" s="146"/>
      <c r="G9" s="41" t="s">
        <v>77</v>
      </c>
      <c r="H9" s="78">
        <f t="shared" ref="H9:AG9" si="11">VLOOKUP(H8,$A$1:$B$26,2)</f>
        <v>6</v>
      </c>
      <c r="I9" s="78">
        <f t="shared" si="11"/>
        <v>13</v>
      </c>
      <c r="J9" s="78">
        <f t="shared" si="11"/>
        <v>20</v>
      </c>
      <c r="K9" s="78">
        <f t="shared" si="11"/>
        <v>11</v>
      </c>
      <c r="L9" s="78">
        <f t="shared" si="11"/>
        <v>15</v>
      </c>
      <c r="M9" s="78">
        <f t="shared" si="11"/>
        <v>10</v>
      </c>
      <c r="N9" s="78">
        <f t="shared" si="11"/>
        <v>22</v>
      </c>
      <c r="O9" s="78">
        <f t="shared" si="11"/>
        <v>9</v>
      </c>
      <c r="P9" s="78">
        <f t="shared" si="11"/>
        <v>22</v>
      </c>
      <c r="Q9" s="78">
        <f t="shared" si="11"/>
        <v>7</v>
      </c>
      <c r="R9" s="78">
        <f t="shared" si="11"/>
        <v>4</v>
      </c>
      <c r="S9" s="78">
        <f t="shared" si="11"/>
        <v>21</v>
      </c>
      <c r="T9" s="78">
        <f t="shared" si="11"/>
        <v>22</v>
      </c>
      <c r="U9" s="78" t="e">
        <f t="shared" si="11"/>
        <v>#N/A</v>
      </c>
      <c r="V9" s="78" t="e">
        <f t="shared" si="11"/>
        <v>#N/A</v>
      </c>
      <c r="W9" s="78" t="e">
        <f t="shared" si="11"/>
        <v>#N/A</v>
      </c>
      <c r="X9" s="78" t="e">
        <f t="shared" si="11"/>
        <v>#N/A</v>
      </c>
      <c r="Y9" s="78" t="e">
        <f t="shared" si="11"/>
        <v>#N/A</v>
      </c>
      <c r="Z9" s="78" t="e">
        <f t="shared" si="11"/>
        <v>#N/A</v>
      </c>
      <c r="AA9" s="78" t="e">
        <f t="shared" si="11"/>
        <v>#N/A</v>
      </c>
      <c r="AB9" s="78" t="e">
        <f t="shared" si="11"/>
        <v>#N/A</v>
      </c>
      <c r="AC9" s="78" t="e">
        <f t="shared" si="11"/>
        <v>#N/A</v>
      </c>
      <c r="AD9" s="78" t="e">
        <f t="shared" si="11"/>
        <v>#N/A</v>
      </c>
      <c r="AE9" s="78" t="e">
        <f t="shared" si="11"/>
        <v>#N/A</v>
      </c>
      <c r="AF9" s="78" t="e">
        <f t="shared" si="11"/>
        <v>#N/A</v>
      </c>
      <c r="AG9" s="79" t="e">
        <f t="shared" si="11"/>
        <v>#N/A</v>
      </c>
      <c r="AI9" s="146"/>
      <c r="AJ9" s="49" t="s">
        <v>75</v>
      </c>
      <c r="AK9" s="4">
        <f>H9</f>
        <v>6</v>
      </c>
      <c r="AL9" s="4">
        <f t="shared" si="9"/>
        <v>13</v>
      </c>
      <c r="AM9" s="4">
        <f t="shared" si="9"/>
        <v>20</v>
      </c>
      <c r="AN9" s="4">
        <f t="shared" si="9"/>
        <v>11</v>
      </c>
      <c r="AO9" s="4">
        <f t="shared" si="9"/>
        <v>15</v>
      </c>
      <c r="AP9" s="4">
        <f t="shared" si="9"/>
        <v>10</v>
      </c>
      <c r="AQ9" s="4">
        <f t="shared" si="9"/>
        <v>22</v>
      </c>
      <c r="AR9" s="4">
        <f t="shared" si="9"/>
        <v>9</v>
      </c>
      <c r="AS9" s="4">
        <f t="shared" si="9"/>
        <v>22</v>
      </c>
      <c r="AT9" s="4">
        <f t="shared" si="9"/>
        <v>7</v>
      </c>
      <c r="AU9" s="4">
        <f t="shared" si="9"/>
        <v>4</v>
      </c>
      <c r="AV9" s="4">
        <f t="shared" si="9"/>
        <v>21</v>
      </c>
      <c r="AW9" s="4">
        <f t="shared" si="9"/>
        <v>22</v>
      </c>
      <c r="AX9" s="4" t="e">
        <f t="shared" si="9"/>
        <v>#N/A</v>
      </c>
      <c r="AY9" s="4" t="e">
        <f t="shared" si="9"/>
        <v>#N/A</v>
      </c>
      <c r="AZ9" s="4" t="e">
        <f t="shared" si="9"/>
        <v>#N/A</v>
      </c>
      <c r="BA9" s="4" t="e">
        <f t="shared" si="9"/>
        <v>#N/A</v>
      </c>
      <c r="BB9" s="4" t="e">
        <f t="shared" si="10"/>
        <v>#N/A</v>
      </c>
      <c r="BC9" s="4" t="e">
        <f t="shared" si="10"/>
        <v>#N/A</v>
      </c>
      <c r="BD9" s="4" t="e">
        <f t="shared" si="10"/>
        <v>#N/A</v>
      </c>
      <c r="BE9" s="4" t="e">
        <f t="shared" si="10"/>
        <v>#N/A</v>
      </c>
      <c r="BF9" s="4" t="e">
        <f t="shared" si="10"/>
        <v>#N/A</v>
      </c>
      <c r="BG9" s="4" t="e">
        <f t="shared" si="10"/>
        <v>#N/A</v>
      </c>
      <c r="BH9" s="4" t="e">
        <f t="shared" si="10"/>
        <v>#N/A</v>
      </c>
      <c r="BI9" s="4" t="e">
        <f t="shared" si="10"/>
        <v>#N/A</v>
      </c>
      <c r="BJ9" s="50" t="e">
        <f t="shared" si="10"/>
        <v>#N/A</v>
      </c>
    </row>
    <row r="10" spans="1:62" ht="15.75" thickBot="1" x14ac:dyDescent="0.3">
      <c r="A10" t="s">
        <v>57</v>
      </c>
      <c r="B10">
        <v>9</v>
      </c>
      <c r="C10" t="s">
        <v>57</v>
      </c>
      <c r="F10" s="146"/>
      <c r="G10" s="41" t="s">
        <v>75</v>
      </c>
      <c r="H10" s="76">
        <f>MOD(H9-$E$2,26)</f>
        <v>10</v>
      </c>
      <c r="I10" s="76">
        <f t="shared" ref="I10:T10" si="12">MOD(I9-$E$2,26)</f>
        <v>17</v>
      </c>
      <c r="J10" s="76">
        <f t="shared" si="12"/>
        <v>24</v>
      </c>
      <c r="K10" s="76">
        <f t="shared" si="12"/>
        <v>15</v>
      </c>
      <c r="L10" s="76">
        <f t="shared" si="12"/>
        <v>19</v>
      </c>
      <c r="M10" s="76">
        <f t="shared" si="12"/>
        <v>14</v>
      </c>
      <c r="N10" s="76">
        <f t="shared" si="12"/>
        <v>0</v>
      </c>
      <c r="O10" s="76">
        <f t="shared" si="12"/>
        <v>13</v>
      </c>
      <c r="P10" s="76">
        <f t="shared" si="12"/>
        <v>0</v>
      </c>
      <c r="Q10" s="76">
        <f t="shared" si="12"/>
        <v>11</v>
      </c>
      <c r="R10" s="76">
        <f t="shared" si="12"/>
        <v>8</v>
      </c>
      <c r="S10" s="76">
        <f t="shared" si="12"/>
        <v>25</v>
      </c>
      <c r="T10" s="76">
        <f t="shared" si="12"/>
        <v>0</v>
      </c>
      <c r="U10" s="76" t="e">
        <f t="shared" ref="U10:AG10" si="13">MOD($E$4*(U9-$E$3),26)</f>
        <v>#N/A</v>
      </c>
      <c r="V10" s="76" t="e">
        <f t="shared" si="13"/>
        <v>#N/A</v>
      </c>
      <c r="W10" s="76" t="e">
        <f t="shared" si="13"/>
        <v>#N/A</v>
      </c>
      <c r="X10" s="76" t="e">
        <f t="shared" si="13"/>
        <v>#N/A</v>
      </c>
      <c r="Y10" s="76" t="e">
        <f t="shared" si="13"/>
        <v>#N/A</v>
      </c>
      <c r="Z10" s="76" t="e">
        <f t="shared" si="13"/>
        <v>#N/A</v>
      </c>
      <c r="AA10" s="76" t="e">
        <f t="shared" si="13"/>
        <v>#N/A</v>
      </c>
      <c r="AB10" s="76" t="e">
        <f t="shared" si="13"/>
        <v>#N/A</v>
      </c>
      <c r="AC10" s="76" t="e">
        <f t="shared" si="13"/>
        <v>#N/A</v>
      </c>
      <c r="AD10" s="76" t="e">
        <f t="shared" si="13"/>
        <v>#N/A</v>
      </c>
      <c r="AE10" s="76" t="e">
        <f t="shared" si="13"/>
        <v>#N/A</v>
      </c>
      <c r="AF10" s="76" t="e">
        <f t="shared" si="13"/>
        <v>#N/A</v>
      </c>
      <c r="AG10" s="76" t="e">
        <f t="shared" si="13"/>
        <v>#N/A</v>
      </c>
      <c r="AI10" s="146"/>
      <c r="AJ10" s="49" t="s">
        <v>77</v>
      </c>
      <c r="AK10" s="4" t="str">
        <f>"("&amp;H9&amp;"+"&amp;$E$2&amp;") mod 26="&amp;H10</f>
        <v>(6+22) mod 26=10</v>
      </c>
      <c r="AL10" s="4" t="str">
        <f t="shared" ref="AL10:BJ10" si="14">"("&amp;I9&amp;"+"&amp;$E$2&amp;") mod 26="&amp;I10</f>
        <v>(13+22) mod 26=17</v>
      </c>
      <c r="AM10" s="4" t="str">
        <f t="shared" si="14"/>
        <v>(20+22) mod 26=24</v>
      </c>
      <c r="AN10" s="4" t="str">
        <f t="shared" si="14"/>
        <v>(11+22) mod 26=15</v>
      </c>
      <c r="AO10" s="4" t="str">
        <f t="shared" si="14"/>
        <v>(15+22) mod 26=19</v>
      </c>
      <c r="AP10" s="4" t="str">
        <f t="shared" si="14"/>
        <v>(10+22) mod 26=14</v>
      </c>
      <c r="AQ10" s="4" t="str">
        <f t="shared" si="14"/>
        <v>(22+22) mod 26=0</v>
      </c>
      <c r="AR10" s="4" t="str">
        <f t="shared" si="14"/>
        <v>(9+22) mod 26=13</v>
      </c>
      <c r="AS10" s="4" t="str">
        <f t="shared" si="14"/>
        <v>(22+22) mod 26=0</v>
      </c>
      <c r="AT10" s="4" t="str">
        <f t="shared" si="14"/>
        <v>(7+22) mod 26=11</v>
      </c>
      <c r="AU10" s="4" t="str">
        <f t="shared" si="14"/>
        <v>(4+22) mod 26=8</v>
      </c>
      <c r="AV10" s="4" t="str">
        <f t="shared" si="14"/>
        <v>(21+22) mod 26=25</v>
      </c>
      <c r="AW10" s="4" t="str">
        <f t="shared" si="14"/>
        <v>(22+22) mod 26=0</v>
      </c>
      <c r="AX10" s="4" t="e">
        <f t="shared" si="14"/>
        <v>#N/A</v>
      </c>
      <c r="AY10" s="4" t="e">
        <f t="shared" si="14"/>
        <v>#N/A</v>
      </c>
      <c r="AZ10" s="4" t="e">
        <f t="shared" si="14"/>
        <v>#N/A</v>
      </c>
      <c r="BA10" s="4" t="e">
        <f t="shared" si="14"/>
        <v>#N/A</v>
      </c>
      <c r="BB10" s="4" t="e">
        <f t="shared" si="14"/>
        <v>#N/A</v>
      </c>
      <c r="BC10" s="4" t="e">
        <f t="shared" si="14"/>
        <v>#N/A</v>
      </c>
      <c r="BD10" s="4" t="e">
        <f t="shared" si="14"/>
        <v>#N/A</v>
      </c>
      <c r="BE10" s="4" t="e">
        <f t="shared" si="14"/>
        <v>#N/A</v>
      </c>
      <c r="BF10" s="4" t="e">
        <f t="shared" si="14"/>
        <v>#N/A</v>
      </c>
      <c r="BG10" s="4" t="e">
        <f t="shared" si="14"/>
        <v>#N/A</v>
      </c>
      <c r="BH10" s="4" t="e">
        <f t="shared" si="14"/>
        <v>#N/A</v>
      </c>
      <c r="BI10" s="4" t="e">
        <f t="shared" si="14"/>
        <v>#N/A</v>
      </c>
      <c r="BJ10" s="50" t="e">
        <f t="shared" si="14"/>
        <v>#N/A</v>
      </c>
    </row>
    <row r="11" spans="1:62" ht="15.75" thickBot="1" x14ac:dyDescent="0.3">
      <c r="A11" t="s">
        <v>58</v>
      </c>
      <c r="B11">
        <v>10</v>
      </c>
      <c r="C11" t="s">
        <v>58</v>
      </c>
      <c r="F11" s="147"/>
      <c r="G11" s="85" t="s">
        <v>91</v>
      </c>
      <c r="H11" s="103" t="str">
        <f t="shared" ref="H11:AG11" si="15">VLOOKUP(H10,$B$1:$C$26,2)</f>
        <v>K</v>
      </c>
      <c r="I11" s="103" t="str">
        <f t="shared" si="15"/>
        <v>R</v>
      </c>
      <c r="J11" s="103" t="str">
        <f t="shared" si="15"/>
        <v>Y</v>
      </c>
      <c r="K11" s="103" t="str">
        <f t="shared" si="15"/>
        <v>P</v>
      </c>
      <c r="L11" s="103" t="str">
        <f t="shared" si="15"/>
        <v>T</v>
      </c>
      <c r="M11" s="103" t="str">
        <f t="shared" si="15"/>
        <v>O</v>
      </c>
      <c r="N11" s="103" t="str">
        <f t="shared" si="15"/>
        <v>A</v>
      </c>
      <c r="O11" s="103" t="str">
        <f t="shared" si="15"/>
        <v>N</v>
      </c>
      <c r="P11" s="103" t="str">
        <f t="shared" si="15"/>
        <v>A</v>
      </c>
      <c r="Q11" s="103" t="str">
        <f t="shared" si="15"/>
        <v>L</v>
      </c>
      <c r="R11" s="103" t="str">
        <f t="shared" si="15"/>
        <v>I</v>
      </c>
      <c r="S11" s="103" t="str">
        <f t="shared" si="15"/>
        <v>Z</v>
      </c>
      <c r="T11" s="103" t="str">
        <f t="shared" si="15"/>
        <v>A</v>
      </c>
      <c r="U11" s="103" t="e">
        <f t="shared" si="15"/>
        <v>#N/A</v>
      </c>
      <c r="V11" s="103" t="e">
        <f t="shared" si="15"/>
        <v>#N/A</v>
      </c>
      <c r="W11" s="103" t="e">
        <f t="shared" si="15"/>
        <v>#N/A</v>
      </c>
      <c r="X11" s="103" t="e">
        <f t="shared" si="15"/>
        <v>#N/A</v>
      </c>
      <c r="Y11" s="103" t="e">
        <f t="shared" si="15"/>
        <v>#N/A</v>
      </c>
      <c r="Z11" s="103" t="e">
        <f t="shared" si="15"/>
        <v>#N/A</v>
      </c>
      <c r="AA11" s="103" t="e">
        <f t="shared" si="15"/>
        <v>#N/A</v>
      </c>
      <c r="AB11" s="103" t="e">
        <f t="shared" si="15"/>
        <v>#N/A</v>
      </c>
      <c r="AC11" s="103" t="e">
        <f t="shared" si="15"/>
        <v>#N/A</v>
      </c>
      <c r="AD11" s="103" t="e">
        <f t="shared" si="15"/>
        <v>#N/A</v>
      </c>
      <c r="AE11" s="103" t="e">
        <f t="shared" si="15"/>
        <v>#N/A</v>
      </c>
      <c r="AF11" s="103" t="e">
        <f t="shared" si="15"/>
        <v>#N/A</v>
      </c>
      <c r="AG11" s="103" t="e">
        <f t="shared" si="15"/>
        <v>#N/A</v>
      </c>
      <c r="AI11" s="147"/>
      <c r="AJ11" s="51" t="s">
        <v>78</v>
      </c>
      <c r="AK11" s="52" t="str">
        <f>H11</f>
        <v>K</v>
      </c>
      <c r="AL11" s="52" t="str">
        <f t="shared" ref="AL11:BJ11" si="16">I11</f>
        <v>R</v>
      </c>
      <c r="AM11" s="52" t="str">
        <f t="shared" si="16"/>
        <v>Y</v>
      </c>
      <c r="AN11" s="52" t="str">
        <f t="shared" si="16"/>
        <v>P</v>
      </c>
      <c r="AO11" s="52" t="str">
        <f t="shared" si="16"/>
        <v>T</v>
      </c>
      <c r="AP11" s="52" t="str">
        <f t="shared" si="16"/>
        <v>O</v>
      </c>
      <c r="AQ11" s="52" t="str">
        <f t="shared" si="16"/>
        <v>A</v>
      </c>
      <c r="AR11" s="52" t="str">
        <f t="shared" si="16"/>
        <v>N</v>
      </c>
      <c r="AS11" s="52" t="str">
        <f t="shared" si="16"/>
        <v>A</v>
      </c>
      <c r="AT11" s="52" t="str">
        <f t="shared" si="16"/>
        <v>L</v>
      </c>
      <c r="AU11" s="52" t="str">
        <f t="shared" si="16"/>
        <v>I</v>
      </c>
      <c r="AV11" s="52" t="str">
        <f t="shared" si="16"/>
        <v>Z</v>
      </c>
      <c r="AW11" s="52" t="str">
        <f t="shared" si="16"/>
        <v>A</v>
      </c>
      <c r="AX11" s="52" t="e">
        <f t="shared" si="16"/>
        <v>#N/A</v>
      </c>
      <c r="AY11" s="52" t="e">
        <f t="shared" si="16"/>
        <v>#N/A</v>
      </c>
      <c r="AZ11" s="52" t="e">
        <f t="shared" si="16"/>
        <v>#N/A</v>
      </c>
      <c r="BA11" s="52" t="e">
        <f t="shared" si="16"/>
        <v>#N/A</v>
      </c>
      <c r="BB11" s="52" t="e">
        <f t="shared" si="16"/>
        <v>#N/A</v>
      </c>
      <c r="BC11" s="52" t="e">
        <f t="shared" si="16"/>
        <v>#N/A</v>
      </c>
      <c r="BD11" s="52" t="e">
        <f t="shared" si="16"/>
        <v>#N/A</v>
      </c>
      <c r="BE11" s="52" t="e">
        <f t="shared" si="16"/>
        <v>#N/A</v>
      </c>
      <c r="BF11" s="52" t="e">
        <f t="shared" si="16"/>
        <v>#N/A</v>
      </c>
      <c r="BG11" s="52" t="e">
        <f t="shared" si="16"/>
        <v>#N/A</v>
      </c>
      <c r="BH11" s="52" t="e">
        <f t="shared" si="16"/>
        <v>#N/A</v>
      </c>
      <c r="BI11" s="52" t="e">
        <f t="shared" si="16"/>
        <v>#N/A</v>
      </c>
      <c r="BJ11" s="53" t="e">
        <f t="shared" si="16"/>
        <v>#N/A</v>
      </c>
    </row>
    <row r="12" spans="1:62" x14ac:dyDescent="0.25">
      <c r="A12" t="s">
        <v>59</v>
      </c>
      <c r="B12">
        <v>11</v>
      </c>
      <c r="C12" t="s">
        <v>59</v>
      </c>
    </row>
    <row r="13" spans="1:62" x14ac:dyDescent="0.25">
      <c r="A13" t="s">
        <v>60</v>
      </c>
      <c r="B13">
        <v>12</v>
      </c>
      <c r="C13" t="s">
        <v>60</v>
      </c>
    </row>
    <row r="14" spans="1:62" x14ac:dyDescent="0.25">
      <c r="A14" t="s">
        <v>61</v>
      </c>
      <c r="B14">
        <v>13</v>
      </c>
      <c r="C14" t="s">
        <v>61</v>
      </c>
    </row>
    <row r="15" spans="1:62" x14ac:dyDescent="0.25">
      <c r="A15" t="s">
        <v>62</v>
      </c>
      <c r="B15">
        <v>14</v>
      </c>
      <c r="C15" t="s">
        <v>62</v>
      </c>
    </row>
    <row r="16" spans="1:62" x14ac:dyDescent="0.25">
      <c r="A16" t="s">
        <v>63</v>
      </c>
      <c r="B16">
        <v>15</v>
      </c>
      <c r="C16" t="s">
        <v>63</v>
      </c>
    </row>
    <row r="17" spans="1:3" x14ac:dyDescent="0.25">
      <c r="A17" t="s">
        <v>64</v>
      </c>
      <c r="B17">
        <v>16</v>
      </c>
      <c r="C17" t="s">
        <v>64</v>
      </c>
    </row>
    <row r="18" spans="1:3" x14ac:dyDescent="0.25">
      <c r="A18" t="s">
        <v>65</v>
      </c>
      <c r="B18">
        <v>17</v>
      </c>
      <c r="C18" t="s">
        <v>65</v>
      </c>
    </row>
    <row r="19" spans="1:3" x14ac:dyDescent="0.25">
      <c r="A19" t="s">
        <v>66</v>
      </c>
      <c r="B19">
        <v>18</v>
      </c>
      <c r="C19" t="s">
        <v>66</v>
      </c>
    </row>
    <row r="20" spans="1:3" x14ac:dyDescent="0.25">
      <c r="A20" t="s">
        <v>67</v>
      </c>
      <c r="B20">
        <v>19</v>
      </c>
      <c r="C20" t="s">
        <v>67</v>
      </c>
    </row>
    <row r="21" spans="1:3" x14ac:dyDescent="0.25">
      <c r="A21" t="s">
        <v>68</v>
      </c>
      <c r="B21">
        <v>20</v>
      </c>
      <c r="C21" t="s">
        <v>68</v>
      </c>
    </row>
    <row r="22" spans="1:3" x14ac:dyDescent="0.25">
      <c r="A22" t="s">
        <v>69</v>
      </c>
      <c r="B22">
        <v>21</v>
      </c>
      <c r="C22" t="s">
        <v>69</v>
      </c>
    </row>
    <row r="23" spans="1:3" x14ac:dyDescent="0.25">
      <c r="A23" t="s">
        <v>70</v>
      </c>
      <c r="B23">
        <v>22</v>
      </c>
      <c r="C23" t="s">
        <v>70</v>
      </c>
    </row>
    <row r="24" spans="1:3" x14ac:dyDescent="0.25">
      <c r="A24" t="s">
        <v>71</v>
      </c>
      <c r="B24">
        <v>23</v>
      </c>
      <c r="C24" t="s">
        <v>71</v>
      </c>
    </row>
    <row r="25" spans="1:3" x14ac:dyDescent="0.25">
      <c r="A25" t="s">
        <v>72</v>
      </c>
      <c r="B25">
        <v>24</v>
      </c>
      <c r="C25" t="s">
        <v>72</v>
      </c>
    </row>
    <row r="26" spans="1:3" x14ac:dyDescent="0.25">
      <c r="A26" t="s">
        <v>73</v>
      </c>
      <c r="B26">
        <v>25</v>
      </c>
      <c r="C26" t="s">
        <v>73</v>
      </c>
    </row>
  </sheetData>
  <mergeCells count="6">
    <mergeCell ref="G2:AG2"/>
    <mergeCell ref="F3:F6"/>
    <mergeCell ref="F8:F11"/>
    <mergeCell ref="AJ2:BJ2"/>
    <mergeCell ref="AI3:AI6"/>
    <mergeCell ref="AI8:A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3E9F-E584-481F-A445-F732DA78850F}">
  <dimension ref="A1:BJ67"/>
  <sheetViews>
    <sheetView topLeftCell="D1" workbookViewId="0">
      <selection activeCell="E2" sqref="E2"/>
    </sheetView>
  </sheetViews>
  <sheetFormatPr defaultRowHeight="15" x14ac:dyDescent="0.25"/>
  <cols>
    <col min="1" max="2" width="7.140625" hidden="1" customWidth="1"/>
    <col min="3" max="3" width="6.5703125" hidden="1" customWidth="1"/>
    <col min="4" max="4" width="17" bestFit="1" customWidth="1"/>
    <col min="6" max="6" width="3.7109375" customWidth="1"/>
    <col min="7" max="7" width="17.28515625" customWidth="1"/>
    <col min="8" max="12" width="3" bestFit="1" customWidth="1"/>
    <col min="13" max="13" width="3" customWidth="1"/>
    <col min="14" max="14" width="2.28515625" bestFit="1" customWidth="1"/>
    <col min="15" max="15" width="3" customWidth="1"/>
    <col min="16" max="16" width="2.28515625" customWidth="1"/>
    <col min="17" max="18" width="3" customWidth="1"/>
    <col min="19" max="19" width="3" bestFit="1" customWidth="1"/>
    <col min="20" max="20" width="2.28515625" bestFit="1" customWidth="1"/>
    <col min="21" max="33" width="5.5703125" bestFit="1" customWidth="1"/>
    <col min="35" max="35" width="3.7109375" bestFit="1" customWidth="1"/>
    <col min="36" max="36" width="6.42578125" bestFit="1" customWidth="1"/>
    <col min="37" max="41" width="29.85546875" bestFit="1" customWidth="1"/>
    <col min="42" max="42" width="30.85546875" bestFit="1" customWidth="1"/>
    <col min="43" max="43" width="28.85546875" bestFit="1" customWidth="1"/>
    <col min="44" max="44" width="29.85546875" bestFit="1" customWidth="1"/>
    <col min="45" max="45" width="26.85546875" bestFit="1" customWidth="1"/>
    <col min="46" max="46" width="28.5703125" bestFit="1" customWidth="1"/>
    <col min="47" max="47" width="30" bestFit="1" customWidth="1"/>
    <col min="48" max="48" width="26.85546875" bestFit="1" customWidth="1"/>
    <col min="49" max="62" width="5.5703125" bestFit="1" customWidth="1"/>
  </cols>
  <sheetData>
    <row r="1" spans="1:62" ht="15.75" thickBot="1" x14ac:dyDescent="0.3">
      <c r="A1" t="s">
        <v>48</v>
      </c>
      <c r="B1">
        <v>0</v>
      </c>
      <c r="C1" t="s">
        <v>48</v>
      </c>
      <c r="E1" s="15" t="s">
        <v>15</v>
      </c>
    </row>
    <row r="2" spans="1:62" ht="15.75" thickBot="1" x14ac:dyDescent="0.3">
      <c r="A2" t="s">
        <v>49</v>
      </c>
      <c r="B2">
        <v>1</v>
      </c>
      <c r="C2" t="s">
        <v>49</v>
      </c>
      <c r="D2" s="1" t="s">
        <v>10</v>
      </c>
      <c r="E2" s="121">
        <v>22</v>
      </c>
      <c r="G2" s="142" t="s">
        <v>5</v>
      </c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4"/>
      <c r="AJ2" s="149" t="s">
        <v>6</v>
      </c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1"/>
    </row>
    <row r="3" spans="1:62" ht="15.75" thickBot="1" x14ac:dyDescent="0.3">
      <c r="A3" t="s">
        <v>50</v>
      </c>
      <c r="B3">
        <v>2</v>
      </c>
      <c r="C3" t="s">
        <v>50</v>
      </c>
      <c r="D3" s="1" t="s">
        <v>33</v>
      </c>
      <c r="E3" s="124">
        <v>20</v>
      </c>
      <c r="F3" s="145" t="s">
        <v>92</v>
      </c>
      <c r="G3" s="84" t="s">
        <v>74</v>
      </c>
      <c r="H3" s="121" t="s">
        <v>58</v>
      </c>
      <c r="I3" s="121" t="s">
        <v>65</v>
      </c>
      <c r="J3" s="121" t="s">
        <v>72</v>
      </c>
      <c r="K3" s="121" t="s">
        <v>63</v>
      </c>
      <c r="L3" s="121" t="s">
        <v>67</v>
      </c>
      <c r="M3" s="121" t="s">
        <v>62</v>
      </c>
      <c r="N3" s="121" t="s">
        <v>48</v>
      </c>
      <c r="O3" s="121" t="s">
        <v>61</v>
      </c>
      <c r="P3" s="121" t="s">
        <v>48</v>
      </c>
      <c r="Q3" s="121" t="s">
        <v>59</v>
      </c>
      <c r="R3" s="121" t="s">
        <v>56</v>
      </c>
      <c r="S3" s="121" t="s">
        <v>73</v>
      </c>
      <c r="T3" s="121" t="s">
        <v>48</v>
      </c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I3" s="148" t="s">
        <v>92</v>
      </c>
      <c r="AJ3" s="108" t="s">
        <v>74</v>
      </c>
      <c r="AK3" s="67" t="str">
        <f>H3</f>
        <v>K</v>
      </c>
      <c r="AL3" s="67" t="str">
        <f t="shared" ref="AL3:BJ4" si="0">I3</f>
        <v>R</v>
      </c>
      <c r="AM3" s="67" t="str">
        <f t="shared" si="0"/>
        <v>Y</v>
      </c>
      <c r="AN3" s="67" t="str">
        <f t="shared" si="0"/>
        <v>P</v>
      </c>
      <c r="AO3" s="67" t="str">
        <f t="shared" si="0"/>
        <v>T</v>
      </c>
      <c r="AP3" s="67" t="str">
        <f t="shared" si="0"/>
        <v>O</v>
      </c>
      <c r="AQ3" s="67" t="str">
        <f t="shared" si="0"/>
        <v>A</v>
      </c>
      <c r="AR3" s="67" t="str">
        <f t="shared" si="0"/>
        <v>N</v>
      </c>
      <c r="AS3" s="67" t="str">
        <f t="shared" si="0"/>
        <v>A</v>
      </c>
      <c r="AT3" s="67" t="str">
        <f t="shared" si="0"/>
        <v>L</v>
      </c>
      <c r="AU3" s="67" t="str">
        <f t="shared" si="0"/>
        <v>I</v>
      </c>
      <c r="AV3" s="67" t="str">
        <f t="shared" si="0"/>
        <v>Z</v>
      </c>
      <c r="AW3" s="67" t="str">
        <f t="shared" si="0"/>
        <v>A</v>
      </c>
      <c r="AX3" s="67">
        <f t="shared" si="0"/>
        <v>0</v>
      </c>
      <c r="AY3" s="67">
        <f t="shared" si="0"/>
        <v>0</v>
      </c>
      <c r="AZ3" s="67">
        <f t="shared" si="0"/>
        <v>0</v>
      </c>
      <c r="BA3" s="67">
        <f t="shared" si="0"/>
        <v>0</v>
      </c>
      <c r="BB3" s="67">
        <f t="shared" si="0"/>
        <v>0</v>
      </c>
      <c r="BC3" s="67">
        <f t="shared" si="0"/>
        <v>0</v>
      </c>
      <c r="BD3" s="67">
        <f t="shared" si="0"/>
        <v>0</v>
      </c>
      <c r="BE3" s="67">
        <f t="shared" si="0"/>
        <v>0</v>
      </c>
      <c r="BF3" s="67">
        <f t="shared" si="0"/>
        <v>0</v>
      </c>
      <c r="BG3" s="67">
        <f t="shared" si="0"/>
        <v>0</v>
      </c>
      <c r="BH3" s="67">
        <f t="shared" si="0"/>
        <v>0</v>
      </c>
      <c r="BI3" s="67">
        <f t="shared" si="0"/>
        <v>0</v>
      </c>
      <c r="BJ3" s="68">
        <f t="shared" si="0"/>
        <v>0</v>
      </c>
    </row>
    <row r="4" spans="1:62" ht="15.75" thickBot="1" x14ac:dyDescent="0.3">
      <c r="A4" t="s">
        <v>51</v>
      </c>
      <c r="B4">
        <v>3</v>
      </c>
      <c r="C4" t="s">
        <v>51</v>
      </c>
      <c r="D4" t="s">
        <v>99</v>
      </c>
      <c r="E4" s="117">
        <f>VLOOKUP(1,G14:H40,2,FALSE)</f>
        <v>22</v>
      </c>
      <c r="F4" s="158"/>
      <c r="G4" s="41" t="s">
        <v>75</v>
      </c>
      <c r="H4" s="78">
        <f t="shared" ref="H4:AG4" si="1">VLOOKUP(H3,$A$1:$B$26,2)</f>
        <v>10</v>
      </c>
      <c r="I4" s="78">
        <f t="shared" si="1"/>
        <v>17</v>
      </c>
      <c r="J4" s="78">
        <f t="shared" si="1"/>
        <v>24</v>
      </c>
      <c r="K4" s="78">
        <f t="shared" si="1"/>
        <v>15</v>
      </c>
      <c r="L4" s="78">
        <f t="shared" si="1"/>
        <v>19</v>
      </c>
      <c r="M4" s="78">
        <f t="shared" si="1"/>
        <v>14</v>
      </c>
      <c r="N4" s="78">
        <f t="shared" si="1"/>
        <v>0</v>
      </c>
      <c r="O4" s="78">
        <f t="shared" si="1"/>
        <v>13</v>
      </c>
      <c r="P4" s="78">
        <f t="shared" si="1"/>
        <v>0</v>
      </c>
      <c r="Q4" s="78">
        <f t="shared" si="1"/>
        <v>11</v>
      </c>
      <c r="R4" s="78">
        <f t="shared" si="1"/>
        <v>8</v>
      </c>
      <c r="S4" s="78">
        <f t="shared" si="1"/>
        <v>25</v>
      </c>
      <c r="T4" s="78">
        <f t="shared" si="1"/>
        <v>0</v>
      </c>
      <c r="U4" s="78" t="e">
        <f t="shared" si="1"/>
        <v>#N/A</v>
      </c>
      <c r="V4" s="78" t="e">
        <f t="shared" si="1"/>
        <v>#N/A</v>
      </c>
      <c r="W4" s="78" t="e">
        <f t="shared" si="1"/>
        <v>#N/A</v>
      </c>
      <c r="X4" s="78" t="e">
        <f t="shared" si="1"/>
        <v>#N/A</v>
      </c>
      <c r="Y4" s="78" t="e">
        <f t="shared" si="1"/>
        <v>#N/A</v>
      </c>
      <c r="Z4" s="78" t="e">
        <f t="shared" si="1"/>
        <v>#N/A</v>
      </c>
      <c r="AA4" s="78" t="e">
        <f t="shared" si="1"/>
        <v>#N/A</v>
      </c>
      <c r="AB4" s="78" t="e">
        <f t="shared" si="1"/>
        <v>#N/A</v>
      </c>
      <c r="AC4" s="78" t="e">
        <f t="shared" si="1"/>
        <v>#N/A</v>
      </c>
      <c r="AD4" s="78" t="e">
        <f t="shared" si="1"/>
        <v>#N/A</v>
      </c>
      <c r="AE4" s="78" t="e">
        <f t="shared" si="1"/>
        <v>#N/A</v>
      </c>
      <c r="AF4" s="78" t="e">
        <f t="shared" si="1"/>
        <v>#N/A</v>
      </c>
      <c r="AG4" s="79" t="e">
        <f t="shared" si="1"/>
        <v>#N/A</v>
      </c>
      <c r="AI4" s="146"/>
      <c r="AJ4" s="125" t="s">
        <v>75</v>
      </c>
      <c r="AK4" s="4">
        <f>H4</f>
        <v>10</v>
      </c>
      <c r="AL4" s="4">
        <f t="shared" si="0"/>
        <v>17</v>
      </c>
      <c r="AM4" s="4">
        <f t="shared" si="0"/>
        <v>24</v>
      </c>
      <c r="AN4" s="4">
        <f t="shared" si="0"/>
        <v>15</v>
      </c>
      <c r="AO4" s="4">
        <f t="shared" si="0"/>
        <v>19</v>
      </c>
      <c r="AP4" s="4">
        <f t="shared" si="0"/>
        <v>14</v>
      </c>
      <c r="AQ4" s="4">
        <f t="shared" si="0"/>
        <v>0</v>
      </c>
      <c r="AR4" s="4">
        <f t="shared" si="0"/>
        <v>13</v>
      </c>
      <c r="AS4" s="4">
        <f t="shared" si="0"/>
        <v>0</v>
      </c>
      <c r="AT4" s="4">
        <f t="shared" si="0"/>
        <v>11</v>
      </c>
      <c r="AU4" s="4">
        <f t="shared" si="0"/>
        <v>8</v>
      </c>
      <c r="AV4" s="4">
        <f t="shared" si="0"/>
        <v>25</v>
      </c>
      <c r="AW4" s="4">
        <f t="shared" si="0"/>
        <v>0</v>
      </c>
      <c r="AX4" s="4" t="e">
        <f t="shared" si="0"/>
        <v>#N/A</v>
      </c>
      <c r="AY4" s="4" t="e">
        <f t="shared" si="0"/>
        <v>#N/A</v>
      </c>
      <c r="AZ4" s="4" t="e">
        <f t="shared" si="0"/>
        <v>#N/A</v>
      </c>
      <c r="BA4" s="4" t="e">
        <f t="shared" si="0"/>
        <v>#N/A</v>
      </c>
      <c r="BB4" s="4" t="e">
        <f t="shared" si="0"/>
        <v>#N/A</v>
      </c>
      <c r="BC4" s="4" t="e">
        <f t="shared" si="0"/>
        <v>#N/A</v>
      </c>
      <c r="BD4" s="4" t="e">
        <f t="shared" si="0"/>
        <v>#N/A</v>
      </c>
      <c r="BE4" s="4" t="e">
        <f t="shared" si="0"/>
        <v>#N/A</v>
      </c>
      <c r="BF4" s="4" t="e">
        <f t="shared" si="0"/>
        <v>#N/A</v>
      </c>
      <c r="BG4" s="4" t="e">
        <f t="shared" si="0"/>
        <v>#N/A</v>
      </c>
      <c r="BH4" s="4" t="e">
        <f t="shared" si="0"/>
        <v>#N/A</v>
      </c>
      <c r="BI4" s="4" t="e">
        <f t="shared" si="0"/>
        <v>#N/A</v>
      </c>
      <c r="BJ4" s="50" t="e">
        <f t="shared" si="0"/>
        <v>#N/A</v>
      </c>
    </row>
    <row r="5" spans="1:62" ht="15.75" thickBot="1" x14ac:dyDescent="0.3">
      <c r="A5" t="s">
        <v>52</v>
      </c>
      <c r="B5">
        <v>4</v>
      </c>
      <c r="C5" t="s">
        <v>52</v>
      </c>
      <c r="F5" s="146"/>
      <c r="G5" s="41" t="s">
        <v>77</v>
      </c>
      <c r="H5" s="76">
        <f>MOD($E$2*H4+$E$3,26)</f>
        <v>6</v>
      </c>
      <c r="I5" s="76">
        <f t="shared" ref="I5:AG5" si="2">MOD($E$2*I4+$E$3,26)</f>
        <v>4</v>
      </c>
      <c r="J5" s="76">
        <f t="shared" si="2"/>
        <v>2</v>
      </c>
      <c r="K5" s="76">
        <f t="shared" si="2"/>
        <v>12</v>
      </c>
      <c r="L5" s="76">
        <f t="shared" si="2"/>
        <v>22</v>
      </c>
      <c r="M5" s="76">
        <f t="shared" si="2"/>
        <v>16</v>
      </c>
      <c r="N5" s="76">
        <f t="shared" si="2"/>
        <v>20</v>
      </c>
      <c r="O5" s="76">
        <f t="shared" si="2"/>
        <v>20</v>
      </c>
      <c r="P5" s="76">
        <f t="shared" si="2"/>
        <v>20</v>
      </c>
      <c r="Q5" s="76">
        <f t="shared" si="2"/>
        <v>2</v>
      </c>
      <c r="R5" s="76">
        <f t="shared" si="2"/>
        <v>14</v>
      </c>
      <c r="S5" s="76">
        <f t="shared" si="2"/>
        <v>24</v>
      </c>
      <c r="T5" s="76">
        <f t="shared" si="2"/>
        <v>20</v>
      </c>
      <c r="U5" s="76" t="e">
        <f t="shared" si="2"/>
        <v>#N/A</v>
      </c>
      <c r="V5" s="76" t="e">
        <f t="shared" si="2"/>
        <v>#N/A</v>
      </c>
      <c r="W5" s="76" t="e">
        <f t="shared" si="2"/>
        <v>#N/A</v>
      </c>
      <c r="X5" s="76" t="e">
        <f t="shared" si="2"/>
        <v>#N/A</v>
      </c>
      <c r="Y5" s="76" t="e">
        <f t="shared" si="2"/>
        <v>#N/A</v>
      </c>
      <c r="Z5" s="76" t="e">
        <f t="shared" si="2"/>
        <v>#N/A</v>
      </c>
      <c r="AA5" s="76" t="e">
        <f t="shared" si="2"/>
        <v>#N/A</v>
      </c>
      <c r="AB5" s="76" t="e">
        <f t="shared" si="2"/>
        <v>#N/A</v>
      </c>
      <c r="AC5" s="76" t="e">
        <f t="shared" si="2"/>
        <v>#N/A</v>
      </c>
      <c r="AD5" s="76" t="e">
        <f t="shared" si="2"/>
        <v>#N/A</v>
      </c>
      <c r="AE5" s="76" t="e">
        <f t="shared" si="2"/>
        <v>#N/A</v>
      </c>
      <c r="AF5" s="76" t="e">
        <f t="shared" si="2"/>
        <v>#N/A</v>
      </c>
      <c r="AG5" s="76" t="e">
        <f t="shared" si="2"/>
        <v>#N/A</v>
      </c>
      <c r="AI5" s="146"/>
      <c r="AJ5" s="125" t="s">
        <v>77</v>
      </c>
      <c r="AK5" s="4" t="str">
        <f>"("&amp;$E$2&amp;"*"&amp;H4&amp;"+"&amp;$E$3&amp;") mod 26="&amp;$E$2*H4+$E$3&amp;" mod 26="&amp;H5</f>
        <v>(22*10+20) mod 26=240 mod 26=6</v>
      </c>
      <c r="AL5" s="4" t="str">
        <f t="shared" ref="AL5:AV5" si="3">"("&amp;$E$2&amp;"*"&amp;I4&amp;"+"&amp;$E$3&amp;") mod 26="&amp;$E$2*I4+$E$3&amp;" mod 26="&amp;I5</f>
        <v>(22*17+20) mod 26=394 mod 26=4</v>
      </c>
      <c r="AM5" s="4" t="str">
        <f t="shared" si="3"/>
        <v>(22*24+20) mod 26=548 mod 26=2</v>
      </c>
      <c r="AN5" s="4" t="str">
        <f t="shared" si="3"/>
        <v>(22*15+20) mod 26=350 mod 26=12</v>
      </c>
      <c r="AO5" s="4" t="str">
        <f t="shared" si="3"/>
        <v>(22*19+20) mod 26=438 mod 26=22</v>
      </c>
      <c r="AP5" s="4" t="str">
        <f t="shared" si="3"/>
        <v>(22*14+20) mod 26=328 mod 26=16</v>
      </c>
      <c r="AQ5" s="4" t="str">
        <f t="shared" si="3"/>
        <v>(22*0+20) mod 26=20 mod 26=20</v>
      </c>
      <c r="AR5" s="4" t="str">
        <f t="shared" si="3"/>
        <v>(22*13+20) mod 26=306 mod 26=20</v>
      </c>
      <c r="AS5" s="4" t="str">
        <f t="shared" si="3"/>
        <v>(22*0+20) mod 26=20 mod 26=20</v>
      </c>
      <c r="AT5" s="4" t="str">
        <f t="shared" si="3"/>
        <v>(22*11+20) mod 26=262 mod 26=2</v>
      </c>
      <c r="AU5" s="4" t="str">
        <f t="shared" si="3"/>
        <v>(22*8+20) mod 26=196 mod 26=14</v>
      </c>
      <c r="AV5" s="4" t="str">
        <f t="shared" si="3"/>
        <v>(22*25+20) mod 26=570 mod 26=24</v>
      </c>
      <c r="AW5" s="4" t="str">
        <f t="shared" ref="AW5" si="4">"("&amp;$E$2&amp;"*"&amp;T4&amp;"+"&amp;$E$3&amp;") mod 26="&amp;$E$2*T4+$E$3&amp;" mod 26="&amp;T5</f>
        <v>(22*0+20) mod 26=20 mod 26=20</v>
      </c>
      <c r="AX5" s="4" t="e">
        <f t="shared" ref="AX5" si="5">"("&amp;$E$2&amp;"*"&amp;U4&amp;"+"&amp;$E$3&amp;") mod 26="&amp;$E$2*U4+$E$3&amp;" mod 26="&amp;U5</f>
        <v>#N/A</v>
      </c>
      <c r="AY5" s="4" t="e">
        <f t="shared" ref="AY5" si="6">"("&amp;$E$2&amp;"*"&amp;V4&amp;"+"&amp;$E$3&amp;") mod 26="&amp;$E$2*V4+$E$3&amp;" mod 26="&amp;V5</f>
        <v>#N/A</v>
      </c>
      <c r="AZ5" s="4" t="e">
        <f t="shared" ref="AZ5" si="7">"("&amp;$E$2&amp;"*"&amp;W4&amp;"+"&amp;$E$3&amp;") mod 26="&amp;$E$2*W4+$E$3&amp;" mod 26="&amp;W5</f>
        <v>#N/A</v>
      </c>
      <c r="BA5" s="4" t="e">
        <f t="shared" ref="BA5" si="8">"("&amp;$E$2&amp;"*"&amp;X4&amp;"+"&amp;$E$3&amp;") mod 26="&amp;$E$2*X4+$E$3&amp;" mod 26="&amp;X5</f>
        <v>#N/A</v>
      </c>
      <c r="BB5" s="4" t="e">
        <f t="shared" ref="BB5" si="9">"("&amp;$E$2&amp;"*"&amp;Y4&amp;"+"&amp;$E$3&amp;") mod 26="&amp;$E$2*Y4+$E$3&amp;" mod 26="&amp;Y5</f>
        <v>#N/A</v>
      </c>
      <c r="BC5" s="4" t="e">
        <f t="shared" ref="BC5" si="10">"("&amp;$E$2&amp;"*"&amp;Z4&amp;"+"&amp;$E$3&amp;") mod 26="&amp;$E$2*Z4+$E$3&amp;" mod 26="&amp;Z5</f>
        <v>#N/A</v>
      </c>
      <c r="BD5" s="4" t="e">
        <f t="shared" ref="BD5" si="11">"("&amp;$E$2&amp;"*"&amp;AA4&amp;"+"&amp;$E$3&amp;") mod 26="&amp;$E$2*AA4+$E$3&amp;" mod 26="&amp;AA5</f>
        <v>#N/A</v>
      </c>
      <c r="BE5" s="4" t="e">
        <f t="shared" ref="BE5" si="12">"("&amp;$E$2&amp;"*"&amp;AB4&amp;"+"&amp;$E$3&amp;") mod 26="&amp;$E$2*AB4+$E$3&amp;" mod 26="&amp;AB5</f>
        <v>#N/A</v>
      </c>
      <c r="BF5" s="4" t="e">
        <f t="shared" ref="BF5" si="13">"("&amp;$E$2&amp;"*"&amp;AC4&amp;"+"&amp;$E$3&amp;") mod 26="&amp;$E$2*AC4+$E$3&amp;" mod 26="&amp;AC5</f>
        <v>#N/A</v>
      </c>
      <c r="BG5" s="4" t="e">
        <f t="shared" ref="BG5" si="14">"("&amp;$E$2&amp;"*"&amp;AD4&amp;"+"&amp;$E$3&amp;") mod 26="&amp;$E$2*AD4+$E$3&amp;" mod 26="&amp;AD5</f>
        <v>#N/A</v>
      </c>
      <c r="BH5" s="4" t="e">
        <f t="shared" ref="BH5" si="15">"("&amp;$E$2&amp;"*"&amp;AE4&amp;"+"&amp;$E$3&amp;") mod 26="&amp;$E$2*AE4+$E$3&amp;" mod 26="&amp;AE5</f>
        <v>#N/A</v>
      </c>
      <c r="BI5" s="4" t="e">
        <f t="shared" ref="BI5" si="16">"("&amp;$E$2&amp;"*"&amp;AF4&amp;"+"&amp;$E$3&amp;") mod 26="&amp;$E$2*AF4+$E$3&amp;" mod 26="&amp;AF5</f>
        <v>#N/A</v>
      </c>
      <c r="BJ5" s="50" t="e">
        <f t="shared" ref="BJ5" si="17">"("&amp;$E$2&amp;"*"&amp;AG4&amp;"+"&amp;$E$3&amp;") mod 26="&amp;$E$2*AG4+$E$3&amp;" mod 26="&amp;AG5</f>
        <v>#N/A</v>
      </c>
    </row>
    <row r="6" spans="1:62" ht="15.75" thickBot="1" x14ac:dyDescent="0.3">
      <c r="A6" t="s">
        <v>53</v>
      </c>
      <c r="B6">
        <v>5</v>
      </c>
      <c r="C6" t="s">
        <v>53</v>
      </c>
      <c r="F6" s="147"/>
      <c r="G6" s="85" t="s">
        <v>78</v>
      </c>
      <c r="H6" s="103" t="str">
        <f t="shared" ref="H6:AG6" si="18">VLOOKUP(H5,$B$1:$C$26,2)</f>
        <v>G</v>
      </c>
      <c r="I6" s="103" t="str">
        <f t="shared" si="18"/>
        <v>E</v>
      </c>
      <c r="J6" s="103" t="str">
        <f t="shared" si="18"/>
        <v>C</v>
      </c>
      <c r="K6" s="103" t="str">
        <f t="shared" si="18"/>
        <v>M</v>
      </c>
      <c r="L6" s="103" t="str">
        <f t="shared" si="18"/>
        <v>W</v>
      </c>
      <c r="M6" s="103" t="str">
        <f t="shared" si="18"/>
        <v>Q</v>
      </c>
      <c r="N6" s="103" t="str">
        <f t="shared" si="18"/>
        <v>U</v>
      </c>
      <c r="O6" s="103" t="str">
        <f t="shared" si="18"/>
        <v>U</v>
      </c>
      <c r="P6" s="103" t="str">
        <f t="shared" si="18"/>
        <v>U</v>
      </c>
      <c r="Q6" s="103" t="str">
        <f t="shared" si="18"/>
        <v>C</v>
      </c>
      <c r="R6" s="103" t="str">
        <f t="shared" si="18"/>
        <v>O</v>
      </c>
      <c r="S6" s="103" t="str">
        <f t="shared" si="18"/>
        <v>Y</v>
      </c>
      <c r="T6" s="103" t="str">
        <f t="shared" si="18"/>
        <v>U</v>
      </c>
      <c r="U6" s="103" t="e">
        <f t="shared" si="18"/>
        <v>#N/A</v>
      </c>
      <c r="V6" s="103" t="e">
        <f t="shared" si="18"/>
        <v>#N/A</v>
      </c>
      <c r="W6" s="103" t="e">
        <f t="shared" si="18"/>
        <v>#N/A</v>
      </c>
      <c r="X6" s="103" t="e">
        <f t="shared" si="18"/>
        <v>#N/A</v>
      </c>
      <c r="Y6" s="103" t="e">
        <f t="shared" si="18"/>
        <v>#N/A</v>
      </c>
      <c r="Z6" s="103" t="e">
        <f t="shared" si="18"/>
        <v>#N/A</v>
      </c>
      <c r="AA6" s="103" t="e">
        <f t="shared" si="18"/>
        <v>#N/A</v>
      </c>
      <c r="AB6" s="103" t="e">
        <f t="shared" si="18"/>
        <v>#N/A</v>
      </c>
      <c r="AC6" s="103" t="e">
        <f t="shared" si="18"/>
        <v>#N/A</v>
      </c>
      <c r="AD6" s="103" t="e">
        <f t="shared" si="18"/>
        <v>#N/A</v>
      </c>
      <c r="AE6" s="103" t="e">
        <f t="shared" si="18"/>
        <v>#N/A</v>
      </c>
      <c r="AF6" s="103" t="e">
        <f t="shared" si="18"/>
        <v>#N/A</v>
      </c>
      <c r="AG6" s="103" t="e">
        <f t="shared" si="18"/>
        <v>#N/A</v>
      </c>
      <c r="AI6" s="147"/>
      <c r="AJ6" s="109" t="s">
        <v>78</v>
      </c>
      <c r="AK6" s="52" t="str">
        <f>H6</f>
        <v>G</v>
      </c>
      <c r="AL6" s="52" t="str">
        <f t="shared" ref="AL6:AW6" si="19">I6</f>
        <v>E</v>
      </c>
      <c r="AM6" s="52" t="str">
        <f t="shared" si="19"/>
        <v>C</v>
      </c>
      <c r="AN6" s="52" t="str">
        <f t="shared" si="19"/>
        <v>M</v>
      </c>
      <c r="AO6" s="52" t="str">
        <f t="shared" si="19"/>
        <v>W</v>
      </c>
      <c r="AP6" s="52" t="str">
        <f t="shared" si="19"/>
        <v>Q</v>
      </c>
      <c r="AQ6" s="52" t="str">
        <f t="shared" si="19"/>
        <v>U</v>
      </c>
      <c r="AR6" s="52" t="str">
        <f t="shared" si="19"/>
        <v>U</v>
      </c>
      <c r="AS6" s="52" t="str">
        <f t="shared" si="19"/>
        <v>U</v>
      </c>
      <c r="AT6" s="52" t="str">
        <f t="shared" si="19"/>
        <v>C</v>
      </c>
      <c r="AU6" s="52" t="str">
        <f t="shared" si="19"/>
        <v>O</v>
      </c>
      <c r="AV6" s="52" t="str">
        <f t="shared" si="19"/>
        <v>Y</v>
      </c>
      <c r="AW6" s="52" t="str">
        <f t="shared" si="19"/>
        <v>U</v>
      </c>
      <c r="AX6" s="52" t="e">
        <f t="shared" ref="AX6" si="20">U6</f>
        <v>#N/A</v>
      </c>
      <c r="AY6" s="52" t="e">
        <f t="shared" ref="AY6" si="21">V6</f>
        <v>#N/A</v>
      </c>
      <c r="AZ6" s="52" t="e">
        <f t="shared" ref="AZ6" si="22">W6</f>
        <v>#N/A</v>
      </c>
      <c r="BA6" s="52" t="e">
        <f t="shared" ref="BA6" si="23">X6</f>
        <v>#N/A</v>
      </c>
      <c r="BB6" s="52" t="e">
        <f t="shared" ref="BB6" si="24">Y6</f>
        <v>#N/A</v>
      </c>
      <c r="BC6" s="52" t="e">
        <f t="shared" ref="BC6" si="25">Z6</f>
        <v>#N/A</v>
      </c>
      <c r="BD6" s="52" t="e">
        <f t="shared" ref="BD6" si="26">AA6</f>
        <v>#N/A</v>
      </c>
      <c r="BE6" s="52" t="e">
        <f t="shared" ref="BE6" si="27">AB6</f>
        <v>#N/A</v>
      </c>
      <c r="BF6" s="52" t="e">
        <f t="shared" ref="BF6" si="28">AC6</f>
        <v>#N/A</v>
      </c>
      <c r="BG6" s="52" t="e">
        <f t="shared" ref="BG6" si="29">AD6</f>
        <v>#N/A</v>
      </c>
      <c r="BH6" s="52" t="e">
        <f t="shared" ref="BH6:BI6" si="30">AE6</f>
        <v>#N/A</v>
      </c>
      <c r="BI6" s="52" t="e">
        <f t="shared" si="30"/>
        <v>#N/A</v>
      </c>
      <c r="BJ6" s="53" t="e">
        <f t="shared" ref="BJ6" si="31">AG6</f>
        <v>#N/A</v>
      </c>
    </row>
    <row r="7" spans="1:62" ht="15.75" thickBot="1" x14ac:dyDescent="0.3">
      <c r="A7" t="s">
        <v>54</v>
      </c>
      <c r="B7">
        <v>6</v>
      </c>
      <c r="C7" t="s">
        <v>54</v>
      </c>
      <c r="G7" s="80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2"/>
      <c r="AI7" s="115"/>
      <c r="AJ7" s="73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74"/>
    </row>
    <row r="8" spans="1:62" ht="15.75" thickBot="1" x14ac:dyDescent="0.3">
      <c r="A8" t="s">
        <v>55</v>
      </c>
      <c r="B8">
        <v>7</v>
      </c>
      <c r="C8" t="s">
        <v>55</v>
      </c>
      <c r="F8" s="148" t="s">
        <v>93</v>
      </c>
      <c r="G8" s="84" t="s">
        <v>78</v>
      </c>
      <c r="H8" s="121" t="str">
        <f>H6</f>
        <v>G</v>
      </c>
      <c r="I8" s="121" t="str">
        <f t="shared" ref="I8:AG8" si="32">I6</f>
        <v>E</v>
      </c>
      <c r="J8" s="121" t="str">
        <f t="shared" si="32"/>
        <v>C</v>
      </c>
      <c r="K8" s="121" t="str">
        <f t="shared" si="32"/>
        <v>M</v>
      </c>
      <c r="L8" s="121" t="str">
        <f t="shared" si="32"/>
        <v>W</v>
      </c>
      <c r="M8" s="121" t="str">
        <f t="shared" si="32"/>
        <v>Q</v>
      </c>
      <c r="N8" s="121" t="str">
        <f t="shared" si="32"/>
        <v>U</v>
      </c>
      <c r="O8" s="121" t="str">
        <f t="shared" si="32"/>
        <v>U</v>
      </c>
      <c r="P8" s="121" t="str">
        <f t="shared" si="32"/>
        <v>U</v>
      </c>
      <c r="Q8" s="121" t="str">
        <f t="shared" si="32"/>
        <v>C</v>
      </c>
      <c r="R8" s="121" t="str">
        <f t="shared" si="32"/>
        <v>O</v>
      </c>
      <c r="S8" s="121" t="str">
        <f t="shared" si="32"/>
        <v>Y</v>
      </c>
      <c r="T8" s="121" t="str">
        <f t="shared" si="32"/>
        <v>U</v>
      </c>
      <c r="U8" s="121" t="e">
        <f t="shared" si="32"/>
        <v>#N/A</v>
      </c>
      <c r="V8" s="121" t="e">
        <f t="shared" si="32"/>
        <v>#N/A</v>
      </c>
      <c r="W8" s="121" t="e">
        <f t="shared" si="32"/>
        <v>#N/A</v>
      </c>
      <c r="X8" s="121" t="e">
        <f t="shared" si="32"/>
        <v>#N/A</v>
      </c>
      <c r="Y8" s="121" t="e">
        <f t="shared" si="32"/>
        <v>#N/A</v>
      </c>
      <c r="Z8" s="121" t="e">
        <f t="shared" si="32"/>
        <v>#N/A</v>
      </c>
      <c r="AA8" s="121" t="e">
        <f t="shared" si="32"/>
        <v>#N/A</v>
      </c>
      <c r="AB8" s="121" t="e">
        <f t="shared" si="32"/>
        <v>#N/A</v>
      </c>
      <c r="AC8" s="121" t="e">
        <f t="shared" si="32"/>
        <v>#N/A</v>
      </c>
      <c r="AD8" s="121" t="e">
        <f t="shared" si="32"/>
        <v>#N/A</v>
      </c>
      <c r="AE8" s="121" t="e">
        <f t="shared" si="32"/>
        <v>#N/A</v>
      </c>
      <c r="AF8" s="121" t="e">
        <f t="shared" si="32"/>
        <v>#N/A</v>
      </c>
      <c r="AG8" s="121" t="e">
        <f t="shared" si="32"/>
        <v>#N/A</v>
      </c>
      <c r="AI8" s="148" t="s">
        <v>93</v>
      </c>
      <c r="AJ8" s="72" t="s">
        <v>74</v>
      </c>
      <c r="AK8" s="67" t="str">
        <f>H8</f>
        <v>G</v>
      </c>
      <c r="AL8" s="67" t="str">
        <f t="shared" ref="AL8:BJ9" si="33">I8</f>
        <v>E</v>
      </c>
      <c r="AM8" s="67" t="str">
        <f t="shared" si="33"/>
        <v>C</v>
      </c>
      <c r="AN8" s="67" t="str">
        <f t="shared" si="33"/>
        <v>M</v>
      </c>
      <c r="AO8" s="67" t="str">
        <f t="shared" si="33"/>
        <v>W</v>
      </c>
      <c r="AP8" s="67" t="str">
        <f t="shared" si="33"/>
        <v>Q</v>
      </c>
      <c r="AQ8" s="67" t="str">
        <f t="shared" si="33"/>
        <v>U</v>
      </c>
      <c r="AR8" s="67" t="str">
        <f t="shared" si="33"/>
        <v>U</v>
      </c>
      <c r="AS8" s="67" t="str">
        <f t="shared" si="33"/>
        <v>U</v>
      </c>
      <c r="AT8" s="67" t="str">
        <f t="shared" si="33"/>
        <v>C</v>
      </c>
      <c r="AU8" s="67" t="str">
        <f t="shared" si="33"/>
        <v>O</v>
      </c>
      <c r="AV8" s="67" t="str">
        <f t="shared" si="33"/>
        <v>Y</v>
      </c>
      <c r="AW8" s="67" t="str">
        <f t="shared" si="33"/>
        <v>U</v>
      </c>
      <c r="AX8" s="67" t="e">
        <f t="shared" si="33"/>
        <v>#N/A</v>
      </c>
      <c r="AY8" s="67" t="e">
        <f t="shared" si="33"/>
        <v>#N/A</v>
      </c>
      <c r="AZ8" s="67" t="e">
        <f t="shared" si="33"/>
        <v>#N/A</v>
      </c>
      <c r="BA8" s="67" t="e">
        <f t="shared" si="33"/>
        <v>#N/A</v>
      </c>
      <c r="BB8" s="67" t="e">
        <f t="shared" si="33"/>
        <v>#N/A</v>
      </c>
      <c r="BC8" s="67" t="e">
        <f t="shared" si="33"/>
        <v>#N/A</v>
      </c>
      <c r="BD8" s="67" t="e">
        <f t="shared" si="33"/>
        <v>#N/A</v>
      </c>
      <c r="BE8" s="67" t="e">
        <f t="shared" si="33"/>
        <v>#N/A</v>
      </c>
      <c r="BF8" s="67" t="e">
        <f t="shared" si="33"/>
        <v>#N/A</v>
      </c>
      <c r="BG8" s="67" t="e">
        <f t="shared" si="33"/>
        <v>#N/A</v>
      </c>
      <c r="BH8" s="67" t="e">
        <f t="shared" si="33"/>
        <v>#N/A</v>
      </c>
      <c r="BI8" s="67" t="e">
        <f t="shared" si="33"/>
        <v>#N/A</v>
      </c>
      <c r="BJ8" s="68" t="e">
        <f t="shared" si="33"/>
        <v>#N/A</v>
      </c>
    </row>
    <row r="9" spans="1:62" ht="15.75" customHeight="1" x14ac:dyDescent="0.25">
      <c r="A9" t="s">
        <v>56</v>
      </c>
      <c r="B9">
        <v>8</v>
      </c>
      <c r="C9" t="s">
        <v>56</v>
      </c>
      <c r="F9" s="146"/>
      <c r="G9" s="41" t="s">
        <v>77</v>
      </c>
      <c r="H9" s="78">
        <f t="shared" ref="H9:AG9" si="34">VLOOKUP(H8,$A$1:$B$26,2)</f>
        <v>6</v>
      </c>
      <c r="I9" s="78">
        <f t="shared" si="34"/>
        <v>4</v>
      </c>
      <c r="J9" s="78">
        <f t="shared" si="34"/>
        <v>2</v>
      </c>
      <c r="K9" s="78">
        <f t="shared" si="34"/>
        <v>12</v>
      </c>
      <c r="L9" s="78">
        <f t="shared" si="34"/>
        <v>22</v>
      </c>
      <c r="M9" s="78">
        <f t="shared" si="34"/>
        <v>16</v>
      </c>
      <c r="N9" s="78">
        <f t="shared" si="34"/>
        <v>20</v>
      </c>
      <c r="O9" s="78">
        <f t="shared" si="34"/>
        <v>20</v>
      </c>
      <c r="P9" s="78">
        <f t="shared" si="34"/>
        <v>20</v>
      </c>
      <c r="Q9" s="78">
        <f t="shared" si="34"/>
        <v>2</v>
      </c>
      <c r="R9" s="78">
        <f t="shared" si="34"/>
        <v>14</v>
      </c>
      <c r="S9" s="78">
        <f t="shared" si="34"/>
        <v>24</v>
      </c>
      <c r="T9" s="78">
        <f t="shared" si="34"/>
        <v>20</v>
      </c>
      <c r="U9" s="78" t="e">
        <f t="shared" si="34"/>
        <v>#N/A</v>
      </c>
      <c r="V9" s="78" t="e">
        <f t="shared" si="34"/>
        <v>#N/A</v>
      </c>
      <c r="W9" s="78" t="e">
        <f t="shared" si="34"/>
        <v>#N/A</v>
      </c>
      <c r="X9" s="78" t="e">
        <f t="shared" si="34"/>
        <v>#N/A</v>
      </c>
      <c r="Y9" s="78" t="e">
        <f t="shared" si="34"/>
        <v>#N/A</v>
      </c>
      <c r="Z9" s="78" t="e">
        <f t="shared" si="34"/>
        <v>#N/A</v>
      </c>
      <c r="AA9" s="78" t="e">
        <f t="shared" si="34"/>
        <v>#N/A</v>
      </c>
      <c r="AB9" s="78" t="e">
        <f t="shared" si="34"/>
        <v>#N/A</v>
      </c>
      <c r="AC9" s="78" t="e">
        <f t="shared" si="34"/>
        <v>#N/A</v>
      </c>
      <c r="AD9" s="78" t="e">
        <f t="shared" si="34"/>
        <v>#N/A</v>
      </c>
      <c r="AE9" s="78" t="e">
        <f t="shared" si="34"/>
        <v>#N/A</v>
      </c>
      <c r="AF9" s="78" t="e">
        <f t="shared" si="34"/>
        <v>#N/A</v>
      </c>
      <c r="AG9" s="79" t="e">
        <f t="shared" si="34"/>
        <v>#N/A</v>
      </c>
      <c r="AI9" s="146"/>
      <c r="AJ9" s="49" t="s">
        <v>75</v>
      </c>
      <c r="AK9" s="4">
        <f>H9</f>
        <v>6</v>
      </c>
      <c r="AL9" s="4">
        <f t="shared" si="33"/>
        <v>4</v>
      </c>
      <c r="AM9" s="4">
        <f t="shared" si="33"/>
        <v>2</v>
      </c>
      <c r="AN9" s="4">
        <f t="shared" si="33"/>
        <v>12</v>
      </c>
      <c r="AO9" s="4">
        <f t="shared" si="33"/>
        <v>22</v>
      </c>
      <c r="AP9" s="4">
        <f t="shared" si="33"/>
        <v>16</v>
      </c>
      <c r="AQ9" s="4">
        <f t="shared" si="33"/>
        <v>20</v>
      </c>
      <c r="AR9" s="4">
        <f t="shared" si="33"/>
        <v>20</v>
      </c>
      <c r="AS9" s="4">
        <f t="shared" si="33"/>
        <v>20</v>
      </c>
      <c r="AT9" s="4">
        <f t="shared" si="33"/>
        <v>2</v>
      </c>
      <c r="AU9" s="4">
        <f t="shared" si="33"/>
        <v>14</v>
      </c>
      <c r="AV9" s="4">
        <f t="shared" si="33"/>
        <v>24</v>
      </c>
      <c r="AW9" s="4">
        <f t="shared" si="33"/>
        <v>20</v>
      </c>
      <c r="AX9" s="4" t="e">
        <f t="shared" si="33"/>
        <v>#N/A</v>
      </c>
      <c r="AY9" s="4" t="e">
        <f t="shared" si="33"/>
        <v>#N/A</v>
      </c>
      <c r="AZ9" s="4" t="e">
        <f t="shared" si="33"/>
        <v>#N/A</v>
      </c>
      <c r="BA9" s="4" t="e">
        <f t="shared" si="33"/>
        <v>#N/A</v>
      </c>
      <c r="BB9" s="4" t="e">
        <f t="shared" si="33"/>
        <v>#N/A</v>
      </c>
      <c r="BC9" s="4" t="e">
        <f t="shared" si="33"/>
        <v>#N/A</v>
      </c>
      <c r="BD9" s="4" t="e">
        <f t="shared" si="33"/>
        <v>#N/A</v>
      </c>
      <c r="BE9" s="4" t="e">
        <f t="shared" si="33"/>
        <v>#N/A</v>
      </c>
      <c r="BF9" s="4" t="e">
        <f t="shared" si="33"/>
        <v>#N/A</v>
      </c>
      <c r="BG9" s="4" t="e">
        <f t="shared" si="33"/>
        <v>#N/A</v>
      </c>
      <c r="BH9" s="4" t="e">
        <f t="shared" si="33"/>
        <v>#N/A</v>
      </c>
      <c r="BI9" s="4" t="e">
        <f t="shared" si="33"/>
        <v>#N/A</v>
      </c>
      <c r="BJ9" s="50" t="e">
        <f t="shared" si="33"/>
        <v>#N/A</v>
      </c>
    </row>
    <row r="10" spans="1:62" ht="15.75" thickBot="1" x14ac:dyDescent="0.3">
      <c r="A10" t="s">
        <v>57</v>
      </c>
      <c r="B10">
        <v>9</v>
      </c>
      <c r="C10" t="s">
        <v>57</v>
      </c>
      <c r="F10" s="146"/>
      <c r="G10" s="41" t="s">
        <v>75</v>
      </c>
      <c r="H10" s="76">
        <f>MOD($E$4*(H9-$E$3),26)</f>
        <v>4</v>
      </c>
      <c r="I10" s="76">
        <f t="shared" ref="I10:AG10" si="35">MOD($E$4*(I9-$E$3),26)</f>
        <v>12</v>
      </c>
      <c r="J10" s="76">
        <f t="shared" si="35"/>
        <v>20</v>
      </c>
      <c r="K10" s="76">
        <f t="shared" si="35"/>
        <v>6</v>
      </c>
      <c r="L10" s="76">
        <f t="shared" si="35"/>
        <v>18</v>
      </c>
      <c r="M10" s="76">
        <f t="shared" si="35"/>
        <v>16</v>
      </c>
      <c r="N10" s="76">
        <f t="shared" si="35"/>
        <v>0</v>
      </c>
      <c r="O10" s="76">
        <f t="shared" si="35"/>
        <v>0</v>
      </c>
      <c r="P10" s="76">
        <f t="shared" si="35"/>
        <v>0</v>
      </c>
      <c r="Q10" s="76">
        <f t="shared" si="35"/>
        <v>20</v>
      </c>
      <c r="R10" s="76">
        <f t="shared" si="35"/>
        <v>24</v>
      </c>
      <c r="S10" s="76">
        <f t="shared" si="35"/>
        <v>10</v>
      </c>
      <c r="T10" s="76">
        <f t="shared" si="35"/>
        <v>0</v>
      </c>
      <c r="U10" s="76" t="e">
        <f t="shared" si="35"/>
        <v>#N/A</v>
      </c>
      <c r="V10" s="76" t="e">
        <f t="shared" si="35"/>
        <v>#N/A</v>
      </c>
      <c r="W10" s="76" t="e">
        <f t="shared" si="35"/>
        <v>#N/A</v>
      </c>
      <c r="X10" s="76" t="e">
        <f t="shared" si="35"/>
        <v>#N/A</v>
      </c>
      <c r="Y10" s="76" t="e">
        <f t="shared" si="35"/>
        <v>#N/A</v>
      </c>
      <c r="Z10" s="76" t="e">
        <f t="shared" si="35"/>
        <v>#N/A</v>
      </c>
      <c r="AA10" s="76" t="e">
        <f t="shared" si="35"/>
        <v>#N/A</v>
      </c>
      <c r="AB10" s="76" t="e">
        <f t="shared" si="35"/>
        <v>#N/A</v>
      </c>
      <c r="AC10" s="76" t="e">
        <f t="shared" si="35"/>
        <v>#N/A</v>
      </c>
      <c r="AD10" s="76" t="e">
        <f t="shared" si="35"/>
        <v>#N/A</v>
      </c>
      <c r="AE10" s="76" t="e">
        <f t="shared" si="35"/>
        <v>#N/A</v>
      </c>
      <c r="AF10" s="76" t="e">
        <f t="shared" si="35"/>
        <v>#N/A</v>
      </c>
      <c r="AG10" s="76" t="e">
        <f t="shared" si="35"/>
        <v>#N/A</v>
      </c>
      <c r="AI10" s="146"/>
      <c r="AJ10" s="49" t="s">
        <v>77</v>
      </c>
      <c r="AK10" s="4" t="str">
        <f>"("&amp;$E$4&amp;"*("&amp;H9&amp;"-"&amp;$E$3&amp;")) mod 26="&amp;$E$4*(H9-$E$3)&amp;" mod 26="&amp;H10</f>
        <v>(22*(6-20)) mod 26=-308 mod 26=4</v>
      </c>
      <c r="AL10" s="4" t="str">
        <f t="shared" ref="AL10:BJ10" si="36">"("&amp;$E$4&amp;"*("&amp;I9&amp;"-"&amp;$E$3&amp;")) mod 26="&amp;$E$4*(I9-$E$3)&amp;" mod 26="&amp;I10</f>
        <v>(22*(4-20)) mod 26=-352 mod 26=12</v>
      </c>
      <c r="AM10" s="4" t="str">
        <f t="shared" si="36"/>
        <v>(22*(2-20)) mod 26=-396 mod 26=20</v>
      </c>
      <c r="AN10" s="4" t="str">
        <f t="shared" si="36"/>
        <v>(22*(12-20)) mod 26=-176 mod 26=6</v>
      </c>
      <c r="AO10" s="4" t="str">
        <f t="shared" si="36"/>
        <v>(22*(22-20)) mod 26=44 mod 26=18</v>
      </c>
      <c r="AP10" s="4" t="str">
        <f t="shared" si="36"/>
        <v>(22*(16-20)) mod 26=-88 mod 26=16</v>
      </c>
      <c r="AQ10" s="4" t="str">
        <f t="shared" si="36"/>
        <v>(22*(20-20)) mod 26=0 mod 26=0</v>
      </c>
      <c r="AR10" s="4" t="str">
        <f t="shared" si="36"/>
        <v>(22*(20-20)) mod 26=0 mod 26=0</v>
      </c>
      <c r="AS10" s="4" t="str">
        <f t="shared" si="36"/>
        <v>(22*(20-20)) mod 26=0 mod 26=0</v>
      </c>
      <c r="AT10" s="4" t="str">
        <f t="shared" si="36"/>
        <v>(22*(2-20)) mod 26=-396 mod 26=20</v>
      </c>
      <c r="AU10" s="4" t="str">
        <f t="shared" si="36"/>
        <v>(22*(14-20)) mod 26=-132 mod 26=24</v>
      </c>
      <c r="AV10" s="4" t="str">
        <f t="shared" si="36"/>
        <v>(22*(24-20)) mod 26=88 mod 26=10</v>
      </c>
      <c r="AW10" s="4" t="str">
        <f t="shared" si="36"/>
        <v>(22*(20-20)) mod 26=0 mod 26=0</v>
      </c>
      <c r="AX10" s="4" t="e">
        <f t="shared" si="36"/>
        <v>#N/A</v>
      </c>
      <c r="AY10" s="4" t="e">
        <f t="shared" si="36"/>
        <v>#N/A</v>
      </c>
      <c r="AZ10" s="4" t="e">
        <f t="shared" si="36"/>
        <v>#N/A</v>
      </c>
      <c r="BA10" s="4" t="e">
        <f t="shared" si="36"/>
        <v>#N/A</v>
      </c>
      <c r="BB10" s="4" t="e">
        <f t="shared" si="36"/>
        <v>#N/A</v>
      </c>
      <c r="BC10" s="4" t="e">
        <f t="shared" si="36"/>
        <v>#N/A</v>
      </c>
      <c r="BD10" s="4" t="e">
        <f t="shared" si="36"/>
        <v>#N/A</v>
      </c>
      <c r="BE10" s="4" t="e">
        <f t="shared" si="36"/>
        <v>#N/A</v>
      </c>
      <c r="BF10" s="4" t="e">
        <f t="shared" si="36"/>
        <v>#N/A</v>
      </c>
      <c r="BG10" s="4" t="e">
        <f t="shared" si="36"/>
        <v>#N/A</v>
      </c>
      <c r="BH10" s="4" t="e">
        <f t="shared" si="36"/>
        <v>#N/A</v>
      </c>
      <c r="BI10" s="4" t="e">
        <f t="shared" si="36"/>
        <v>#N/A</v>
      </c>
      <c r="BJ10" s="50" t="e">
        <f t="shared" si="36"/>
        <v>#N/A</v>
      </c>
    </row>
    <row r="11" spans="1:62" ht="15.75" thickBot="1" x14ac:dyDescent="0.3">
      <c r="A11" t="s">
        <v>58</v>
      </c>
      <c r="B11">
        <v>10</v>
      </c>
      <c r="C11" t="s">
        <v>58</v>
      </c>
      <c r="F11" s="147"/>
      <c r="G11" s="85" t="s">
        <v>91</v>
      </c>
      <c r="H11" s="103" t="str">
        <f t="shared" ref="H11:AG11" si="37">VLOOKUP(H10,$B$1:$C$26,2)</f>
        <v>E</v>
      </c>
      <c r="I11" s="103" t="str">
        <f t="shared" si="37"/>
        <v>M</v>
      </c>
      <c r="J11" s="103" t="str">
        <f t="shared" si="37"/>
        <v>U</v>
      </c>
      <c r="K11" s="103" t="str">
        <f t="shared" si="37"/>
        <v>G</v>
      </c>
      <c r="L11" s="103" t="str">
        <f t="shared" si="37"/>
        <v>S</v>
      </c>
      <c r="M11" s="103" t="str">
        <f t="shared" si="37"/>
        <v>Q</v>
      </c>
      <c r="N11" s="103" t="str">
        <f t="shared" si="37"/>
        <v>A</v>
      </c>
      <c r="O11" s="103" t="str">
        <f t="shared" si="37"/>
        <v>A</v>
      </c>
      <c r="P11" s="103" t="str">
        <f t="shared" si="37"/>
        <v>A</v>
      </c>
      <c r="Q11" s="103" t="str">
        <f t="shared" si="37"/>
        <v>U</v>
      </c>
      <c r="R11" s="103" t="str">
        <f t="shared" si="37"/>
        <v>Y</v>
      </c>
      <c r="S11" s="103" t="str">
        <f t="shared" si="37"/>
        <v>K</v>
      </c>
      <c r="T11" s="103" t="str">
        <f t="shared" si="37"/>
        <v>A</v>
      </c>
      <c r="U11" s="103" t="e">
        <f t="shared" si="37"/>
        <v>#N/A</v>
      </c>
      <c r="V11" s="103" t="e">
        <f t="shared" si="37"/>
        <v>#N/A</v>
      </c>
      <c r="W11" s="103" t="e">
        <f t="shared" si="37"/>
        <v>#N/A</v>
      </c>
      <c r="X11" s="103" t="e">
        <f t="shared" si="37"/>
        <v>#N/A</v>
      </c>
      <c r="Y11" s="103" t="e">
        <f t="shared" si="37"/>
        <v>#N/A</v>
      </c>
      <c r="Z11" s="103" t="e">
        <f t="shared" si="37"/>
        <v>#N/A</v>
      </c>
      <c r="AA11" s="103" t="e">
        <f t="shared" si="37"/>
        <v>#N/A</v>
      </c>
      <c r="AB11" s="103" t="e">
        <f t="shared" si="37"/>
        <v>#N/A</v>
      </c>
      <c r="AC11" s="103" t="e">
        <f t="shared" si="37"/>
        <v>#N/A</v>
      </c>
      <c r="AD11" s="103" t="e">
        <f t="shared" si="37"/>
        <v>#N/A</v>
      </c>
      <c r="AE11" s="103" t="e">
        <f t="shared" si="37"/>
        <v>#N/A</v>
      </c>
      <c r="AF11" s="103" t="e">
        <f t="shared" si="37"/>
        <v>#N/A</v>
      </c>
      <c r="AG11" s="103" t="e">
        <f t="shared" si="37"/>
        <v>#N/A</v>
      </c>
      <c r="AI11" s="147"/>
      <c r="AJ11" s="51" t="s">
        <v>78</v>
      </c>
      <c r="AK11" s="52" t="str">
        <f>H11</f>
        <v>E</v>
      </c>
      <c r="AL11" s="52" t="str">
        <f t="shared" ref="AL11:BJ11" si="38">I11</f>
        <v>M</v>
      </c>
      <c r="AM11" s="52" t="str">
        <f t="shared" si="38"/>
        <v>U</v>
      </c>
      <c r="AN11" s="52" t="str">
        <f t="shared" si="38"/>
        <v>G</v>
      </c>
      <c r="AO11" s="52" t="str">
        <f t="shared" si="38"/>
        <v>S</v>
      </c>
      <c r="AP11" s="52" t="str">
        <f t="shared" si="38"/>
        <v>Q</v>
      </c>
      <c r="AQ11" s="52" t="str">
        <f t="shared" si="38"/>
        <v>A</v>
      </c>
      <c r="AR11" s="52" t="str">
        <f t="shared" si="38"/>
        <v>A</v>
      </c>
      <c r="AS11" s="52" t="str">
        <f t="shared" si="38"/>
        <v>A</v>
      </c>
      <c r="AT11" s="52" t="str">
        <f t="shared" si="38"/>
        <v>U</v>
      </c>
      <c r="AU11" s="52" t="str">
        <f t="shared" si="38"/>
        <v>Y</v>
      </c>
      <c r="AV11" s="52" t="str">
        <f t="shared" si="38"/>
        <v>K</v>
      </c>
      <c r="AW11" s="52" t="str">
        <f t="shared" si="38"/>
        <v>A</v>
      </c>
      <c r="AX11" s="52" t="e">
        <f t="shared" si="38"/>
        <v>#N/A</v>
      </c>
      <c r="AY11" s="52" t="e">
        <f t="shared" si="38"/>
        <v>#N/A</v>
      </c>
      <c r="AZ11" s="52" t="e">
        <f t="shared" si="38"/>
        <v>#N/A</v>
      </c>
      <c r="BA11" s="52" t="e">
        <f t="shared" si="38"/>
        <v>#N/A</v>
      </c>
      <c r="BB11" s="52" t="e">
        <f t="shared" si="38"/>
        <v>#N/A</v>
      </c>
      <c r="BC11" s="52" t="e">
        <f t="shared" si="38"/>
        <v>#N/A</v>
      </c>
      <c r="BD11" s="52" t="e">
        <f t="shared" si="38"/>
        <v>#N/A</v>
      </c>
      <c r="BE11" s="52" t="e">
        <f t="shared" si="38"/>
        <v>#N/A</v>
      </c>
      <c r="BF11" s="52" t="e">
        <f t="shared" si="38"/>
        <v>#N/A</v>
      </c>
      <c r="BG11" s="52" t="e">
        <f t="shared" si="38"/>
        <v>#N/A</v>
      </c>
      <c r="BH11" s="52" t="e">
        <f t="shared" si="38"/>
        <v>#N/A</v>
      </c>
      <c r="BI11" s="52" t="e">
        <f t="shared" si="38"/>
        <v>#N/A</v>
      </c>
      <c r="BJ11" s="53" t="e">
        <f t="shared" si="38"/>
        <v>#N/A</v>
      </c>
    </row>
    <row r="12" spans="1:62" x14ac:dyDescent="0.25">
      <c r="A12" t="s">
        <v>59</v>
      </c>
      <c r="B12">
        <v>11</v>
      </c>
      <c r="C12" t="s">
        <v>59</v>
      </c>
    </row>
    <row r="13" spans="1:62" ht="15.75" thickBot="1" x14ac:dyDescent="0.3">
      <c r="A13" t="s">
        <v>60</v>
      </c>
      <c r="B13">
        <v>12</v>
      </c>
      <c r="C13" t="s">
        <v>60</v>
      </c>
      <c r="F13" s="110"/>
      <c r="G13" s="110"/>
    </row>
    <row r="14" spans="1:62" x14ac:dyDescent="0.25">
      <c r="A14" t="s">
        <v>61</v>
      </c>
      <c r="B14">
        <v>13</v>
      </c>
      <c r="C14" t="s">
        <v>61</v>
      </c>
      <c r="E14" s="152" t="s">
        <v>100</v>
      </c>
      <c r="F14" s="111">
        <v>0</v>
      </c>
      <c r="G14" s="112">
        <f>MOD($E$2*F14,26)</f>
        <v>0</v>
      </c>
      <c r="H14">
        <f>F14</f>
        <v>0</v>
      </c>
    </row>
    <row r="15" spans="1:62" x14ac:dyDescent="0.25">
      <c r="A15" t="s">
        <v>62</v>
      </c>
      <c r="B15">
        <v>14</v>
      </c>
      <c r="C15" t="s">
        <v>62</v>
      </c>
      <c r="E15" s="153"/>
      <c r="F15" s="24">
        <v>1</v>
      </c>
      <c r="G15" s="25">
        <f>MOD($E$2*F15,26)</f>
        <v>22</v>
      </c>
      <c r="H15">
        <f t="shared" ref="H15:H39" si="39">F15</f>
        <v>1</v>
      </c>
    </row>
    <row r="16" spans="1:62" x14ac:dyDescent="0.25">
      <c r="A16" t="s">
        <v>63</v>
      </c>
      <c r="B16">
        <v>15</v>
      </c>
      <c r="C16" t="s">
        <v>63</v>
      </c>
      <c r="E16" s="153"/>
      <c r="F16" s="24">
        <v>2</v>
      </c>
      <c r="G16" s="25">
        <f t="shared" ref="G16:G39" si="40">MOD($E$2*F16,26)</f>
        <v>18</v>
      </c>
      <c r="H16">
        <f t="shared" si="39"/>
        <v>2</v>
      </c>
    </row>
    <row r="17" spans="1:8" x14ac:dyDescent="0.25">
      <c r="A17" t="s">
        <v>64</v>
      </c>
      <c r="B17">
        <v>16</v>
      </c>
      <c r="C17" t="s">
        <v>64</v>
      </c>
      <c r="E17" s="153"/>
      <c r="F17" s="24">
        <v>3</v>
      </c>
      <c r="G17" s="25">
        <f t="shared" si="40"/>
        <v>14</v>
      </c>
      <c r="H17">
        <f t="shared" si="39"/>
        <v>3</v>
      </c>
    </row>
    <row r="18" spans="1:8" x14ac:dyDescent="0.25">
      <c r="A18" t="s">
        <v>65</v>
      </c>
      <c r="B18">
        <v>17</v>
      </c>
      <c r="C18" t="s">
        <v>65</v>
      </c>
      <c r="E18" s="153"/>
      <c r="F18" s="24">
        <v>4</v>
      </c>
      <c r="G18" s="25">
        <f t="shared" si="40"/>
        <v>10</v>
      </c>
      <c r="H18">
        <f t="shared" si="39"/>
        <v>4</v>
      </c>
    </row>
    <row r="19" spans="1:8" x14ac:dyDescent="0.25">
      <c r="A19" t="s">
        <v>66</v>
      </c>
      <c r="B19">
        <v>18</v>
      </c>
      <c r="C19" t="s">
        <v>66</v>
      </c>
      <c r="E19" s="153"/>
      <c r="F19" s="24">
        <v>5</v>
      </c>
      <c r="G19" s="25">
        <f t="shared" si="40"/>
        <v>6</v>
      </c>
      <c r="H19">
        <f t="shared" si="39"/>
        <v>5</v>
      </c>
    </row>
    <row r="20" spans="1:8" x14ac:dyDescent="0.25">
      <c r="A20" t="s">
        <v>67</v>
      </c>
      <c r="B20">
        <v>19</v>
      </c>
      <c r="C20" t="s">
        <v>67</v>
      </c>
      <c r="E20" s="153"/>
      <c r="F20" s="24">
        <v>6</v>
      </c>
      <c r="G20" s="25">
        <f t="shared" si="40"/>
        <v>2</v>
      </c>
      <c r="H20">
        <f t="shared" si="39"/>
        <v>6</v>
      </c>
    </row>
    <row r="21" spans="1:8" x14ac:dyDescent="0.25">
      <c r="A21" t="s">
        <v>68</v>
      </c>
      <c r="B21">
        <v>20</v>
      </c>
      <c r="C21" t="s">
        <v>68</v>
      </c>
      <c r="E21" s="153"/>
      <c r="F21" s="24">
        <v>7</v>
      </c>
      <c r="G21" s="25">
        <f t="shared" si="40"/>
        <v>24</v>
      </c>
      <c r="H21">
        <f t="shared" si="39"/>
        <v>7</v>
      </c>
    </row>
    <row r="22" spans="1:8" x14ac:dyDescent="0.25">
      <c r="A22" t="s">
        <v>69</v>
      </c>
      <c r="B22">
        <v>21</v>
      </c>
      <c r="C22" t="s">
        <v>69</v>
      </c>
      <c r="E22" s="153"/>
      <c r="F22" s="24">
        <v>8</v>
      </c>
      <c r="G22" s="25">
        <f t="shared" si="40"/>
        <v>20</v>
      </c>
      <c r="H22">
        <f t="shared" si="39"/>
        <v>8</v>
      </c>
    </row>
    <row r="23" spans="1:8" x14ac:dyDescent="0.25">
      <c r="A23" t="s">
        <v>70</v>
      </c>
      <c r="B23">
        <v>22</v>
      </c>
      <c r="C23" t="s">
        <v>70</v>
      </c>
      <c r="E23" s="153"/>
      <c r="F23" s="24">
        <v>9</v>
      </c>
      <c r="G23" s="25">
        <f t="shared" si="40"/>
        <v>16</v>
      </c>
      <c r="H23">
        <f t="shared" si="39"/>
        <v>9</v>
      </c>
    </row>
    <row r="24" spans="1:8" x14ac:dyDescent="0.25">
      <c r="A24" t="s">
        <v>71</v>
      </c>
      <c r="B24">
        <v>23</v>
      </c>
      <c r="C24" t="s">
        <v>71</v>
      </c>
      <c r="E24" s="153"/>
      <c r="F24" s="24">
        <v>10</v>
      </c>
      <c r="G24" s="25">
        <f t="shared" si="40"/>
        <v>12</v>
      </c>
      <c r="H24">
        <f t="shared" si="39"/>
        <v>10</v>
      </c>
    </row>
    <row r="25" spans="1:8" x14ac:dyDescent="0.25">
      <c r="A25" t="s">
        <v>72</v>
      </c>
      <c r="B25">
        <v>24</v>
      </c>
      <c r="C25" t="s">
        <v>72</v>
      </c>
      <c r="E25" s="153"/>
      <c r="F25" s="24">
        <v>11</v>
      </c>
      <c r="G25" s="25">
        <f t="shared" si="40"/>
        <v>8</v>
      </c>
      <c r="H25">
        <f t="shared" si="39"/>
        <v>11</v>
      </c>
    </row>
    <row r="26" spans="1:8" x14ac:dyDescent="0.25">
      <c r="A26" t="s">
        <v>73</v>
      </c>
      <c r="B26">
        <v>25</v>
      </c>
      <c r="C26" t="s">
        <v>73</v>
      </c>
      <c r="E26" s="153"/>
      <c r="F26" s="24">
        <v>12</v>
      </c>
      <c r="G26" s="25">
        <f t="shared" si="40"/>
        <v>4</v>
      </c>
      <c r="H26">
        <f t="shared" si="39"/>
        <v>12</v>
      </c>
    </row>
    <row r="27" spans="1:8" x14ac:dyDescent="0.25">
      <c r="E27" s="153"/>
      <c r="F27" s="24">
        <v>13</v>
      </c>
      <c r="G27" s="25">
        <f t="shared" si="40"/>
        <v>0</v>
      </c>
      <c r="H27">
        <f t="shared" si="39"/>
        <v>13</v>
      </c>
    </row>
    <row r="28" spans="1:8" x14ac:dyDescent="0.25">
      <c r="E28" s="153"/>
      <c r="F28" s="24">
        <v>14</v>
      </c>
      <c r="G28" s="25">
        <f t="shared" si="40"/>
        <v>22</v>
      </c>
      <c r="H28">
        <f t="shared" si="39"/>
        <v>14</v>
      </c>
    </row>
    <row r="29" spans="1:8" x14ac:dyDescent="0.25">
      <c r="E29" s="153"/>
      <c r="F29" s="24">
        <v>15</v>
      </c>
      <c r="G29" s="25">
        <f t="shared" si="40"/>
        <v>18</v>
      </c>
      <c r="H29">
        <f t="shared" si="39"/>
        <v>15</v>
      </c>
    </row>
    <row r="30" spans="1:8" x14ac:dyDescent="0.25">
      <c r="E30" s="153"/>
      <c r="F30" s="24">
        <v>16</v>
      </c>
      <c r="G30" s="25">
        <f t="shared" si="40"/>
        <v>14</v>
      </c>
      <c r="H30">
        <f t="shared" si="39"/>
        <v>16</v>
      </c>
    </row>
    <row r="31" spans="1:8" x14ac:dyDescent="0.25">
      <c r="E31" s="153"/>
      <c r="F31" s="24">
        <v>17</v>
      </c>
      <c r="G31" s="25">
        <f t="shared" si="40"/>
        <v>10</v>
      </c>
      <c r="H31">
        <f t="shared" si="39"/>
        <v>17</v>
      </c>
    </row>
    <row r="32" spans="1:8" x14ac:dyDescent="0.25">
      <c r="E32" s="153"/>
      <c r="F32" s="24">
        <v>18</v>
      </c>
      <c r="G32" s="25">
        <f t="shared" si="40"/>
        <v>6</v>
      </c>
      <c r="H32">
        <f t="shared" si="39"/>
        <v>18</v>
      </c>
    </row>
    <row r="33" spans="5:8" x14ac:dyDescent="0.25">
      <c r="E33" s="153"/>
      <c r="F33" s="24">
        <v>19</v>
      </c>
      <c r="G33" s="25">
        <f t="shared" si="40"/>
        <v>2</v>
      </c>
      <c r="H33">
        <f t="shared" si="39"/>
        <v>19</v>
      </c>
    </row>
    <row r="34" spans="5:8" x14ac:dyDescent="0.25">
      <c r="E34" s="153"/>
      <c r="F34" s="24">
        <v>20</v>
      </c>
      <c r="G34" s="25">
        <f t="shared" si="40"/>
        <v>24</v>
      </c>
      <c r="H34">
        <f t="shared" si="39"/>
        <v>20</v>
      </c>
    </row>
    <row r="35" spans="5:8" x14ac:dyDescent="0.25">
      <c r="E35" s="153"/>
      <c r="F35" s="24">
        <v>21</v>
      </c>
      <c r="G35" s="25">
        <f t="shared" si="40"/>
        <v>20</v>
      </c>
      <c r="H35">
        <f t="shared" si="39"/>
        <v>21</v>
      </c>
    </row>
    <row r="36" spans="5:8" x14ac:dyDescent="0.25">
      <c r="E36" s="153"/>
      <c r="F36" s="24">
        <v>22</v>
      </c>
      <c r="G36" s="25">
        <f t="shared" si="40"/>
        <v>16</v>
      </c>
      <c r="H36">
        <f t="shared" si="39"/>
        <v>22</v>
      </c>
    </row>
    <row r="37" spans="5:8" x14ac:dyDescent="0.25">
      <c r="E37" s="153"/>
      <c r="F37" s="24">
        <v>23</v>
      </c>
      <c r="G37" s="25">
        <f t="shared" si="40"/>
        <v>12</v>
      </c>
      <c r="H37">
        <f t="shared" si="39"/>
        <v>23</v>
      </c>
    </row>
    <row r="38" spans="5:8" x14ac:dyDescent="0.25">
      <c r="E38" s="153"/>
      <c r="F38" s="24">
        <v>24</v>
      </c>
      <c r="G38" s="25">
        <f t="shared" si="40"/>
        <v>8</v>
      </c>
      <c r="H38">
        <f t="shared" si="39"/>
        <v>24</v>
      </c>
    </row>
    <row r="39" spans="5:8" ht="15.75" thickBot="1" x14ac:dyDescent="0.3">
      <c r="E39" s="154"/>
      <c r="F39" s="61">
        <v>25</v>
      </c>
      <c r="G39" s="62">
        <f t="shared" si="40"/>
        <v>4</v>
      </c>
      <c r="H39">
        <f t="shared" si="39"/>
        <v>25</v>
      </c>
    </row>
    <row r="40" spans="5:8" x14ac:dyDescent="0.25">
      <c r="F40">
        <v>26</v>
      </c>
      <c r="G40">
        <v>1</v>
      </c>
      <c r="H40">
        <f>E2</f>
        <v>22</v>
      </c>
    </row>
    <row r="41" spans="5:8" ht="15.75" thickBot="1" x14ac:dyDescent="0.3"/>
    <row r="42" spans="5:8" ht="15.75" thickBot="1" x14ac:dyDescent="0.3">
      <c r="E42" s="155" t="s">
        <v>101</v>
      </c>
      <c r="F42" s="92">
        <v>0</v>
      </c>
      <c r="G42" s="113" t="str">
        <f>$E$2&amp;"*"&amp;F42&amp;" mod 26="&amp;G14</f>
        <v>22*0 mod 26=0</v>
      </c>
      <c r="H42">
        <f>F42</f>
        <v>0</v>
      </c>
    </row>
    <row r="43" spans="5:8" ht="15.75" thickBot="1" x14ac:dyDescent="0.3">
      <c r="E43" s="156"/>
      <c r="F43" s="86">
        <v>1</v>
      </c>
      <c r="G43" s="113" t="str">
        <f t="shared" ref="G43:G67" si="41">$E$2&amp;"*"&amp;F43&amp;" mod 26="&amp;G15</f>
        <v>22*1 mod 26=22</v>
      </c>
      <c r="H43">
        <f t="shared" ref="H43:H67" si="42">F43</f>
        <v>1</v>
      </c>
    </row>
    <row r="44" spans="5:8" ht="15.75" thickBot="1" x14ac:dyDescent="0.3">
      <c r="E44" s="156"/>
      <c r="F44" s="86">
        <v>2</v>
      </c>
      <c r="G44" s="113" t="str">
        <f t="shared" si="41"/>
        <v>22*2 mod 26=18</v>
      </c>
      <c r="H44">
        <f t="shared" si="42"/>
        <v>2</v>
      </c>
    </row>
    <row r="45" spans="5:8" ht="15.75" thickBot="1" x14ac:dyDescent="0.3">
      <c r="E45" s="156"/>
      <c r="F45" s="86">
        <v>3</v>
      </c>
      <c r="G45" s="113" t="str">
        <f t="shared" si="41"/>
        <v>22*3 mod 26=14</v>
      </c>
      <c r="H45">
        <f t="shared" si="42"/>
        <v>3</v>
      </c>
    </row>
    <row r="46" spans="5:8" ht="15.75" thickBot="1" x14ac:dyDescent="0.3">
      <c r="E46" s="156"/>
      <c r="F46" s="86">
        <v>4</v>
      </c>
      <c r="G46" s="113" t="str">
        <f t="shared" si="41"/>
        <v>22*4 mod 26=10</v>
      </c>
      <c r="H46">
        <f t="shared" si="42"/>
        <v>4</v>
      </c>
    </row>
    <row r="47" spans="5:8" ht="15.75" thickBot="1" x14ac:dyDescent="0.3">
      <c r="E47" s="156"/>
      <c r="F47" s="86">
        <v>5</v>
      </c>
      <c r="G47" s="113" t="str">
        <f t="shared" si="41"/>
        <v>22*5 mod 26=6</v>
      </c>
      <c r="H47">
        <f t="shared" si="42"/>
        <v>5</v>
      </c>
    </row>
    <row r="48" spans="5:8" ht="15.75" thickBot="1" x14ac:dyDescent="0.3">
      <c r="E48" s="156"/>
      <c r="F48" s="86">
        <v>6</v>
      </c>
      <c r="G48" s="113" t="str">
        <f t="shared" si="41"/>
        <v>22*6 mod 26=2</v>
      </c>
      <c r="H48">
        <f t="shared" si="42"/>
        <v>6</v>
      </c>
    </row>
    <row r="49" spans="5:8" ht="15.75" thickBot="1" x14ac:dyDescent="0.3">
      <c r="E49" s="156"/>
      <c r="F49" s="86">
        <v>7</v>
      </c>
      <c r="G49" s="113" t="str">
        <f t="shared" si="41"/>
        <v>22*7 mod 26=24</v>
      </c>
      <c r="H49">
        <f t="shared" si="42"/>
        <v>7</v>
      </c>
    </row>
    <row r="50" spans="5:8" ht="15.75" thickBot="1" x14ac:dyDescent="0.3">
      <c r="E50" s="156"/>
      <c r="F50" s="86">
        <v>8</v>
      </c>
      <c r="G50" s="113" t="str">
        <f t="shared" si="41"/>
        <v>22*8 mod 26=20</v>
      </c>
      <c r="H50">
        <f t="shared" si="42"/>
        <v>8</v>
      </c>
    </row>
    <row r="51" spans="5:8" ht="15.75" thickBot="1" x14ac:dyDescent="0.3">
      <c r="E51" s="156"/>
      <c r="F51" s="86">
        <v>9</v>
      </c>
      <c r="G51" s="113" t="str">
        <f t="shared" si="41"/>
        <v>22*9 mod 26=16</v>
      </c>
      <c r="H51">
        <f t="shared" si="42"/>
        <v>9</v>
      </c>
    </row>
    <row r="52" spans="5:8" ht="15.75" thickBot="1" x14ac:dyDescent="0.3">
      <c r="E52" s="156"/>
      <c r="F52" s="86">
        <v>10</v>
      </c>
      <c r="G52" s="113" t="str">
        <f t="shared" si="41"/>
        <v>22*10 mod 26=12</v>
      </c>
      <c r="H52">
        <f t="shared" si="42"/>
        <v>10</v>
      </c>
    </row>
    <row r="53" spans="5:8" ht="15.75" thickBot="1" x14ac:dyDescent="0.3">
      <c r="E53" s="156"/>
      <c r="F53" s="86">
        <v>11</v>
      </c>
      <c r="G53" s="113" t="str">
        <f t="shared" si="41"/>
        <v>22*11 mod 26=8</v>
      </c>
      <c r="H53">
        <f t="shared" si="42"/>
        <v>11</v>
      </c>
    </row>
    <row r="54" spans="5:8" ht="15.75" thickBot="1" x14ac:dyDescent="0.3">
      <c r="E54" s="156"/>
      <c r="F54" s="86">
        <v>12</v>
      </c>
      <c r="G54" s="113" t="str">
        <f t="shared" si="41"/>
        <v>22*12 mod 26=4</v>
      </c>
      <c r="H54">
        <f t="shared" si="42"/>
        <v>12</v>
      </c>
    </row>
    <row r="55" spans="5:8" ht="15.75" thickBot="1" x14ac:dyDescent="0.3">
      <c r="E55" s="156"/>
      <c r="F55" s="86">
        <v>13</v>
      </c>
      <c r="G55" s="113" t="str">
        <f t="shared" si="41"/>
        <v>22*13 mod 26=0</v>
      </c>
      <c r="H55">
        <f t="shared" si="42"/>
        <v>13</v>
      </c>
    </row>
    <row r="56" spans="5:8" ht="15.75" thickBot="1" x14ac:dyDescent="0.3">
      <c r="E56" s="156"/>
      <c r="F56" s="86">
        <v>14</v>
      </c>
      <c r="G56" s="113" t="str">
        <f t="shared" si="41"/>
        <v>22*14 mod 26=22</v>
      </c>
      <c r="H56">
        <f t="shared" si="42"/>
        <v>14</v>
      </c>
    </row>
    <row r="57" spans="5:8" ht="15.75" thickBot="1" x14ac:dyDescent="0.3">
      <c r="E57" s="156"/>
      <c r="F57" s="86">
        <v>15</v>
      </c>
      <c r="G57" s="113" t="str">
        <f t="shared" si="41"/>
        <v>22*15 mod 26=18</v>
      </c>
      <c r="H57">
        <f t="shared" si="42"/>
        <v>15</v>
      </c>
    </row>
    <row r="58" spans="5:8" ht="15.75" thickBot="1" x14ac:dyDescent="0.3">
      <c r="E58" s="156"/>
      <c r="F58" s="86">
        <v>16</v>
      </c>
      <c r="G58" s="113" t="str">
        <f t="shared" si="41"/>
        <v>22*16 mod 26=14</v>
      </c>
      <c r="H58">
        <f t="shared" si="42"/>
        <v>16</v>
      </c>
    </row>
    <row r="59" spans="5:8" ht="15.75" thickBot="1" x14ac:dyDescent="0.3">
      <c r="E59" s="156"/>
      <c r="F59" s="86">
        <v>17</v>
      </c>
      <c r="G59" s="113" t="str">
        <f t="shared" si="41"/>
        <v>22*17 mod 26=10</v>
      </c>
      <c r="H59">
        <f t="shared" si="42"/>
        <v>17</v>
      </c>
    </row>
    <row r="60" spans="5:8" ht="15.75" thickBot="1" x14ac:dyDescent="0.3">
      <c r="E60" s="156"/>
      <c r="F60" s="86">
        <v>18</v>
      </c>
      <c r="G60" s="113" t="str">
        <f t="shared" si="41"/>
        <v>22*18 mod 26=6</v>
      </c>
      <c r="H60">
        <f t="shared" si="42"/>
        <v>18</v>
      </c>
    </row>
    <row r="61" spans="5:8" ht="15.75" thickBot="1" x14ac:dyDescent="0.3">
      <c r="E61" s="156"/>
      <c r="F61" s="86">
        <v>19</v>
      </c>
      <c r="G61" s="113" t="str">
        <f t="shared" si="41"/>
        <v>22*19 mod 26=2</v>
      </c>
      <c r="H61">
        <f t="shared" si="42"/>
        <v>19</v>
      </c>
    </row>
    <row r="62" spans="5:8" ht="15.75" thickBot="1" x14ac:dyDescent="0.3">
      <c r="E62" s="156"/>
      <c r="F62" s="86">
        <v>20</v>
      </c>
      <c r="G62" s="113" t="str">
        <f t="shared" si="41"/>
        <v>22*20 mod 26=24</v>
      </c>
      <c r="H62">
        <f t="shared" si="42"/>
        <v>20</v>
      </c>
    </row>
    <row r="63" spans="5:8" ht="15.75" thickBot="1" x14ac:dyDescent="0.3">
      <c r="E63" s="156"/>
      <c r="F63" s="86">
        <v>21</v>
      </c>
      <c r="G63" s="113" t="str">
        <f t="shared" si="41"/>
        <v>22*21 mod 26=20</v>
      </c>
      <c r="H63">
        <f t="shared" si="42"/>
        <v>21</v>
      </c>
    </row>
    <row r="64" spans="5:8" ht="15.75" thickBot="1" x14ac:dyDescent="0.3">
      <c r="E64" s="156"/>
      <c r="F64" s="86">
        <v>22</v>
      </c>
      <c r="G64" s="113" t="str">
        <f t="shared" si="41"/>
        <v>22*22 mod 26=16</v>
      </c>
      <c r="H64">
        <f t="shared" si="42"/>
        <v>22</v>
      </c>
    </row>
    <row r="65" spans="5:8" ht="15.75" thickBot="1" x14ac:dyDescent="0.3">
      <c r="E65" s="156"/>
      <c r="F65" s="86">
        <v>23</v>
      </c>
      <c r="G65" s="113" t="str">
        <f t="shared" si="41"/>
        <v>22*23 mod 26=12</v>
      </c>
      <c r="H65">
        <f t="shared" si="42"/>
        <v>23</v>
      </c>
    </row>
    <row r="66" spans="5:8" ht="15.75" thickBot="1" x14ac:dyDescent="0.3">
      <c r="E66" s="156"/>
      <c r="F66" s="86">
        <v>24</v>
      </c>
      <c r="G66" s="113" t="str">
        <f t="shared" si="41"/>
        <v>22*24 mod 26=8</v>
      </c>
      <c r="H66">
        <f t="shared" si="42"/>
        <v>24</v>
      </c>
    </row>
    <row r="67" spans="5:8" ht="15.75" thickBot="1" x14ac:dyDescent="0.3">
      <c r="E67" s="157"/>
      <c r="F67" s="94">
        <v>25</v>
      </c>
      <c r="G67" s="114" t="str">
        <f t="shared" si="41"/>
        <v>22*25 mod 26=4</v>
      </c>
      <c r="H67">
        <f t="shared" si="42"/>
        <v>25</v>
      </c>
    </row>
  </sheetData>
  <mergeCells count="8">
    <mergeCell ref="AJ2:BJ2"/>
    <mergeCell ref="AI3:AI6"/>
    <mergeCell ref="AI8:AI11"/>
    <mergeCell ref="E14:E39"/>
    <mergeCell ref="E42:E67"/>
    <mergeCell ref="G2:AG2"/>
    <mergeCell ref="F3:F6"/>
    <mergeCell ref="F8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59C3-BB9C-417B-8C7E-55D0DA3A5372}">
  <dimension ref="A1:BH26"/>
  <sheetViews>
    <sheetView topLeftCell="D1" workbookViewId="0">
      <selection activeCell="AC22" sqref="AC22"/>
    </sheetView>
  </sheetViews>
  <sheetFormatPr defaultRowHeight="15" x14ac:dyDescent="0.25"/>
  <cols>
    <col min="1" max="1" width="2.85546875" hidden="1" customWidth="1"/>
    <col min="2" max="2" width="3" hidden="1" customWidth="1"/>
    <col min="3" max="3" width="2.85546875" hidden="1" customWidth="1"/>
    <col min="6" max="31" width="4.42578125" customWidth="1"/>
    <col min="34" max="34" width="9.140625" customWidth="1"/>
    <col min="35" max="35" width="17.42578125" bestFit="1" customWidth="1"/>
    <col min="36" max="37" width="18.42578125" bestFit="1" customWidth="1"/>
    <col min="38" max="38" width="17.42578125" bestFit="1" customWidth="1"/>
    <col min="39" max="39" width="18.42578125" bestFit="1" customWidth="1"/>
    <col min="40" max="40" width="17.42578125" bestFit="1" customWidth="1"/>
    <col min="41" max="41" width="16.28515625" bestFit="1" customWidth="1"/>
    <col min="42" max="42" width="18.42578125" bestFit="1" customWidth="1"/>
    <col min="43" max="43" width="15.28515625" bestFit="1" customWidth="1"/>
    <col min="44" max="44" width="17.42578125" bestFit="1" customWidth="1"/>
    <col min="45" max="45" width="16.28515625" bestFit="1" customWidth="1"/>
    <col min="46" max="46" width="17.42578125" bestFit="1" customWidth="1"/>
    <col min="47" max="47" width="16.28515625" bestFit="1" customWidth="1"/>
    <col min="48" max="49" width="17.42578125" bestFit="1" customWidth="1"/>
    <col min="50" max="52" width="18.42578125" bestFit="1" customWidth="1"/>
    <col min="53" max="57" width="17.42578125" bestFit="1" customWidth="1"/>
    <col min="58" max="58" width="16.28515625" bestFit="1" customWidth="1"/>
    <col min="59" max="59" width="18.42578125" bestFit="1" customWidth="1"/>
    <col min="60" max="60" width="17.42578125" bestFit="1" customWidth="1"/>
  </cols>
  <sheetData>
    <row r="1" spans="1:60" ht="15.75" thickBot="1" x14ac:dyDescent="0.3">
      <c r="A1" t="s">
        <v>48</v>
      </c>
      <c r="B1">
        <v>0</v>
      </c>
      <c r="C1" t="s">
        <v>48</v>
      </c>
    </row>
    <row r="2" spans="1:60" ht="15.75" thickBot="1" x14ac:dyDescent="0.3">
      <c r="A2" t="s">
        <v>49</v>
      </c>
      <c r="B2">
        <v>1</v>
      </c>
      <c r="C2" t="s">
        <v>49</v>
      </c>
      <c r="E2" s="142" t="s">
        <v>5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4"/>
      <c r="AH2" s="159" t="s">
        <v>6</v>
      </c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1"/>
    </row>
    <row r="3" spans="1:60" ht="15.75" thickBot="1" x14ac:dyDescent="0.3">
      <c r="A3" t="s">
        <v>50</v>
      </c>
      <c r="B3">
        <v>2</v>
      </c>
      <c r="C3" t="s">
        <v>50</v>
      </c>
      <c r="E3" s="83" t="s">
        <v>89</v>
      </c>
      <c r="F3" s="121" t="s">
        <v>90</v>
      </c>
      <c r="G3" s="121" t="s">
        <v>88</v>
      </c>
      <c r="H3" s="121" t="s">
        <v>77</v>
      </c>
      <c r="I3" s="121" t="s">
        <v>85</v>
      </c>
      <c r="J3" s="121" t="s">
        <v>79</v>
      </c>
      <c r="K3" s="121" t="s">
        <v>90</v>
      </c>
      <c r="L3" s="121" t="s">
        <v>88</v>
      </c>
      <c r="M3" s="121" t="s">
        <v>77</v>
      </c>
      <c r="N3" s="121" t="s">
        <v>85</v>
      </c>
      <c r="O3" s="121" t="s">
        <v>79</v>
      </c>
      <c r="P3" s="121" t="s">
        <v>90</v>
      </c>
      <c r="Q3" s="121" t="s">
        <v>88</v>
      </c>
      <c r="R3" s="121" t="s">
        <v>77</v>
      </c>
      <c r="S3" s="121" t="s">
        <v>85</v>
      </c>
      <c r="T3" s="121" t="s">
        <v>79</v>
      </c>
      <c r="U3" s="121" t="s">
        <v>90</v>
      </c>
      <c r="V3" s="121" t="s">
        <v>88</v>
      </c>
      <c r="W3" s="121" t="s">
        <v>77</v>
      </c>
      <c r="X3" s="121" t="s">
        <v>85</v>
      </c>
      <c r="Y3" s="121" t="s">
        <v>79</v>
      </c>
      <c r="Z3" s="121" t="s">
        <v>90</v>
      </c>
      <c r="AA3" s="121" t="s">
        <v>88</v>
      </c>
      <c r="AB3" s="121" t="s">
        <v>77</v>
      </c>
      <c r="AC3" s="121" t="s">
        <v>85</v>
      </c>
      <c r="AD3" s="121" t="s">
        <v>79</v>
      </c>
      <c r="AE3" s="121" t="s">
        <v>90</v>
      </c>
      <c r="AH3" s="49" t="s">
        <v>89</v>
      </c>
      <c r="AI3" s="4" t="str">
        <f>F3</f>
        <v>s</v>
      </c>
      <c r="AJ3" s="4" t="str">
        <f t="shared" ref="AJ3:BH4" si="0">G3</f>
        <v>z</v>
      </c>
      <c r="AK3" s="4" t="str">
        <f t="shared" si="0"/>
        <v>y</v>
      </c>
      <c r="AL3" s="4" t="str">
        <f t="shared" si="0"/>
        <v>f</v>
      </c>
      <c r="AM3" s="4" t="str">
        <f t="shared" si="0"/>
        <v>r</v>
      </c>
      <c r="AN3" s="4" t="str">
        <f t="shared" si="0"/>
        <v>s</v>
      </c>
      <c r="AO3" s="4" t="str">
        <f t="shared" si="0"/>
        <v>z</v>
      </c>
      <c r="AP3" s="4" t="str">
        <f t="shared" si="0"/>
        <v>y</v>
      </c>
      <c r="AQ3" s="4" t="str">
        <f t="shared" si="0"/>
        <v>f</v>
      </c>
      <c r="AR3" s="4" t="str">
        <f t="shared" si="0"/>
        <v>r</v>
      </c>
      <c r="AS3" s="4" t="str">
        <f t="shared" si="0"/>
        <v>s</v>
      </c>
      <c r="AT3" s="4" t="str">
        <f t="shared" si="0"/>
        <v>z</v>
      </c>
      <c r="AU3" s="4" t="str">
        <f t="shared" si="0"/>
        <v>y</v>
      </c>
      <c r="AV3" s="4" t="str">
        <f t="shared" si="0"/>
        <v>f</v>
      </c>
      <c r="AW3" s="4" t="str">
        <f t="shared" si="0"/>
        <v>r</v>
      </c>
      <c r="AX3" s="4" t="str">
        <f t="shared" si="0"/>
        <v>s</v>
      </c>
      <c r="AY3" s="4" t="str">
        <f t="shared" si="0"/>
        <v>z</v>
      </c>
      <c r="AZ3" s="4" t="str">
        <f t="shared" si="0"/>
        <v>y</v>
      </c>
      <c r="BA3" s="4" t="str">
        <f t="shared" si="0"/>
        <v>f</v>
      </c>
      <c r="BB3" s="4" t="str">
        <f t="shared" si="0"/>
        <v>r</v>
      </c>
      <c r="BC3" s="4" t="str">
        <f t="shared" si="0"/>
        <v>s</v>
      </c>
      <c r="BD3" s="4" t="str">
        <f t="shared" si="0"/>
        <v>z</v>
      </c>
      <c r="BE3" s="4" t="str">
        <f t="shared" si="0"/>
        <v>y</v>
      </c>
      <c r="BF3" s="4" t="str">
        <f t="shared" si="0"/>
        <v>f</v>
      </c>
      <c r="BG3" s="4" t="str">
        <f t="shared" si="0"/>
        <v>r</v>
      </c>
      <c r="BH3" s="50" t="str">
        <f t="shared" si="0"/>
        <v>s</v>
      </c>
    </row>
    <row r="4" spans="1:60" ht="15.75" thickBot="1" x14ac:dyDescent="0.3">
      <c r="A4" t="s">
        <v>51</v>
      </c>
      <c r="B4">
        <v>3</v>
      </c>
      <c r="C4" t="s">
        <v>51</v>
      </c>
      <c r="E4" s="75"/>
      <c r="F4" s="81">
        <f>VLOOKUP(F3,$A$1:$B$26,2,FALSE)</f>
        <v>18</v>
      </c>
      <c r="G4" s="81">
        <f t="shared" ref="G4:AE4" si="1">VLOOKUP(G3,$A$1:$B$26,2,FALSE)</f>
        <v>25</v>
      </c>
      <c r="H4" s="81">
        <f t="shared" si="1"/>
        <v>24</v>
      </c>
      <c r="I4" s="81">
        <f t="shared" si="1"/>
        <v>5</v>
      </c>
      <c r="J4" s="81">
        <f t="shared" si="1"/>
        <v>17</v>
      </c>
      <c r="K4" s="81">
        <f t="shared" si="1"/>
        <v>18</v>
      </c>
      <c r="L4" s="81">
        <f t="shared" si="1"/>
        <v>25</v>
      </c>
      <c r="M4" s="81">
        <f t="shared" si="1"/>
        <v>24</v>
      </c>
      <c r="N4" s="81">
        <f t="shared" si="1"/>
        <v>5</v>
      </c>
      <c r="O4" s="81">
        <f t="shared" si="1"/>
        <v>17</v>
      </c>
      <c r="P4" s="81">
        <f t="shared" si="1"/>
        <v>18</v>
      </c>
      <c r="Q4" s="81">
        <f t="shared" si="1"/>
        <v>25</v>
      </c>
      <c r="R4" s="81">
        <f t="shared" si="1"/>
        <v>24</v>
      </c>
      <c r="S4" s="81">
        <f t="shared" si="1"/>
        <v>5</v>
      </c>
      <c r="T4" s="81">
        <f t="shared" si="1"/>
        <v>17</v>
      </c>
      <c r="U4" s="81">
        <f t="shared" si="1"/>
        <v>18</v>
      </c>
      <c r="V4" s="81">
        <f t="shared" si="1"/>
        <v>25</v>
      </c>
      <c r="W4" s="81">
        <f t="shared" si="1"/>
        <v>24</v>
      </c>
      <c r="X4" s="81">
        <f t="shared" si="1"/>
        <v>5</v>
      </c>
      <c r="Y4" s="81">
        <f t="shared" si="1"/>
        <v>17</v>
      </c>
      <c r="Z4" s="81">
        <f t="shared" si="1"/>
        <v>18</v>
      </c>
      <c r="AA4" s="81">
        <f t="shared" si="1"/>
        <v>25</v>
      </c>
      <c r="AB4" s="81">
        <f t="shared" si="1"/>
        <v>24</v>
      </c>
      <c r="AC4" s="81">
        <f t="shared" si="1"/>
        <v>5</v>
      </c>
      <c r="AD4" s="81">
        <f t="shared" si="1"/>
        <v>17</v>
      </c>
      <c r="AE4" s="81">
        <f t="shared" si="1"/>
        <v>18</v>
      </c>
      <c r="AH4" s="70"/>
      <c r="AI4" s="66">
        <f>F4</f>
        <v>18</v>
      </c>
      <c r="AJ4" s="66">
        <f t="shared" si="0"/>
        <v>25</v>
      </c>
      <c r="AK4" s="66">
        <f t="shared" si="0"/>
        <v>24</v>
      </c>
      <c r="AL4" s="66">
        <f t="shared" si="0"/>
        <v>5</v>
      </c>
      <c r="AM4" s="66">
        <f t="shared" si="0"/>
        <v>17</v>
      </c>
      <c r="AN4" s="66">
        <f t="shared" si="0"/>
        <v>18</v>
      </c>
      <c r="AO4" s="66">
        <f t="shared" si="0"/>
        <v>25</v>
      </c>
      <c r="AP4" s="66">
        <f t="shared" si="0"/>
        <v>24</v>
      </c>
      <c r="AQ4" s="66">
        <f t="shared" si="0"/>
        <v>5</v>
      </c>
      <c r="AR4" s="66">
        <f t="shared" si="0"/>
        <v>17</v>
      </c>
      <c r="AS4" s="66">
        <f t="shared" si="0"/>
        <v>18</v>
      </c>
      <c r="AT4" s="66">
        <f t="shared" si="0"/>
        <v>25</v>
      </c>
      <c r="AU4" s="66">
        <f t="shared" si="0"/>
        <v>24</v>
      </c>
      <c r="AV4" s="66">
        <f t="shared" si="0"/>
        <v>5</v>
      </c>
      <c r="AW4" s="66">
        <f t="shared" si="0"/>
        <v>17</v>
      </c>
      <c r="AX4" s="66">
        <f t="shared" si="0"/>
        <v>18</v>
      </c>
      <c r="AY4" s="66">
        <f t="shared" si="0"/>
        <v>25</v>
      </c>
      <c r="AZ4" s="66">
        <f t="shared" si="0"/>
        <v>24</v>
      </c>
      <c r="BA4" s="66">
        <f t="shared" si="0"/>
        <v>5</v>
      </c>
      <c r="BB4" s="66">
        <f t="shared" si="0"/>
        <v>17</v>
      </c>
      <c r="BC4" s="66">
        <f t="shared" si="0"/>
        <v>18</v>
      </c>
      <c r="BD4" s="66">
        <f t="shared" si="0"/>
        <v>25</v>
      </c>
      <c r="BE4" s="66">
        <f t="shared" si="0"/>
        <v>24</v>
      </c>
      <c r="BF4" s="66">
        <f t="shared" si="0"/>
        <v>5</v>
      </c>
      <c r="BG4" s="66">
        <f t="shared" si="0"/>
        <v>17</v>
      </c>
      <c r="BH4" s="71">
        <f t="shared" si="0"/>
        <v>18</v>
      </c>
    </row>
    <row r="5" spans="1:60" ht="15.75" thickBot="1" x14ac:dyDescent="0.3">
      <c r="A5" t="s">
        <v>52</v>
      </c>
      <c r="B5">
        <v>4</v>
      </c>
      <c r="C5" t="s">
        <v>52</v>
      </c>
      <c r="D5" s="148" t="s">
        <v>92</v>
      </c>
      <c r="E5" s="84" t="s">
        <v>74</v>
      </c>
      <c r="F5" s="121" t="s">
        <v>76</v>
      </c>
      <c r="G5" s="121" t="s">
        <v>79</v>
      </c>
      <c r="H5" s="121" t="s">
        <v>77</v>
      </c>
      <c r="I5" s="121" t="s">
        <v>80</v>
      </c>
      <c r="J5" s="121" t="s">
        <v>81</v>
      </c>
      <c r="K5" s="121" t="s">
        <v>82</v>
      </c>
      <c r="L5" s="121" t="s">
        <v>83</v>
      </c>
      <c r="M5" s="121" t="s">
        <v>79</v>
      </c>
      <c r="N5" s="121" t="s">
        <v>84</v>
      </c>
      <c r="O5" s="121" t="s">
        <v>85</v>
      </c>
      <c r="P5" s="121" t="s">
        <v>1</v>
      </c>
      <c r="Q5" s="121" t="s">
        <v>84</v>
      </c>
      <c r="R5" s="121" t="s">
        <v>1</v>
      </c>
      <c r="S5" s="121" t="s">
        <v>76</v>
      </c>
      <c r="T5" s="121" t="s">
        <v>79</v>
      </c>
      <c r="U5" s="121" t="s">
        <v>77</v>
      </c>
      <c r="V5" s="121" t="s">
        <v>80</v>
      </c>
      <c r="W5" s="121" t="s">
        <v>81</v>
      </c>
      <c r="X5" s="121" t="s">
        <v>82</v>
      </c>
      <c r="Y5" s="121" t="s">
        <v>84</v>
      </c>
      <c r="Z5" s="121" t="s">
        <v>86</v>
      </c>
      <c r="AA5" s="121" t="s">
        <v>84</v>
      </c>
      <c r="AB5" s="121" t="s">
        <v>87</v>
      </c>
      <c r="AC5" s="121" t="s">
        <v>1</v>
      </c>
      <c r="AD5" s="121" t="s">
        <v>88</v>
      </c>
      <c r="AE5" s="121" t="s">
        <v>84</v>
      </c>
      <c r="AG5" s="148" t="s">
        <v>92</v>
      </c>
      <c r="AH5" s="72" t="s">
        <v>74</v>
      </c>
      <c r="AI5" s="67" t="str">
        <f>F5</f>
        <v>k</v>
      </c>
      <c r="AJ5" s="67" t="str">
        <f t="shared" ref="AJ5:BH7" si="2">G5</f>
        <v>r</v>
      </c>
      <c r="AK5" s="67" t="str">
        <f t="shared" si="2"/>
        <v>y</v>
      </c>
      <c r="AL5" s="67" t="str">
        <f t="shared" si="2"/>
        <v>p</v>
      </c>
      <c r="AM5" s="67" t="str">
        <f t="shared" si="2"/>
        <v>t</v>
      </c>
      <c r="AN5" s="67" t="str">
        <f t="shared" si="2"/>
        <v>o</v>
      </c>
      <c r="AO5" s="67" t="str">
        <f t="shared" si="2"/>
        <v>g</v>
      </c>
      <c r="AP5" s="67" t="str">
        <f t="shared" si="2"/>
        <v>r</v>
      </c>
      <c r="AQ5" s="67" t="str">
        <f t="shared" si="2"/>
        <v>a</v>
      </c>
      <c r="AR5" s="67" t="str">
        <f t="shared" si="2"/>
        <v>f</v>
      </c>
      <c r="AS5" s="67" t="str">
        <f t="shared" si="2"/>
        <v>i</v>
      </c>
      <c r="AT5" s="67" t="str">
        <f t="shared" si="2"/>
        <v>a</v>
      </c>
      <c r="AU5" s="67" t="str">
        <f t="shared" si="2"/>
        <v>i</v>
      </c>
      <c r="AV5" s="67" t="str">
        <f t="shared" si="2"/>
        <v>k</v>
      </c>
      <c r="AW5" s="67" t="str">
        <f t="shared" si="2"/>
        <v>r</v>
      </c>
      <c r="AX5" s="67" t="str">
        <f t="shared" si="2"/>
        <v>y</v>
      </c>
      <c r="AY5" s="67" t="str">
        <f t="shared" si="2"/>
        <v>p</v>
      </c>
      <c r="AZ5" s="67" t="str">
        <f t="shared" si="2"/>
        <v>t</v>
      </c>
      <c r="BA5" s="67" t="str">
        <f t="shared" si="2"/>
        <v>o</v>
      </c>
      <c r="BB5" s="67" t="str">
        <f t="shared" si="2"/>
        <v>a</v>
      </c>
      <c r="BC5" s="67" t="str">
        <f t="shared" si="2"/>
        <v>n</v>
      </c>
      <c r="BD5" s="67" t="str">
        <f t="shared" si="2"/>
        <v>a</v>
      </c>
      <c r="BE5" s="67" t="str">
        <f t="shared" si="2"/>
        <v>l</v>
      </c>
      <c r="BF5" s="67" t="str">
        <f t="shared" si="2"/>
        <v>i</v>
      </c>
      <c r="BG5" s="67" t="str">
        <f t="shared" si="2"/>
        <v>z</v>
      </c>
      <c r="BH5" s="68" t="str">
        <f t="shared" si="2"/>
        <v>a</v>
      </c>
    </row>
    <row r="6" spans="1:60" x14ac:dyDescent="0.25">
      <c r="A6" t="s">
        <v>53</v>
      </c>
      <c r="B6">
        <v>5</v>
      </c>
      <c r="C6" t="s">
        <v>53</v>
      </c>
      <c r="D6" s="146"/>
      <c r="E6" s="41" t="s">
        <v>75</v>
      </c>
      <c r="F6" s="78">
        <f>VLOOKUP(F5,$A$1:$B$26,2,FALSE)</f>
        <v>10</v>
      </c>
      <c r="G6" s="78">
        <f t="shared" ref="G6:AE6" si="3">VLOOKUP(G5,$A$1:$B$26,2,FALSE)</f>
        <v>17</v>
      </c>
      <c r="H6" s="78">
        <f t="shared" si="3"/>
        <v>24</v>
      </c>
      <c r="I6" s="78">
        <f t="shared" si="3"/>
        <v>15</v>
      </c>
      <c r="J6" s="78">
        <f t="shared" si="3"/>
        <v>19</v>
      </c>
      <c r="K6" s="78">
        <f t="shared" si="3"/>
        <v>14</v>
      </c>
      <c r="L6" s="78">
        <f t="shared" si="3"/>
        <v>6</v>
      </c>
      <c r="M6" s="78">
        <f t="shared" si="3"/>
        <v>17</v>
      </c>
      <c r="N6" s="78">
        <f t="shared" si="3"/>
        <v>0</v>
      </c>
      <c r="O6" s="78">
        <f t="shared" si="3"/>
        <v>5</v>
      </c>
      <c r="P6" s="78">
        <f t="shared" si="3"/>
        <v>8</v>
      </c>
      <c r="Q6" s="78">
        <f t="shared" si="3"/>
        <v>0</v>
      </c>
      <c r="R6" s="78">
        <f t="shared" si="3"/>
        <v>8</v>
      </c>
      <c r="S6" s="78">
        <f t="shared" si="3"/>
        <v>10</v>
      </c>
      <c r="T6" s="78">
        <f t="shared" si="3"/>
        <v>17</v>
      </c>
      <c r="U6" s="78">
        <f t="shared" si="3"/>
        <v>24</v>
      </c>
      <c r="V6" s="78">
        <f t="shared" si="3"/>
        <v>15</v>
      </c>
      <c r="W6" s="78">
        <f t="shared" si="3"/>
        <v>19</v>
      </c>
      <c r="X6" s="78">
        <f t="shared" si="3"/>
        <v>14</v>
      </c>
      <c r="Y6" s="78">
        <f t="shared" si="3"/>
        <v>0</v>
      </c>
      <c r="Z6" s="78">
        <f t="shared" si="3"/>
        <v>13</v>
      </c>
      <c r="AA6" s="78">
        <f t="shared" si="3"/>
        <v>0</v>
      </c>
      <c r="AB6" s="78">
        <f t="shared" si="3"/>
        <v>11</v>
      </c>
      <c r="AC6" s="78">
        <f t="shared" si="3"/>
        <v>8</v>
      </c>
      <c r="AD6" s="78">
        <f t="shared" si="3"/>
        <v>25</v>
      </c>
      <c r="AE6" s="78">
        <f t="shared" si="3"/>
        <v>0</v>
      </c>
      <c r="AG6" s="146"/>
      <c r="AH6" s="49" t="s">
        <v>75</v>
      </c>
      <c r="AI6" s="4">
        <f>F6</f>
        <v>10</v>
      </c>
      <c r="AJ6" s="4">
        <f t="shared" si="2"/>
        <v>17</v>
      </c>
      <c r="AK6" s="4">
        <f t="shared" si="2"/>
        <v>24</v>
      </c>
      <c r="AL6" s="4">
        <f t="shared" si="2"/>
        <v>15</v>
      </c>
      <c r="AM6" s="4">
        <f t="shared" si="2"/>
        <v>19</v>
      </c>
      <c r="AN6" s="4">
        <f t="shared" si="2"/>
        <v>14</v>
      </c>
      <c r="AO6" s="4">
        <f t="shared" si="2"/>
        <v>6</v>
      </c>
      <c r="AP6" s="4">
        <f t="shared" si="2"/>
        <v>17</v>
      </c>
      <c r="AQ6" s="4">
        <f t="shared" si="2"/>
        <v>0</v>
      </c>
      <c r="AR6" s="4">
        <f t="shared" si="2"/>
        <v>5</v>
      </c>
      <c r="AS6" s="4">
        <f t="shared" si="2"/>
        <v>8</v>
      </c>
      <c r="AT6" s="4">
        <f t="shared" si="2"/>
        <v>0</v>
      </c>
      <c r="AU6" s="4">
        <f t="shared" si="2"/>
        <v>8</v>
      </c>
      <c r="AV6" s="4">
        <f t="shared" si="2"/>
        <v>10</v>
      </c>
      <c r="AW6" s="4">
        <f t="shared" si="2"/>
        <v>17</v>
      </c>
      <c r="AX6" s="4">
        <f t="shared" si="2"/>
        <v>24</v>
      </c>
      <c r="AY6" s="4">
        <f t="shared" si="2"/>
        <v>15</v>
      </c>
      <c r="AZ6" s="4">
        <f t="shared" si="2"/>
        <v>19</v>
      </c>
      <c r="BA6" s="4">
        <f t="shared" si="2"/>
        <v>14</v>
      </c>
      <c r="BB6" s="4">
        <f t="shared" si="2"/>
        <v>0</v>
      </c>
      <c r="BC6" s="4">
        <f t="shared" si="2"/>
        <v>13</v>
      </c>
      <c r="BD6" s="4">
        <f t="shared" si="2"/>
        <v>0</v>
      </c>
      <c r="BE6" s="4">
        <f t="shared" si="2"/>
        <v>11</v>
      </c>
      <c r="BF6" s="4">
        <f t="shared" si="2"/>
        <v>8</v>
      </c>
      <c r="BG6" s="4">
        <f t="shared" si="2"/>
        <v>25</v>
      </c>
      <c r="BH6" s="50">
        <f t="shared" si="2"/>
        <v>0</v>
      </c>
    </row>
    <row r="7" spans="1:60" x14ac:dyDescent="0.25">
      <c r="A7" t="s">
        <v>54</v>
      </c>
      <c r="B7">
        <v>6</v>
      </c>
      <c r="C7" t="s">
        <v>54</v>
      </c>
      <c r="D7" s="146"/>
      <c r="E7" s="41" t="s">
        <v>76</v>
      </c>
      <c r="F7" s="38">
        <f>F4</f>
        <v>18</v>
      </c>
      <c r="G7" s="38">
        <f t="shared" ref="G7:AE7" si="4">G4</f>
        <v>25</v>
      </c>
      <c r="H7" s="38">
        <f t="shared" si="4"/>
        <v>24</v>
      </c>
      <c r="I7" s="38">
        <f t="shared" si="4"/>
        <v>5</v>
      </c>
      <c r="J7" s="38">
        <f t="shared" si="4"/>
        <v>17</v>
      </c>
      <c r="K7" s="38">
        <f t="shared" si="4"/>
        <v>18</v>
      </c>
      <c r="L7" s="38">
        <f t="shared" si="4"/>
        <v>25</v>
      </c>
      <c r="M7" s="38">
        <f t="shared" si="4"/>
        <v>24</v>
      </c>
      <c r="N7" s="38">
        <f t="shared" si="4"/>
        <v>5</v>
      </c>
      <c r="O7" s="38">
        <f t="shared" si="4"/>
        <v>17</v>
      </c>
      <c r="P7" s="38">
        <f t="shared" si="4"/>
        <v>18</v>
      </c>
      <c r="Q7" s="38">
        <f t="shared" si="4"/>
        <v>25</v>
      </c>
      <c r="R7" s="38">
        <f t="shared" si="4"/>
        <v>24</v>
      </c>
      <c r="S7" s="38">
        <f t="shared" si="4"/>
        <v>5</v>
      </c>
      <c r="T7" s="38">
        <f t="shared" si="4"/>
        <v>17</v>
      </c>
      <c r="U7" s="38">
        <f t="shared" si="4"/>
        <v>18</v>
      </c>
      <c r="V7" s="38">
        <f t="shared" si="4"/>
        <v>25</v>
      </c>
      <c r="W7" s="38">
        <f t="shared" si="4"/>
        <v>24</v>
      </c>
      <c r="X7" s="38">
        <f t="shared" si="4"/>
        <v>5</v>
      </c>
      <c r="Y7" s="38">
        <f t="shared" si="4"/>
        <v>17</v>
      </c>
      <c r="Z7" s="38">
        <f t="shared" si="4"/>
        <v>18</v>
      </c>
      <c r="AA7" s="38">
        <f t="shared" si="4"/>
        <v>25</v>
      </c>
      <c r="AB7" s="38">
        <f t="shared" si="4"/>
        <v>24</v>
      </c>
      <c r="AC7" s="38">
        <f t="shared" si="4"/>
        <v>5</v>
      </c>
      <c r="AD7" s="38">
        <f t="shared" si="4"/>
        <v>17</v>
      </c>
      <c r="AE7" s="42">
        <f t="shared" si="4"/>
        <v>18</v>
      </c>
      <c r="AG7" s="146"/>
      <c r="AH7" s="49" t="s">
        <v>76</v>
      </c>
      <c r="AI7" s="4">
        <f>F7</f>
        <v>18</v>
      </c>
      <c r="AJ7" s="4">
        <f t="shared" si="2"/>
        <v>25</v>
      </c>
      <c r="AK7" s="4">
        <f t="shared" si="2"/>
        <v>24</v>
      </c>
      <c r="AL7" s="4">
        <f t="shared" si="2"/>
        <v>5</v>
      </c>
      <c r="AM7" s="4">
        <f t="shared" si="2"/>
        <v>17</v>
      </c>
      <c r="AN7" s="4">
        <f t="shared" si="2"/>
        <v>18</v>
      </c>
      <c r="AO7" s="4">
        <f t="shared" si="2"/>
        <v>25</v>
      </c>
      <c r="AP7" s="4">
        <f t="shared" si="2"/>
        <v>24</v>
      </c>
      <c r="AQ7" s="4">
        <f t="shared" si="2"/>
        <v>5</v>
      </c>
      <c r="AR7" s="4">
        <f t="shared" si="2"/>
        <v>17</v>
      </c>
      <c r="AS7" s="4">
        <f t="shared" si="2"/>
        <v>18</v>
      </c>
      <c r="AT7" s="4">
        <f t="shared" si="2"/>
        <v>25</v>
      </c>
      <c r="AU7" s="4">
        <f t="shared" si="2"/>
        <v>24</v>
      </c>
      <c r="AV7" s="4">
        <f t="shared" si="2"/>
        <v>5</v>
      </c>
      <c r="AW7" s="4">
        <f t="shared" si="2"/>
        <v>17</v>
      </c>
      <c r="AX7" s="4">
        <f t="shared" si="2"/>
        <v>18</v>
      </c>
      <c r="AY7" s="4">
        <f t="shared" si="2"/>
        <v>25</v>
      </c>
      <c r="AZ7" s="4">
        <f t="shared" si="2"/>
        <v>24</v>
      </c>
      <c r="BA7" s="4">
        <f t="shared" si="2"/>
        <v>5</v>
      </c>
      <c r="BB7" s="4">
        <f t="shared" si="2"/>
        <v>17</v>
      </c>
      <c r="BC7" s="4">
        <f t="shared" si="2"/>
        <v>18</v>
      </c>
      <c r="BD7" s="4">
        <f t="shared" si="2"/>
        <v>25</v>
      </c>
      <c r="BE7" s="4">
        <f t="shared" si="2"/>
        <v>24</v>
      </c>
      <c r="BF7" s="4">
        <f t="shared" si="2"/>
        <v>5</v>
      </c>
      <c r="BG7" s="4">
        <f t="shared" si="2"/>
        <v>17</v>
      </c>
      <c r="BH7" s="50">
        <f t="shared" si="2"/>
        <v>18</v>
      </c>
    </row>
    <row r="8" spans="1:60" ht="15.75" thickBot="1" x14ac:dyDescent="0.3">
      <c r="A8" t="s">
        <v>55</v>
      </c>
      <c r="B8">
        <v>7</v>
      </c>
      <c r="C8" t="s">
        <v>55</v>
      </c>
      <c r="D8" s="146"/>
      <c r="E8" s="41" t="s">
        <v>77</v>
      </c>
      <c r="F8" s="76">
        <f>MOD(F6+F7,26)</f>
        <v>2</v>
      </c>
      <c r="G8" s="76">
        <f t="shared" ref="G8:AE8" si="5">MOD(G6+G7,26)</f>
        <v>16</v>
      </c>
      <c r="H8" s="76">
        <f t="shared" si="5"/>
        <v>22</v>
      </c>
      <c r="I8" s="76">
        <f t="shared" si="5"/>
        <v>20</v>
      </c>
      <c r="J8" s="76">
        <f t="shared" si="5"/>
        <v>10</v>
      </c>
      <c r="K8" s="76">
        <f t="shared" si="5"/>
        <v>6</v>
      </c>
      <c r="L8" s="76">
        <f t="shared" si="5"/>
        <v>5</v>
      </c>
      <c r="M8" s="76">
        <f t="shared" si="5"/>
        <v>15</v>
      </c>
      <c r="N8" s="76">
        <f t="shared" si="5"/>
        <v>5</v>
      </c>
      <c r="O8" s="76">
        <f t="shared" si="5"/>
        <v>22</v>
      </c>
      <c r="P8" s="76">
        <f t="shared" si="5"/>
        <v>0</v>
      </c>
      <c r="Q8" s="76">
        <f t="shared" si="5"/>
        <v>25</v>
      </c>
      <c r="R8" s="76">
        <f t="shared" si="5"/>
        <v>6</v>
      </c>
      <c r="S8" s="76">
        <f t="shared" si="5"/>
        <v>15</v>
      </c>
      <c r="T8" s="76">
        <f t="shared" si="5"/>
        <v>8</v>
      </c>
      <c r="U8" s="76">
        <f t="shared" si="5"/>
        <v>16</v>
      </c>
      <c r="V8" s="76">
        <f t="shared" si="5"/>
        <v>14</v>
      </c>
      <c r="W8" s="76">
        <f t="shared" si="5"/>
        <v>17</v>
      </c>
      <c r="X8" s="76">
        <f t="shared" si="5"/>
        <v>19</v>
      </c>
      <c r="Y8" s="76">
        <f t="shared" si="5"/>
        <v>17</v>
      </c>
      <c r="Z8" s="76">
        <f t="shared" si="5"/>
        <v>5</v>
      </c>
      <c r="AA8" s="76">
        <f t="shared" si="5"/>
        <v>25</v>
      </c>
      <c r="AB8" s="76">
        <f t="shared" si="5"/>
        <v>9</v>
      </c>
      <c r="AC8" s="76">
        <f t="shared" si="5"/>
        <v>13</v>
      </c>
      <c r="AD8" s="76">
        <f t="shared" si="5"/>
        <v>16</v>
      </c>
      <c r="AE8" s="77">
        <f t="shared" si="5"/>
        <v>18</v>
      </c>
      <c r="AG8" s="146"/>
      <c r="AH8" s="49" t="s">
        <v>77</v>
      </c>
      <c r="AI8" s="4" t="str">
        <f>"("&amp;AI6&amp;"+"&amp;AI7&amp;") mod 26 = "&amp;F8</f>
        <v>(10+18) mod 26 = 2</v>
      </c>
      <c r="AJ8" s="4" t="str">
        <f t="shared" ref="AJ8:BH8" si="6">"("&amp;AJ6&amp;"+"&amp;AJ7&amp;") mod 26 = "&amp;G8</f>
        <v>(17+25) mod 26 = 16</v>
      </c>
      <c r="AK8" s="4" t="str">
        <f t="shared" si="6"/>
        <v>(24+24) mod 26 = 22</v>
      </c>
      <c r="AL8" s="4" t="str">
        <f t="shared" si="6"/>
        <v>(15+5) mod 26 = 20</v>
      </c>
      <c r="AM8" s="4" t="str">
        <f t="shared" si="6"/>
        <v>(19+17) mod 26 = 10</v>
      </c>
      <c r="AN8" s="4" t="str">
        <f t="shared" si="6"/>
        <v>(14+18) mod 26 = 6</v>
      </c>
      <c r="AO8" s="4" t="str">
        <f t="shared" si="6"/>
        <v>(6+25) mod 26 = 5</v>
      </c>
      <c r="AP8" s="4" t="str">
        <f t="shared" si="6"/>
        <v>(17+24) mod 26 = 15</v>
      </c>
      <c r="AQ8" s="4" t="str">
        <f t="shared" si="6"/>
        <v>(0+5) mod 26 = 5</v>
      </c>
      <c r="AR8" s="4" t="str">
        <f t="shared" si="6"/>
        <v>(5+17) mod 26 = 22</v>
      </c>
      <c r="AS8" s="4" t="str">
        <f t="shared" si="6"/>
        <v>(8+18) mod 26 = 0</v>
      </c>
      <c r="AT8" s="4" t="str">
        <f t="shared" si="6"/>
        <v>(0+25) mod 26 = 25</v>
      </c>
      <c r="AU8" s="4" t="str">
        <f t="shared" si="6"/>
        <v>(8+24) mod 26 = 6</v>
      </c>
      <c r="AV8" s="4" t="str">
        <f t="shared" si="6"/>
        <v>(10+5) mod 26 = 15</v>
      </c>
      <c r="AW8" s="4" t="str">
        <f t="shared" si="6"/>
        <v>(17+17) mod 26 = 8</v>
      </c>
      <c r="AX8" s="4" t="str">
        <f t="shared" si="6"/>
        <v>(24+18) mod 26 = 16</v>
      </c>
      <c r="AY8" s="4" t="str">
        <f t="shared" si="6"/>
        <v>(15+25) mod 26 = 14</v>
      </c>
      <c r="AZ8" s="4" t="str">
        <f t="shared" si="6"/>
        <v>(19+24) mod 26 = 17</v>
      </c>
      <c r="BA8" s="4" t="str">
        <f t="shared" si="6"/>
        <v>(14+5) mod 26 = 19</v>
      </c>
      <c r="BB8" s="4" t="str">
        <f t="shared" si="6"/>
        <v>(0+17) mod 26 = 17</v>
      </c>
      <c r="BC8" s="4" t="str">
        <f t="shared" si="6"/>
        <v>(13+18) mod 26 = 5</v>
      </c>
      <c r="BD8" s="4" t="str">
        <f t="shared" si="6"/>
        <v>(0+25) mod 26 = 25</v>
      </c>
      <c r="BE8" s="4" t="str">
        <f t="shared" si="6"/>
        <v>(11+24) mod 26 = 9</v>
      </c>
      <c r="BF8" s="4" t="str">
        <f t="shared" si="6"/>
        <v>(8+5) mod 26 = 13</v>
      </c>
      <c r="BG8" s="4" t="str">
        <f t="shared" si="6"/>
        <v>(25+17) mod 26 = 16</v>
      </c>
      <c r="BH8" s="50" t="str">
        <f t="shared" si="6"/>
        <v>(0+18) mod 26 = 18</v>
      </c>
    </row>
    <row r="9" spans="1:60" ht="15.75" thickBot="1" x14ac:dyDescent="0.3">
      <c r="A9" t="s">
        <v>56</v>
      </c>
      <c r="B9">
        <v>8</v>
      </c>
      <c r="C9" t="s">
        <v>56</v>
      </c>
      <c r="D9" s="147"/>
      <c r="E9" s="85" t="s">
        <v>78</v>
      </c>
      <c r="F9" s="103" t="str">
        <f>VLOOKUP(F8,$B$1:$C$26,2,FALSE)</f>
        <v>C</v>
      </c>
      <c r="G9" s="103" t="str">
        <f t="shared" ref="G9:AE9" si="7">VLOOKUP(G8,$B$1:$C$26,2,FALSE)</f>
        <v>Q</v>
      </c>
      <c r="H9" s="103" t="str">
        <f t="shared" si="7"/>
        <v>W</v>
      </c>
      <c r="I9" s="103" t="str">
        <f t="shared" si="7"/>
        <v>U</v>
      </c>
      <c r="J9" s="103" t="str">
        <f t="shared" si="7"/>
        <v>K</v>
      </c>
      <c r="K9" s="103" t="str">
        <f t="shared" si="7"/>
        <v>G</v>
      </c>
      <c r="L9" s="103" t="str">
        <f t="shared" si="7"/>
        <v>F</v>
      </c>
      <c r="M9" s="103" t="str">
        <f t="shared" si="7"/>
        <v>P</v>
      </c>
      <c r="N9" s="103" t="str">
        <f t="shared" si="7"/>
        <v>F</v>
      </c>
      <c r="O9" s="103" t="str">
        <f t="shared" si="7"/>
        <v>W</v>
      </c>
      <c r="P9" s="103" t="str">
        <f t="shared" si="7"/>
        <v>A</v>
      </c>
      <c r="Q9" s="103" t="str">
        <f t="shared" si="7"/>
        <v>Z</v>
      </c>
      <c r="R9" s="103" t="str">
        <f t="shared" si="7"/>
        <v>G</v>
      </c>
      <c r="S9" s="103" t="str">
        <f t="shared" si="7"/>
        <v>P</v>
      </c>
      <c r="T9" s="103" t="str">
        <f t="shared" si="7"/>
        <v>I</v>
      </c>
      <c r="U9" s="103" t="str">
        <f t="shared" si="7"/>
        <v>Q</v>
      </c>
      <c r="V9" s="103" t="str">
        <f t="shared" si="7"/>
        <v>O</v>
      </c>
      <c r="W9" s="103" t="str">
        <f t="shared" si="7"/>
        <v>R</v>
      </c>
      <c r="X9" s="103" t="str">
        <f t="shared" si="7"/>
        <v>T</v>
      </c>
      <c r="Y9" s="103" t="str">
        <f t="shared" si="7"/>
        <v>R</v>
      </c>
      <c r="Z9" s="103" t="str">
        <f t="shared" si="7"/>
        <v>F</v>
      </c>
      <c r="AA9" s="103" t="str">
        <f t="shared" si="7"/>
        <v>Z</v>
      </c>
      <c r="AB9" s="103" t="str">
        <f t="shared" si="7"/>
        <v>J</v>
      </c>
      <c r="AC9" s="103" t="str">
        <f t="shared" si="7"/>
        <v>N</v>
      </c>
      <c r="AD9" s="103" t="str">
        <f t="shared" si="7"/>
        <v>Q</v>
      </c>
      <c r="AE9" s="103" t="str">
        <f t="shared" si="7"/>
        <v>S</v>
      </c>
      <c r="AG9" s="147"/>
      <c r="AH9" s="51" t="s">
        <v>78</v>
      </c>
      <c r="AI9" s="52" t="str">
        <f>F9</f>
        <v>C</v>
      </c>
      <c r="AJ9" s="52" t="str">
        <f t="shared" ref="AJ9:BH9" si="8">G9</f>
        <v>Q</v>
      </c>
      <c r="AK9" s="52" t="str">
        <f t="shared" si="8"/>
        <v>W</v>
      </c>
      <c r="AL9" s="52" t="str">
        <f t="shared" si="8"/>
        <v>U</v>
      </c>
      <c r="AM9" s="52" t="str">
        <f t="shared" si="8"/>
        <v>K</v>
      </c>
      <c r="AN9" s="52" t="str">
        <f t="shared" si="8"/>
        <v>G</v>
      </c>
      <c r="AO9" s="52" t="str">
        <f t="shared" si="8"/>
        <v>F</v>
      </c>
      <c r="AP9" s="52" t="str">
        <f t="shared" si="8"/>
        <v>P</v>
      </c>
      <c r="AQ9" s="52" t="str">
        <f t="shared" si="8"/>
        <v>F</v>
      </c>
      <c r="AR9" s="52" t="str">
        <f t="shared" si="8"/>
        <v>W</v>
      </c>
      <c r="AS9" s="52" t="str">
        <f t="shared" si="8"/>
        <v>A</v>
      </c>
      <c r="AT9" s="52" t="str">
        <f t="shared" si="8"/>
        <v>Z</v>
      </c>
      <c r="AU9" s="52" t="str">
        <f t="shared" si="8"/>
        <v>G</v>
      </c>
      <c r="AV9" s="52" t="str">
        <f t="shared" si="8"/>
        <v>P</v>
      </c>
      <c r="AW9" s="52" t="str">
        <f t="shared" si="8"/>
        <v>I</v>
      </c>
      <c r="AX9" s="52" t="str">
        <f t="shared" si="8"/>
        <v>Q</v>
      </c>
      <c r="AY9" s="52" t="str">
        <f t="shared" si="8"/>
        <v>O</v>
      </c>
      <c r="AZ9" s="52" t="str">
        <f t="shared" si="8"/>
        <v>R</v>
      </c>
      <c r="BA9" s="52" t="str">
        <f t="shared" si="8"/>
        <v>T</v>
      </c>
      <c r="BB9" s="52" t="str">
        <f t="shared" si="8"/>
        <v>R</v>
      </c>
      <c r="BC9" s="52" t="str">
        <f t="shared" si="8"/>
        <v>F</v>
      </c>
      <c r="BD9" s="52" t="str">
        <f t="shared" si="8"/>
        <v>Z</v>
      </c>
      <c r="BE9" s="52" t="str">
        <f t="shared" si="8"/>
        <v>J</v>
      </c>
      <c r="BF9" s="52" t="str">
        <f t="shared" si="8"/>
        <v>N</v>
      </c>
      <c r="BG9" s="52" t="str">
        <f t="shared" si="8"/>
        <v>Q</v>
      </c>
      <c r="BH9" s="53" t="str">
        <f t="shared" si="8"/>
        <v>S</v>
      </c>
    </row>
    <row r="10" spans="1:60" ht="15.75" thickBot="1" x14ac:dyDescent="0.3">
      <c r="A10" t="s">
        <v>57</v>
      </c>
      <c r="B10">
        <v>9</v>
      </c>
      <c r="C10" t="s">
        <v>57</v>
      </c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H10" s="73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74"/>
    </row>
    <row r="11" spans="1:60" ht="15.75" thickBot="1" x14ac:dyDescent="0.3">
      <c r="A11" t="s">
        <v>58</v>
      </c>
      <c r="B11">
        <v>10</v>
      </c>
      <c r="C11" t="s">
        <v>58</v>
      </c>
      <c r="D11" s="148" t="s">
        <v>93</v>
      </c>
      <c r="E11" s="84" t="s">
        <v>78</v>
      </c>
      <c r="F11" s="121" t="str">
        <f>F9</f>
        <v>C</v>
      </c>
      <c r="G11" s="121" t="str">
        <f t="shared" ref="G11:AE11" si="9">G9</f>
        <v>Q</v>
      </c>
      <c r="H11" s="121" t="str">
        <f t="shared" si="9"/>
        <v>W</v>
      </c>
      <c r="I11" s="121" t="str">
        <f t="shared" si="9"/>
        <v>U</v>
      </c>
      <c r="J11" s="121" t="str">
        <f t="shared" si="9"/>
        <v>K</v>
      </c>
      <c r="K11" s="121" t="str">
        <f t="shared" si="9"/>
        <v>G</v>
      </c>
      <c r="L11" s="121" t="str">
        <f t="shared" si="9"/>
        <v>F</v>
      </c>
      <c r="M11" s="121" t="str">
        <f t="shared" si="9"/>
        <v>P</v>
      </c>
      <c r="N11" s="121" t="str">
        <f t="shared" si="9"/>
        <v>F</v>
      </c>
      <c r="O11" s="121" t="str">
        <f t="shared" si="9"/>
        <v>W</v>
      </c>
      <c r="P11" s="121" t="str">
        <f t="shared" si="9"/>
        <v>A</v>
      </c>
      <c r="Q11" s="121" t="str">
        <f t="shared" si="9"/>
        <v>Z</v>
      </c>
      <c r="R11" s="121" t="str">
        <f t="shared" si="9"/>
        <v>G</v>
      </c>
      <c r="S11" s="121" t="str">
        <f t="shared" si="9"/>
        <v>P</v>
      </c>
      <c r="T11" s="121" t="str">
        <f t="shared" si="9"/>
        <v>I</v>
      </c>
      <c r="U11" s="121" t="str">
        <f t="shared" si="9"/>
        <v>Q</v>
      </c>
      <c r="V11" s="121" t="str">
        <f t="shared" si="9"/>
        <v>O</v>
      </c>
      <c r="W11" s="121" t="str">
        <f t="shared" si="9"/>
        <v>R</v>
      </c>
      <c r="X11" s="121" t="str">
        <f t="shared" si="9"/>
        <v>T</v>
      </c>
      <c r="Y11" s="121" t="str">
        <f t="shared" si="9"/>
        <v>R</v>
      </c>
      <c r="Z11" s="121" t="str">
        <f t="shared" si="9"/>
        <v>F</v>
      </c>
      <c r="AA11" s="121" t="str">
        <f t="shared" si="9"/>
        <v>Z</v>
      </c>
      <c r="AB11" s="121" t="str">
        <f t="shared" si="9"/>
        <v>J</v>
      </c>
      <c r="AC11" s="121" t="str">
        <f t="shared" si="9"/>
        <v>N</v>
      </c>
      <c r="AD11" s="121" t="str">
        <f t="shared" si="9"/>
        <v>Q</v>
      </c>
      <c r="AE11" s="121" t="str">
        <f t="shared" si="9"/>
        <v>S</v>
      </c>
      <c r="AG11" s="148" t="s">
        <v>93</v>
      </c>
      <c r="AH11" s="72" t="s">
        <v>78</v>
      </c>
      <c r="AI11" s="67" t="str">
        <f>F11</f>
        <v>C</v>
      </c>
      <c r="AJ11" s="67" t="str">
        <f t="shared" ref="AJ11:AJ12" si="10">G11</f>
        <v>Q</v>
      </c>
      <c r="AK11" s="67" t="str">
        <f t="shared" ref="AK11:AK13" si="11">H11</f>
        <v>W</v>
      </c>
      <c r="AL11" s="67" t="str">
        <f t="shared" ref="AL11:AL13" si="12">I11</f>
        <v>U</v>
      </c>
      <c r="AM11" s="67" t="str">
        <f t="shared" ref="AM11:AM13" si="13">J11</f>
        <v>K</v>
      </c>
      <c r="AN11" s="67" t="str">
        <f t="shared" ref="AN11:AN13" si="14">K11</f>
        <v>G</v>
      </c>
      <c r="AO11" s="67" t="str">
        <f t="shared" ref="AO11:AO13" si="15">L11</f>
        <v>F</v>
      </c>
      <c r="AP11" s="67" t="str">
        <f t="shared" ref="AP11:AP13" si="16">M11</f>
        <v>P</v>
      </c>
      <c r="AQ11" s="67" t="str">
        <f t="shared" ref="AQ11:AQ13" si="17">N11</f>
        <v>F</v>
      </c>
      <c r="AR11" s="67" t="str">
        <f t="shared" ref="AR11:AR13" si="18">O11</f>
        <v>W</v>
      </c>
      <c r="AS11" s="67" t="str">
        <f t="shared" ref="AS11:AS13" si="19">P11</f>
        <v>A</v>
      </c>
      <c r="AT11" s="67" t="str">
        <f t="shared" ref="AT11:AT13" si="20">Q11</f>
        <v>Z</v>
      </c>
      <c r="AU11" s="67" t="str">
        <f t="shared" ref="AU11:AU13" si="21">R11</f>
        <v>G</v>
      </c>
      <c r="AV11" s="67" t="str">
        <f t="shared" ref="AV11:AV13" si="22">S11</f>
        <v>P</v>
      </c>
      <c r="AW11" s="67" t="str">
        <f t="shared" ref="AW11:AW13" si="23">T11</f>
        <v>I</v>
      </c>
      <c r="AX11" s="67" t="str">
        <f t="shared" ref="AX11:AX13" si="24">U11</f>
        <v>Q</v>
      </c>
      <c r="AY11" s="67" t="str">
        <f t="shared" ref="AY11:AY13" si="25">V11</f>
        <v>O</v>
      </c>
      <c r="AZ11" s="67" t="str">
        <f t="shared" ref="AZ11:AZ13" si="26">W11</f>
        <v>R</v>
      </c>
      <c r="BA11" s="67" t="str">
        <f t="shared" ref="BA11:BA13" si="27">X11</f>
        <v>T</v>
      </c>
      <c r="BB11" s="67" t="str">
        <f t="shared" ref="BB11:BB13" si="28">Y11</f>
        <v>R</v>
      </c>
      <c r="BC11" s="67" t="str">
        <f t="shared" ref="BC11:BC13" si="29">Z11</f>
        <v>F</v>
      </c>
      <c r="BD11" s="67" t="str">
        <f t="shared" ref="BD11:BD13" si="30">AA11</f>
        <v>Z</v>
      </c>
      <c r="BE11" s="67" t="str">
        <f t="shared" ref="BE11:BE13" si="31">AB11</f>
        <v>J</v>
      </c>
      <c r="BF11" s="67" t="str">
        <f t="shared" ref="BF11:BF13" si="32">AC11</f>
        <v>N</v>
      </c>
      <c r="BG11" s="67" t="str">
        <f t="shared" ref="BG11:BG13" si="33">AD11</f>
        <v>Q</v>
      </c>
      <c r="BH11" s="68" t="str">
        <f t="shared" ref="BH11:BH13" si="34">AE11</f>
        <v>S</v>
      </c>
    </row>
    <row r="12" spans="1:60" x14ac:dyDescent="0.25">
      <c r="A12" t="s">
        <v>59</v>
      </c>
      <c r="B12">
        <v>11</v>
      </c>
      <c r="C12" t="s">
        <v>59</v>
      </c>
      <c r="D12" s="146"/>
      <c r="E12" s="41" t="s">
        <v>77</v>
      </c>
      <c r="F12" s="78">
        <f>VLOOKUP(F11,$A$1:$B$26,2,FALSE)</f>
        <v>2</v>
      </c>
      <c r="G12" s="78">
        <f t="shared" ref="G12:AE12" si="35">VLOOKUP(G11,$A$1:$B$26,2,FALSE)</f>
        <v>16</v>
      </c>
      <c r="H12" s="78">
        <f t="shared" si="35"/>
        <v>22</v>
      </c>
      <c r="I12" s="78">
        <f t="shared" si="35"/>
        <v>20</v>
      </c>
      <c r="J12" s="78">
        <f t="shared" si="35"/>
        <v>10</v>
      </c>
      <c r="K12" s="78">
        <f t="shared" si="35"/>
        <v>6</v>
      </c>
      <c r="L12" s="78">
        <f t="shared" si="35"/>
        <v>5</v>
      </c>
      <c r="M12" s="78">
        <f t="shared" si="35"/>
        <v>15</v>
      </c>
      <c r="N12" s="78">
        <f t="shared" si="35"/>
        <v>5</v>
      </c>
      <c r="O12" s="78">
        <f t="shared" si="35"/>
        <v>22</v>
      </c>
      <c r="P12" s="78">
        <f t="shared" si="35"/>
        <v>0</v>
      </c>
      <c r="Q12" s="78">
        <f t="shared" si="35"/>
        <v>25</v>
      </c>
      <c r="R12" s="78">
        <f t="shared" si="35"/>
        <v>6</v>
      </c>
      <c r="S12" s="78">
        <f t="shared" si="35"/>
        <v>15</v>
      </c>
      <c r="T12" s="78">
        <f t="shared" si="35"/>
        <v>8</v>
      </c>
      <c r="U12" s="78">
        <f t="shared" si="35"/>
        <v>16</v>
      </c>
      <c r="V12" s="78">
        <f t="shared" si="35"/>
        <v>14</v>
      </c>
      <c r="W12" s="78">
        <f t="shared" si="35"/>
        <v>17</v>
      </c>
      <c r="X12" s="78">
        <f t="shared" si="35"/>
        <v>19</v>
      </c>
      <c r="Y12" s="78">
        <f t="shared" si="35"/>
        <v>17</v>
      </c>
      <c r="Z12" s="78">
        <f t="shared" si="35"/>
        <v>5</v>
      </c>
      <c r="AA12" s="78">
        <f t="shared" si="35"/>
        <v>25</v>
      </c>
      <c r="AB12" s="78">
        <f t="shared" si="35"/>
        <v>9</v>
      </c>
      <c r="AC12" s="78">
        <f t="shared" si="35"/>
        <v>13</v>
      </c>
      <c r="AD12" s="78">
        <f t="shared" si="35"/>
        <v>16</v>
      </c>
      <c r="AE12" s="78">
        <f t="shared" si="35"/>
        <v>18</v>
      </c>
      <c r="AG12" s="146"/>
      <c r="AH12" s="49" t="s">
        <v>77</v>
      </c>
      <c r="AI12" s="4">
        <f>F12</f>
        <v>2</v>
      </c>
      <c r="AJ12" s="4">
        <f t="shared" si="10"/>
        <v>16</v>
      </c>
      <c r="AK12" s="4">
        <f t="shared" si="11"/>
        <v>22</v>
      </c>
      <c r="AL12" s="4">
        <f t="shared" si="12"/>
        <v>20</v>
      </c>
      <c r="AM12" s="4">
        <f t="shared" si="13"/>
        <v>10</v>
      </c>
      <c r="AN12" s="4">
        <f t="shared" si="14"/>
        <v>6</v>
      </c>
      <c r="AO12" s="4">
        <f t="shared" si="15"/>
        <v>5</v>
      </c>
      <c r="AP12" s="4">
        <f t="shared" si="16"/>
        <v>15</v>
      </c>
      <c r="AQ12" s="4">
        <f t="shared" si="17"/>
        <v>5</v>
      </c>
      <c r="AR12" s="4">
        <f t="shared" si="18"/>
        <v>22</v>
      </c>
      <c r="AS12" s="4">
        <f t="shared" si="19"/>
        <v>0</v>
      </c>
      <c r="AT12" s="4">
        <f t="shared" si="20"/>
        <v>25</v>
      </c>
      <c r="AU12" s="4">
        <f t="shared" si="21"/>
        <v>6</v>
      </c>
      <c r="AV12" s="4">
        <f t="shared" si="22"/>
        <v>15</v>
      </c>
      <c r="AW12" s="4">
        <f t="shared" si="23"/>
        <v>8</v>
      </c>
      <c r="AX12" s="4">
        <f t="shared" si="24"/>
        <v>16</v>
      </c>
      <c r="AY12" s="4">
        <f t="shared" si="25"/>
        <v>14</v>
      </c>
      <c r="AZ12" s="4">
        <f t="shared" si="26"/>
        <v>17</v>
      </c>
      <c r="BA12" s="4">
        <f t="shared" si="27"/>
        <v>19</v>
      </c>
      <c r="BB12" s="4">
        <f t="shared" si="28"/>
        <v>17</v>
      </c>
      <c r="BC12" s="4">
        <f t="shared" si="29"/>
        <v>5</v>
      </c>
      <c r="BD12" s="4">
        <f t="shared" si="30"/>
        <v>25</v>
      </c>
      <c r="BE12" s="4">
        <f t="shared" si="31"/>
        <v>9</v>
      </c>
      <c r="BF12" s="4">
        <f t="shared" si="32"/>
        <v>13</v>
      </c>
      <c r="BG12" s="4">
        <f t="shared" si="33"/>
        <v>16</v>
      </c>
      <c r="BH12" s="50">
        <f t="shared" si="34"/>
        <v>18</v>
      </c>
    </row>
    <row r="13" spans="1:60" x14ac:dyDescent="0.25">
      <c r="A13" t="s">
        <v>60</v>
      </c>
      <c r="B13">
        <v>12</v>
      </c>
      <c r="C13" t="s">
        <v>60</v>
      </c>
      <c r="D13" s="146"/>
      <c r="E13" s="41" t="s">
        <v>76</v>
      </c>
      <c r="F13" s="38">
        <f>F4</f>
        <v>18</v>
      </c>
      <c r="G13" s="38">
        <f t="shared" ref="G13:AD13" si="36">G4</f>
        <v>25</v>
      </c>
      <c r="H13" s="38">
        <f t="shared" si="36"/>
        <v>24</v>
      </c>
      <c r="I13" s="38">
        <f t="shared" si="36"/>
        <v>5</v>
      </c>
      <c r="J13" s="38">
        <f t="shared" si="36"/>
        <v>17</v>
      </c>
      <c r="K13" s="38">
        <f>F4</f>
        <v>18</v>
      </c>
      <c r="L13" s="38">
        <f t="shared" si="36"/>
        <v>25</v>
      </c>
      <c r="M13" s="38">
        <f t="shared" si="36"/>
        <v>24</v>
      </c>
      <c r="N13" s="38">
        <f t="shared" si="36"/>
        <v>5</v>
      </c>
      <c r="O13" s="38">
        <f t="shared" si="36"/>
        <v>17</v>
      </c>
      <c r="P13" s="38">
        <f t="shared" si="36"/>
        <v>18</v>
      </c>
      <c r="Q13" s="38">
        <f t="shared" si="36"/>
        <v>25</v>
      </c>
      <c r="R13" s="38">
        <f t="shared" si="36"/>
        <v>24</v>
      </c>
      <c r="S13" s="38">
        <f t="shared" si="36"/>
        <v>5</v>
      </c>
      <c r="T13" s="38">
        <f t="shared" si="36"/>
        <v>17</v>
      </c>
      <c r="U13" s="38">
        <f t="shared" si="36"/>
        <v>18</v>
      </c>
      <c r="V13" s="38">
        <f t="shared" si="36"/>
        <v>25</v>
      </c>
      <c r="W13" s="38">
        <f t="shared" si="36"/>
        <v>24</v>
      </c>
      <c r="X13" s="38">
        <f t="shared" si="36"/>
        <v>5</v>
      </c>
      <c r="Y13" s="38">
        <f t="shared" si="36"/>
        <v>17</v>
      </c>
      <c r="Z13" s="38">
        <f t="shared" si="36"/>
        <v>18</v>
      </c>
      <c r="AA13" s="38">
        <f t="shared" si="36"/>
        <v>25</v>
      </c>
      <c r="AB13" s="38">
        <f t="shared" si="36"/>
        <v>24</v>
      </c>
      <c r="AC13" s="38">
        <f t="shared" si="36"/>
        <v>5</v>
      </c>
      <c r="AD13" s="38">
        <f t="shared" si="36"/>
        <v>17</v>
      </c>
      <c r="AE13" s="42">
        <f>AE4</f>
        <v>18</v>
      </c>
      <c r="AG13" s="146"/>
      <c r="AH13" s="49" t="s">
        <v>76</v>
      </c>
      <c r="AI13" s="4">
        <f>F13</f>
        <v>18</v>
      </c>
      <c r="AJ13" s="4">
        <f>G13</f>
        <v>25</v>
      </c>
      <c r="AK13" s="4">
        <f t="shared" si="11"/>
        <v>24</v>
      </c>
      <c r="AL13" s="4">
        <f t="shared" si="12"/>
        <v>5</v>
      </c>
      <c r="AM13" s="4">
        <f t="shared" si="13"/>
        <v>17</v>
      </c>
      <c r="AN13" s="4">
        <f t="shared" si="14"/>
        <v>18</v>
      </c>
      <c r="AO13" s="4">
        <f t="shared" si="15"/>
        <v>25</v>
      </c>
      <c r="AP13" s="4">
        <f t="shared" si="16"/>
        <v>24</v>
      </c>
      <c r="AQ13" s="4">
        <f t="shared" si="17"/>
        <v>5</v>
      </c>
      <c r="AR13" s="4">
        <f t="shared" si="18"/>
        <v>17</v>
      </c>
      <c r="AS13" s="4">
        <f t="shared" si="19"/>
        <v>18</v>
      </c>
      <c r="AT13" s="4">
        <f t="shared" si="20"/>
        <v>25</v>
      </c>
      <c r="AU13" s="4">
        <f t="shared" si="21"/>
        <v>24</v>
      </c>
      <c r="AV13" s="4">
        <f t="shared" si="22"/>
        <v>5</v>
      </c>
      <c r="AW13" s="4">
        <f t="shared" si="23"/>
        <v>17</v>
      </c>
      <c r="AX13" s="4">
        <f t="shared" si="24"/>
        <v>18</v>
      </c>
      <c r="AY13" s="4">
        <f t="shared" si="25"/>
        <v>25</v>
      </c>
      <c r="AZ13" s="4">
        <f t="shared" si="26"/>
        <v>24</v>
      </c>
      <c r="BA13" s="4">
        <f t="shared" si="27"/>
        <v>5</v>
      </c>
      <c r="BB13" s="4">
        <f t="shared" si="28"/>
        <v>17</v>
      </c>
      <c r="BC13" s="4">
        <f t="shared" si="29"/>
        <v>18</v>
      </c>
      <c r="BD13" s="4">
        <f t="shared" si="30"/>
        <v>25</v>
      </c>
      <c r="BE13" s="4">
        <f t="shared" si="31"/>
        <v>24</v>
      </c>
      <c r="BF13" s="4">
        <f t="shared" si="32"/>
        <v>5</v>
      </c>
      <c r="BG13" s="4">
        <f t="shared" si="33"/>
        <v>17</v>
      </c>
      <c r="BH13" s="50">
        <f t="shared" si="34"/>
        <v>18</v>
      </c>
    </row>
    <row r="14" spans="1:60" ht="15.75" thickBot="1" x14ac:dyDescent="0.3">
      <c r="A14" t="s">
        <v>61</v>
      </c>
      <c r="B14">
        <v>13</v>
      </c>
      <c r="C14" t="s">
        <v>61</v>
      </c>
      <c r="D14" s="146"/>
      <c r="E14" s="41" t="s">
        <v>75</v>
      </c>
      <c r="F14" s="76">
        <f>MOD(F12-F13,26)</f>
        <v>10</v>
      </c>
      <c r="G14" s="76">
        <f t="shared" ref="G14:AE14" si="37">MOD(G12-G13,26)</f>
        <v>17</v>
      </c>
      <c r="H14" s="76">
        <f t="shared" si="37"/>
        <v>24</v>
      </c>
      <c r="I14" s="76">
        <f t="shared" si="37"/>
        <v>15</v>
      </c>
      <c r="J14" s="76">
        <f t="shared" si="37"/>
        <v>19</v>
      </c>
      <c r="K14" s="76">
        <f t="shared" si="37"/>
        <v>14</v>
      </c>
      <c r="L14" s="76">
        <f t="shared" si="37"/>
        <v>6</v>
      </c>
      <c r="M14" s="76">
        <f t="shared" si="37"/>
        <v>17</v>
      </c>
      <c r="N14" s="76">
        <f t="shared" si="37"/>
        <v>0</v>
      </c>
      <c r="O14" s="76">
        <f t="shared" si="37"/>
        <v>5</v>
      </c>
      <c r="P14" s="76">
        <f t="shared" si="37"/>
        <v>8</v>
      </c>
      <c r="Q14" s="76">
        <f t="shared" si="37"/>
        <v>0</v>
      </c>
      <c r="R14" s="76">
        <f t="shared" si="37"/>
        <v>8</v>
      </c>
      <c r="S14" s="76">
        <f t="shared" si="37"/>
        <v>10</v>
      </c>
      <c r="T14" s="76">
        <f t="shared" si="37"/>
        <v>17</v>
      </c>
      <c r="U14" s="76">
        <f t="shared" si="37"/>
        <v>24</v>
      </c>
      <c r="V14" s="76">
        <f t="shared" si="37"/>
        <v>15</v>
      </c>
      <c r="W14" s="76">
        <f t="shared" si="37"/>
        <v>19</v>
      </c>
      <c r="X14" s="76">
        <f t="shared" si="37"/>
        <v>14</v>
      </c>
      <c r="Y14" s="76">
        <f t="shared" si="37"/>
        <v>0</v>
      </c>
      <c r="Z14" s="76">
        <f t="shared" si="37"/>
        <v>13</v>
      </c>
      <c r="AA14" s="76">
        <f t="shared" si="37"/>
        <v>0</v>
      </c>
      <c r="AB14" s="76">
        <f t="shared" si="37"/>
        <v>11</v>
      </c>
      <c r="AC14" s="76">
        <f t="shared" si="37"/>
        <v>8</v>
      </c>
      <c r="AD14" s="76">
        <f t="shared" si="37"/>
        <v>25</v>
      </c>
      <c r="AE14" s="77">
        <f t="shared" si="37"/>
        <v>0</v>
      </c>
      <c r="AG14" s="146"/>
      <c r="AH14" s="49" t="s">
        <v>75</v>
      </c>
      <c r="AI14" s="4" t="str">
        <f>"("&amp;AI12&amp;"+"&amp;AI13&amp;") mod 26 = "&amp;F14</f>
        <v>(2+18) mod 26 = 10</v>
      </c>
      <c r="AJ14" s="4" t="str">
        <f t="shared" ref="AJ14:BH14" si="38">"("&amp;AJ12&amp;"+"&amp;AJ13&amp;") mod 26 = "&amp;G14</f>
        <v>(16+25) mod 26 = 17</v>
      </c>
      <c r="AK14" s="4" t="str">
        <f t="shared" si="38"/>
        <v>(22+24) mod 26 = 24</v>
      </c>
      <c r="AL14" s="4" t="str">
        <f t="shared" si="38"/>
        <v>(20+5) mod 26 = 15</v>
      </c>
      <c r="AM14" s="4" t="str">
        <f t="shared" si="38"/>
        <v>(10+17) mod 26 = 19</v>
      </c>
      <c r="AN14" s="4" t="str">
        <f t="shared" si="38"/>
        <v>(6+18) mod 26 = 14</v>
      </c>
      <c r="AO14" s="4" t="str">
        <f t="shared" si="38"/>
        <v>(5+25) mod 26 = 6</v>
      </c>
      <c r="AP14" s="4" t="str">
        <f t="shared" si="38"/>
        <v>(15+24) mod 26 = 17</v>
      </c>
      <c r="AQ14" s="4" t="str">
        <f t="shared" si="38"/>
        <v>(5+5) mod 26 = 0</v>
      </c>
      <c r="AR14" s="4" t="str">
        <f t="shared" si="38"/>
        <v>(22+17) mod 26 = 5</v>
      </c>
      <c r="AS14" s="4" t="str">
        <f t="shared" si="38"/>
        <v>(0+18) mod 26 = 8</v>
      </c>
      <c r="AT14" s="4" t="str">
        <f t="shared" si="38"/>
        <v>(25+25) mod 26 = 0</v>
      </c>
      <c r="AU14" s="4" t="str">
        <f t="shared" si="38"/>
        <v>(6+24) mod 26 = 8</v>
      </c>
      <c r="AV14" s="4" t="str">
        <f t="shared" si="38"/>
        <v>(15+5) mod 26 = 10</v>
      </c>
      <c r="AW14" s="4" t="str">
        <f t="shared" si="38"/>
        <v>(8+17) mod 26 = 17</v>
      </c>
      <c r="AX14" s="4" t="str">
        <f t="shared" si="38"/>
        <v>(16+18) mod 26 = 24</v>
      </c>
      <c r="AY14" s="4" t="str">
        <f t="shared" si="38"/>
        <v>(14+25) mod 26 = 15</v>
      </c>
      <c r="AZ14" s="4" t="str">
        <f t="shared" si="38"/>
        <v>(17+24) mod 26 = 19</v>
      </c>
      <c r="BA14" s="4" t="str">
        <f t="shared" si="38"/>
        <v>(19+5) mod 26 = 14</v>
      </c>
      <c r="BB14" s="4" t="str">
        <f t="shared" si="38"/>
        <v>(17+17) mod 26 = 0</v>
      </c>
      <c r="BC14" s="4" t="str">
        <f t="shared" si="38"/>
        <v>(5+18) mod 26 = 13</v>
      </c>
      <c r="BD14" s="4" t="str">
        <f t="shared" si="38"/>
        <v>(25+25) mod 26 = 0</v>
      </c>
      <c r="BE14" s="4" t="str">
        <f t="shared" si="38"/>
        <v>(9+24) mod 26 = 11</v>
      </c>
      <c r="BF14" s="4" t="str">
        <f t="shared" si="38"/>
        <v>(13+5) mod 26 = 8</v>
      </c>
      <c r="BG14" s="4" t="str">
        <f t="shared" si="38"/>
        <v>(16+17) mod 26 = 25</v>
      </c>
      <c r="BH14" s="50" t="str">
        <f t="shared" si="38"/>
        <v>(18+18) mod 26 = 0</v>
      </c>
    </row>
    <row r="15" spans="1:60" ht="15" customHeight="1" thickBot="1" x14ac:dyDescent="0.3">
      <c r="A15" t="s">
        <v>62</v>
      </c>
      <c r="B15">
        <v>14</v>
      </c>
      <c r="C15" t="s">
        <v>62</v>
      </c>
      <c r="D15" s="147"/>
      <c r="E15" s="85" t="s">
        <v>91</v>
      </c>
      <c r="F15" s="103" t="str">
        <f>VLOOKUP(F14,$B$1:$C$26,2,FALSE)</f>
        <v>K</v>
      </c>
      <c r="G15" s="103" t="str">
        <f t="shared" ref="G15:AE15" si="39">VLOOKUP(G14,$B$1:$C$26,2,FALSE)</f>
        <v>R</v>
      </c>
      <c r="H15" s="103" t="str">
        <f t="shared" si="39"/>
        <v>Y</v>
      </c>
      <c r="I15" s="103" t="str">
        <f t="shared" si="39"/>
        <v>P</v>
      </c>
      <c r="J15" s="103" t="str">
        <f t="shared" si="39"/>
        <v>T</v>
      </c>
      <c r="K15" s="103" t="str">
        <f t="shared" si="39"/>
        <v>O</v>
      </c>
      <c r="L15" s="103" t="str">
        <f t="shared" si="39"/>
        <v>G</v>
      </c>
      <c r="M15" s="103" t="str">
        <f t="shared" si="39"/>
        <v>R</v>
      </c>
      <c r="N15" s="103" t="str">
        <f t="shared" si="39"/>
        <v>A</v>
      </c>
      <c r="O15" s="103" t="str">
        <f t="shared" si="39"/>
        <v>F</v>
      </c>
      <c r="P15" s="103" t="str">
        <f t="shared" si="39"/>
        <v>I</v>
      </c>
      <c r="Q15" s="103" t="str">
        <f t="shared" si="39"/>
        <v>A</v>
      </c>
      <c r="R15" s="103" t="str">
        <f t="shared" si="39"/>
        <v>I</v>
      </c>
      <c r="S15" s="103" t="str">
        <f t="shared" si="39"/>
        <v>K</v>
      </c>
      <c r="T15" s="103" t="str">
        <f t="shared" si="39"/>
        <v>R</v>
      </c>
      <c r="U15" s="103" t="str">
        <f t="shared" si="39"/>
        <v>Y</v>
      </c>
      <c r="V15" s="103" t="str">
        <f t="shared" si="39"/>
        <v>P</v>
      </c>
      <c r="W15" s="103" t="str">
        <f t="shared" si="39"/>
        <v>T</v>
      </c>
      <c r="X15" s="103" t="str">
        <f t="shared" si="39"/>
        <v>O</v>
      </c>
      <c r="Y15" s="103" t="str">
        <f t="shared" si="39"/>
        <v>A</v>
      </c>
      <c r="Z15" s="103" t="str">
        <f t="shared" si="39"/>
        <v>N</v>
      </c>
      <c r="AA15" s="103" t="str">
        <f t="shared" si="39"/>
        <v>A</v>
      </c>
      <c r="AB15" s="103" t="str">
        <f t="shared" si="39"/>
        <v>L</v>
      </c>
      <c r="AC15" s="103" t="str">
        <f t="shared" si="39"/>
        <v>I</v>
      </c>
      <c r="AD15" s="103" t="str">
        <f t="shared" si="39"/>
        <v>Z</v>
      </c>
      <c r="AE15" s="103" t="str">
        <f t="shared" si="39"/>
        <v>A</v>
      </c>
      <c r="AG15" s="147"/>
      <c r="AH15" s="51" t="s">
        <v>91</v>
      </c>
      <c r="AI15" s="52" t="str">
        <f>F15</f>
        <v>K</v>
      </c>
      <c r="AJ15" s="52" t="str">
        <f t="shared" ref="AJ15:BH15" si="40">G15</f>
        <v>R</v>
      </c>
      <c r="AK15" s="52" t="str">
        <f t="shared" si="40"/>
        <v>Y</v>
      </c>
      <c r="AL15" s="52" t="str">
        <f t="shared" si="40"/>
        <v>P</v>
      </c>
      <c r="AM15" s="52" t="str">
        <f t="shared" si="40"/>
        <v>T</v>
      </c>
      <c r="AN15" s="52" t="str">
        <f t="shared" si="40"/>
        <v>O</v>
      </c>
      <c r="AO15" s="52" t="str">
        <f t="shared" si="40"/>
        <v>G</v>
      </c>
      <c r="AP15" s="52" t="str">
        <f t="shared" si="40"/>
        <v>R</v>
      </c>
      <c r="AQ15" s="52" t="str">
        <f t="shared" si="40"/>
        <v>A</v>
      </c>
      <c r="AR15" s="52" t="str">
        <f t="shared" si="40"/>
        <v>F</v>
      </c>
      <c r="AS15" s="52" t="str">
        <f t="shared" si="40"/>
        <v>I</v>
      </c>
      <c r="AT15" s="52" t="str">
        <f t="shared" si="40"/>
        <v>A</v>
      </c>
      <c r="AU15" s="52" t="str">
        <f t="shared" si="40"/>
        <v>I</v>
      </c>
      <c r="AV15" s="52" t="str">
        <f t="shared" si="40"/>
        <v>K</v>
      </c>
      <c r="AW15" s="52" t="str">
        <f t="shared" si="40"/>
        <v>R</v>
      </c>
      <c r="AX15" s="52" t="str">
        <f t="shared" si="40"/>
        <v>Y</v>
      </c>
      <c r="AY15" s="52" t="str">
        <f t="shared" si="40"/>
        <v>P</v>
      </c>
      <c r="AZ15" s="52" t="str">
        <f t="shared" si="40"/>
        <v>T</v>
      </c>
      <c r="BA15" s="52" t="str">
        <f t="shared" si="40"/>
        <v>O</v>
      </c>
      <c r="BB15" s="52" t="str">
        <f t="shared" si="40"/>
        <v>A</v>
      </c>
      <c r="BC15" s="52" t="str">
        <f t="shared" si="40"/>
        <v>N</v>
      </c>
      <c r="BD15" s="52" t="str">
        <f t="shared" si="40"/>
        <v>A</v>
      </c>
      <c r="BE15" s="52" t="str">
        <f t="shared" si="40"/>
        <v>L</v>
      </c>
      <c r="BF15" s="52" t="str">
        <f t="shared" si="40"/>
        <v>I</v>
      </c>
      <c r="BG15" s="52" t="str">
        <f t="shared" si="40"/>
        <v>Z</v>
      </c>
      <c r="BH15" s="53" t="str">
        <f t="shared" si="40"/>
        <v>A</v>
      </c>
    </row>
    <row r="16" spans="1:60" x14ac:dyDescent="0.25">
      <c r="A16" t="s">
        <v>63</v>
      </c>
      <c r="B16">
        <v>15</v>
      </c>
      <c r="C16" t="s">
        <v>63</v>
      </c>
    </row>
    <row r="17" spans="1:3" x14ac:dyDescent="0.25">
      <c r="A17" t="s">
        <v>64</v>
      </c>
      <c r="B17">
        <v>16</v>
      </c>
      <c r="C17" t="s">
        <v>64</v>
      </c>
    </row>
    <row r="18" spans="1:3" x14ac:dyDescent="0.25">
      <c r="A18" t="s">
        <v>65</v>
      </c>
      <c r="B18">
        <v>17</v>
      </c>
      <c r="C18" t="s">
        <v>65</v>
      </c>
    </row>
    <row r="19" spans="1:3" x14ac:dyDescent="0.25">
      <c r="A19" t="s">
        <v>66</v>
      </c>
      <c r="B19">
        <v>18</v>
      </c>
      <c r="C19" t="s">
        <v>66</v>
      </c>
    </row>
    <row r="20" spans="1:3" x14ac:dyDescent="0.25">
      <c r="A20" t="s">
        <v>67</v>
      </c>
      <c r="B20">
        <v>19</v>
      </c>
      <c r="C20" t="s">
        <v>67</v>
      </c>
    </row>
    <row r="21" spans="1:3" x14ac:dyDescent="0.25">
      <c r="A21" t="s">
        <v>68</v>
      </c>
      <c r="B21">
        <v>20</v>
      </c>
      <c r="C21" t="s">
        <v>68</v>
      </c>
    </row>
    <row r="22" spans="1:3" x14ac:dyDescent="0.25">
      <c r="A22" t="s">
        <v>69</v>
      </c>
      <c r="B22">
        <v>21</v>
      </c>
      <c r="C22" t="s">
        <v>69</v>
      </c>
    </row>
    <row r="23" spans="1:3" x14ac:dyDescent="0.25">
      <c r="A23" t="s">
        <v>70</v>
      </c>
      <c r="B23">
        <v>22</v>
      </c>
      <c r="C23" t="s">
        <v>70</v>
      </c>
    </row>
    <row r="24" spans="1:3" x14ac:dyDescent="0.25">
      <c r="A24" t="s">
        <v>71</v>
      </c>
      <c r="B24">
        <v>23</v>
      </c>
      <c r="C24" t="s">
        <v>71</v>
      </c>
    </row>
    <row r="25" spans="1:3" x14ac:dyDescent="0.25">
      <c r="A25" t="s">
        <v>72</v>
      </c>
      <c r="B25">
        <v>24</v>
      </c>
      <c r="C25" t="s">
        <v>72</v>
      </c>
    </row>
    <row r="26" spans="1:3" x14ac:dyDescent="0.25">
      <c r="A26" t="s">
        <v>73</v>
      </c>
      <c r="B26">
        <v>25</v>
      </c>
      <c r="C26" t="s">
        <v>73</v>
      </c>
    </row>
  </sheetData>
  <mergeCells count="6">
    <mergeCell ref="AH2:BH2"/>
    <mergeCell ref="AG11:AG15"/>
    <mergeCell ref="AG5:AG9"/>
    <mergeCell ref="D5:D9"/>
    <mergeCell ref="D11:D15"/>
    <mergeCell ref="E2:A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FCE-6F9B-4FB2-8E12-76AD46CA74BC}">
  <dimension ref="A1:AC26"/>
  <sheetViews>
    <sheetView topLeftCell="D1" workbookViewId="0">
      <selection activeCell="Y21" sqref="Y21"/>
    </sheetView>
  </sheetViews>
  <sheetFormatPr defaultRowHeight="15" customHeight="1" x14ac:dyDescent="0.25"/>
  <cols>
    <col min="1" max="1" width="2.85546875" hidden="1" customWidth="1"/>
    <col min="2" max="2" width="3" hidden="1" customWidth="1"/>
    <col min="3" max="3" width="2.85546875" hidden="1" customWidth="1"/>
    <col min="5" max="13" width="5.5703125" customWidth="1"/>
  </cols>
  <sheetData>
    <row r="1" spans="1:29" ht="15" customHeight="1" thickBot="1" x14ac:dyDescent="0.3">
      <c r="A1" t="s">
        <v>48</v>
      </c>
      <c r="B1">
        <v>0</v>
      </c>
      <c r="C1" t="s">
        <v>48</v>
      </c>
    </row>
    <row r="2" spans="1:29" ht="15" customHeight="1" thickBot="1" x14ac:dyDescent="0.3">
      <c r="A2" t="s">
        <v>49</v>
      </c>
      <c r="B2">
        <v>1</v>
      </c>
      <c r="C2" t="s">
        <v>49</v>
      </c>
      <c r="E2" s="167" t="s">
        <v>5</v>
      </c>
      <c r="F2" s="168"/>
      <c r="G2" s="168"/>
      <c r="H2" s="168"/>
      <c r="I2" s="168"/>
      <c r="J2" s="168"/>
      <c r="K2" s="168"/>
      <c r="L2" s="168"/>
      <c r="M2" s="169"/>
      <c r="O2" s="170" t="s">
        <v>6</v>
      </c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2"/>
    </row>
    <row r="3" spans="1:29" ht="15" customHeight="1" thickBot="1" x14ac:dyDescent="0.3">
      <c r="A3" t="s">
        <v>50</v>
      </c>
      <c r="B3">
        <v>2</v>
      </c>
      <c r="C3" t="s">
        <v>50</v>
      </c>
      <c r="D3" s="164" t="s">
        <v>92</v>
      </c>
      <c r="E3" s="121" t="s">
        <v>67</v>
      </c>
      <c r="F3" s="121" t="s">
        <v>52</v>
      </c>
      <c r="G3" s="121" t="s">
        <v>59</v>
      </c>
      <c r="H3" s="121" t="s">
        <v>52</v>
      </c>
      <c r="I3" s="121" t="s">
        <v>70</v>
      </c>
      <c r="J3" s="121" t="s">
        <v>56</v>
      </c>
      <c r="K3" s="121" t="s">
        <v>73</v>
      </c>
      <c r="L3" s="121" t="s">
        <v>62</v>
      </c>
      <c r="M3" s="121" t="s">
        <v>65</v>
      </c>
      <c r="N3" s="91"/>
      <c r="O3" s="173" t="s">
        <v>94</v>
      </c>
      <c r="P3" s="162"/>
      <c r="Q3" s="162"/>
      <c r="R3" s="92"/>
      <c r="S3" s="171" t="s">
        <v>95</v>
      </c>
      <c r="T3" s="171"/>
      <c r="U3" s="171"/>
      <c r="V3" s="92"/>
      <c r="W3" s="162" t="s">
        <v>96</v>
      </c>
      <c r="X3" s="162"/>
      <c r="Y3" s="162"/>
      <c r="Z3" s="92"/>
      <c r="AA3" s="162" t="s">
        <v>97</v>
      </c>
      <c r="AB3" s="162"/>
      <c r="AC3" s="163"/>
    </row>
    <row r="4" spans="1:29" ht="15" customHeight="1" thickBot="1" x14ac:dyDescent="0.3">
      <c r="A4" t="s">
        <v>51</v>
      </c>
      <c r="B4">
        <v>3</v>
      </c>
      <c r="C4" t="s">
        <v>51</v>
      </c>
      <c r="D4" s="165"/>
      <c r="E4" s="98">
        <f>VLOOKUP(E3,$A$1:$B$26,2,FALSE)</f>
        <v>19</v>
      </c>
      <c r="F4" s="89">
        <f t="shared" ref="F4:M4" si="0">VLOOKUP(F3,$A$1:$B$26,2,FALSE)</f>
        <v>4</v>
      </c>
      <c r="G4" s="89">
        <f t="shared" si="0"/>
        <v>11</v>
      </c>
      <c r="H4" s="89">
        <f t="shared" si="0"/>
        <v>4</v>
      </c>
      <c r="I4" s="89">
        <f t="shared" si="0"/>
        <v>22</v>
      </c>
      <c r="J4" s="89">
        <f t="shared" si="0"/>
        <v>8</v>
      </c>
      <c r="K4" s="89">
        <f t="shared" si="0"/>
        <v>25</v>
      </c>
      <c r="L4" s="89">
        <f t="shared" si="0"/>
        <v>14</v>
      </c>
      <c r="M4" s="89">
        <f t="shared" si="0"/>
        <v>17</v>
      </c>
      <c r="N4" s="3"/>
      <c r="O4" s="10">
        <f>E4</f>
        <v>19</v>
      </c>
      <c r="P4" s="86">
        <f>F4</f>
        <v>4</v>
      </c>
      <c r="Q4" s="86">
        <f>G4</f>
        <v>11</v>
      </c>
      <c r="R4" s="87"/>
      <c r="S4" s="121">
        <v>9</v>
      </c>
      <c r="T4" s="121">
        <v>3</v>
      </c>
      <c r="U4" s="121">
        <v>4</v>
      </c>
      <c r="V4" s="88"/>
      <c r="W4" s="86">
        <f>$O4*S$4+$P4*S$5+$Q4*S$6</f>
        <v>265</v>
      </c>
      <c r="X4" s="86">
        <f>$O4*T$4+$P4*T$5+$Q4*T$6</f>
        <v>120</v>
      </c>
      <c r="Y4" s="86">
        <f>$O4*U$4+$P4*U$5+$Q4*U$6</f>
        <v>168</v>
      </c>
      <c r="Z4" s="86"/>
      <c r="AA4" s="86">
        <f t="shared" ref="AA4:AC6" si="1">MOD(W4,26)</f>
        <v>5</v>
      </c>
      <c r="AB4" s="86">
        <f t="shared" si="1"/>
        <v>16</v>
      </c>
      <c r="AC4" s="11">
        <f t="shared" si="1"/>
        <v>12</v>
      </c>
    </row>
    <row r="5" spans="1:29" ht="15" customHeight="1" thickBot="1" x14ac:dyDescent="0.3">
      <c r="A5" t="s">
        <v>52</v>
      </c>
      <c r="B5">
        <v>4</v>
      </c>
      <c r="C5" t="s">
        <v>52</v>
      </c>
      <c r="D5" s="165"/>
      <c r="E5" s="99">
        <f>AA4</f>
        <v>5</v>
      </c>
      <c r="F5" s="97">
        <f>AB4</f>
        <v>16</v>
      </c>
      <c r="G5" s="97">
        <f>AC4</f>
        <v>12</v>
      </c>
      <c r="H5" s="97">
        <f>AA5</f>
        <v>4</v>
      </c>
      <c r="I5" s="97">
        <f>AB5</f>
        <v>18</v>
      </c>
      <c r="J5" s="97">
        <f>AC5</f>
        <v>24</v>
      </c>
      <c r="K5" s="97">
        <f>AA6</f>
        <v>9</v>
      </c>
      <c r="L5" s="97">
        <f>AB6</f>
        <v>6</v>
      </c>
      <c r="M5" s="100">
        <f>AC6</f>
        <v>16</v>
      </c>
      <c r="N5" s="3"/>
      <c r="O5" s="10">
        <f>H4</f>
        <v>4</v>
      </c>
      <c r="P5" s="86">
        <f>I4</f>
        <v>22</v>
      </c>
      <c r="Q5" s="86">
        <f>J4</f>
        <v>8</v>
      </c>
      <c r="R5" s="87"/>
      <c r="S5" s="121">
        <v>7</v>
      </c>
      <c r="T5" s="121">
        <v>2</v>
      </c>
      <c r="U5" s="121">
        <v>1</v>
      </c>
      <c r="V5" s="88"/>
      <c r="W5" s="86">
        <f>$O5*S$4+$P5*S$5+$Q5*S$6</f>
        <v>238</v>
      </c>
      <c r="X5" s="86">
        <f t="shared" ref="X5:Y6" si="2">$O5*T$4+$P5*T$5+$Q5*T$6</f>
        <v>96</v>
      </c>
      <c r="Y5" s="86">
        <f t="shared" si="2"/>
        <v>102</v>
      </c>
      <c r="Z5" s="86"/>
      <c r="AA5" s="86">
        <f t="shared" si="1"/>
        <v>4</v>
      </c>
      <c r="AB5" s="86">
        <f t="shared" si="1"/>
        <v>18</v>
      </c>
      <c r="AC5" s="11">
        <f t="shared" si="1"/>
        <v>24</v>
      </c>
    </row>
    <row r="6" spans="1:29" ht="15" customHeight="1" thickBot="1" x14ac:dyDescent="0.3">
      <c r="A6" t="s">
        <v>53</v>
      </c>
      <c r="B6">
        <v>5</v>
      </c>
      <c r="C6" t="s">
        <v>53</v>
      </c>
      <c r="D6" s="166"/>
      <c r="E6" s="103" t="str">
        <f>VLOOKUP(E5,$B$1:$C$26,2,FALSE)</f>
        <v>F</v>
      </c>
      <c r="F6" s="103" t="str">
        <f t="shared" ref="F6:M6" si="3">VLOOKUP(F5,$B$1:$C$26,2,FALSE)</f>
        <v>Q</v>
      </c>
      <c r="G6" s="103" t="str">
        <f t="shared" si="3"/>
        <v>M</v>
      </c>
      <c r="H6" s="103" t="str">
        <f t="shared" si="3"/>
        <v>E</v>
      </c>
      <c r="I6" s="103" t="str">
        <f t="shared" si="3"/>
        <v>S</v>
      </c>
      <c r="J6" s="103" t="str">
        <f t="shared" si="3"/>
        <v>Y</v>
      </c>
      <c r="K6" s="103" t="str">
        <f t="shared" si="3"/>
        <v>J</v>
      </c>
      <c r="L6" s="103" t="str">
        <f t="shared" si="3"/>
        <v>G</v>
      </c>
      <c r="M6" s="103" t="str">
        <f t="shared" si="3"/>
        <v>Q</v>
      </c>
      <c r="N6" s="93"/>
      <c r="O6" s="63">
        <f>K4</f>
        <v>25</v>
      </c>
      <c r="P6" s="94">
        <f>L4</f>
        <v>14</v>
      </c>
      <c r="Q6" s="94">
        <f>M4</f>
        <v>17</v>
      </c>
      <c r="R6" s="95"/>
      <c r="S6" s="121">
        <v>6</v>
      </c>
      <c r="T6" s="121">
        <v>5</v>
      </c>
      <c r="U6" s="121">
        <v>8</v>
      </c>
      <c r="V6" s="96"/>
      <c r="W6" s="94">
        <f>$O6*S$4+$P6*S$5+$Q6*S$6</f>
        <v>425</v>
      </c>
      <c r="X6" s="94">
        <f t="shared" si="2"/>
        <v>188</v>
      </c>
      <c r="Y6" s="94">
        <f t="shared" si="2"/>
        <v>250</v>
      </c>
      <c r="Z6" s="94"/>
      <c r="AA6" s="94">
        <f t="shared" si="1"/>
        <v>9</v>
      </c>
      <c r="AB6" s="94">
        <f t="shared" si="1"/>
        <v>6</v>
      </c>
      <c r="AC6" s="65">
        <f t="shared" si="1"/>
        <v>16</v>
      </c>
    </row>
    <row r="7" spans="1:29" ht="15" customHeight="1" thickBot="1" x14ac:dyDescent="0.3">
      <c r="A7" t="s">
        <v>54</v>
      </c>
      <c r="B7">
        <v>6</v>
      </c>
      <c r="C7" t="s">
        <v>54</v>
      </c>
      <c r="E7" s="99"/>
      <c r="F7" s="97"/>
      <c r="G7" s="97"/>
      <c r="H7" s="97"/>
      <c r="I7" s="97"/>
      <c r="J7" s="97"/>
      <c r="K7" s="97"/>
      <c r="L7" s="97"/>
      <c r="M7" s="100"/>
      <c r="O7" s="101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102"/>
    </row>
    <row r="8" spans="1:29" ht="15" customHeight="1" thickBot="1" x14ac:dyDescent="0.3">
      <c r="A8" t="s">
        <v>55</v>
      </c>
      <c r="B8">
        <v>7</v>
      </c>
      <c r="C8" t="s">
        <v>55</v>
      </c>
      <c r="D8" s="164" t="s">
        <v>93</v>
      </c>
      <c r="E8" s="121" t="str">
        <f>E6</f>
        <v>F</v>
      </c>
      <c r="F8" s="121" t="str">
        <f t="shared" ref="F8:M8" si="4">F6</f>
        <v>Q</v>
      </c>
      <c r="G8" s="121" t="str">
        <f>G6</f>
        <v>M</v>
      </c>
      <c r="H8" s="121" t="str">
        <f t="shared" si="4"/>
        <v>E</v>
      </c>
      <c r="I8" s="121" t="str">
        <f t="shared" si="4"/>
        <v>S</v>
      </c>
      <c r="J8" s="121" t="str">
        <f t="shared" si="4"/>
        <v>Y</v>
      </c>
      <c r="K8" s="121" t="str">
        <f t="shared" si="4"/>
        <v>J</v>
      </c>
      <c r="L8" s="121" t="str">
        <f t="shared" si="4"/>
        <v>G</v>
      </c>
      <c r="M8" s="121" t="str">
        <f t="shared" si="4"/>
        <v>Q</v>
      </c>
      <c r="N8" s="91"/>
      <c r="O8" s="173" t="s">
        <v>98</v>
      </c>
      <c r="P8" s="162"/>
      <c r="Q8" s="162"/>
      <c r="R8" s="92"/>
      <c r="S8" s="171" t="s">
        <v>95</v>
      </c>
      <c r="T8" s="171"/>
      <c r="U8" s="171"/>
      <c r="V8" s="92"/>
      <c r="W8" s="162" t="s">
        <v>96</v>
      </c>
      <c r="X8" s="162"/>
      <c r="Y8" s="162"/>
      <c r="Z8" s="92"/>
      <c r="AA8" s="162" t="s">
        <v>97</v>
      </c>
      <c r="AB8" s="162"/>
      <c r="AC8" s="163"/>
    </row>
    <row r="9" spans="1:29" ht="15" customHeight="1" thickBot="1" x14ac:dyDescent="0.3">
      <c r="A9" t="s">
        <v>56</v>
      </c>
      <c r="B9">
        <v>8</v>
      </c>
      <c r="C9" t="s">
        <v>56</v>
      </c>
      <c r="D9" s="165"/>
      <c r="E9" s="104">
        <f>VLOOKUP(E8,$A$1:$B$26,2,FALSE)</f>
        <v>5</v>
      </c>
      <c r="F9" s="105">
        <f t="shared" ref="F9:M9" si="5">VLOOKUP(F8,$A$1:$B$26,2,FALSE)</f>
        <v>16</v>
      </c>
      <c r="G9" s="105">
        <f>VLOOKUP(G8,$A$1:$B$26,2,FALSE)</f>
        <v>12</v>
      </c>
      <c r="H9" s="105">
        <f t="shared" si="5"/>
        <v>4</v>
      </c>
      <c r="I9" s="105">
        <f t="shared" si="5"/>
        <v>18</v>
      </c>
      <c r="J9" s="105">
        <f t="shared" si="5"/>
        <v>24</v>
      </c>
      <c r="K9" s="105">
        <f t="shared" si="5"/>
        <v>9</v>
      </c>
      <c r="L9" s="105">
        <f t="shared" si="5"/>
        <v>6</v>
      </c>
      <c r="M9" s="106">
        <f t="shared" si="5"/>
        <v>16</v>
      </c>
      <c r="N9" s="107"/>
      <c r="O9" s="10">
        <f>E9</f>
        <v>5</v>
      </c>
      <c r="P9" s="86">
        <f>F9</f>
        <v>16</v>
      </c>
      <c r="Q9" s="86">
        <f>G9</f>
        <v>12</v>
      </c>
      <c r="R9" s="87"/>
      <c r="S9" s="121">
        <v>25</v>
      </c>
      <c r="T9" s="121">
        <v>24</v>
      </c>
      <c r="U9" s="121">
        <v>17</v>
      </c>
      <c r="V9" s="88"/>
      <c r="W9" s="86">
        <f t="shared" ref="W9:Y11" si="6">$O9*S$9+$P9*S$10+$Q9*S$11</f>
        <v>409</v>
      </c>
      <c r="X9" s="86">
        <f t="shared" si="6"/>
        <v>732</v>
      </c>
      <c r="Y9" s="86">
        <f t="shared" si="6"/>
        <v>193</v>
      </c>
      <c r="Z9" s="86"/>
      <c r="AA9" s="86">
        <f t="shared" ref="AA9:AC11" si="7">MOD(W9,26)</f>
        <v>19</v>
      </c>
      <c r="AB9" s="86">
        <f t="shared" si="7"/>
        <v>4</v>
      </c>
      <c r="AC9" s="11">
        <f t="shared" si="7"/>
        <v>11</v>
      </c>
    </row>
    <row r="10" spans="1:29" ht="15" customHeight="1" thickBot="1" x14ac:dyDescent="0.3">
      <c r="A10" t="s">
        <v>57</v>
      </c>
      <c r="B10">
        <v>9</v>
      </c>
      <c r="C10" t="s">
        <v>57</v>
      </c>
      <c r="D10" s="165"/>
      <c r="E10" s="35">
        <f>AA9</f>
        <v>19</v>
      </c>
      <c r="F10" s="27">
        <f>AB9</f>
        <v>4</v>
      </c>
      <c r="G10" s="27">
        <f>AC9</f>
        <v>11</v>
      </c>
      <c r="H10" s="27">
        <f>AA10</f>
        <v>4</v>
      </c>
      <c r="I10" s="27">
        <f>AB10</f>
        <v>22</v>
      </c>
      <c r="J10" s="27">
        <f>AC10</f>
        <v>8</v>
      </c>
      <c r="K10" s="27">
        <f>AA11</f>
        <v>25</v>
      </c>
      <c r="L10" s="27">
        <f>AB11</f>
        <v>14</v>
      </c>
      <c r="M10" s="29">
        <f>AC11</f>
        <v>17</v>
      </c>
      <c r="N10" s="3"/>
      <c r="O10" s="10">
        <f>H9</f>
        <v>4</v>
      </c>
      <c r="P10" s="86">
        <f>I9</f>
        <v>18</v>
      </c>
      <c r="Q10" s="86">
        <f>J9</f>
        <v>24</v>
      </c>
      <c r="R10" s="87"/>
      <c r="S10" s="121">
        <v>14</v>
      </c>
      <c r="T10" s="121">
        <v>24</v>
      </c>
      <c r="U10" s="121">
        <v>3</v>
      </c>
      <c r="V10" s="88"/>
      <c r="W10" s="86">
        <f t="shared" si="6"/>
        <v>472</v>
      </c>
      <c r="X10" s="86">
        <f t="shared" si="6"/>
        <v>984</v>
      </c>
      <c r="Y10" s="86">
        <f t="shared" si="6"/>
        <v>242</v>
      </c>
      <c r="Z10" s="86"/>
      <c r="AA10" s="86">
        <f t="shared" si="7"/>
        <v>4</v>
      </c>
      <c r="AB10" s="86">
        <f t="shared" si="7"/>
        <v>22</v>
      </c>
      <c r="AC10" s="11">
        <f t="shared" si="7"/>
        <v>8</v>
      </c>
    </row>
    <row r="11" spans="1:29" ht="15" customHeight="1" thickBot="1" x14ac:dyDescent="0.3">
      <c r="A11" t="s">
        <v>58</v>
      </c>
      <c r="B11">
        <v>10</v>
      </c>
      <c r="C11" t="s">
        <v>58</v>
      </c>
      <c r="D11" s="166"/>
      <c r="E11" s="103" t="str">
        <f>VLOOKUP(E10,$B$1:$C$26,2,FALSE)</f>
        <v>T</v>
      </c>
      <c r="F11" s="103" t="str">
        <f t="shared" ref="F11:M11" si="8">VLOOKUP(F10,$B$1:$C$26,2,FALSE)</f>
        <v>E</v>
      </c>
      <c r="G11" s="103" t="str">
        <f t="shared" si="8"/>
        <v>L</v>
      </c>
      <c r="H11" s="103" t="str">
        <f t="shared" si="8"/>
        <v>E</v>
      </c>
      <c r="I11" s="103" t="str">
        <f t="shared" si="8"/>
        <v>W</v>
      </c>
      <c r="J11" s="103" t="str">
        <f t="shared" si="8"/>
        <v>I</v>
      </c>
      <c r="K11" s="103" t="str">
        <f t="shared" si="8"/>
        <v>Z</v>
      </c>
      <c r="L11" s="103" t="str">
        <f t="shared" si="8"/>
        <v>O</v>
      </c>
      <c r="M11" s="103" t="str">
        <f t="shared" si="8"/>
        <v>R</v>
      </c>
      <c r="N11" s="93"/>
      <c r="O11" s="63">
        <f>K9</f>
        <v>9</v>
      </c>
      <c r="P11" s="94">
        <f>L9</f>
        <v>6</v>
      </c>
      <c r="Q11" s="94">
        <f>M9</f>
        <v>16</v>
      </c>
      <c r="R11" s="95"/>
      <c r="S11" s="121">
        <v>5</v>
      </c>
      <c r="T11" s="121">
        <v>19</v>
      </c>
      <c r="U11" s="121">
        <v>5</v>
      </c>
      <c r="V11" s="96"/>
      <c r="W11" s="94">
        <f t="shared" si="6"/>
        <v>389</v>
      </c>
      <c r="X11" s="94">
        <f t="shared" si="6"/>
        <v>664</v>
      </c>
      <c r="Y11" s="94">
        <f t="shared" si="6"/>
        <v>251</v>
      </c>
      <c r="Z11" s="94"/>
      <c r="AA11" s="94">
        <f t="shared" si="7"/>
        <v>25</v>
      </c>
      <c r="AB11" s="94">
        <f t="shared" si="7"/>
        <v>14</v>
      </c>
      <c r="AC11" s="65">
        <f t="shared" si="7"/>
        <v>17</v>
      </c>
    </row>
    <row r="12" spans="1:29" ht="15" customHeight="1" x14ac:dyDescent="0.25">
      <c r="A12" t="s">
        <v>59</v>
      </c>
      <c r="B12">
        <v>11</v>
      </c>
      <c r="C12" t="s">
        <v>59</v>
      </c>
    </row>
    <row r="13" spans="1:29" ht="15" customHeight="1" x14ac:dyDescent="0.25">
      <c r="A13" t="s">
        <v>60</v>
      </c>
      <c r="B13">
        <v>12</v>
      </c>
      <c r="C13" t="s">
        <v>60</v>
      </c>
    </row>
    <row r="14" spans="1:29" ht="15" customHeight="1" x14ac:dyDescent="0.25">
      <c r="A14" t="s">
        <v>61</v>
      </c>
      <c r="B14">
        <v>13</v>
      </c>
      <c r="C14" t="s">
        <v>61</v>
      </c>
    </row>
    <row r="15" spans="1:29" ht="15" customHeight="1" x14ac:dyDescent="0.25">
      <c r="A15" t="s">
        <v>62</v>
      </c>
      <c r="B15">
        <v>14</v>
      </c>
      <c r="C15" t="s">
        <v>62</v>
      </c>
    </row>
    <row r="16" spans="1:29" ht="15" customHeight="1" x14ac:dyDescent="0.25">
      <c r="A16" t="s">
        <v>63</v>
      </c>
      <c r="B16">
        <v>15</v>
      </c>
      <c r="C16" t="s">
        <v>63</v>
      </c>
    </row>
    <row r="17" spans="1:3" ht="15" customHeight="1" x14ac:dyDescent="0.25">
      <c r="A17" t="s">
        <v>64</v>
      </c>
      <c r="B17">
        <v>16</v>
      </c>
      <c r="C17" t="s">
        <v>64</v>
      </c>
    </row>
    <row r="18" spans="1:3" ht="15" customHeight="1" x14ac:dyDescent="0.25">
      <c r="A18" t="s">
        <v>65</v>
      </c>
      <c r="B18">
        <v>17</v>
      </c>
      <c r="C18" t="s">
        <v>65</v>
      </c>
    </row>
    <row r="19" spans="1:3" ht="15" customHeight="1" x14ac:dyDescent="0.25">
      <c r="A19" t="s">
        <v>66</v>
      </c>
      <c r="B19">
        <v>18</v>
      </c>
      <c r="C19" t="s">
        <v>66</v>
      </c>
    </row>
    <row r="20" spans="1:3" ht="15" customHeight="1" x14ac:dyDescent="0.25">
      <c r="A20" t="s">
        <v>67</v>
      </c>
      <c r="B20">
        <v>19</v>
      </c>
      <c r="C20" t="s">
        <v>67</v>
      </c>
    </row>
    <row r="21" spans="1:3" ht="15" customHeight="1" x14ac:dyDescent="0.25">
      <c r="A21" t="s">
        <v>68</v>
      </c>
      <c r="B21">
        <v>20</v>
      </c>
      <c r="C21" t="s">
        <v>68</v>
      </c>
    </row>
    <row r="22" spans="1:3" ht="15" customHeight="1" x14ac:dyDescent="0.25">
      <c r="A22" t="s">
        <v>69</v>
      </c>
      <c r="B22">
        <v>21</v>
      </c>
      <c r="C22" t="s">
        <v>69</v>
      </c>
    </row>
    <row r="23" spans="1:3" ht="15" customHeight="1" x14ac:dyDescent="0.25">
      <c r="A23" t="s">
        <v>70</v>
      </c>
      <c r="B23">
        <v>22</v>
      </c>
      <c r="C23" t="s">
        <v>70</v>
      </c>
    </row>
    <row r="24" spans="1:3" ht="15" customHeight="1" x14ac:dyDescent="0.25">
      <c r="A24" t="s">
        <v>71</v>
      </c>
      <c r="B24">
        <v>23</v>
      </c>
      <c r="C24" t="s">
        <v>71</v>
      </c>
    </row>
    <row r="25" spans="1:3" ht="15" customHeight="1" x14ac:dyDescent="0.25">
      <c r="A25" t="s">
        <v>72</v>
      </c>
      <c r="B25">
        <v>24</v>
      </c>
      <c r="C25" t="s">
        <v>72</v>
      </c>
    </row>
    <row r="26" spans="1:3" ht="15" customHeight="1" x14ac:dyDescent="0.25">
      <c r="A26" t="s">
        <v>73</v>
      </c>
      <c r="B26">
        <v>25</v>
      </c>
      <c r="C26" t="s">
        <v>73</v>
      </c>
    </row>
  </sheetData>
  <mergeCells count="12">
    <mergeCell ref="AA8:AC8"/>
    <mergeCell ref="D3:D6"/>
    <mergeCell ref="D8:D11"/>
    <mergeCell ref="E2:M2"/>
    <mergeCell ref="O2:AC2"/>
    <mergeCell ref="O3:Q3"/>
    <mergeCell ref="S3:U3"/>
    <mergeCell ref="W3:Y3"/>
    <mergeCell ref="AA3:AC3"/>
    <mergeCell ref="O8:Q8"/>
    <mergeCell ref="S8:U8"/>
    <mergeCell ref="W8:Y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17DC-F277-476B-8ACF-96803E7FB88A}">
  <dimension ref="A1:N60"/>
  <sheetViews>
    <sheetView topLeftCell="B1" workbookViewId="0">
      <selection activeCell="C2" sqref="C2"/>
    </sheetView>
  </sheetViews>
  <sheetFormatPr defaultRowHeight="15" x14ac:dyDescent="0.25"/>
  <cols>
    <col min="1" max="1" width="0" hidden="1" customWidth="1"/>
    <col min="2" max="2" width="12.7109375" customWidth="1"/>
    <col min="3" max="3" width="8.7109375" bestFit="1" customWidth="1"/>
    <col min="4" max="4" width="11" bestFit="1" customWidth="1"/>
    <col min="8" max="8" width="16.5703125" customWidth="1"/>
    <col min="9" max="9" width="9.7109375" customWidth="1"/>
    <col min="12" max="12" width="23.140625" bestFit="1" customWidth="1"/>
    <col min="13" max="13" width="22.140625" bestFit="1" customWidth="1"/>
  </cols>
  <sheetData>
    <row r="1" spans="1:14" ht="15.75" thickBot="1" x14ac:dyDescent="0.3">
      <c r="A1" t="s">
        <v>17</v>
      </c>
      <c r="C1" t="s">
        <v>15</v>
      </c>
      <c r="D1" s="15" t="s">
        <v>16</v>
      </c>
    </row>
    <row r="2" spans="1:14" ht="15.75" thickBot="1" x14ac:dyDescent="0.3">
      <c r="A2">
        <v>0</v>
      </c>
      <c r="B2" s="1" t="s">
        <v>0</v>
      </c>
      <c r="C2" s="121">
        <v>11</v>
      </c>
      <c r="G2" s="174" t="s">
        <v>44</v>
      </c>
      <c r="H2" s="175"/>
      <c r="I2" s="175"/>
      <c r="J2" s="175"/>
      <c r="K2" s="175"/>
      <c r="L2" s="175"/>
      <c r="M2" s="175"/>
      <c r="N2" s="176"/>
    </row>
    <row r="3" spans="1:14" ht="15.75" thickBot="1" x14ac:dyDescent="0.3">
      <c r="A3">
        <v>1</v>
      </c>
      <c r="B3" s="1" t="s">
        <v>39</v>
      </c>
      <c r="C3" s="121">
        <v>2</v>
      </c>
      <c r="G3" s="177" t="s">
        <v>5</v>
      </c>
      <c r="H3" s="178"/>
      <c r="I3" s="178"/>
      <c r="J3" s="179"/>
      <c r="K3" s="180" t="s">
        <v>6</v>
      </c>
      <c r="L3" s="181"/>
      <c r="M3" s="181"/>
      <c r="N3" s="182"/>
    </row>
    <row r="4" spans="1:14" ht="15.75" thickBot="1" x14ac:dyDescent="0.3">
      <c r="A4">
        <v>2</v>
      </c>
      <c r="B4" s="1" t="s">
        <v>41</v>
      </c>
      <c r="C4" s="121">
        <v>638</v>
      </c>
      <c r="D4" s="121">
        <v>1001111110</v>
      </c>
      <c r="G4" s="20" t="s">
        <v>1</v>
      </c>
      <c r="H4" s="21" t="s">
        <v>2</v>
      </c>
      <c r="I4" s="21" t="s">
        <v>3</v>
      </c>
      <c r="J4" s="22" t="s">
        <v>4</v>
      </c>
      <c r="K4" s="8" t="s">
        <v>1</v>
      </c>
      <c r="L4" s="5" t="s">
        <v>2</v>
      </c>
      <c r="M4" s="5" t="s">
        <v>3</v>
      </c>
      <c r="N4" s="9" t="s">
        <v>4</v>
      </c>
    </row>
    <row r="5" spans="1:14" ht="15.75" thickBot="1" x14ac:dyDescent="0.3">
      <c r="A5">
        <v>3</v>
      </c>
      <c r="B5" s="1" t="s">
        <v>40</v>
      </c>
      <c r="C5" s="124">
        <v>719</v>
      </c>
      <c r="D5" s="121">
        <v>1011001111</v>
      </c>
      <c r="G5" s="23">
        <v>0</v>
      </c>
      <c r="H5" s="24">
        <v>1</v>
      </c>
      <c r="I5" s="24">
        <f>C3</f>
        <v>2</v>
      </c>
      <c r="J5" s="25">
        <f>TRUNC(MID($D$4,$A$12-A2,1))</f>
        <v>0</v>
      </c>
      <c r="K5" s="10">
        <v>0</v>
      </c>
      <c r="L5" s="6">
        <v>1</v>
      </c>
      <c r="M5" s="6">
        <f>I5</f>
        <v>2</v>
      </c>
      <c r="N5" s="11">
        <f>J5</f>
        <v>0</v>
      </c>
    </row>
    <row r="6" spans="1:14" ht="15.75" thickBot="1" x14ac:dyDescent="0.3">
      <c r="A6">
        <v>4</v>
      </c>
      <c r="B6" s="34" t="s">
        <v>42</v>
      </c>
      <c r="C6" s="117">
        <f>H15</f>
        <v>3</v>
      </c>
      <c r="G6" s="23">
        <v>1</v>
      </c>
      <c r="H6" s="24">
        <f>IF(J5=0,H5,MOD(H5*I5,$C$2))</f>
        <v>1</v>
      </c>
      <c r="I6" s="24">
        <f>MOD(I5*I5,$C$2)</f>
        <v>4</v>
      </c>
      <c r="J6" s="25">
        <f t="shared" ref="J6:J14" si="0">TRUNC(MID($D$4,$A$12-A3,1))</f>
        <v>1</v>
      </c>
      <c r="K6" s="10">
        <v>1</v>
      </c>
      <c r="L6" s="7">
        <f>IF(J5=0,H5,H5 &amp; "*" &amp; I5 &amp; " mod "&amp;$C$2&amp;" = "&amp;H6)</f>
        <v>1</v>
      </c>
      <c r="M6" s="7" t="str">
        <f>I5 &amp; "*" &amp; I5 &amp; " mod "&amp;$C$2 &amp;" = " &amp;I6</f>
        <v>2*2 mod 11 = 4</v>
      </c>
      <c r="N6" s="11">
        <f t="shared" ref="N6:N14" si="1">J6</f>
        <v>1</v>
      </c>
    </row>
    <row r="7" spans="1:14" ht="15.75" thickBot="1" x14ac:dyDescent="0.3">
      <c r="A7">
        <v>5</v>
      </c>
      <c r="B7" s="34" t="s">
        <v>43</v>
      </c>
      <c r="C7" s="117">
        <f>H30</f>
        <v>6</v>
      </c>
      <c r="G7" s="23">
        <v>2</v>
      </c>
      <c r="H7" s="24">
        <f t="shared" ref="H7:H15" si="2">IF(J6=0,H6,MOD(H6*I6,$C$2))</f>
        <v>4</v>
      </c>
      <c r="I7" s="24">
        <f t="shared" ref="I7:I14" si="3">MOD(I6*I6,$C$2)</f>
        <v>5</v>
      </c>
      <c r="J7" s="25">
        <f t="shared" si="0"/>
        <v>1</v>
      </c>
      <c r="K7" s="10">
        <v>2</v>
      </c>
      <c r="L7" s="7" t="str">
        <f t="shared" ref="L7:L15" si="4">IF(J6=0,H6,H6 &amp; "*" &amp; I6 &amp; " mod "&amp;$C$2&amp;" = "&amp;H7)</f>
        <v>1*4 mod 11 = 4</v>
      </c>
      <c r="M7" s="7" t="str">
        <f t="shared" ref="M7:M14" si="5">I6 &amp; "*" &amp; I6 &amp; " mod "&amp;$C$2 &amp;" = " &amp;I7</f>
        <v>4*4 mod 11 = 5</v>
      </c>
      <c r="N7" s="11">
        <f t="shared" si="1"/>
        <v>1</v>
      </c>
    </row>
    <row r="8" spans="1:14" x14ac:dyDescent="0.25">
      <c r="A8">
        <v>6</v>
      </c>
      <c r="G8" s="23">
        <v>3</v>
      </c>
      <c r="H8" s="24">
        <f t="shared" si="2"/>
        <v>9</v>
      </c>
      <c r="I8" s="24">
        <f t="shared" si="3"/>
        <v>3</v>
      </c>
      <c r="J8" s="25">
        <f t="shared" si="0"/>
        <v>1</v>
      </c>
      <c r="K8" s="10">
        <v>3</v>
      </c>
      <c r="L8" s="7" t="str">
        <f t="shared" si="4"/>
        <v>4*5 mod 11 = 9</v>
      </c>
      <c r="M8" s="7" t="str">
        <f t="shared" si="5"/>
        <v>5*5 mod 11 = 3</v>
      </c>
      <c r="N8" s="11">
        <f t="shared" si="1"/>
        <v>1</v>
      </c>
    </row>
    <row r="9" spans="1:14" x14ac:dyDescent="0.25">
      <c r="A9">
        <v>7</v>
      </c>
      <c r="G9" s="23">
        <v>4</v>
      </c>
      <c r="H9" s="24">
        <f t="shared" si="2"/>
        <v>5</v>
      </c>
      <c r="I9" s="24">
        <f t="shared" si="3"/>
        <v>9</v>
      </c>
      <c r="J9" s="25">
        <f t="shared" si="0"/>
        <v>1</v>
      </c>
      <c r="K9" s="10">
        <v>4</v>
      </c>
      <c r="L9" s="7" t="str">
        <f t="shared" si="4"/>
        <v>9*3 mod 11 = 5</v>
      </c>
      <c r="M9" s="7" t="str">
        <f t="shared" si="5"/>
        <v>3*3 mod 11 = 9</v>
      </c>
      <c r="N9" s="11">
        <f t="shared" si="1"/>
        <v>1</v>
      </c>
    </row>
    <row r="10" spans="1:14" x14ac:dyDescent="0.25">
      <c r="A10">
        <v>8</v>
      </c>
      <c r="G10" s="23">
        <v>5</v>
      </c>
      <c r="H10" s="24">
        <f t="shared" si="2"/>
        <v>1</v>
      </c>
      <c r="I10" s="24">
        <f t="shared" si="3"/>
        <v>4</v>
      </c>
      <c r="J10" s="25">
        <f t="shared" si="0"/>
        <v>1</v>
      </c>
      <c r="K10" s="10">
        <v>5</v>
      </c>
      <c r="L10" s="7" t="str">
        <f t="shared" si="4"/>
        <v>5*9 mod 11 = 1</v>
      </c>
      <c r="M10" s="7" t="str">
        <f t="shared" si="5"/>
        <v>9*9 mod 11 = 4</v>
      </c>
      <c r="N10" s="11">
        <f t="shared" si="1"/>
        <v>1</v>
      </c>
    </row>
    <row r="11" spans="1:14" x14ac:dyDescent="0.25">
      <c r="A11">
        <v>9</v>
      </c>
      <c r="G11" s="23">
        <v>6</v>
      </c>
      <c r="H11" s="24">
        <f t="shared" si="2"/>
        <v>4</v>
      </c>
      <c r="I11" s="24">
        <f t="shared" si="3"/>
        <v>5</v>
      </c>
      <c r="J11" s="25">
        <f t="shared" si="0"/>
        <v>1</v>
      </c>
      <c r="K11" s="10">
        <v>6</v>
      </c>
      <c r="L11" s="7" t="str">
        <f t="shared" si="4"/>
        <v>1*4 mod 11 = 4</v>
      </c>
      <c r="M11" s="7" t="str">
        <f t="shared" si="5"/>
        <v>4*4 mod 11 = 5</v>
      </c>
      <c r="N11" s="11">
        <f t="shared" si="1"/>
        <v>1</v>
      </c>
    </row>
    <row r="12" spans="1:14" x14ac:dyDescent="0.25">
      <c r="A12">
        <v>10</v>
      </c>
      <c r="G12" s="23">
        <v>7</v>
      </c>
      <c r="H12" s="24">
        <f t="shared" si="2"/>
        <v>9</v>
      </c>
      <c r="I12" s="24">
        <f t="shared" si="3"/>
        <v>3</v>
      </c>
      <c r="J12" s="25">
        <f t="shared" si="0"/>
        <v>0</v>
      </c>
      <c r="K12" s="10">
        <v>7</v>
      </c>
      <c r="L12" s="7" t="str">
        <f t="shared" si="4"/>
        <v>4*5 mod 11 = 9</v>
      </c>
      <c r="M12" s="7" t="str">
        <f t="shared" si="5"/>
        <v>5*5 mod 11 = 3</v>
      </c>
      <c r="N12" s="11">
        <f t="shared" si="1"/>
        <v>0</v>
      </c>
    </row>
    <row r="13" spans="1:14" x14ac:dyDescent="0.25">
      <c r="G13" s="23">
        <v>8</v>
      </c>
      <c r="H13" s="24">
        <f t="shared" si="2"/>
        <v>9</v>
      </c>
      <c r="I13" s="24">
        <f t="shared" si="3"/>
        <v>9</v>
      </c>
      <c r="J13" s="25">
        <f t="shared" si="0"/>
        <v>0</v>
      </c>
      <c r="K13" s="10">
        <v>8</v>
      </c>
      <c r="L13" s="7">
        <f t="shared" si="4"/>
        <v>9</v>
      </c>
      <c r="M13" s="7" t="str">
        <f t="shared" si="5"/>
        <v>3*3 mod 11 = 9</v>
      </c>
      <c r="N13" s="11">
        <f t="shared" si="1"/>
        <v>0</v>
      </c>
    </row>
    <row r="14" spans="1:14" x14ac:dyDescent="0.25">
      <c r="A14">
        <f>LEN(D4)</f>
        <v>10</v>
      </c>
      <c r="G14" s="23">
        <v>9</v>
      </c>
      <c r="H14" s="24">
        <f t="shared" si="2"/>
        <v>9</v>
      </c>
      <c r="I14" s="24">
        <f t="shared" si="3"/>
        <v>4</v>
      </c>
      <c r="J14" s="25">
        <f t="shared" si="0"/>
        <v>1</v>
      </c>
      <c r="K14" s="10">
        <v>9</v>
      </c>
      <c r="L14" s="7">
        <f t="shared" si="4"/>
        <v>9</v>
      </c>
      <c r="M14" s="7" t="str">
        <f t="shared" si="5"/>
        <v>9*9 mod 11 = 4</v>
      </c>
      <c r="N14" s="11">
        <f t="shared" si="1"/>
        <v>1</v>
      </c>
    </row>
    <row r="15" spans="1:14" ht="15.75" thickBot="1" x14ac:dyDescent="0.3">
      <c r="A15">
        <f>LEN(D7)</f>
        <v>0</v>
      </c>
      <c r="G15" s="60">
        <v>10</v>
      </c>
      <c r="H15" s="61">
        <f t="shared" si="2"/>
        <v>3</v>
      </c>
      <c r="I15" s="61"/>
      <c r="J15" s="62"/>
      <c r="K15" s="63">
        <v>10</v>
      </c>
      <c r="L15" s="64" t="str">
        <f t="shared" si="4"/>
        <v>9*4 mod 11 = 3</v>
      </c>
      <c r="M15" s="64"/>
      <c r="N15" s="65"/>
    </row>
    <row r="16" spans="1:14" ht="15.75" thickBot="1" x14ac:dyDescent="0.3"/>
    <row r="17" spans="7:14" ht="15.75" thickBot="1" x14ac:dyDescent="0.3">
      <c r="G17" s="174" t="s">
        <v>45</v>
      </c>
      <c r="H17" s="175"/>
      <c r="I17" s="175"/>
      <c r="J17" s="175"/>
      <c r="K17" s="175"/>
      <c r="L17" s="175"/>
      <c r="M17" s="175"/>
      <c r="N17" s="176"/>
    </row>
    <row r="18" spans="7:14" x14ac:dyDescent="0.25">
      <c r="G18" s="177" t="s">
        <v>5</v>
      </c>
      <c r="H18" s="178"/>
      <c r="I18" s="178"/>
      <c r="J18" s="179"/>
      <c r="K18" s="180" t="s">
        <v>6</v>
      </c>
      <c r="L18" s="181"/>
      <c r="M18" s="181"/>
      <c r="N18" s="182"/>
    </row>
    <row r="19" spans="7:14" x14ac:dyDescent="0.25">
      <c r="G19" s="20" t="s">
        <v>1</v>
      </c>
      <c r="H19" s="21" t="s">
        <v>2</v>
      </c>
      <c r="I19" s="21" t="s">
        <v>3</v>
      </c>
      <c r="J19" s="22" t="s">
        <v>4</v>
      </c>
      <c r="K19" s="8" t="s">
        <v>1</v>
      </c>
      <c r="L19" s="5" t="s">
        <v>2</v>
      </c>
      <c r="M19" s="5" t="s">
        <v>3</v>
      </c>
      <c r="N19" s="9" t="s">
        <v>4</v>
      </c>
    </row>
    <row r="20" spans="7:14" x14ac:dyDescent="0.25">
      <c r="G20" s="23">
        <v>0</v>
      </c>
      <c r="H20" s="24">
        <v>1</v>
      </c>
      <c r="I20" s="24">
        <f>C3</f>
        <v>2</v>
      </c>
      <c r="J20" s="25">
        <f>TRUNC(MID($D$5,$A$12-A2,1))</f>
        <v>1</v>
      </c>
      <c r="K20" s="10">
        <v>0</v>
      </c>
      <c r="L20" s="6">
        <v>1</v>
      </c>
      <c r="M20" s="6">
        <f>I20</f>
        <v>2</v>
      </c>
      <c r="N20" s="11">
        <f>J20</f>
        <v>1</v>
      </c>
    </row>
    <row r="21" spans="7:14" x14ac:dyDescent="0.25">
      <c r="G21" s="23">
        <v>1</v>
      </c>
      <c r="H21" s="24">
        <f>IF(J20=0,H20,MOD(H20*I20,$C$2))</f>
        <v>2</v>
      </c>
      <c r="I21" s="24">
        <f>MOD(I20*I20,$C$2)</f>
        <v>4</v>
      </c>
      <c r="J21" s="25">
        <f t="shared" ref="J21:J29" si="6">TRUNC(MID($D$5,$A$12-A3,1))</f>
        <v>1</v>
      </c>
      <c r="K21" s="10">
        <v>1</v>
      </c>
      <c r="L21" s="7" t="str">
        <f>IF(J20=0,H20,H20 &amp; "*" &amp; I20 &amp; " mod "&amp;$C$2&amp;" = "&amp;H21)</f>
        <v>1*2 mod 11 = 2</v>
      </c>
      <c r="M21" s="7" t="str">
        <f>I20 &amp; "*" &amp; I20 &amp; " mod "&amp;$C$2 &amp;" = " &amp;I21</f>
        <v>2*2 mod 11 = 4</v>
      </c>
      <c r="N21" s="11">
        <f t="shared" ref="N21:N29" si="7">J21</f>
        <v>1</v>
      </c>
    </row>
    <row r="22" spans="7:14" x14ac:dyDescent="0.25">
      <c r="G22" s="23">
        <v>2</v>
      </c>
      <c r="H22" s="24">
        <f t="shared" ref="H22:H30" si="8">IF(J21=0,H21,MOD(H21*I21,$C$2))</f>
        <v>8</v>
      </c>
      <c r="I22" s="24">
        <f t="shared" ref="I22:I29" si="9">MOD(I21*I21,$C$2)</f>
        <v>5</v>
      </c>
      <c r="J22" s="25">
        <f t="shared" si="6"/>
        <v>1</v>
      </c>
      <c r="K22" s="10">
        <v>2</v>
      </c>
      <c r="L22" s="7" t="str">
        <f t="shared" ref="L22:L30" si="10">IF(J21=0,H21,H21 &amp; "*" &amp; I21 &amp; " mod "&amp;$C$2&amp;" = "&amp;H22)</f>
        <v>2*4 mod 11 = 8</v>
      </c>
      <c r="M22" s="7" t="str">
        <f t="shared" ref="M22:M29" si="11">I21 &amp; "*" &amp; I21 &amp; " mod "&amp;$C$2 &amp;" = " &amp;I22</f>
        <v>4*4 mod 11 = 5</v>
      </c>
      <c r="N22" s="11">
        <f t="shared" si="7"/>
        <v>1</v>
      </c>
    </row>
    <row r="23" spans="7:14" x14ac:dyDescent="0.25">
      <c r="G23" s="23">
        <v>3</v>
      </c>
      <c r="H23" s="24">
        <f t="shared" si="8"/>
        <v>7</v>
      </c>
      <c r="I23" s="24">
        <f t="shared" si="9"/>
        <v>3</v>
      </c>
      <c r="J23" s="25">
        <f t="shared" si="6"/>
        <v>1</v>
      </c>
      <c r="K23" s="10">
        <v>3</v>
      </c>
      <c r="L23" s="7" t="str">
        <f t="shared" si="10"/>
        <v>8*5 mod 11 = 7</v>
      </c>
      <c r="M23" s="7" t="str">
        <f t="shared" si="11"/>
        <v>5*5 mod 11 = 3</v>
      </c>
      <c r="N23" s="11">
        <f t="shared" si="7"/>
        <v>1</v>
      </c>
    </row>
    <row r="24" spans="7:14" x14ac:dyDescent="0.25">
      <c r="G24" s="23">
        <v>4</v>
      </c>
      <c r="H24" s="24">
        <f t="shared" si="8"/>
        <v>10</v>
      </c>
      <c r="I24" s="24">
        <f t="shared" si="9"/>
        <v>9</v>
      </c>
      <c r="J24" s="25">
        <f t="shared" si="6"/>
        <v>0</v>
      </c>
      <c r="K24" s="10">
        <v>4</v>
      </c>
      <c r="L24" s="7" t="str">
        <f t="shared" si="10"/>
        <v>7*3 mod 11 = 10</v>
      </c>
      <c r="M24" s="7" t="str">
        <f t="shared" si="11"/>
        <v>3*3 mod 11 = 9</v>
      </c>
      <c r="N24" s="11">
        <f t="shared" si="7"/>
        <v>0</v>
      </c>
    </row>
    <row r="25" spans="7:14" x14ac:dyDescent="0.25">
      <c r="G25" s="23">
        <v>5</v>
      </c>
      <c r="H25" s="24">
        <f t="shared" si="8"/>
        <v>10</v>
      </c>
      <c r="I25" s="24">
        <f t="shared" si="9"/>
        <v>4</v>
      </c>
      <c r="J25" s="25">
        <f t="shared" si="6"/>
        <v>0</v>
      </c>
      <c r="K25" s="10">
        <v>5</v>
      </c>
      <c r="L25" s="7">
        <f t="shared" si="10"/>
        <v>10</v>
      </c>
      <c r="M25" s="7" t="str">
        <f t="shared" si="11"/>
        <v>9*9 mod 11 = 4</v>
      </c>
      <c r="N25" s="11">
        <f t="shared" si="7"/>
        <v>0</v>
      </c>
    </row>
    <row r="26" spans="7:14" x14ac:dyDescent="0.25">
      <c r="G26" s="23">
        <v>6</v>
      </c>
      <c r="H26" s="24">
        <f t="shared" si="8"/>
        <v>10</v>
      </c>
      <c r="I26" s="24">
        <f t="shared" si="9"/>
        <v>5</v>
      </c>
      <c r="J26" s="25">
        <f t="shared" si="6"/>
        <v>1</v>
      </c>
      <c r="K26" s="10">
        <v>6</v>
      </c>
      <c r="L26" s="7">
        <f t="shared" si="10"/>
        <v>10</v>
      </c>
      <c r="M26" s="7" t="str">
        <f t="shared" si="11"/>
        <v>4*4 mod 11 = 5</v>
      </c>
      <c r="N26" s="11">
        <f t="shared" si="7"/>
        <v>1</v>
      </c>
    </row>
    <row r="27" spans="7:14" x14ac:dyDescent="0.25">
      <c r="G27" s="23">
        <v>7</v>
      </c>
      <c r="H27" s="24">
        <f t="shared" si="8"/>
        <v>6</v>
      </c>
      <c r="I27" s="24">
        <f t="shared" si="9"/>
        <v>3</v>
      </c>
      <c r="J27" s="25">
        <f t="shared" si="6"/>
        <v>1</v>
      </c>
      <c r="K27" s="10">
        <v>7</v>
      </c>
      <c r="L27" s="7" t="str">
        <f t="shared" si="10"/>
        <v>10*5 mod 11 = 6</v>
      </c>
      <c r="M27" s="7" t="str">
        <f t="shared" si="11"/>
        <v>5*5 mod 11 = 3</v>
      </c>
      <c r="N27" s="11">
        <f t="shared" si="7"/>
        <v>1</v>
      </c>
    </row>
    <row r="28" spans="7:14" x14ac:dyDescent="0.25">
      <c r="G28" s="23">
        <v>8</v>
      </c>
      <c r="H28" s="24">
        <f t="shared" si="8"/>
        <v>7</v>
      </c>
      <c r="I28" s="24">
        <f t="shared" si="9"/>
        <v>9</v>
      </c>
      <c r="J28" s="25">
        <f t="shared" si="6"/>
        <v>0</v>
      </c>
      <c r="K28" s="10">
        <v>8</v>
      </c>
      <c r="L28" s="7" t="str">
        <f t="shared" si="10"/>
        <v>6*3 mod 11 = 7</v>
      </c>
      <c r="M28" s="7" t="str">
        <f t="shared" si="11"/>
        <v>3*3 mod 11 = 9</v>
      </c>
      <c r="N28" s="11">
        <f t="shared" si="7"/>
        <v>0</v>
      </c>
    </row>
    <row r="29" spans="7:14" x14ac:dyDescent="0.25">
      <c r="G29" s="23">
        <v>9</v>
      </c>
      <c r="H29" s="24">
        <f t="shared" si="8"/>
        <v>7</v>
      </c>
      <c r="I29" s="24">
        <f t="shared" si="9"/>
        <v>4</v>
      </c>
      <c r="J29" s="25">
        <f t="shared" si="6"/>
        <v>1</v>
      </c>
      <c r="K29" s="10">
        <v>9</v>
      </c>
      <c r="L29" s="7">
        <f t="shared" si="10"/>
        <v>7</v>
      </c>
      <c r="M29" s="7" t="str">
        <f t="shared" si="11"/>
        <v>9*9 mod 11 = 4</v>
      </c>
      <c r="N29" s="11">
        <f t="shared" si="7"/>
        <v>1</v>
      </c>
    </row>
    <row r="30" spans="7:14" ht="15.75" thickBot="1" x14ac:dyDescent="0.3">
      <c r="G30" s="60">
        <v>10</v>
      </c>
      <c r="H30" s="61">
        <f t="shared" si="8"/>
        <v>6</v>
      </c>
      <c r="I30" s="61"/>
      <c r="J30" s="62"/>
      <c r="K30" s="63">
        <v>10</v>
      </c>
      <c r="L30" s="64" t="str">
        <f t="shared" si="10"/>
        <v>7*4 mod 11 = 6</v>
      </c>
      <c r="M30" s="64"/>
      <c r="N30" s="65"/>
    </row>
    <row r="31" spans="7:14" ht="15.75" thickBot="1" x14ac:dyDescent="0.3"/>
    <row r="32" spans="7:14" ht="15.75" thickBot="1" x14ac:dyDescent="0.3">
      <c r="G32" s="174" t="s">
        <v>46</v>
      </c>
      <c r="H32" s="175"/>
      <c r="I32" s="175"/>
      <c r="J32" s="175"/>
      <c r="K32" s="175"/>
      <c r="L32" s="175"/>
      <c r="M32" s="175"/>
      <c r="N32" s="176"/>
    </row>
    <row r="33" spans="7:14" x14ac:dyDescent="0.25">
      <c r="G33" s="177" t="s">
        <v>5</v>
      </c>
      <c r="H33" s="178"/>
      <c r="I33" s="178"/>
      <c r="J33" s="179"/>
      <c r="K33" s="180" t="s">
        <v>6</v>
      </c>
      <c r="L33" s="181"/>
      <c r="M33" s="181"/>
      <c r="N33" s="182"/>
    </row>
    <row r="34" spans="7:14" x14ac:dyDescent="0.25">
      <c r="G34" s="20" t="s">
        <v>1</v>
      </c>
      <c r="H34" s="21" t="s">
        <v>2</v>
      </c>
      <c r="I34" s="21" t="s">
        <v>3</v>
      </c>
      <c r="J34" s="22" t="s">
        <v>4</v>
      </c>
      <c r="K34" s="8" t="s">
        <v>1</v>
      </c>
      <c r="L34" s="5" t="s">
        <v>2</v>
      </c>
      <c r="M34" s="5" t="s">
        <v>3</v>
      </c>
      <c r="N34" s="9" t="s">
        <v>4</v>
      </c>
    </row>
    <row r="35" spans="7:14" x14ac:dyDescent="0.25">
      <c r="G35" s="23">
        <v>0</v>
      </c>
      <c r="H35" s="24">
        <v>1</v>
      </c>
      <c r="I35" s="24">
        <f>C7</f>
        <v>6</v>
      </c>
      <c r="J35" s="25">
        <f>TRUNC(MID($D$4,$A$12-A2,1))</f>
        <v>0</v>
      </c>
      <c r="K35" s="10">
        <v>0</v>
      </c>
      <c r="L35" s="6">
        <v>1</v>
      </c>
      <c r="M35" s="6">
        <f>I35</f>
        <v>6</v>
      </c>
      <c r="N35" s="11">
        <f>J35</f>
        <v>0</v>
      </c>
    </row>
    <row r="36" spans="7:14" x14ac:dyDescent="0.25">
      <c r="G36" s="23">
        <v>1</v>
      </c>
      <c r="H36" s="24">
        <f>IF(J35=0,H35,MOD(H35*I35,$C$2))</f>
        <v>1</v>
      </c>
      <c r="I36" s="24">
        <f>MOD(I35*I35,$C$2)</f>
        <v>3</v>
      </c>
      <c r="J36" s="25">
        <f t="shared" ref="J36:J44" si="12">TRUNC(MID($D$4,$A$12-A3,1))</f>
        <v>1</v>
      </c>
      <c r="K36" s="10">
        <v>1</v>
      </c>
      <c r="L36" s="7">
        <f>IF(J35=0,H35,H35 &amp; "*" &amp; I35 &amp; " mod "&amp;$C$2&amp;" = "&amp;H36)</f>
        <v>1</v>
      </c>
      <c r="M36" s="7" t="str">
        <f>I35 &amp; "*" &amp; I35 &amp; " mod "&amp;$C$2 &amp;" = " &amp;I36</f>
        <v>6*6 mod 11 = 3</v>
      </c>
      <c r="N36" s="11">
        <f t="shared" ref="N36:N44" si="13">J36</f>
        <v>1</v>
      </c>
    </row>
    <row r="37" spans="7:14" x14ac:dyDescent="0.25">
      <c r="G37" s="23">
        <v>2</v>
      </c>
      <c r="H37" s="24">
        <f t="shared" ref="H37:H45" si="14">IF(J36=0,H36,MOD(H36*I36,$C$2))</f>
        <v>3</v>
      </c>
      <c r="I37" s="24">
        <f t="shared" ref="I37:I44" si="15">MOD(I36*I36,$C$2)</f>
        <v>9</v>
      </c>
      <c r="J37" s="25">
        <f t="shared" si="12"/>
        <v>1</v>
      </c>
      <c r="K37" s="10">
        <v>2</v>
      </c>
      <c r="L37" s="7" t="str">
        <f t="shared" ref="L37:L45" si="16">IF(J36=0,H36,H36 &amp; "*" &amp; I36 &amp; " mod "&amp;$C$2&amp;" = "&amp;H37)</f>
        <v>1*3 mod 11 = 3</v>
      </c>
      <c r="M37" s="7" t="str">
        <f t="shared" ref="M37:M44" si="17">I36 &amp; "*" &amp; I36 &amp; " mod "&amp;$C$2 &amp;" = " &amp;I37</f>
        <v>3*3 mod 11 = 9</v>
      </c>
      <c r="N37" s="11">
        <f t="shared" si="13"/>
        <v>1</v>
      </c>
    </row>
    <row r="38" spans="7:14" x14ac:dyDescent="0.25">
      <c r="G38" s="23">
        <v>3</v>
      </c>
      <c r="H38" s="24">
        <f t="shared" si="14"/>
        <v>5</v>
      </c>
      <c r="I38" s="24">
        <f t="shared" si="15"/>
        <v>4</v>
      </c>
      <c r="J38" s="25">
        <f t="shared" si="12"/>
        <v>1</v>
      </c>
      <c r="K38" s="10">
        <v>3</v>
      </c>
      <c r="L38" s="7" t="str">
        <f t="shared" si="16"/>
        <v>3*9 mod 11 = 5</v>
      </c>
      <c r="M38" s="7" t="str">
        <f t="shared" si="17"/>
        <v>9*9 mod 11 = 4</v>
      </c>
      <c r="N38" s="11">
        <f t="shared" si="13"/>
        <v>1</v>
      </c>
    </row>
    <row r="39" spans="7:14" x14ac:dyDescent="0.25">
      <c r="G39" s="23">
        <v>4</v>
      </c>
      <c r="H39" s="24">
        <f t="shared" si="14"/>
        <v>9</v>
      </c>
      <c r="I39" s="24">
        <f t="shared" si="15"/>
        <v>5</v>
      </c>
      <c r="J39" s="25">
        <f t="shared" si="12"/>
        <v>1</v>
      </c>
      <c r="K39" s="10">
        <v>4</v>
      </c>
      <c r="L39" s="7" t="str">
        <f t="shared" si="16"/>
        <v>5*4 mod 11 = 9</v>
      </c>
      <c r="M39" s="7" t="str">
        <f t="shared" si="17"/>
        <v>4*4 mod 11 = 5</v>
      </c>
      <c r="N39" s="11">
        <f t="shared" si="13"/>
        <v>1</v>
      </c>
    </row>
    <row r="40" spans="7:14" x14ac:dyDescent="0.25">
      <c r="G40" s="23">
        <v>5</v>
      </c>
      <c r="H40" s="24">
        <f t="shared" si="14"/>
        <v>1</v>
      </c>
      <c r="I40" s="24">
        <f t="shared" si="15"/>
        <v>3</v>
      </c>
      <c r="J40" s="25">
        <f t="shared" si="12"/>
        <v>1</v>
      </c>
      <c r="K40" s="10">
        <v>5</v>
      </c>
      <c r="L40" s="7" t="str">
        <f t="shared" si="16"/>
        <v>9*5 mod 11 = 1</v>
      </c>
      <c r="M40" s="7" t="str">
        <f t="shared" si="17"/>
        <v>5*5 mod 11 = 3</v>
      </c>
      <c r="N40" s="11">
        <f t="shared" si="13"/>
        <v>1</v>
      </c>
    </row>
    <row r="41" spans="7:14" x14ac:dyDescent="0.25">
      <c r="G41" s="23">
        <v>6</v>
      </c>
      <c r="H41" s="24">
        <f t="shared" si="14"/>
        <v>3</v>
      </c>
      <c r="I41" s="24">
        <f t="shared" si="15"/>
        <v>9</v>
      </c>
      <c r="J41" s="25">
        <f t="shared" si="12"/>
        <v>1</v>
      </c>
      <c r="K41" s="10">
        <v>6</v>
      </c>
      <c r="L41" s="7" t="str">
        <f t="shared" si="16"/>
        <v>1*3 mod 11 = 3</v>
      </c>
      <c r="M41" s="7" t="str">
        <f t="shared" si="17"/>
        <v>3*3 mod 11 = 9</v>
      </c>
      <c r="N41" s="11">
        <f t="shared" si="13"/>
        <v>1</v>
      </c>
    </row>
    <row r="42" spans="7:14" x14ac:dyDescent="0.25">
      <c r="G42" s="23">
        <v>7</v>
      </c>
      <c r="H42" s="24">
        <f t="shared" si="14"/>
        <v>5</v>
      </c>
      <c r="I42" s="24">
        <f t="shared" si="15"/>
        <v>4</v>
      </c>
      <c r="J42" s="25">
        <f t="shared" si="12"/>
        <v>0</v>
      </c>
      <c r="K42" s="10">
        <v>7</v>
      </c>
      <c r="L42" s="7" t="str">
        <f t="shared" si="16"/>
        <v>3*9 mod 11 = 5</v>
      </c>
      <c r="M42" s="7" t="str">
        <f t="shared" si="17"/>
        <v>9*9 mod 11 = 4</v>
      </c>
      <c r="N42" s="11">
        <f t="shared" si="13"/>
        <v>0</v>
      </c>
    </row>
    <row r="43" spans="7:14" x14ac:dyDescent="0.25">
      <c r="G43" s="23">
        <v>8</v>
      </c>
      <c r="H43" s="24">
        <f t="shared" si="14"/>
        <v>5</v>
      </c>
      <c r="I43" s="24">
        <f t="shared" si="15"/>
        <v>5</v>
      </c>
      <c r="J43" s="25">
        <f t="shared" si="12"/>
        <v>0</v>
      </c>
      <c r="K43" s="10">
        <v>8</v>
      </c>
      <c r="L43" s="7">
        <f t="shared" si="16"/>
        <v>5</v>
      </c>
      <c r="M43" s="7" t="str">
        <f t="shared" si="17"/>
        <v>4*4 mod 11 = 5</v>
      </c>
      <c r="N43" s="11">
        <f t="shared" si="13"/>
        <v>0</v>
      </c>
    </row>
    <row r="44" spans="7:14" x14ac:dyDescent="0.25">
      <c r="G44" s="23">
        <v>9</v>
      </c>
      <c r="H44" s="24">
        <f t="shared" si="14"/>
        <v>5</v>
      </c>
      <c r="I44" s="24">
        <f t="shared" si="15"/>
        <v>3</v>
      </c>
      <c r="J44" s="25">
        <f t="shared" si="12"/>
        <v>1</v>
      </c>
      <c r="K44" s="10">
        <v>9</v>
      </c>
      <c r="L44" s="7">
        <f t="shared" si="16"/>
        <v>5</v>
      </c>
      <c r="M44" s="7" t="str">
        <f t="shared" si="17"/>
        <v>5*5 mod 11 = 3</v>
      </c>
      <c r="N44" s="11">
        <f t="shared" si="13"/>
        <v>1</v>
      </c>
    </row>
    <row r="45" spans="7:14" ht="15.75" thickBot="1" x14ac:dyDescent="0.3">
      <c r="G45" s="60">
        <v>10</v>
      </c>
      <c r="H45" s="61">
        <f t="shared" si="14"/>
        <v>4</v>
      </c>
      <c r="I45" s="61"/>
      <c r="J45" s="62"/>
      <c r="K45" s="63">
        <v>10</v>
      </c>
      <c r="L45" s="64" t="str">
        <f t="shared" si="16"/>
        <v>5*3 mod 11 = 4</v>
      </c>
      <c r="M45" s="64"/>
      <c r="N45" s="65"/>
    </row>
    <row r="46" spans="7:14" ht="15.75" thickBot="1" x14ac:dyDescent="0.3"/>
    <row r="47" spans="7:14" ht="15.75" thickBot="1" x14ac:dyDescent="0.3">
      <c r="G47" s="174" t="s">
        <v>47</v>
      </c>
      <c r="H47" s="175"/>
      <c r="I47" s="175"/>
      <c r="J47" s="175"/>
      <c r="K47" s="175"/>
      <c r="L47" s="175"/>
      <c r="M47" s="175"/>
      <c r="N47" s="176"/>
    </row>
    <row r="48" spans="7:14" x14ac:dyDescent="0.25">
      <c r="G48" s="177" t="s">
        <v>5</v>
      </c>
      <c r="H48" s="178"/>
      <c r="I48" s="178"/>
      <c r="J48" s="179"/>
      <c r="K48" s="180" t="s">
        <v>6</v>
      </c>
      <c r="L48" s="181"/>
      <c r="M48" s="181"/>
      <c r="N48" s="182"/>
    </row>
    <row r="49" spans="7:14" x14ac:dyDescent="0.25">
      <c r="G49" s="20" t="s">
        <v>1</v>
      </c>
      <c r="H49" s="21" t="s">
        <v>2</v>
      </c>
      <c r="I49" s="21" t="s">
        <v>3</v>
      </c>
      <c r="J49" s="22" t="s">
        <v>4</v>
      </c>
      <c r="K49" s="8" t="s">
        <v>1</v>
      </c>
      <c r="L49" s="5" t="s">
        <v>2</v>
      </c>
      <c r="M49" s="5" t="s">
        <v>3</v>
      </c>
      <c r="N49" s="9" t="s">
        <v>4</v>
      </c>
    </row>
    <row r="50" spans="7:14" x14ac:dyDescent="0.25">
      <c r="G50" s="23">
        <v>0</v>
      </c>
      <c r="H50" s="24">
        <v>1</v>
      </c>
      <c r="I50" s="24">
        <f>C6</f>
        <v>3</v>
      </c>
      <c r="J50" s="25">
        <f>TRUNC(MID($D$5,$A$12-A2,1))</f>
        <v>1</v>
      </c>
      <c r="K50" s="10">
        <v>0</v>
      </c>
      <c r="L50" s="6">
        <v>1</v>
      </c>
      <c r="M50" s="6">
        <f>I50</f>
        <v>3</v>
      </c>
      <c r="N50" s="11">
        <f>J50</f>
        <v>1</v>
      </c>
    </row>
    <row r="51" spans="7:14" x14ac:dyDescent="0.25">
      <c r="G51" s="23">
        <v>1</v>
      </c>
      <c r="H51" s="24">
        <f>IF(J50=0,H50,MOD(H50*I50,$C$2))</f>
        <v>3</v>
      </c>
      <c r="I51" s="24">
        <f>MOD(I50*I50,$C$2)</f>
        <v>9</v>
      </c>
      <c r="J51" s="25">
        <f t="shared" ref="J51:J59" si="18">TRUNC(MID($D$5,$A$12-A3,1))</f>
        <v>1</v>
      </c>
      <c r="K51" s="10">
        <v>1</v>
      </c>
      <c r="L51" s="7" t="str">
        <f>IF(J50=0,H50,H50 &amp; "*" &amp; I50 &amp; " mod "&amp;$C$2&amp;" = "&amp;H51)</f>
        <v>1*3 mod 11 = 3</v>
      </c>
      <c r="M51" s="7" t="str">
        <f>I50 &amp; "*" &amp; I50 &amp; " mod "&amp;$C$2 &amp;" = " &amp;I51</f>
        <v>3*3 mod 11 = 9</v>
      </c>
      <c r="N51" s="11">
        <f t="shared" ref="N51:N59" si="19">J51</f>
        <v>1</v>
      </c>
    </row>
    <row r="52" spans="7:14" x14ac:dyDescent="0.25">
      <c r="G52" s="23">
        <v>2</v>
      </c>
      <c r="H52" s="24">
        <f t="shared" ref="H52:H60" si="20">IF(J51=0,H51,MOD(H51*I51,$C$2))</f>
        <v>5</v>
      </c>
      <c r="I52" s="24">
        <f t="shared" ref="I52:I59" si="21">MOD(I51*I51,$C$2)</f>
        <v>4</v>
      </c>
      <c r="J52" s="25">
        <f t="shared" si="18"/>
        <v>1</v>
      </c>
      <c r="K52" s="10">
        <v>2</v>
      </c>
      <c r="L52" s="7" t="str">
        <f t="shared" ref="L52:L60" si="22">IF(J51=0,H51,H51 &amp; "*" &amp; I51 &amp; " mod "&amp;$C$2&amp;" = "&amp;H52)</f>
        <v>3*9 mod 11 = 5</v>
      </c>
      <c r="M52" s="7" t="str">
        <f t="shared" ref="M52:M59" si="23">I51 &amp; "*" &amp; I51 &amp; " mod "&amp;$C$2 &amp;" = " &amp;I52</f>
        <v>9*9 mod 11 = 4</v>
      </c>
      <c r="N52" s="11">
        <f t="shared" si="19"/>
        <v>1</v>
      </c>
    </row>
    <row r="53" spans="7:14" x14ac:dyDescent="0.25">
      <c r="G53" s="23">
        <v>3</v>
      </c>
      <c r="H53" s="24">
        <f t="shared" si="20"/>
        <v>9</v>
      </c>
      <c r="I53" s="24">
        <f t="shared" si="21"/>
        <v>5</v>
      </c>
      <c r="J53" s="25">
        <f t="shared" si="18"/>
        <v>1</v>
      </c>
      <c r="K53" s="10">
        <v>3</v>
      </c>
      <c r="L53" s="7" t="str">
        <f t="shared" si="22"/>
        <v>5*4 mod 11 = 9</v>
      </c>
      <c r="M53" s="7" t="str">
        <f t="shared" si="23"/>
        <v>4*4 mod 11 = 5</v>
      </c>
      <c r="N53" s="11">
        <f t="shared" si="19"/>
        <v>1</v>
      </c>
    </row>
    <row r="54" spans="7:14" x14ac:dyDescent="0.25">
      <c r="G54" s="23">
        <v>4</v>
      </c>
      <c r="H54" s="24">
        <f t="shared" si="20"/>
        <v>1</v>
      </c>
      <c r="I54" s="24">
        <f t="shared" si="21"/>
        <v>3</v>
      </c>
      <c r="J54" s="25">
        <f t="shared" si="18"/>
        <v>0</v>
      </c>
      <c r="K54" s="10">
        <v>4</v>
      </c>
      <c r="L54" s="7" t="str">
        <f t="shared" si="22"/>
        <v>9*5 mod 11 = 1</v>
      </c>
      <c r="M54" s="7" t="str">
        <f t="shared" si="23"/>
        <v>5*5 mod 11 = 3</v>
      </c>
      <c r="N54" s="11">
        <f t="shared" si="19"/>
        <v>0</v>
      </c>
    </row>
    <row r="55" spans="7:14" x14ac:dyDescent="0.25">
      <c r="G55" s="23">
        <v>5</v>
      </c>
      <c r="H55" s="24">
        <f t="shared" si="20"/>
        <v>1</v>
      </c>
      <c r="I55" s="24">
        <f t="shared" si="21"/>
        <v>9</v>
      </c>
      <c r="J55" s="25">
        <f t="shared" si="18"/>
        <v>0</v>
      </c>
      <c r="K55" s="10">
        <v>5</v>
      </c>
      <c r="L55" s="7">
        <f t="shared" si="22"/>
        <v>1</v>
      </c>
      <c r="M55" s="7" t="str">
        <f t="shared" si="23"/>
        <v>3*3 mod 11 = 9</v>
      </c>
      <c r="N55" s="11">
        <f t="shared" si="19"/>
        <v>0</v>
      </c>
    </row>
    <row r="56" spans="7:14" x14ac:dyDescent="0.25">
      <c r="G56" s="23">
        <v>6</v>
      </c>
      <c r="H56" s="24">
        <f t="shared" si="20"/>
        <v>1</v>
      </c>
      <c r="I56" s="24">
        <f t="shared" si="21"/>
        <v>4</v>
      </c>
      <c r="J56" s="25">
        <f t="shared" si="18"/>
        <v>1</v>
      </c>
      <c r="K56" s="10">
        <v>6</v>
      </c>
      <c r="L56" s="7">
        <f t="shared" si="22"/>
        <v>1</v>
      </c>
      <c r="M56" s="7" t="str">
        <f t="shared" si="23"/>
        <v>9*9 mod 11 = 4</v>
      </c>
      <c r="N56" s="11">
        <f t="shared" si="19"/>
        <v>1</v>
      </c>
    </row>
    <row r="57" spans="7:14" x14ac:dyDescent="0.25">
      <c r="G57" s="23">
        <v>7</v>
      </c>
      <c r="H57" s="24">
        <f t="shared" si="20"/>
        <v>4</v>
      </c>
      <c r="I57" s="24">
        <f t="shared" si="21"/>
        <v>5</v>
      </c>
      <c r="J57" s="25">
        <f t="shared" si="18"/>
        <v>1</v>
      </c>
      <c r="K57" s="10">
        <v>7</v>
      </c>
      <c r="L57" s="7" t="str">
        <f t="shared" si="22"/>
        <v>1*4 mod 11 = 4</v>
      </c>
      <c r="M57" s="7" t="str">
        <f t="shared" si="23"/>
        <v>4*4 mod 11 = 5</v>
      </c>
      <c r="N57" s="11">
        <f t="shared" si="19"/>
        <v>1</v>
      </c>
    </row>
    <row r="58" spans="7:14" x14ac:dyDescent="0.25">
      <c r="G58" s="23">
        <v>8</v>
      </c>
      <c r="H58" s="24">
        <f t="shared" si="20"/>
        <v>9</v>
      </c>
      <c r="I58" s="24">
        <f t="shared" si="21"/>
        <v>3</v>
      </c>
      <c r="J58" s="25">
        <f t="shared" si="18"/>
        <v>0</v>
      </c>
      <c r="K58" s="10">
        <v>8</v>
      </c>
      <c r="L58" s="7" t="str">
        <f t="shared" si="22"/>
        <v>4*5 mod 11 = 9</v>
      </c>
      <c r="M58" s="7" t="str">
        <f t="shared" si="23"/>
        <v>5*5 mod 11 = 3</v>
      </c>
      <c r="N58" s="11">
        <f t="shared" si="19"/>
        <v>0</v>
      </c>
    </row>
    <row r="59" spans="7:14" x14ac:dyDescent="0.25">
      <c r="G59" s="23">
        <v>9</v>
      </c>
      <c r="H59" s="24">
        <f t="shared" si="20"/>
        <v>9</v>
      </c>
      <c r="I59" s="24">
        <f t="shared" si="21"/>
        <v>9</v>
      </c>
      <c r="J59" s="25">
        <f t="shared" si="18"/>
        <v>1</v>
      </c>
      <c r="K59" s="10">
        <v>9</v>
      </c>
      <c r="L59" s="7">
        <f t="shared" si="22"/>
        <v>9</v>
      </c>
      <c r="M59" s="7" t="str">
        <f t="shared" si="23"/>
        <v>3*3 mod 11 = 9</v>
      </c>
      <c r="N59" s="11">
        <f t="shared" si="19"/>
        <v>1</v>
      </c>
    </row>
    <row r="60" spans="7:14" ht="15.75" thickBot="1" x14ac:dyDescent="0.3">
      <c r="G60" s="60">
        <v>10</v>
      </c>
      <c r="H60" s="61">
        <f t="shared" si="20"/>
        <v>4</v>
      </c>
      <c r="I60" s="61"/>
      <c r="J60" s="62"/>
      <c r="K60" s="63">
        <v>10</v>
      </c>
      <c r="L60" s="64" t="str">
        <f t="shared" si="22"/>
        <v>9*9 mod 11 = 4</v>
      </c>
      <c r="M60" s="64"/>
      <c r="N60" s="65"/>
    </row>
  </sheetData>
  <mergeCells count="12">
    <mergeCell ref="G32:N32"/>
    <mergeCell ref="G33:J33"/>
    <mergeCell ref="K33:N33"/>
    <mergeCell ref="G47:N47"/>
    <mergeCell ref="G48:J48"/>
    <mergeCell ref="K48:N48"/>
    <mergeCell ref="G2:N2"/>
    <mergeCell ref="G3:J3"/>
    <mergeCell ref="K3:N3"/>
    <mergeCell ref="G17:N17"/>
    <mergeCell ref="G18:J18"/>
    <mergeCell ref="K18:N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DB9D-E922-48F0-A884-60A3E6B6EA9D}">
  <dimension ref="A1:AG60"/>
  <sheetViews>
    <sheetView tabSelected="1" topLeftCell="B1" workbookViewId="0">
      <selection activeCell="Y17" sqref="Y17"/>
    </sheetView>
  </sheetViews>
  <sheetFormatPr defaultRowHeight="15" x14ac:dyDescent="0.25"/>
  <cols>
    <col min="1" max="1" width="17.5703125" hidden="1" customWidth="1"/>
    <col min="2" max="2" width="8.7109375" customWidth="1"/>
    <col min="3" max="3" width="12" customWidth="1"/>
    <col min="4" max="4" width="28.85546875" customWidth="1"/>
    <col min="5" max="5" width="19.42578125" bestFit="1" customWidth="1"/>
    <col min="7" max="7" width="2" bestFit="1" customWidth="1"/>
    <col min="8" max="8" width="4.7109375" bestFit="1" customWidth="1"/>
    <col min="9" max="9" width="3.7109375" bestFit="1" customWidth="1"/>
    <col min="10" max="11" width="4.7109375" bestFit="1" customWidth="1"/>
    <col min="12" max="13" width="5" bestFit="1" customWidth="1"/>
    <col min="14" max="14" width="2.7109375" bestFit="1" customWidth="1"/>
    <col min="15" max="15" width="4" bestFit="1" customWidth="1"/>
    <col min="16" max="16" width="2" bestFit="1" customWidth="1"/>
    <col min="17" max="17" width="14.7109375" bestFit="1" customWidth="1"/>
    <col min="18" max="18" width="3.7109375" bestFit="1" customWidth="1"/>
    <col min="19" max="19" width="15" bestFit="1" customWidth="1"/>
    <col min="20" max="20" width="4.7109375" bestFit="1" customWidth="1"/>
    <col min="21" max="22" width="5" bestFit="1" customWidth="1"/>
    <col min="23" max="23" width="15.5703125" bestFit="1" customWidth="1"/>
    <col min="24" max="24" width="19" bestFit="1" customWidth="1"/>
    <col min="31" max="31" width="25.140625" bestFit="1" customWidth="1"/>
    <col min="32" max="32" width="24.140625" bestFit="1" customWidth="1"/>
  </cols>
  <sheetData>
    <row r="1" spans="1:33" ht="15.75" thickBot="1" x14ac:dyDescent="0.3">
      <c r="A1" t="s">
        <v>17</v>
      </c>
      <c r="C1" s="14" t="s">
        <v>15</v>
      </c>
      <c r="D1" s="186" t="s">
        <v>32</v>
      </c>
      <c r="E1" s="186"/>
    </row>
    <row r="2" spans="1:33" ht="15.75" thickBot="1" x14ac:dyDescent="0.3">
      <c r="A2">
        <v>0</v>
      </c>
      <c r="B2" s="1" t="s">
        <v>0</v>
      </c>
      <c r="C2" s="119">
        <v>11</v>
      </c>
      <c r="G2" s="187" t="s">
        <v>30</v>
      </c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9"/>
      <c r="Z2" s="183" t="s">
        <v>31</v>
      </c>
      <c r="AA2" s="184"/>
      <c r="AB2" s="184"/>
      <c r="AC2" s="184"/>
      <c r="AD2" s="184"/>
      <c r="AE2" s="184"/>
      <c r="AF2" s="184"/>
      <c r="AG2" s="185"/>
    </row>
    <row r="3" spans="1:33" ht="15.75" thickBot="1" x14ac:dyDescent="0.3">
      <c r="A3">
        <v>1</v>
      </c>
      <c r="B3" s="1" t="s">
        <v>7</v>
      </c>
      <c r="C3" s="120">
        <v>19</v>
      </c>
      <c r="G3" s="196" t="s">
        <v>5</v>
      </c>
      <c r="H3" s="197"/>
      <c r="I3" s="197"/>
      <c r="J3" s="197"/>
      <c r="K3" s="197"/>
      <c r="L3" s="197"/>
      <c r="M3" s="197"/>
      <c r="N3" s="197"/>
      <c r="O3" s="198"/>
      <c r="P3" s="193" t="s">
        <v>6</v>
      </c>
      <c r="Q3" s="194"/>
      <c r="R3" s="194"/>
      <c r="S3" s="194"/>
      <c r="T3" s="194"/>
      <c r="U3" s="194"/>
      <c r="V3" s="194"/>
      <c r="W3" s="194"/>
      <c r="X3" s="195"/>
      <c r="Z3" s="177" t="s">
        <v>5</v>
      </c>
      <c r="AA3" s="178"/>
      <c r="AB3" s="178"/>
      <c r="AC3" s="179"/>
      <c r="AD3" s="180" t="s">
        <v>6</v>
      </c>
      <c r="AE3" s="181"/>
      <c r="AF3" s="181"/>
      <c r="AG3" s="182"/>
    </row>
    <row r="4" spans="1:33" ht="15.75" thickBot="1" x14ac:dyDescent="0.3">
      <c r="A4">
        <v>2</v>
      </c>
      <c r="B4" s="1" t="s">
        <v>8</v>
      </c>
      <c r="C4" s="120">
        <v>101</v>
      </c>
      <c r="D4" s="121">
        <v>1100101</v>
      </c>
      <c r="G4" s="39" t="s">
        <v>1</v>
      </c>
      <c r="H4" s="37" t="s">
        <v>22</v>
      </c>
      <c r="I4" s="37" t="s">
        <v>28</v>
      </c>
      <c r="J4" s="37" t="s">
        <v>23</v>
      </c>
      <c r="K4" s="37" t="s">
        <v>24</v>
      </c>
      <c r="L4" s="37" t="s">
        <v>25</v>
      </c>
      <c r="M4" s="37" t="s">
        <v>3</v>
      </c>
      <c r="N4" s="37" t="s">
        <v>26</v>
      </c>
      <c r="O4" s="40" t="s">
        <v>27</v>
      </c>
      <c r="P4" s="47" t="s">
        <v>1</v>
      </c>
      <c r="Q4" s="46" t="s">
        <v>22</v>
      </c>
      <c r="R4" s="46" t="s">
        <v>28</v>
      </c>
      <c r="S4" s="46" t="s">
        <v>23</v>
      </c>
      <c r="T4" s="46" t="s">
        <v>24</v>
      </c>
      <c r="U4" s="46" t="s">
        <v>25</v>
      </c>
      <c r="V4" s="46" t="s">
        <v>3</v>
      </c>
      <c r="W4" s="46" t="s">
        <v>26</v>
      </c>
      <c r="X4" s="48" t="s">
        <v>27</v>
      </c>
      <c r="Z4" s="20" t="s">
        <v>1</v>
      </c>
      <c r="AA4" s="21" t="s">
        <v>2</v>
      </c>
      <c r="AB4" s="21" t="s">
        <v>3</v>
      </c>
      <c r="AC4" s="22" t="s">
        <v>4</v>
      </c>
      <c r="AD4" s="8" t="s">
        <v>1</v>
      </c>
      <c r="AE4" s="5" t="s">
        <v>2</v>
      </c>
      <c r="AF4" s="5" t="s">
        <v>3</v>
      </c>
      <c r="AG4" s="9" t="s">
        <v>4</v>
      </c>
    </row>
    <row r="5" spans="1:33" ht="15.75" thickBot="1" x14ac:dyDescent="0.3">
      <c r="A5">
        <v>3</v>
      </c>
      <c r="B5" s="1" t="s">
        <v>19</v>
      </c>
      <c r="C5" s="118">
        <f>C2*C3</f>
        <v>209</v>
      </c>
      <c r="D5" s="1" t="str">
        <f>C2&amp; "*"&amp;C3&amp;"="&amp;C5</f>
        <v>11*19=209</v>
      </c>
      <c r="G5" s="41">
        <v>0</v>
      </c>
      <c r="H5" s="38">
        <v>0</v>
      </c>
      <c r="I5" s="38">
        <v>1</v>
      </c>
      <c r="J5" s="38">
        <v>1</v>
      </c>
      <c r="K5" s="38">
        <v>0</v>
      </c>
      <c r="L5" s="38">
        <f>C6</f>
        <v>180</v>
      </c>
      <c r="M5" s="38">
        <f>C4</f>
        <v>101</v>
      </c>
      <c r="N5" s="38">
        <f>ROUNDDOWN(L5/M5,0)</f>
        <v>1</v>
      </c>
      <c r="O5" s="42">
        <f>MOD(L5,M5)</f>
        <v>79</v>
      </c>
      <c r="P5" s="49">
        <v>0</v>
      </c>
      <c r="Q5" s="4">
        <v>0</v>
      </c>
      <c r="R5" s="4">
        <v>1</v>
      </c>
      <c r="S5" s="4">
        <v>1</v>
      </c>
      <c r="T5" s="4">
        <v>0</v>
      </c>
      <c r="U5" s="4">
        <f>L5</f>
        <v>180</v>
      </c>
      <c r="V5" s="4">
        <f>M5</f>
        <v>101</v>
      </c>
      <c r="W5" s="4" t="str">
        <f>L5&amp;" div "&amp;M5&amp;" = "&amp;N5</f>
        <v>180 div 101 = 1</v>
      </c>
      <c r="X5" s="50" t="str">
        <f>L5&amp;" mod " &amp;M5&amp;" = "&amp;O5</f>
        <v>180 mod 101 = 79</v>
      </c>
      <c r="Z5" s="23">
        <v>0</v>
      </c>
      <c r="AA5" s="24">
        <v>1</v>
      </c>
      <c r="AB5" s="24">
        <f>C8</f>
        <v>60</v>
      </c>
      <c r="AC5" s="25" t="e">
        <f t="shared" ref="AC5:AC7" si="0">TRUNC(MID($D$4,$A$12-A2,1))</f>
        <v>#VALUE!</v>
      </c>
      <c r="AD5" s="10">
        <v>0</v>
      </c>
      <c r="AE5" s="6">
        <v>1</v>
      </c>
      <c r="AF5" s="6">
        <f>AB5</f>
        <v>60</v>
      </c>
      <c r="AG5" s="11" t="e">
        <f>AC5</f>
        <v>#VALUE!</v>
      </c>
    </row>
    <row r="6" spans="1:33" ht="15.75" thickBot="1" x14ac:dyDescent="0.3">
      <c r="A6">
        <v>4</v>
      </c>
      <c r="B6" s="34" t="s">
        <v>20</v>
      </c>
      <c r="C6" s="118">
        <f>(C2-1)*(C3-1)</f>
        <v>180</v>
      </c>
      <c r="D6" s="1" t="str">
        <f>"("&amp;C2&amp;"-1)*("&amp;C3&amp;"-1)="&amp;C6</f>
        <v>(11-1)*(19-1)=180</v>
      </c>
      <c r="G6" s="41">
        <v>1</v>
      </c>
      <c r="H6" s="38">
        <f>I5-(N5*H5)</f>
        <v>1</v>
      </c>
      <c r="I6" s="38">
        <f>H5</f>
        <v>0</v>
      </c>
      <c r="J6" s="38">
        <f>K5-(N5*J5)</f>
        <v>-1</v>
      </c>
      <c r="K6" s="38">
        <f>J5</f>
        <v>1</v>
      </c>
      <c r="L6" s="38">
        <f>M5</f>
        <v>101</v>
      </c>
      <c r="M6" s="38">
        <f>O5</f>
        <v>79</v>
      </c>
      <c r="N6" s="38">
        <f>ROUNDDOWN(L6/M6,0)</f>
        <v>1</v>
      </c>
      <c r="O6" s="42">
        <f>MOD(L6,M6)</f>
        <v>22</v>
      </c>
      <c r="P6" s="49">
        <v>1</v>
      </c>
      <c r="Q6" s="4" t="str">
        <f>I5&amp;"-("&amp;N5&amp;"*"&amp;H5&amp;")="&amp;H6</f>
        <v>1-(1*0)=1</v>
      </c>
      <c r="R6" s="4">
        <f>H5</f>
        <v>0</v>
      </c>
      <c r="S6" s="4" t="str">
        <f>K5&amp;"-("&amp;N5&amp;"*"&amp;J5&amp;")="&amp;J6</f>
        <v>0-(1*1)=-1</v>
      </c>
      <c r="T6" s="4">
        <f>J5</f>
        <v>1</v>
      </c>
      <c r="U6" s="4">
        <f>M5</f>
        <v>101</v>
      </c>
      <c r="V6" s="4">
        <f>O5</f>
        <v>79</v>
      </c>
      <c r="W6" s="4" t="str">
        <f>L6&amp;" div "&amp;M6&amp;" = "&amp;N6</f>
        <v>101 div 79 = 1</v>
      </c>
      <c r="X6" s="50" t="str">
        <f>L6&amp;" mod " &amp;M6&amp;" = "&amp;O6</f>
        <v>101 mod 79 = 22</v>
      </c>
      <c r="Z6" s="23">
        <v>1</v>
      </c>
      <c r="AA6" s="24" t="e">
        <f>IF(AC5=0,AA5,MOD(AA5*AB5,$C$5))</f>
        <v>#VALUE!</v>
      </c>
      <c r="AB6" s="24">
        <f t="shared" ref="AB6:AB14" si="1">MOD(AB5*AB5,$C$5)</f>
        <v>47</v>
      </c>
      <c r="AC6" s="25" t="e">
        <f t="shared" si="0"/>
        <v>#VALUE!</v>
      </c>
      <c r="AD6" s="10">
        <v>1</v>
      </c>
      <c r="AE6" s="7" t="e">
        <f>IF(AC5=0,AA5,AA5 &amp; "*" &amp; AB5 &amp; " mod "&amp;$C$5&amp;" = "&amp;AA6)</f>
        <v>#VALUE!</v>
      </c>
      <c r="AF6" s="7" t="str">
        <f t="shared" ref="AF6:AF14" si="2">AB5 &amp; "*" &amp; AB5 &amp; " mod "&amp;$C$5 &amp;" = " &amp;AB6</f>
        <v>60*60 mod 209 = 47</v>
      </c>
      <c r="AG6" s="11" t="e">
        <f>AC6</f>
        <v>#VALUE!</v>
      </c>
    </row>
    <row r="7" spans="1:33" ht="15.75" thickBot="1" x14ac:dyDescent="0.3">
      <c r="A7">
        <v>5</v>
      </c>
      <c r="B7" s="34" t="s">
        <v>21</v>
      </c>
      <c r="C7" s="118">
        <f>J11</f>
        <v>41</v>
      </c>
      <c r="D7" s="123">
        <v>101001</v>
      </c>
      <c r="E7" t="s">
        <v>29</v>
      </c>
      <c r="G7" s="41">
        <v>2</v>
      </c>
      <c r="H7" s="38">
        <f t="shared" ref="H7:H13" si="3">I6-(N6*H6)</f>
        <v>-1</v>
      </c>
      <c r="I7" s="38">
        <f t="shared" ref="I7:I13" si="4">H6</f>
        <v>1</v>
      </c>
      <c r="J7" s="38">
        <f t="shared" ref="J7:J13" si="5">K6-(N6*J6)</f>
        <v>2</v>
      </c>
      <c r="K7" s="38">
        <f t="shared" ref="K7:K13" si="6">J6</f>
        <v>-1</v>
      </c>
      <c r="L7" s="38">
        <f t="shared" ref="L7:L13" si="7">M6</f>
        <v>79</v>
      </c>
      <c r="M7" s="38">
        <f t="shared" ref="M7:M13" si="8">O6</f>
        <v>22</v>
      </c>
      <c r="N7" s="38">
        <f t="shared" ref="N7:N13" si="9">ROUNDDOWN(L7/M7,0)</f>
        <v>3</v>
      </c>
      <c r="O7" s="42">
        <f t="shared" ref="O7:O13" si="10">MOD(L7,M7)</f>
        <v>13</v>
      </c>
      <c r="P7" s="49">
        <v>2</v>
      </c>
      <c r="Q7" s="4" t="str">
        <f t="shared" ref="Q7:Q13" si="11">I6&amp;"-("&amp;N6&amp;"*"&amp;H6&amp;")="&amp;H7</f>
        <v>0-(1*1)=-1</v>
      </c>
      <c r="R7" s="4">
        <f t="shared" ref="R7:R13" si="12">H6</f>
        <v>1</v>
      </c>
      <c r="S7" s="4" t="str">
        <f t="shared" ref="S7:S13" si="13">K6&amp;"-("&amp;N6&amp;"*"&amp;J6&amp;")="&amp;J7</f>
        <v>1-(1*-1)=2</v>
      </c>
      <c r="T7" s="4">
        <f t="shared" ref="T7:T13" si="14">J6</f>
        <v>-1</v>
      </c>
      <c r="U7" s="4">
        <f t="shared" ref="U7:U13" si="15">M6</f>
        <v>79</v>
      </c>
      <c r="V7" s="4">
        <f t="shared" ref="V7:V13" si="16">O6</f>
        <v>22</v>
      </c>
      <c r="W7" s="4" t="str">
        <f t="shared" ref="W7:W13" si="17">L7&amp;" div "&amp;M7&amp;" = "&amp;N7</f>
        <v>79 div 22 = 3</v>
      </c>
      <c r="X7" s="50" t="str">
        <f t="shared" ref="X7:X13" si="18">L7&amp;" mod " &amp;M7&amp;" = "&amp;O7</f>
        <v>79 mod 22 = 13</v>
      </c>
      <c r="Z7" s="23">
        <v>2</v>
      </c>
      <c r="AA7" s="24" t="e">
        <f>IF(AC6=0,AA6,MOD(AA6*AB6,$C$5))</f>
        <v>#VALUE!</v>
      </c>
      <c r="AB7" s="24">
        <f t="shared" si="1"/>
        <v>119</v>
      </c>
      <c r="AC7" s="25" t="e">
        <f t="shared" si="0"/>
        <v>#VALUE!</v>
      </c>
      <c r="AD7" s="10">
        <v>2</v>
      </c>
      <c r="AE7" s="7" t="e">
        <f>IF(AC6=0,AA6,AA6 &amp; "*" &amp; AB6 &amp; " mod "&amp;$C$5&amp;" = "&amp;AA7)</f>
        <v>#VALUE!</v>
      </c>
      <c r="AF7" s="7" t="str">
        <f t="shared" si="2"/>
        <v>47*47 mod 209 = 119</v>
      </c>
      <c r="AG7" s="11" t="e">
        <f>AC7</f>
        <v>#VALUE!</v>
      </c>
    </row>
    <row r="8" spans="1:33" ht="15.75" thickBot="1" x14ac:dyDescent="0.3">
      <c r="A8">
        <v>6</v>
      </c>
      <c r="B8" s="34" t="s">
        <v>10</v>
      </c>
      <c r="C8" s="122">
        <v>60</v>
      </c>
      <c r="G8" s="41">
        <v>3</v>
      </c>
      <c r="H8" s="38">
        <f t="shared" si="3"/>
        <v>4</v>
      </c>
      <c r="I8" s="38">
        <f t="shared" si="4"/>
        <v>-1</v>
      </c>
      <c r="J8" s="38">
        <f t="shared" si="5"/>
        <v>-7</v>
      </c>
      <c r="K8" s="38">
        <f t="shared" si="6"/>
        <v>2</v>
      </c>
      <c r="L8" s="38">
        <f t="shared" si="7"/>
        <v>22</v>
      </c>
      <c r="M8" s="38">
        <f t="shared" si="8"/>
        <v>13</v>
      </c>
      <c r="N8" s="38">
        <f t="shared" si="9"/>
        <v>1</v>
      </c>
      <c r="O8" s="42">
        <f t="shared" si="10"/>
        <v>9</v>
      </c>
      <c r="P8" s="49">
        <v>3</v>
      </c>
      <c r="Q8" s="4" t="str">
        <f t="shared" si="11"/>
        <v>1-(3*-1)=4</v>
      </c>
      <c r="R8" s="4">
        <f t="shared" si="12"/>
        <v>-1</v>
      </c>
      <c r="S8" s="4" t="str">
        <f t="shared" si="13"/>
        <v>-1-(3*2)=-7</v>
      </c>
      <c r="T8" s="4">
        <f t="shared" si="14"/>
        <v>2</v>
      </c>
      <c r="U8" s="4">
        <f t="shared" si="15"/>
        <v>22</v>
      </c>
      <c r="V8" s="4">
        <f t="shared" si="16"/>
        <v>13</v>
      </c>
      <c r="W8" s="4" t="str">
        <f t="shared" si="17"/>
        <v>22 div 13 = 1</v>
      </c>
      <c r="X8" s="50" t="str">
        <f t="shared" si="18"/>
        <v>22 mod 13 = 9</v>
      </c>
      <c r="Z8" s="23">
        <v>3</v>
      </c>
      <c r="AA8" s="24" t="e">
        <f>IF(AC7=0,AA7,MOD(AA7*AB7,$C$5))</f>
        <v>#VALUE!</v>
      </c>
      <c r="AB8" s="24">
        <f t="shared" si="1"/>
        <v>158</v>
      </c>
      <c r="AC8" s="25">
        <f>TRUNC(MID($D$4,$A$12-A5,1))</f>
        <v>1</v>
      </c>
      <c r="AD8" s="10">
        <v>3</v>
      </c>
      <c r="AE8" s="7" t="e">
        <f>IF(AC7=0,AA7,AA7 &amp; "*" &amp; AB7 &amp; " mod "&amp;$C$5&amp;" = "&amp;AA8)</f>
        <v>#VALUE!</v>
      </c>
      <c r="AF8" s="7" t="str">
        <f t="shared" si="2"/>
        <v>119*119 mod 209 = 158</v>
      </c>
      <c r="AG8" s="11">
        <f>AC8</f>
        <v>1</v>
      </c>
    </row>
    <row r="9" spans="1:33" ht="15.75" thickBot="1" x14ac:dyDescent="0.3">
      <c r="A9">
        <v>7</v>
      </c>
      <c r="B9" s="34" t="s">
        <v>33</v>
      </c>
      <c r="C9" s="118" t="e">
        <f>AA15</f>
        <v>#VALUE!</v>
      </c>
      <c r="G9" s="41">
        <v>4</v>
      </c>
      <c r="H9" s="38">
        <f t="shared" si="3"/>
        <v>-5</v>
      </c>
      <c r="I9" s="38">
        <f t="shared" si="4"/>
        <v>4</v>
      </c>
      <c r="J9" s="38">
        <f t="shared" si="5"/>
        <v>9</v>
      </c>
      <c r="K9" s="38">
        <f t="shared" si="6"/>
        <v>-7</v>
      </c>
      <c r="L9" s="38">
        <f t="shared" si="7"/>
        <v>13</v>
      </c>
      <c r="M9" s="38">
        <f t="shared" si="8"/>
        <v>9</v>
      </c>
      <c r="N9" s="38">
        <f t="shared" si="9"/>
        <v>1</v>
      </c>
      <c r="O9" s="42">
        <f t="shared" si="10"/>
        <v>4</v>
      </c>
      <c r="P9" s="49">
        <v>4</v>
      </c>
      <c r="Q9" s="4" t="str">
        <f t="shared" si="11"/>
        <v>-1-(1*4)=-5</v>
      </c>
      <c r="R9" s="4">
        <f t="shared" si="12"/>
        <v>4</v>
      </c>
      <c r="S9" s="4" t="str">
        <f t="shared" si="13"/>
        <v>2-(1*-7)=9</v>
      </c>
      <c r="T9" s="4">
        <f t="shared" si="14"/>
        <v>-7</v>
      </c>
      <c r="U9" s="4">
        <f t="shared" si="15"/>
        <v>13</v>
      </c>
      <c r="V9" s="4">
        <f t="shared" si="16"/>
        <v>9</v>
      </c>
      <c r="W9" s="4" t="str">
        <f t="shared" si="17"/>
        <v>13 div 9 = 1</v>
      </c>
      <c r="X9" s="50" t="str">
        <f t="shared" si="18"/>
        <v>13 mod 9 = 4</v>
      </c>
      <c r="Z9" s="23">
        <v>4</v>
      </c>
      <c r="AA9" s="24" t="e">
        <f>IF(AC8=0,AA8,MOD(AA8*AB8,$C$5))</f>
        <v>#VALUE!</v>
      </c>
      <c r="AB9" s="24">
        <f t="shared" si="1"/>
        <v>93</v>
      </c>
      <c r="AC9" s="25">
        <f>TRUNC(MID($D$4,$A$12-A6,1))</f>
        <v>0</v>
      </c>
      <c r="AD9" s="10">
        <v>4</v>
      </c>
      <c r="AE9" s="7" t="e">
        <f>IF(AC8=0,AA8,AA8 &amp; "*" &amp; AB8 &amp; " mod "&amp;$C$5&amp;" = "&amp;AA9)</f>
        <v>#VALUE!</v>
      </c>
      <c r="AF9" s="7" t="str">
        <f t="shared" si="2"/>
        <v>158*158 mod 209 = 93</v>
      </c>
      <c r="AG9" s="11">
        <f>AC9</f>
        <v>0</v>
      </c>
    </row>
    <row r="10" spans="1:33" ht="15.75" thickBot="1" x14ac:dyDescent="0.3">
      <c r="A10">
        <v>8</v>
      </c>
      <c r="B10" s="34" t="s">
        <v>35</v>
      </c>
      <c r="C10" s="122">
        <v>357</v>
      </c>
      <c r="G10" s="41">
        <v>5</v>
      </c>
      <c r="H10" s="38">
        <f t="shared" si="3"/>
        <v>9</v>
      </c>
      <c r="I10" s="38">
        <f t="shared" si="4"/>
        <v>-5</v>
      </c>
      <c r="J10" s="38">
        <f t="shared" si="5"/>
        <v>-16</v>
      </c>
      <c r="K10" s="38">
        <f t="shared" si="6"/>
        <v>9</v>
      </c>
      <c r="L10" s="38">
        <f t="shared" si="7"/>
        <v>9</v>
      </c>
      <c r="M10" s="38">
        <f t="shared" si="8"/>
        <v>4</v>
      </c>
      <c r="N10" s="38">
        <f t="shared" si="9"/>
        <v>2</v>
      </c>
      <c r="O10" s="42">
        <f t="shared" si="10"/>
        <v>1</v>
      </c>
      <c r="P10" s="49">
        <v>5</v>
      </c>
      <c r="Q10" s="4" t="str">
        <f t="shared" si="11"/>
        <v>4-(1*-5)=9</v>
      </c>
      <c r="R10" s="4">
        <f t="shared" si="12"/>
        <v>-5</v>
      </c>
      <c r="S10" s="4" t="str">
        <f t="shared" si="13"/>
        <v>-7-(1*9)=-16</v>
      </c>
      <c r="T10" s="4">
        <f t="shared" si="14"/>
        <v>9</v>
      </c>
      <c r="U10" s="4">
        <f t="shared" si="15"/>
        <v>9</v>
      </c>
      <c r="V10" s="4">
        <f t="shared" si="16"/>
        <v>4</v>
      </c>
      <c r="W10" s="4" t="str">
        <f t="shared" si="17"/>
        <v>9 div 4 = 2</v>
      </c>
      <c r="X10" s="50" t="str">
        <f t="shared" si="18"/>
        <v>9 mod 4 = 1</v>
      </c>
      <c r="Z10" s="23">
        <v>5</v>
      </c>
      <c r="AA10" s="24" t="e">
        <f>IF(AC9=0,AA9,MOD(AA9*AB9,$C$5))</f>
        <v>#VALUE!</v>
      </c>
      <c r="AB10" s="24">
        <f t="shared" si="1"/>
        <v>80</v>
      </c>
      <c r="AC10" s="25">
        <f>TRUNC(MID($D$4,$A$12-A7,1))</f>
        <v>1</v>
      </c>
      <c r="AD10" s="10">
        <v>5</v>
      </c>
      <c r="AE10" s="7" t="e">
        <f>IF(AC9=0,AA9,AA9 &amp; "*" &amp; AB9 &amp; " mod "&amp;$C$5&amp;" = "&amp;AA10)</f>
        <v>#VALUE!</v>
      </c>
      <c r="AF10" s="7" t="str">
        <f t="shared" si="2"/>
        <v>93*93 mod 209 = 80</v>
      </c>
      <c r="AG10" s="11">
        <f>AC10</f>
        <v>1</v>
      </c>
    </row>
    <row r="11" spans="1:33" ht="15.75" thickBot="1" x14ac:dyDescent="0.3">
      <c r="A11">
        <v>9</v>
      </c>
      <c r="B11" s="34" t="s">
        <v>37</v>
      </c>
      <c r="C11" s="118" t="e">
        <f>AA45</f>
        <v>#VALUE!</v>
      </c>
      <c r="G11" s="41">
        <v>6</v>
      </c>
      <c r="H11" s="38">
        <f t="shared" si="3"/>
        <v>-23</v>
      </c>
      <c r="I11" s="38">
        <f t="shared" si="4"/>
        <v>9</v>
      </c>
      <c r="J11" s="38">
        <f t="shared" si="5"/>
        <v>41</v>
      </c>
      <c r="K11" s="38">
        <f t="shared" si="6"/>
        <v>-16</v>
      </c>
      <c r="L11" s="38">
        <f t="shared" si="7"/>
        <v>4</v>
      </c>
      <c r="M11" s="38">
        <f t="shared" si="8"/>
        <v>1</v>
      </c>
      <c r="N11" s="38">
        <f t="shared" si="9"/>
        <v>4</v>
      </c>
      <c r="O11" s="42">
        <f t="shared" si="10"/>
        <v>0</v>
      </c>
      <c r="P11" s="49">
        <v>6</v>
      </c>
      <c r="Q11" s="4" t="str">
        <f t="shared" si="11"/>
        <v>-5-(2*9)=-23</v>
      </c>
      <c r="R11" s="4">
        <f t="shared" si="12"/>
        <v>9</v>
      </c>
      <c r="S11" s="4" t="str">
        <f t="shared" si="13"/>
        <v>9-(2*-16)=41</v>
      </c>
      <c r="T11" s="4">
        <f t="shared" si="14"/>
        <v>-16</v>
      </c>
      <c r="U11" s="4">
        <f t="shared" si="15"/>
        <v>4</v>
      </c>
      <c r="V11" s="4">
        <f t="shared" si="16"/>
        <v>1</v>
      </c>
      <c r="W11" s="4" t="str">
        <f t="shared" si="17"/>
        <v>4 div 1 = 4</v>
      </c>
      <c r="X11" s="50" t="str">
        <f t="shared" si="18"/>
        <v>4 mod 1 = 0</v>
      </c>
      <c r="Z11" s="23">
        <v>6</v>
      </c>
      <c r="AA11" s="24" t="e">
        <f>IF(AC10=0,AA10,MOD(AA10*AB10,$C$5))</f>
        <v>#VALUE!</v>
      </c>
      <c r="AB11" s="24">
        <f t="shared" si="1"/>
        <v>130</v>
      </c>
      <c r="AC11" s="25">
        <f>TRUNC(MID($D$4,$A$12-A8,1))</f>
        <v>0</v>
      </c>
      <c r="AD11" s="10">
        <v>6</v>
      </c>
      <c r="AE11" s="7" t="e">
        <f>IF(AC10=0,AA10,AA10 &amp; "*" &amp; AB10 &amp; " mod "&amp;$C$5&amp;" = "&amp;AA11)</f>
        <v>#VALUE!</v>
      </c>
      <c r="AF11" s="7" t="str">
        <f t="shared" si="2"/>
        <v>80*80 mod 209 = 130</v>
      </c>
      <c r="AG11" s="11">
        <f>AC11</f>
        <v>0</v>
      </c>
    </row>
    <row r="12" spans="1:33" x14ac:dyDescent="0.25">
      <c r="A12">
        <v>10</v>
      </c>
      <c r="G12" s="41">
        <v>7</v>
      </c>
      <c r="H12" s="38">
        <f t="shared" si="3"/>
        <v>101</v>
      </c>
      <c r="I12" s="38">
        <f t="shared" si="4"/>
        <v>-23</v>
      </c>
      <c r="J12" s="38">
        <f t="shared" si="5"/>
        <v>-180</v>
      </c>
      <c r="K12" s="38">
        <f t="shared" si="6"/>
        <v>41</v>
      </c>
      <c r="L12" s="38">
        <f t="shared" si="7"/>
        <v>1</v>
      </c>
      <c r="M12" s="38">
        <f t="shared" si="8"/>
        <v>0</v>
      </c>
      <c r="N12" s="38" t="e">
        <f t="shared" si="9"/>
        <v>#DIV/0!</v>
      </c>
      <c r="O12" s="42" t="e">
        <f t="shared" si="10"/>
        <v>#DIV/0!</v>
      </c>
      <c r="P12" s="49">
        <v>7</v>
      </c>
      <c r="Q12" s="4" t="str">
        <f t="shared" si="11"/>
        <v>9-(4*-23)=101</v>
      </c>
      <c r="R12" s="4">
        <f t="shared" si="12"/>
        <v>-23</v>
      </c>
      <c r="S12" s="4" t="str">
        <f t="shared" si="13"/>
        <v>-16-(4*41)=-180</v>
      </c>
      <c r="T12" s="4">
        <f t="shared" si="14"/>
        <v>41</v>
      </c>
      <c r="U12" s="4">
        <f t="shared" si="15"/>
        <v>1</v>
      </c>
      <c r="V12" s="4">
        <f t="shared" si="16"/>
        <v>0</v>
      </c>
      <c r="W12" s="4" t="e">
        <f t="shared" si="17"/>
        <v>#DIV/0!</v>
      </c>
      <c r="X12" s="50" t="e">
        <f t="shared" si="18"/>
        <v>#DIV/0!</v>
      </c>
      <c r="Z12" s="23">
        <v>7</v>
      </c>
      <c r="AA12" s="24" t="e">
        <f>IF(AC11=0,AA11,MOD(AA11*AB11,$C$5))</f>
        <v>#VALUE!</v>
      </c>
      <c r="AB12" s="24">
        <f t="shared" si="1"/>
        <v>180</v>
      </c>
      <c r="AC12" s="25">
        <f>TRUNC(MID($D$4,$A$12-A9,1))</f>
        <v>0</v>
      </c>
      <c r="AD12" s="10">
        <v>7</v>
      </c>
      <c r="AE12" s="7" t="e">
        <f>IF(AC11=0,AA11,AA11 &amp; "*" &amp; AB11 &amp; " mod "&amp;$C$5&amp;" = "&amp;AA12)</f>
        <v>#VALUE!</v>
      </c>
      <c r="AF12" s="7" t="str">
        <f t="shared" si="2"/>
        <v>130*130 mod 209 = 180</v>
      </c>
      <c r="AG12" s="11">
        <f>AC12</f>
        <v>0</v>
      </c>
    </row>
    <row r="13" spans="1:33" ht="15.75" thickBot="1" x14ac:dyDescent="0.3">
      <c r="G13" s="43">
        <v>8</v>
      </c>
      <c r="H13" s="44" t="e">
        <f t="shared" si="3"/>
        <v>#DIV/0!</v>
      </c>
      <c r="I13" s="44">
        <f t="shared" si="4"/>
        <v>101</v>
      </c>
      <c r="J13" s="44" t="e">
        <f t="shared" si="5"/>
        <v>#DIV/0!</v>
      </c>
      <c r="K13" s="44">
        <f t="shared" si="6"/>
        <v>-180</v>
      </c>
      <c r="L13" s="44">
        <f t="shared" si="7"/>
        <v>0</v>
      </c>
      <c r="M13" s="44" t="e">
        <f t="shared" si="8"/>
        <v>#DIV/0!</v>
      </c>
      <c r="N13" s="44" t="e">
        <f t="shared" si="9"/>
        <v>#DIV/0!</v>
      </c>
      <c r="O13" s="45" t="e">
        <f t="shared" si="10"/>
        <v>#DIV/0!</v>
      </c>
      <c r="P13" s="51">
        <v>8</v>
      </c>
      <c r="Q13" s="52" t="e">
        <f t="shared" si="11"/>
        <v>#DIV/0!</v>
      </c>
      <c r="R13" s="52">
        <f t="shared" si="12"/>
        <v>101</v>
      </c>
      <c r="S13" s="52" t="e">
        <f t="shared" si="13"/>
        <v>#DIV/0!</v>
      </c>
      <c r="T13" s="52">
        <f t="shared" si="14"/>
        <v>-180</v>
      </c>
      <c r="U13" s="52">
        <f t="shared" si="15"/>
        <v>0</v>
      </c>
      <c r="V13" s="52" t="e">
        <f t="shared" si="16"/>
        <v>#DIV/0!</v>
      </c>
      <c r="W13" s="52" t="e">
        <f t="shared" si="17"/>
        <v>#DIV/0!</v>
      </c>
      <c r="X13" s="53" t="e">
        <f t="shared" si="18"/>
        <v>#DIV/0!</v>
      </c>
      <c r="Z13" s="23">
        <v>8</v>
      </c>
      <c r="AA13" s="24" t="e">
        <f>IF(AC12=0,AA12,MOD(AA12*AB12,$C$5))</f>
        <v>#VALUE!</v>
      </c>
      <c r="AB13" s="24">
        <f t="shared" si="1"/>
        <v>5</v>
      </c>
      <c r="AC13" s="25">
        <f>TRUNC(MID($D$4,$A$12-A10,1))</f>
        <v>1</v>
      </c>
      <c r="AD13" s="10">
        <v>8</v>
      </c>
      <c r="AE13" s="7" t="e">
        <f>IF(AC12=0,AA12,AA12 &amp; "*" &amp; AB12 &amp; " mod "&amp;$C$5&amp;" = "&amp;AA13)</f>
        <v>#VALUE!</v>
      </c>
      <c r="AF13" s="7" t="str">
        <f t="shared" si="2"/>
        <v>180*180 mod 209 = 5</v>
      </c>
      <c r="AG13" s="11">
        <f>AC13</f>
        <v>1</v>
      </c>
    </row>
    <row r="14" spans="1:33" x14ac:dyDescent="0.25">
      <c r="A14">
        <f>LEN(D4)</f>
        <v>7</v>
      </c>
      <c r="G14" s="187" t="str">
        <f>"k1=(e, n)=("&amp;C4&amp;", "&amp;C5&amp;") &lt;- Publiczny"</f>
        <v>k1=(e, n)=(101, 209) &lt;- Publiczny</v>
      </c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9"/>
      <c r="Z14" s="23">
        <v>9</v>
      </c>
      <c r="AA14" s="24" t="e">
        <f>IF(AC13=0,AA13,MOD(AA13*AB13,$C$5))</f>
        <v>#VALUE!</v>
      </c>
      <c r="AB14" s="24">
        <f t="shared" si="1"/>
        <v>25</v>
      </c>
      <c r="AC14" s="25">
        <f>TRUNC(MID($D$4,$A$12-A11,1))</f>
        <v>1</v>
      </c>
      <c r="AD14" s="10">
        <v>9</v>
      </c>
      <c r="AE14" s="7" t="e">
        <f>IF(AC13=0,AA13,AA13 &amp; "*" &amp; AB13 &amp; " mod "&amp;$C$5&amp;" = "&amp;AA14)</f>
        <v>#VALUE!</v>
      </c>
      <c r="AF14" s="7" t="str">
        <f t="shared" si="2"/>
        <v>5*5 mod 209 = 25</v>
      </c>
      <c r="AG14" s="11">
        <f>AC14</f>
        <v>1</v>
      </c>
    </row>
    <row r="15" spans="1:33" ht="15.75" thickBot="1" x14ac:dyDescent="0.3">
      <c r="A15">
        <f>LEN(D7)</f>
        <v>6</v>
      </c>
      <c r="G15" s="190" t="str">
        <f>"k2=(d, n)=("&amp;C7&amp;", "&amp;C5&amp;") &lt;- Prywatny"</f>
        <v>k2=(d, n)=(41, 209) &lt;- Prywatny</v>
      </c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2"/>
      <c r="Z15" s="33">
        <v>10</v>
      </c>
      <c r="AA15" s="54" t="e">
        <f>IF(AC14=0,AA14,MOD(AA14*AB14,$C$5))</f>
        <v>#VALUE!</v>
      </c>
      <c r="AB15" s="54"/>
      <c r="AC15" s="55"/>
      <c r="AD15" s="56">
        <v>10</v>
      </c>
      <c r="AE15" s="57" t="e">
        <f>IF(AC14=0,AA14,AA14 &amp; "*" &amp; AB14 &amp; " mod "&amp;$C$5&amp;" = "&amp;AA15)</f>
        <v>#VALUE!</v>
      </c>
      <c r="AF15" s="57"/>
      <c r="AG15" s="58"/>
    </row>
    <row r="16" spans="1:33" ht="15.75" thickBot="1" x14ac:dyDescent="0.3"/>
    <row r="17" spans="26:33" ht="15.75" thickBot="1" x14ac:dyDescent="0.3">
      <c r="Z17" s="183" t="s">
        <v>34</v>
      </c>
      <c r="AA17" s="184"/>
      <c r="AB17" s="184"/>
      <c r="AC17" s="184"/>
      <c r="AD17" s="184"/>
      <c r="AE17" s="184"/>
      <c r="AF17" s="184"/>
      <c r="AG17" s="185"/>
    </row>
    <row r="18" spans="26:33" x14ac:dyDescent="0.25">
      <c r="Z18" s="177" t="s">
        <v>5</v>
      </c>
      <c r="AA18" s="178"/>
      <c r="AB18" s="178"/>
      <c r="AC18" s="179"/>
      <c r="AD18" s="180" t="s">
        <v>6</v>
      </c>
      <c r="AE18" s="181"/>
      <c r="AF18" s="181"/>
      <c r="AG18" s="182"/>
    </row>
    <row r="19" spans="26:33" x14ac:dyDescent="0.25">
      <c r="Z19" s="20" t="s">
        <v>1</v>
      </c>
      <c r="AA19" s="21" t="s">
        <v>2</v>
      </c>
      <c r="AB19" s="21" t="s">
        <v>3</v>
      </c>
      <c r="AC19" s="22" t="s">
        <v>4</v>
      </c>
      <c r="AD19" s="8" t="s">
        <v>1</v>
      </c>
      <c r="AE19" s="5" t="s">
        <v>2</v>
      </c>
      <c r="AF19" s="5" t="s">
        <v>3</v>
      </c>
      <c r="AG19" s="9" t="s">
        <v>4</v>
      </c>
    </row>
    <row r="20" spans="26:33" x14ac:dyDescent="0.25">
      <c r="Z20" s="23">
        <v>0</v>
      </c>
      <c r="AA20" s="24">
        <v>1</v>
      </c>
      <c r="AB20" s="24" t="e">
        <f>C9</f>
        <v>#VALUE!</v>
      </c>
      <c r="AC20" s="25" t="e">
        <f t="shared" ref="AC20:AC29" si="19">TRUNC(MID($D$7,$A$12-A2,1))</f>
        <v>#VALUE!</v>
      </c>
      <c r="AD20" s="10">
        <v>0</v>
      </c>
      <c r="AE20" s="6">
        <v>1</v>
      </c>
      <c r="AF20" s="6" t="e">
        <f>AB20</f>
        <v>#VALUE!</v>
      </c>
      <c r="AG20" s="11" t="e">
        <f>AC20</f>
        <v>#VALUE!</v>
      </c>
    </row>
    <row r="21" spans="26:33" x14ac:dyDescent="0.25">
      <c r="Z21" s="23">
        <v>1</v>
      </c>
      <c r="AA21" s="24" t="e">
        <f t="shared" ref="AA21:AA30" si="20">IF(AC20=0,AA20,MOD(AA20*AB20,$C$5))</f>
        <v>#VALUE!</v>
      </c>
      <c r="AB21" s="24" t="e">
        <f t="shared" ref="AB21:AB29" si="21">MOD(AB20*AB20,$C$5)</f>
        <v>#VALUE!</v>
      </c>
      <c r="AC21" s="25" t="e">
        <f t="shared" si="19"/>
        <v>#VALUE!</v>
      </c>
      <c r="AD21" s="10">
        <v>1</v>
      </c>
      <c r="AE21" s="7" t="e">
        <f t="shared" ref="AE21:AE30" si="22">IF(AC20=0,AA20,AA20 &amp; "*" &amp; AB20 &amp; " mod "&amp;$C$5&amp;" = "&amp;AA21)</f>
        <v>#VALUE!</v>
      </c>
      <c r="AF21" s="7" t="e">
        <f t="shared" ref="AF21:AF29" si="23">AB20 &amp; "*" &amp; AB20 &amp; " mod "&amp;$C$5 &amp;" = " &amp;AB21</f>
        <v>#VALUE!</v>
      </c>
      <c r="AG21" s="11" t="e">
        <f t="shared" ref="AG21:AG29" si="24">AC21</f>
        <v>#VALUE!</v>
      </c>
    </row>
    <row r="22" spans="26:33" x14ac:dyDescent="0.25">
      <c r="Z22" s="23">
        <v>2</v>
      </c>
      <c r="AA22" s="24" t="e">
        <f t="shared" si="20"/>
        <v>#VALUE!</v>
      </c>
      <c r="AB22" s="24" t="e">
        <f t="shared" si="21"/>
        <v>#VALUE!</v>
      </c>
      <c r="AC22" s="25" t="e">
        <f t="shared" si="19"/>
        <v>#VALUE!</v>
      </c>
      <c r="AD22" s="10">
        <v>2</v>
      </c>
      <c r="AE22" s="7" t="e">
        <f t="shared" si="22"/>
        <v>#VALUE!</v>
      </c>
      <c r="AF22" s="7" t="e">
        <f t="shared" si="23"/>
        <v>#VALUE!</v>
      </c>
      <c r="AG22" s="11" t="e">
        <f t="shared" si="24"/>
        <v>#VALUE!</v>
      </c>
    </row>
    <row r="23" spans="26:33" x14ac:dyDescent="0.25">
      <c r="Z23" s="23">
        <v>3</v>
      </c>
      <c r="AA23" s="24" t="e">
        <f t="shared" si="20"/>
        <v>#VALUE!</v>
      </c>
      <c r="AB23" s="24" t="e">
        <f t="shared" si="21"/>
        <v>#VALUE!</v>
      </c>
      <c r="AC23" s="25" t="e">
        <f t="shared" si="19"/>
        <v>#VALUE!</v>
      </c>
      <c r="AD23" s="10">
        <v>3</v>
      </c>
      <c r="AE23" s="7" t="e">
        <f t="shared" si="22"/>
        <v>#VALUE!</v>
      </c>
      <c r="AF23" s="7" t="e">
        <f t="shared" si="23"/>
        <v>#VALUE!</v>
      </c>
      <c r="AG23" s="11" t="e">
        <f t="shared" si="24"/>
        <v>#VALUE!</v>
      </c>
    </row>
    <row r="24" spans="26:33" x14ac:dyDescent="0.25">
      <c r="Z24" s="23">
        <v>4</v>
      </c>
      <c r="AA24" s="24" t="e">
        <f t="shared" si="20"/>
        <v>#VALUE!</v>
      </c>
      <c r="AB24" s="24" t="e">
        <f t="shared" si="21"/>
        <v>#VALUE!</v>
      </c>
      <c r="AC24" s="25">
        <f t="shared" si="19"/>
        <v>1</v>
      </c>
      <c r="AD24" s="10">
        <v>4</v>
      </c>
      <c r="AE24" s="7" t="e">
        <f t="shared" si="22"/>
        <v>#VALUE!</v>
      </c>
      <c r="AF24" s="7" t="e">
        <f t="shared" si="23"/>
        <v>#VALUE!</v>
      </c>
      <c r="AG24" s="11">
        <f t="shared" si="24"/>
        <v>1</v>
      </c>
    </row>
    <row r="25" spans="26:33" x14ac:dyDescent="0.25">
      <c r="Z25" s="23">
        <v>5</v>
      </c>
      <c r="AA25" s="24" t="e">
        <f t="shared" si="20"/>
        <v>#VALUE!</v>
      </c>
      <c r="AB25" s="24" t="e">
        <f t="shared" si="21"/>
        <v>#VALUE!</v>
      </c>
      <c r="AC25" s="25">
        <f t="shared" si="19"/>
        <v>0</v>
      </c>
      <c r="AD25" s="10">
        <v>5</v>
      </c>
      <c r="AE25" s="7" t="e">
        <f t="shared" si="22"/>
        <v>#VALUE!</v>
      </c>
      <c r="AF25" s="7" t="e">
        <f t="shared" si="23"/>
        <v>#VALUE!</v>
      </c>
      <c r="AG25" s="11">
        <f t="shared" si="24"/>
        <v>0</v>
      </c>
    </row>
    <row r="26" spans="26:33" x14ac:dyDescent="0.25">
      <c r="Z26" s="23">
        <v>6</v>
      </c>
      <c r="AA26" s="24" t="e">
        <f t="shared" si="20"/>
        <v>#VALUE!</v>
      </c>
      <c r="AB26" s="24" t="e">
        <f t="shared" si="21"/>
        <v>#VALUE!</v>
      </c>
      <c r="AC26" s="25">
        <f t="shared" si="19"/>
        <v>0</v>
      </c>
      <c r="AD26" s="10">
        <v>6</v>
      </c>
      <c r="AE26" s="7" t="e">
        <f t="shared" si="22"/>
        <v>#VALUE!</v>
      </c>
      <c r="AF26" s="7" t="e">
        <f t="shared" si="23"/>
        <v>#VALUE!</v>
      </c>
      <c r="AG26" s="11">
        <f t="shared" si="24"/>
        <v>0</v>
      </c>
    </row>
    <row r="27" spans="26:33" x14ac:dyDescent="0.25">
      <c r="Z27" s="23">
        <v>7</v>
      </c>
      <c r="AA27" s="24" t="e">
        <f t="shared" si="20"/>
        <v>#VALUE!</v>
      </c>
      <c r="AB27" s="24" t="e">
        <f t="shared" si="21"/>
        <v>#VALUE!</v>
      </c>
      <c r="AC27" s="25">
        <f t="shared" si="19"/>
        <v>1</v>
      </c>
      <c r="AD27" s="10">
        <v>7</v>
      </c>
      <c r="AE27" s="7" t="e">
        <f t="shared" si="22"/>
        <v>#VALUE!</v>
      </c>
      <c r="AF27" s="7" t="e">
        <f t="shared" si="23"/>
        <v>#VALUE!</v>
      </c>
      <c r="AG27" s="11">
        <f t="shared" si="24"/>
        <v>1</v>
      </c>
    </row>
    <row r="28" spans="26:33" x14ac:dyDescent="0.25">
      <c r="Z28" s="23">
        <v>8</v>
      </c>
      <c r="AA28" s="24" t="e">
        <f t="shared" si="20"/>
        <v>#VALUE!</v>
      </c>
      <c r="AB28" s="24" t="e">
        <f t="shared" si="21"/>
        <v>#VALUE!</v>
      </c>
      <c r="AC28" s="25">
        <f t="shared" si="19"/>
        <v>0</v>
      </c>
      <c r="AD28" s="10">
        <v>8</v>
      </c>
      <c r="AE28" s="7" t="e">
        <f t="shared" si="22"/>
        <v>#VALUE!</v>
      </c>
      <c r="AF28" s="7" t="e">
        <f t="shared" si="23"/>
        <v>#VALUE!</v>
      </c>
      <c r="AG28" s="11">
        <f t="shared" si="24"/>
        <v>0</v>
      </c>
    </row>
    <row r="29" spans="26:33" x14ac:dyDescent="0.25">
      <c r="Z29" s="23">
        <v>9</v>
      </c>
      <c r="AA29" s="24" t="e">
        <f t="shared" si="20"/>
        <v>#VALUE!</v>
      </c>
      <c r="AB29" s="24" t="e">
        <f t="shared" si="21"/>
        <v>#VALUE!</v>
      </c>
      <c r="AC29" s="25">
        <f t="shared" si="19"/>
        <v>1</v>
      </c>
      <c r="AD29" s="10">
        <v>9</v>
      </c>
      <c r="AE29" s="7" t="e">
        <f t="shared" si="22"/>
        <v>#VALUE!</v>
      </c>
      <c r="AF29" s="7" t="e">
        <f t="shared" si="23"/>
        <v>#VALUE!</v>
      </c>
      <c r="AG29" s="11">
        <f t="shared" si="24"/>
        <v>1</v>
      </c>
    </row>
    <row r="30" spans="26:33" ht="15.75" thickBot="1" x14ac:dyDescent="0.3">
      <c r="Z30" s="33">
        <v>10</v>
      </c>
      <c r="AA30" s="54" t="e">
        <f t="shared" si="20"/>
        <v>#VALUE!</v>
      </c>
      <c r="AB30" s="54"/>
      <c r="AC30" s="55"/>
      <c r="AD30" s="56">
        <v>10</v>
      </c>
      <c r="AE30" s="57" t="e">
        <f t="shared" si="22"/>
        <v>#VALUE!</v>
      </c>
      <c r="AF30" s="57"/>
      <c r="AG30" s="58"/>
    </row>
    <row r="31" spans="26:33" ht="15.75" thickBot="1" x14ac:dyDescent="0.3"/>
    <row r="32" spans="26:33" ht="15.75" thickBot="1" x14ac:dyDescent="0.3">
      <c r="Z32" s="183" t="s">
        <v>36</v>
      </c>
      <c r="AA32" s="184"/>
      <c r="AB32" s="184"/>
      <c r="AC32" s="184"/>
      <c r="AD32" s="184"/>
      <c r="AE32" s="184"/>
      <c r="AF32" s="184"/>
      <c r="AG32" s="185"/>
    </row>
    <row r="33" spans="26:33" x14ac:dyDescent="0.25">
      <c r="Z33" s="177" t="s">
        <v>5</v>
      </c>
      <c r="AA33" s="178"/>
      <c r="AB33" s="178"/>
      <c r="AC33" s="179"/>
      <c r="AD33" s="180" t="s">
        <v>6</v>
      </c>
      <c r="AE33" s="181"/>
      <c r="AF33" s="181"/>
      <c r="AG33" s="182"/>
    </row>
    <row r="34" spans="26:33" x14ac:dyDescent="0.25">
      <c r="Z34" s="20" t="s">
        <v>1</v>
      </c>
      <c r="AA34" s="21" t="s">
        <v>2</v>
      </c>
      <c r="AB34" s="21" t="s">
        <v>3</v>
      </c>
      <c r="AC34" s="22" t="s">
        <v>4</v>
      </c>
      <c r="AD34" s="8" t="s">
        <v>1</v>
      </c>
      <c r="AE34" s="5" t="s">
        <v>2</v>
      </c>
      <c r="AF34" s="5" t="s">
        <v>3</v>
      </c>
      <c r="AG34" s="9" t="s">
        <v>4</v>
      </c>
    </row>
    <row r="35" spans="26:33" x14ac:dyDescent="0.25">
      <c r="Z35" s="23">
        <v>0</v>
      </c>
      <c r="AA35" s="24">
        <v>1</v>
      </c>
      <c r="AB35" s="24">
        <f>C10</f>
        <v>357</v>
      </c>
      <c r="AC35" s="25" t="e">
        <f t="shared" ref="AC35:AC44" si="25">TRUNC(MID($D$7,$A$12-A2,1))</f>
        <v>#VALUE!</v>
      </c>
      <c r="AD35" s="10">
        <v>0</v>
      </c>
      <c r="AE35" s="6">
        <v>1</v>
      </c>
      <c r="AF35" s="6">
        <f>AB35</f>
        <v>357</v>
      </c>
      <c r="AG35" s="11" t="e">
        <f>AC35</f>
        <v>#VALUE!</v>
      </c>
    </row>
    <row r="36" spans="26:33" x14ac:dyDescent="0.25">
      <c r="Z36" s="23">
        <v>1</v>
      </c>
      <c r="AA36" s="24" t="e">
        <f t="shared" ref="AA36:AA45" si="26">IF(AC35=0,AA35,MOD(AA35*AB35,$C$5))</f>
        <v>#VALUE!</v>
      </c>
      <c r="AB36" s="24">
        <f t="shared" ref="AB36:AB44" si="27">MOD(AB35*AB35,$C$5)</f>
        <v>168</v>
      </c>
      <c r="AC36" s="25" t="e">
        <f t="shared" si="25"/>
        <v>#VALUE!</v>
      </c>
      <c r="AD36" s="10">
        <v>1</v>
      </c>
      <c r="AE36" s="7" t="e">
        <f t="shared" ref="AE36:AE45" si="28">IF(AC35=0,AA35,AA35 &amp; "*" &amp; AB35 &amp; " mod "&amp;$C$5&amp;" = "&amp;AA36)</f>
        <v>#VALUE!</v>
      </c>
      <c r="AF36" s="7" t="str">
        <f t="shared" ref="AF36:AF44" si="29">AB35 &amp; "*" &amp; AB35 &amp; " mod "&amp;$C$5 &amp;" = " &amp;AB36</f>
        <v>357*357 mod 209 = 168</v>
      </c>
      <c r="AG36" s="11" t="e">
        <f t="shared" ref="AG36:AG44" si="30">AC36</f>
        <v>#VALUE!</v>
      </c>
    </row>
    <row r="37" spans="26:33" x14ac:dyDescent="0.25">
      <c r="Z37" s="23">
        <v>2</v>
      </c>
      <c r="AA37" s="24" t="e">
        <f t="shared" si="26"/>
        <v>#VALUE!</v>
      </c>
      <c r="AB37" s="24">
        <f t="shared" si="27"/>
        <v>9</v>
      </c>
      <c r="AC37" s="25" t="e">
        <f t="shared" si="25"/>
        <v>#VALUE!</v>
      </c>
      <c r="AD37" s="10">
        <v>2</v>
      </c>
      <c r="AE37" s="7" t="e">
        <f t="shared" si="28"/>
        <v>#VALUE!</v>
      </c>
      <c r="AF37" s="7" t="str">
        <f t="shared" si="29"/>
        <v>168*168 mod 209 = 9</v>
      </c>
      <c r="AG37" s="11" t="e">
        <f t="shared" si="30"/>
        <v>#VALUE!</v>
      </c>
    </row>
    <row r="38" spans="26:33" x14ac:dyDescent="0.25">
      <c r="Z38" s="23">
        <v>3</v>
      </c>
      <c r="AA38" s="24" t="e">
        <f t="shared" si="26"/>
        <v>#VALUE!</v>
      </c>
      <c r="AB38" s="24">
        <f t="shared" si="27"/>
        <v>81</v>
      </c>
      <c r="AC38" s="25" t="e">
        <f t="shared" si="25"/>
        <v>#VALUE!</v>
      </c>
      <c r="AD38" s="10">
        <v>3</v>
      </c>
      <c r="AE38" s="7" t="e">
        <f t="shared" si="28"/>
        <v>#VALUE!</v>
      </c>
      <c r="AF38" s="7" t="str">
        <f t="shared" si="29"/>
        <v>9*9 mod 209 = 81</v>
      </c>
      <c r="AG38" s="11" t="e">
        <f t="shared" si="30"/>
        <v>#VALUE!</v>
      </c>
    </row>
    <row r="39" spans="26:33" x14ac:dyDescent="0.25">
      <c r="Z39" s="23">
        <v>4</v>
      </c>
      <c r="AA39" s="24" t="e">
        <f t="shared" si="26"/>
        <v>#VALUE!</v>
      </c>
      <c r="AB39" s="24">
        <f t="shared" si="27"/>
        <v>82</v>
      </c>
      <c r="AC39" s="25">
        <f t="shared" si="25"/>
        <v>1</v>
      </c>
      <c r="AD39" s="10">
        <v>4</v>
      </c>
      <c r="AE39" s="7" t="e">
        <f t="shared" si="28"/>
        <v>#VALUE!</v>
      </c>
      <c r="AF39" s="7" t="str">
        <f t="shared" si="29"/>
        <v>81*81 mod 209 = 82</v>
      </c>
      <c r="AG39" s="11">
        <f t="shared" si="30"/>
        <v>1</v>
      </c>
    </row>
    <row r="40" spans="26:33" x14ac:dyDescent="0.25">
      <c r="Z40" s="23">
        <v>5</v>
      </c>
      <c r="AA40" s="24" t="e">
        <f t="shared" si="26"/>
        <v>#VALUE!</v>
      </c>
      <c r="AB40" s="24">
        <f t="shared" si="27"/>
        <v>36</v>
      </c>
      <c r="AC40" s="25">
        <f t="shared" si="25"/>
        <v>0</v>
      </c>
      <c r="AD40" s="10">
        <v>5</v>
      </c>
      <c r="AE40" s="7" t="e">
        <f t="shared" si="28"/>
        <v>#VALUE!</v>
      </c>
      <c r="AF40" s="7" t="str">
        <f t="shared" si="29"/>
        <v>82*82 mod 209 = 36</v>
      </c>
      <c r="AG40" s="11">
        <f t="shared" si="30"/>
        <v>0</v>
      </c>
    </row>
    <row r="41" spans="26:33" x14ac:dyDescent="0.25">
      <c r="Z41" s="23">
        <v>6</v>
      </c>
      <c r="AA41" s="24" t="e">
        <f t="shared" si="26"/>
        <v>#VALUE!</v>
      </c>
      <c r="AB41" s="24">
        <f t="shared" si="27"/>
        <v>42</v>
      </c>
      <c r="AC41" s="25">
        <f t="shared" si="25"/>
        <v>0</v>
      </c>
      <c r="AD41" s="10">
        <v>6</v>
      </c>
      <c r="AE41" s="7" t="e">
        <f t="shared" si="28"/>
        <v>#VALUE!</v>
      </c>
      <c r="AF41" s="7" t="str">
        <f t="shared" si="29"/>
        <v>36*36 mod 209 = 42</v>
      </c>
      <c r="AG41" s="11">
        <f t="shared" si="30"/>
        <v>0</v>
      </c>
    </row>
    <row r="42" spans="26:33" x14ac:dyDescent="0.25">
      <c r="Z42" s="23">
        <v>7</v>
      </c>
      <c r="AA42" s="24" t="e">
        <f t="shared" si="26"/>
        <v>#VALUE!</v>
      </c>
      <c r="AB42" s="24">
        <f t="shared" si="27"/>
        <v>92</v>
      </c>
      <c r="AC42" s="25">
        <f t="shared" si="25"/>
        <v>1</v>
      </c>
      <c r="AD42" s="10">
        <v>7</v>
      </c>
      <c r="AE42" s="7" t="e">
        <f t="shared" si="28"/>
        <v>#VALUE!</v>
      </c>
      <c r="AF42" s="7" t="str">
        <f t="shared" si="29"/>
        <v>42*42 mod 209 = 92</v>
      </c>
      <c r="AG42" s="11">
        <f t="shared" si="30"/>
        <v>1</v>
      </c>
    </row>
    <row r="43" spans="26:33" x14ac:dyDescent="0.25">
      <c r="Z43" s="23">
        <v>8</v>
      </c>
      <c r="AA43" s="24" t="e">
        <f t="shared" si="26"/>
        <v>#VALUE!</v>
      </c>
      <c r="AB43" s="24">
        <f t="shared" si="27"/>
        <v>104</v>
      </c>
      <c r="AC43" s="25">
        <f t="shared" si="25"/>
        <v>0</v>
      </c>
      <c r="AD43" s="10">
        <v>8</v>
      </c>
      <c r="AE43" s="7" t="e">
        <f t="shared" si="28"/>
        <v>#VALUE!</v>
      </c>
      <c r="AF43" s="7" t="str">
        <f t="shared" si="29"/>
        <v>92*92 mod 209 = 104</v>
      </c>
      <c r="AG43" s="11">
        <f t="shared" si="30"/>
        <v>0</v>
      </c>
    </row>
    <row r="44" spans="26:33" x14ac:dyDescent="0.25">
      <c r="Z44" s="23">
        <v>9</v>
      </c>
      <c r="AA44" s="24" t="e">
        <f t="shared" si="26"/>
        <v>#VALUE!</v>
      </c>
      <c r="AB44" s="24">
        <f t="shared" si="27"/>
        <v>157</v>
      </c>
      <c r="AC44" s="25">
        <f t="shared" si="25"/>
        <v>1</v>
      </c>
      <c r="AD44" s="10">
        <v>9</v>
      </c>
      <c r="AE44" s="7" t="e">
        <f t="shared" si="28"/>
        <v>#VALUE!</v>
      </c>
      <c r="AF44" s="7" t="str">
        <f t="shared" si="29"/>
        <v>104*104 mod 209 = 157</v>
      </c>
      <c r="AG44" s="11">
        <f t="shared" si="30"/>
        <v>1</v>
      </c>
    </row>
    <row r="45" spans="26:33" ht="15.75" thickBot="1" x14ac:dyDescent="0.3">
      <c r="Z45" s="33">
        <v>10</v>
      </c>
      <c r="AA45" s="54" t="e">
        <f t="shared" si="26"/>
        <v>#VALUE!</v>
      </c>
      <c r="AB45" s="54"/>
      <c r="AC45" s="55"/>
      <c r="AD45" s="56">
        <v>10</v>
      </c>
      <c r="AE45" s="57" t="e">
        <f t="shared" si="28"/>
        <v>#VALUE!</v>
      </c>
      <c r="AF45" s="57"/>
      <c r="AG45" s="58"/>
    </row>
    <row r="46" spans="26:33" ht="15.75" thickBot="1" x14ac:dyDescent="0.3"/>
    <row r="47" spans="26:33" ht="15.75" thickBot="1" x14ac:dyDescent="0.3">
      <c r="Z47" s="183" t="s">
        <v>38</v>
      </c>
      <c r="AA47" s="184"/>
      <c r="AB47" s="184"/>
      <c r="AC47" s="184"/>
      <c r="AD47" s="184"/>
      <c r="AE47" s="184"/>
      <c r="AF47" s="184"/>
      <c r="AG47" s="185"/>
    </row>
    <row r="48" spans="26:33" x14ac:dyDescent="0.25">
      <c r="Z48" s="177" t="s">
        <v>5</v>
      </c>
      <c r="AA48" s="178"/>
      <c r="AB48" s="178"/>
      <c r="AC48" s="179"/>
      <c r="AD48" s="180" t="s">
        <v>6</v>
      </c>
      <c r="AE48" s="181"/>
      <c r="AF48" s="181"/>
      <c r="AG48" s="182"/>
    </row>
    <row r="49" spans="26:33" x14ac:dyDescent="0.25">
      <c r="Z49" s="20" t="s">
        <v>1</v>
      </c>
      <c r="AA49" s="21" t="s">
        <v>2</v>
      </c>
      <c r="AB49" s="21" t="s">
        <v>3</v>
      </c>
      <c r="AC49" s="22" t="s">
        <v>4</v>
      </c>
      <c r="AD49" s="8" t="s">
        <v>1</v>
      </c>
      <c r="AE49" s="5" t="s">
        <v>2</v>
      </c>
      <c r="AF49" s="5" t="s">
        <v>3</v>
      </c>
      <c r="AG49" s="9" t="s">
        <v>4</v>
      </c>
    </row>
    <row r="50" spans="26:33" x14ac:dyDescent="0.25">
      <c r="Z50" s="23">
        <v>0</v>
      </c>
      <c r="AA50" s="24">
        <v>1</v>
      </c>
      <c r="AB50" s="24" t="e">
        <f>C11</f>
        <v>#VALUE!</v>
      </c>
      <c r="AC50" s="25" t="e">
        <f t="shared" ref="AC50:AC59" si="31">TRUNC(MID($D$4,$A$12-A2,1))</f>
        <v>#VALUE!</v>
      </c>
      <c r="AD50" s="10">
        <v>0</v>
      </c>
      <c r="AE50" s="6">
        <v>1</v>
      </c>
      <c r="AF50" s="6" t="e">
        <f>AB50</f>
        <v>#VALUE!</v>
      </c>
      <c r="AG50" s="11" t="e">
        <f>AC50</f>
        <v>#VALUE!</v>
      </c>
    </row>
    <row r="51" spans="26:33" x14ac:dyDescent="0.25">
      <c r="Z51" s="23">
        <v>1</v>
      </c>
      <c r="AA51" s="24" t="e">
        <f t="shared" ref="AA51:AA60" si="32">IF(AC50=0,AA50,MOD(AA50*AB50,$C$5))</f>
        <v>#VALUE!</v>
      </c>
      <c r="AB51" s="24" t="e">
        <f t="shared" ref="AB51:AB59" si="33">MOD(AB50*AB50,$C$5)</f>
        <v>#VALUE!</v>
      </c>
      <c r="AC51" s="25" t="e">
        <f t="shared" si="31"/>
        <v>#VALUE!</v>
      </c>
      <c r="AD51" s="10">
        <v>1</v>
      </c>
      <c r="AE51" s="7" t="e">
        <f t="shared" ref="AE51:AE60" si="34">IF(AC50=0,AA50,AA50 &amp; "*" &amp; AB50 &amp; " mod "&amp;$C$5&amp;" = "&amp;AA51)</f>
        <v>#VALUE!</v>
      </c>
      <c r="AF51" s="7" t="e">
        <f t="shared" ref="AF51:AF59" si="35">AB50 &amp; "*" &amp; AB50 &amp; " mod "&amp;$C$5 &amp;" = " &amp;AB51</f>
        <v>#VALUE!</v>
      </c>
      <c r="AG51" s="11" t="e">
        <f t="shared" ref="AG51:AG59" si="36">AC51</f>
        <v>#VALUE!</v>
      </c>
    </row>
    <row r="52" spans="26:33" x14ac:dyDescent="0.25">
      <c r="Z52" s="23">
        <v>2</v>
      </c>
      <c r="AA52" s="24" t="e">
        <f t="shared" si="32"/>
        <v>#VALUE!</v>
      </c>
      <c r="AB52" s="24" t="e">
        <f t="shared" si="33"/>
        <v>#VALUE!</v>
      </c>
      <c r="AC52" s="25" t="e">
        <f t="shared" si="31"/>
        <v>#VALUE!</v>
      </c>
      <c r="AD52" s="10">
        <v>2</v>
      </c>
      <c r="AE52" s="7" t="e">
        <f t="shared" si="34"/>
        <v>#VALUE!</v>
      </c>
      <c r="AF52" s="7" t="e">
        <f t="shared" si="35"/>
        <v>#VALUE!</v>
      </c>
      <c r="AG52" s="11" t="e">
        <f t="shared" si="36"/>
        <v>#VALUE!</v>
      </c>
    </row>
    <row r="53" spans="26:33" x14ac:dyDescent="0.25">
      <c r="Z53" s="23">
        <v>3</v>
      </c>
      <c r="AA53" s="24" t="e">
        <f t="shared" si="32"/>
        <v>#VALUE!</v>
      </c>
      <c r="AB53" s="24" t="e">
        <f t="shared" si="33"/>
        <v>#VALUE!</v>
      </c>
      <c r="AC53" s="25">
        <f t="shared" si="31"/>
        <v>1</v>
      </c>
      <c r="AD53" s="10">
        <v>3</v>
      </c>
      <c r="AE53" s="7" t="e">
        <f t="shared" si="34"/>
        <v>#VALUE!</v>
      </c>
      <c r="AF53" s="7" t="e">
        <f t="shared" si="35"/>
        <v>#VALUE!</v>
      </c>
      <c r="AG53" s="11">
        <f t="shared" si="36"/>
        <v>1</v>
      </c>
    </row>
    <row r="54" spans="26:33" x14ac:dyDescent="0.25">
      <c r="Z54" s="23">
        <v>4</v>
      </c>
      <c r="AA54" s="24" t="e">
        <f t="shared" si="32"/>
        <v>#VALUE!</v>
      </c>
      <c r="AB54" s="24" t="e">
        <f t="shared" si="33"/>
        <v>#VALUE!</v>
      </c>
      <c r="AC54" s="25">
        <f t="shared" si="31"/>
        <v>0</v>
      </c>
      <c r="AD54" s="10">
        <v>4</v>
      </c>
      <c r="AE54" s="7" t="e">
        <f t="shared" si="34"/>
        <v>#VALUE!</v>
      </c>
      <c r="AF54" s="7" t="e">
        <f t="shared" si="35"/>
        <v>#VALUE!</v>
      </c>
      <c r="AG54" s="11">
        <f t="shared" si="36"/>
        <v>0</v>
      </c>
    </row>
    <row r="55" spans="26:33" x14ac:dyDescent="0.25">
      <c r="Z55" s="23">
        <v>5</v>
      </c>
      <c r="AA55" s="24" t="e">
        <f t="shared" si="32"/>
        <v>#VALUE!</v>
      </c>
      <c r="AB55" s="24" t="e">
        <f t="shared" si="33"/>
        <v>#VALUE!</v>
      </c>
      <c r="AC55" s="25">
        <f t="shared" si="31"/>
        <v>1</v>
      </c>
      <c r="AD55" s="10">
        <v>5</v>
      </c>
      <c r="AE55" s="7" t="e">
        <f t="shared" si="34"/>
        <v>#VALUE!</v>
      </c>
      <c r="AF55" s="7" t="e">
        <f t="shared" si="35"/>
        <v>#VALUE!</v>
      </c>
      <c r="AG55" s="11">
        <f t="shared" si="36"/>
        <v>1</v>
      </c>
    </row>
    <row r="56" spans="26:33" x14ac:dyDescent="0.25">
      <c r="Z56" s="23">
        <v>6</v>
      </c>
      <c r="AA56" s="24" t="e">
        <f t="shared" si="32"/>
        <v>#VALUE!</v>
      </c>
      <c r="AB56" s="24" t="e">
        <f t="shared" si="33"/>
        <v>#VALUE!</v>
      </c>
      <c r="AC56" s="25">
        <f t="shared" si="31"/>
        <v>0</v>
      </c>
      <c r="AD56" s="10">
        <v>6</v>
      </c>
      <c r="AE56" s="7" t="e">
        <f t="shared" si="34"/>
        <v>#VALUE!</v>
      </c>
      <c r="AF56" s="7" t="e">
        <f t="shared" si="35"/>
        <v>#VALUE!</v>
      </c>
      <c r="AG56" s="11">
        <f t="shared" si="36"/>
        <v>0</v>
      </c>
    </row>
    <row r="57" spans="26:33" x14ac:dyDescent="0.25">
      <c r="Z57" s="23">
        <v>7</v>
      </c>
      <c r="AA57" s="24" t="e">
        <f t="shared" si="32"/>
        <v>#VALUE!</v>
      </c>
      <c r="AB57" s="24" t="e">
        <f t="shared" si="33"/>
        <v>#VALUE!</v>
      </c>
      <c r="AC57" s="25">
        <f t="shared" si="31"/>
        <v>0</v>
      </c>
      <c r="AD57" s="10">
        <v>7</v>
      </c>
      <c r="AE57" s="7" t="e">
        <f t="shared" si="34"/>
        <v>#VALUE!</v>
      </c>
      <c r="AF57" s="7" t="e">
        <f t="shared" si="35"/>
        <v>#VALUE!</v>
      </c>
      <c r="AG57" s="11">
        <f t="shared" si="36"/>
        <v>0</v>
      </c>
    </row>
    <row r="58" spans="26:33" x14ac:dyDescent="0.25">
      <c r="Z58" s="23">
        <v>8</v>
      </c>
      <c r="AA58" s="24" t="e">
        <f t="shared" si="32"/>
        <v>#VALUE!</v>
      </c>
      <c r="AB58" s="24" t="e">
        <f t="shared" si="33"/>
        <v>#VALUE!</v>
      </c>
      <c r="AC58" s="25">
        <f t="shared" si="31"/>
        <v>1</v>
      </c>
      <c r="AD58" s="10">
        <v>8</v>
      </c>
      <c r="AE58" s="7" t="e">
        <f t="shared" si="34"/>
        <v>#VALUE!</v>
      </c>
      <c r="AF58" s="7" t="e">
        <f t="shared" si="35"/>
        <v>#VALUE!</v>
      </c>
      <c r="AG58" s="11">
        <f t="shared" si="36"/>
        <v>1</v>
      </c>
    </row>
    <row r="59" spans="26:33" x14ac:dyDescent="0.25">
      <c r="Z59" s="23">
        <v>9</v>
      </c>
      <c r="AA59" s="24" t="e">
        <f t="shared" si="32"/>
        <v>#VALUE!</v>
      </c>
      <c r="AB59" s="24" t="e">
        <f t="shared" si="33"/>
        <v>#VALUE!</v>
      </c>
      <c r="AC59" s="25">
        <f t="shared" si="31"/>
        <v>1</v>
      </c>
      <c r="AD59" s="10">
        <v>9</v>
      </c>
      <c r="AE59" s="7" t="e">
        <f t="shared" si="34"/>
        <v>#VALUE!</v>
      </c>
      <c r="AF59" s="7" t="e">
        <f t="shared" si="35"/>
        <v>#VALUE!</v>
      </c>
      <c r="AG59" s="11">
        <f t="shared" si="36"/>
        <v>1</v>
      </c>
    </row>
    <row r="60" spans="26:33" ht="15.75" thickBot="1" x14ac:dyDescent="0.3">
      <c r="Z60" s="33">
        <v>10</v>
      </c>
      <c r="AA60" s="54" t="e">
        <f t="shared" si="32"/>
        <v>#VALUE!</v>
      </c>
      <c r="AB60" s="54"/>
      <c r="AC60" s="55"/>
      <c r="AD60" s="56">
        <v>10</v>
      </c>
      <c r="AE60" s="57" t="e">
        <f t="shared" si="34"/>
        <v>#VALUE!</v>
      </c>
      <c r="AF60" s="57"/>
      <c r="AG60" s="58"/>
    </row>
  </sheetData>
  <mergeCells count="18">
    <mergeCell ref="D1:E1"/>
    <mergeCell ref="Z32:AG32"/>
    <mergeCell ref="Z33:AC33"/>
    <mergeCell ref="AD33:AG33"/>
    <mergeCell ref="G2:X2"/>
    <mergeCell ref="G14:X14"/>
    <mergeCell ref="G15:X15"/>
    <mergeCell ref="Z2:AG2"/>
    <mergeCell ref="Z3:AC3"/>
    <mergeCell ref="AD3:AG3"/>
    <mergeCell ref="P3:X3"/>
    <mergeCell ref="Z17:AG17"/>
    <mergeCell ref="G3:O3"/>
    <mergeCell ref="Z47:AG47"/>
    <mergeCell ref="Z48:AC48"/>
    <mergeCell ref="AD48:AG48"/>
    <mergeCell ref="Z18:AC18"/>
    <mergeCell ref="AD18:AG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5389-65B4-48F9-AF41-F747F6D48EE2}">
  <dimension ref="A1:AP105"/>
  <sheetViews>
    <sheetView workbookViewId="0">
      <selection activeCell="AE71" sqref="AE71"/>
    </sheetView>
  </sheetViews>
  <sheetFormatPr defaultRowHeight="15" x14ac:dyDescent="0.25"/>
  <cols>
    <col min="1" max="1" width="10.85546875" customWidth="1"/>
    <col min="2" max="2" width="8.140625" customWidth="1"/>
    <col min="3" max="3" width="12" customWidth="1"/>
    <col min="4" max="4" width="14.28515625" customWidth="1"/>
    <col min="5" max="5" width="24.42578125" customWidth="1"/>
    <col min="6" max="9" width="8" customWidth="1"/>
    <col min="10" max="10" width="3" bestFit="1" customWidth="1"/>
    <col min="11" max="11" width="24.140625" bestFit="1" customWidth="1"/>
    <col min="12" max="12" width="25.140625" bestFit="1" customWidth="1"/>
    <col min="13" max="13" width="2.28515625" bestFit="1" customWidth="1"/>
    <col min="15" max="18" width="8" customWidth="1"/>
    <col min="20" max="20" width="3" bestFit="1" customWidth="1"/>
    <col min="21" max="22" width="24.140625" bestFit="1" customWidth="1"/>
    <col min="23" max="23" width="2.28515625" bestFit="1" customWidth="1"/>
    <col min="25" max="27" width="5" bestFit="1" customWidth="1"/>
    <col min="28" max="28" width="4.7109375" bestFit="1" customWidth="1"/>
    <col min="29" max="29" width="3" bestFit="1" customWidth="1"/>
    <col min="30" max="30" width="5" bestFit="1" customWidth="1"/>
    <col min="31" max="31" width="26.140625" bestFit="1" customWidth="1"/>
    <col min="32" max="32" width="25.140625" bestFit="1" customWidth="1"/>
    <col min="33" max="33" width="3" bestFit="1" customWidth="1"/>
    <col min="34" max="34" width="2" bestFit="1" customWidth="1"/>
    <col min="35" max="35" width="12.85546875" bestFit="1" customWidth="1"/>
    <col min="36" max="36" width="3.140625" bestFit="1" customWidth="1"/>
    <col min="37" max="37" width="14.7109375" bestFit="1" customWidth="1"/>
    <col min="38" max="38" width="3" bestFit="1" customWidth="1"/>
    <col min="39" max="39" width="11.7109375" bestFit="1" customWidth="1"/>
    <col min="40" max="40" width="4" bestFit="1" customWidth="1"/>
    <col min="41" max="41" width="14.5703125" bestFit="1" customWidth="1"/>
    <col min="42" max="42" width="16.85546875" bestFit="1" customWidth="1"/>
  </cols>
  <sheetData>
    <row r="1" spans="1:33" ht="15.75" thickBot="1" x14ac:dyDescent="0.3">
      <c r="A1" t="s">
        <v>17</v>
      </c>
      <c r="C1" s="14" t="s">
        <v>15</v>
      </c>
      <c r="D1" s="14" t="s">
        <v>16</v>
      </c>
      <c r="E1" t="s">
        <v>6</v>
      </c>
    </row>
    <row r="2" spans="1:33" ht="15.75" thickBot="1" x14ac:dyDescent="0.3">
      <c r="A2">
        <v>0</v>
      </c>
      <c r="B2" s="1" t="s">
        <v>0</v>
      </c>
      <c r="C2" s="119">
        <v>1619</v>
      </c>
      <c r="F2" s="183" t="s">
        <v>12</v>
      </c>
      <c r="G2" s="184"/>
      <c r="H2" s="184"/>
      <c r="I2" s="184"/>
      <c r="J2" s="184"/>
      <c r="K2" s="184"/>
      <c r="L2" s="184"/>
      <c r="M2" s="185"/>
      <c r="O2" s="183" t="s">
        <v>14</v>
      </c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5"/>
    </row>
    <row r="3" spans="1:33" ht="15.75" thickBot="1" x14ac:dyDescent="0.3">
      <c r="A3">
        <v>1</v>
      </c>
      <c r="B3" s="1" t="s">
        <v>18</v>
      </c>
      <c r="C3" s="119">
        <v>2</v>
      </c>
      <c r="F3" s="177" t="s">
        <v>5</v>
      </c>
      <c r="G3" s="178"/>
      <c r="H3" s="178"/>
      <c r="I3" s="179"/>
      <c r="J3" s="180" t="s">
        <v>6</v>
      </c>
      <c r="K3" s="181"/>
      <c r="L3" s="181"/>
      <c r="M3" s="182"/>
      <c r="O3" s="177" t="s">
        <v>5</v>
      </c>
      <c r="P3" s="178"/>
      <c r="Q3" s="178"/>
      <c r="R3" s="179"/>
      <c r="T3" s="199" t="s">
        <v>6</v>
      </c>
      <c r="U3" s="200"/>
      <c r="V3" s="200"/>
      <c r="W3" s="201"/>
      <c r="Y3" s="177" t="s">
        <v>5</v>
      </c>
      <c r="Z3" s="178"/>
      <c r="AA3" s="178"/>
      <c r="AB3" s="179"/>
      <c r="AD3" s="199" t="s">
        <v>6</v>
      </c>
      <c r="AE3" s="200"/>
      <c r="AF3" s="200"/>
      <c r="AG3" s="201"/>
    </row>
    <row r="4" spans="1:33" ht="15.75" thickBot="1" x14ac:dyDescent="0.3">
      <c r="A4">
        <v>2</v>
      </c>
      <c r="B4" s="1" t="s">
        <v>9</v>
      </c>
      <c r="C4" s="120">
        <v>937</v>
      </c>
      <c r="D4" s="121">
        <v>1110101001</v>
      </c>
      <c r="F4" s="20" t="s">
        <v>1</v>
      </c>
      <c r="G4" s="21" t="s">
        <v>2</v>
      </c>
      <c r="H4" s="21" t="s">
        <v>3</v>
      </c>
      <c r="I4" s="22" t="s">
        <v>4</v>
      </c>
      <c r="J4" s="8" t="s">
        <v>1</v>
      </c>
      <c r="K4" s="5" t="s">
        <v>2</v>
      </c>
      <c r="L4" s="5" t="s">
        <v>3</v>
      </c>
      <c r="M4" s="9" t="s">
        <v>4</v>
      </c>
      <c r="N4" s="13"/>
      <c r="O4" s="20" t="s">
        <v>1</v>
      </c>
      <c r="P4" s="21" t="s">
        <v>2</v>
      </c>
      <c r="Q4" s="21" t="s">
        <v>3</v>
      </c>
      <c r="R4" s="22" t="s">
        <v>4</v>
      </c>
      <c r="S4" s="13"/>
      <c r="T4" s="8" t="s">
        <v>1</v>
      </c>
      <c r="U4" s="5" t="s">
        <v>2</v>
      </c>
      <c r="V4" s="5" t="s">
        <v>3</v>
      </c>
      <c r="W4" s="9" t="s">
        <v>4</v>
      </c>
      <c r="X4" s="13"/>
      <c r="Y4" s="20" t="s">
        <v>1</v>
      </c>
      <c r="Z4" s="21" t="s">
        <v>2</v>
      </c>
      <c r="AA4" s="21" t="s">
        <v>3</v>
      </c>
      <c r="AB4" s="22" t="s">
        <v>4</v>
      </c>
      <c r="AC4" s="13"/>
      <c r="AD4" s="8" t="s">
        <v>1</v>
      </c>
      <c r="AE4" s="5" t="s">
        <v>2</v>
      </c>
      <c r="AF4" s="5" t="s">
        <v>3</v>
      </c>
      <c r="AG4" s="9" t="s">
        <v>4</v>
      </c>
    </row>
    <row r="5" spans="1:33" ht="15.75" thickBot="1" x14ac:dyDescent="0.3">
      <c r="A5">
        <v>3</v>
      </c>
      <c r="B5" s="136" t="s">
        <v>13</v>
      </c>
      <c r="C5" s="118">
        <f>G15</f>
        <v>1454</v>
      </c>
      <c r="F5" s="23">
        <v>0</v>
      </c>
      <c r="G5" s="24">
        <v>1</v>
      </c>
      <c r="H5" s="24">
        <f>C3</f>
        <v>2</v>
      </c>
      <c r="I5" s="25">
        <f t="shared" ref="I5:I14" si="0">TRUNC(MID($D$4,$A$15-A2,1))</f>
        <v>1</v>
      </c>
      <c r="J5" s="10">
        <v>0</v>
      </c>
      <c r="K5" s="6">
        <v>1</v>
      </c>
      <c r="L5" s="6">
        <f>H5</f>
        <v>2</v>
      </c>
      <c r="M5" s="11">
        <f>I5</f>
        <v>1</v>
      </c>
      <c r="N5" s="12"/>
      <c r="O5" s="23">
        <v>0</v>
      </c>
      <c r="P5" s="24">
        <v>1</v>
      </c>
      <c r="Q5" s="24">
        <f>C3</f>
        <v>2</v>
      </c>
      <c r="R5" s="25">
        <f t="shared" ref="R5:R13" si="1">TRUNC(MID($D$7,$A$16-A2,1))</f>
        <v>0</v>
      </c>
      <c r="S5" s="12"/>
      <c r="T5" s="10">
        <v>0</v>
      </c>
      <c r="U5" s="6">
        <v>1</v>
      </c>
      <c r="V5" s="6">
        <f>Q5</f>
        <v>2</v>
      </c>
      <c r="W5" s="11">
        <f>R5</f>
        <v>0</v>
      </c>
      <c r="X5" s="12"/>
      <c r="Y5" s="23">
        <v>0</v>
      </c>
      <c r="Z5" s="24">
        <v>1</v>
      </c>
      <c r="AA5" s="24">
        <f>C5</f>
        <v>1454</v>
      </c>
      <c r="AB5" s="25">
        <f t="shared" ref="AB5:AB13" si="2">TRUNC(MID($D$7,$A$16-A2,1))</f>
        <v>0</v>
      </c>
      <c r="AC5" s="12"/>
      <c r="AD5" s="10">
        <v>0</v>
      </c>
      <c r="AE5" s="6">
        <v>1</v>
      </c>
      <c r="AF5" s="6">
        <f>AA5</f>
        <v>1454</v>
      </c>
      <c r="AG5" s="11">
        <f>AB5</f>
        <v>0</v>
      </c>
    </row>
    <row r="6" spans="1:33" ht="15.75" thickBot="1" x14ac:dyDescent="0.3">
      <c r="A6">
        <v>4</v>
      </c>
      <c r="B6" s="1" t="s">
        <v>10</v>
      </c>
      <c r="C6" s="137">
        <v>20</v>
      </c>
      <c r="F6" s="23">
        <v>1</v>
      </c>
      <c r="G6" s="24">
        <f>IF(I5=0,G5,MOD(G5*H5,$C$2))</f>
        <v>2</v>
      </c>
      <c r="H6" s="24">
        <f>MOD(H5*H5,$C$2)</f>
        <v>4</v>
      </c>
      <c r="I6" s="25">
        <f t="shared" si="0"/>
        <v>0</v>
      </c>
      <c r="J6" s="10">
        <v>1</v>
      </c>
      <c r="K6" s="7" t="str">
        <f t="shared" ref="K6:K15" si="3">IF(I5=0,G5,G5 &amp; "*" &amp; H5 &amp; " mod "&amp;$C$2&amp;" = "&amp;G6)</f>
        <v>1*2 mod 1619 = 2</v>
      </c>
      <c r="L6" s="7" t="str">
        <f t="shared" ref="L6:L14" si="4">H5 &amp; "*" &amp; H5 &amp; " mod "&amp;$C$2 &amp;" = " &amp;H6</f>
        <v>2*2 mod 1619 = 4</v>
      </c>
      <c r="M6" s="11">
        <f t="shared" ref="M6:M14" si="5">I6</f>
        <v>0</v>
      </c>
      <c r="N6" s="12"/>
      <c r="O6" s="23">
        <v>1</v>
      </c>
      <c r="P6" s="24">
        <f>IF(R5=0,P5,MOD(P5*Q5,$C$2))</f>
        <v>1</v>
      </c>
      <c r="Q6" s="24">
        <f>MOD(Q5*Q5,$C$2)</f>
        <v>4</v>
      </c>
      <c r="R6" s="25">
        <f t="shared" si="1"/>
        <v>0</v>
      </c>
      <c r="S6" s="12"/>
      <c r="T6" s="10">
        <v>1</v>
      </c>
      <c r="U6" s="7">
        <f>IF(R5=0,P5,P5 &amp; "*" &amp; Q5 &amp; " mod "&amp;$C$2&amp;" = "&amp;P6)</f>
        <v>1</v>
      </c>
      <c r="V6" s="7" t="str">
        <f t="shared" ref="V6:V13" si="6">Q5 &amp; "*" &amp; Q5 &amp; " mod "&amp;$C$2 &amp;" = " &amp;Q6</f>
        <v>2*2 mod 1619 = 4</v>
      </c>
      <c r="W6" s="11">
        <f t="shared" ref="W6:W13" si="7">R6</f>
        <v>0</v>
      </c>
      <c r="X6" s="12"/>
      <c r="Y6" s="23">
        <v>1</v>
      </c>
      <c r="Z6" s="24">
        <f>IF(AB5=0,Z5,MOD(Z5*AA5,$C$2))</f>
        <v>1</v>
      </c>
      <c r="AA6" s="24">
        <f>MOD(AA5*AA5,$C$2)</f>
        <v>1321</v>
      </c>
      <c r="AB6" s="25">
        <f t="shared" si="2"/>
        <v>0</v>
      </c>
      <c r="AC6" s="12"/>
      <c r="AD6" s="10">
        <v>1</v>
      </c>
      <c r="AE6" s="7">
        <f>IF(AB5=0,Z5,Z5 &amp; "*" &amp; AA5 &amp; " mod "&amp;$C$2&amp;" = "&amp;Z6)</f>
        <v>1</v>
      </c>
      <c r="AF6" s="7" t="str">
        <f>AA5 &amp; "*" &amp; AA5 &amp; " mod "&amp;$C$2 &amp;" = " &amp;AA6</f>
        <v>1454*1454 mod 1619 = 1321</v>
      </c>
      <c r="AG6" s="11">
        <f t="shared" ref="AG6:AG13" si="8">AB6</f>
        <v>0</v>
      </c>
    </row>
    <row r="7" spans="1:33" ht="15.75" thickBot="1" x14ac:dyDescent="0.3">
      <c r="A7">
        <v>5</v>
      </c>
      <c r="B7" s="1" t="s">
        <v>11</v>
      </c>
      <c r="C7" s="120">
        <v>320</v>
      </c>
      <c r="D7" s="121">
        <v>101000000</v>
      </c>
      <c r="E7" s="31"/>
      <c r="F7" s="23">
        <v>2</v>
      </c>
      <c r="G7" s="24">
        <f t="shared" ref="G7:G15" si="9">IF(I6=0,G6,MOD(G6*H6,$C$2))</f>
        <v>2</v>
      </c>
      <c r="H7" s="24">
        <f t="shared" ref="H7:H14" si="10">MOD(H6*H6,$C$2)</f>
        <v>16</v>
      </c>
      <c r="I7" s="25">
        <f t="shared" si="0"/>
        <v>0</v>
      </c>
      <c r="J7" s="10">
        <v>2</v>
      </c>
      <c r="K7" s="7">
        <f t="shared" si="3"/>
        <v>2</v>
      </c>
      <c r="L7" s="7" t="str">
        <f t="shared" si="4"/>
        <v>4*4 mod 1619 = 16</v>
      </c>
      <c r="M7" s="11">
        <f t="shared" si="5"/>
        <v>0</v>
      </c>
      <c r="N7" s="12"/>
      <c r="O7" s="23">
        <v>2</v>
      </c>
      <c r="P7" s="24">
        <f t="shared" ref="P7:P9" si="11">IF(R6=0,P6,MOD(P6*Q6,$C$2))</f>
        <v>1</v>
      </c>
      <c r="Q7" s="24">
        <f t="shared" ref="Q7:Q13" si="12">MOD(Q6*Q6,$C$2)</f>
        <v>16</v>
      </c>
      <c r="R7" s="25">
        <f t="shared" si="1"/>
        <v>0</v>
      </c>
      <c r="S7" s="12"/>
      <c r="T7" s="10">
        <v>2</v>
      </c>
      <c r="U7" s="7">
        <f t="shared" ref="U7:U14" si="13">IF(R6=0,P6,P6 &amp; "*" &amp; Q6 &amp; " mod "&amp;$C$2&amp;" = "&amp;P7)</f>
        <v>1</v>
      </c>
      <c r="V7" s="7" t="str">
        <f t="shared" si="6"/>
        <v>4*4 mod 1619 = 16</v>
      </c>
      <c r="W7" s="11">
        <f t="shared" si="7"/>
        <v>0</v>
      </c>
      <c r="X7" s="12"/>
      <c r="Y7" s="23">
        <v>2</v>
      </c>
      <c r="Z7" s="24">
        <f t="shared" ref="Z7:Z9" si="14">IF(AB6=0,Z6,MOD(Z6*AA6,$C$2))</f>
        <v>1</v>
      </c>
      <c r="AA7" s="24">
        <f t="shared" ref="AA7:AA13" si="15">MOD(AA6*AA6,$C$2)</f>
        <v>1378</v>
      </c>
      <c r="AB7" s="25">
        <f t="shared" si="2"/>
        <v>0</v>
      </c>
      <c r="AC7" s="12"/>
      <c r="AD7" s="10">
        <v>2</v>
      </c>
      <c r="AE7" s="7">
        <f t="shared" ref="AE7:AE14" si="16">IF(AB6=0,Z6,Z6 &amp; "*" &amp; AA6 &amp; " mod "&amp;$C$2&amp;" = "&amp;Z7)</f>
        <v>1</v>
      </c>
      <c r="AF7" s="7" t="str">
        <f t="shared" ref="AF7:AF13" si="17">AA6 &amp; "*" &amp; AA6 &amp; " mod "&amp;$C$2 &amp;" = " &amp;AA7</f>
        <v>1321*1321 mod 1619 = 1378</v>
      </c>
      <c r="AG7" s="11">
        <f t="shared" si="8"/>
        <v>0</v>
      </c>
    </row>
    <row r="8" spans="1:33" ht="15.75" thickBot="1" x14ac:dyDescent="0.3">
      <c r="A8">
        <v>6</v>
      </c>
      <c r="B8" s="34" t="s">
        <v>106</v>
      </c>
      <c r="C8" s="118">
        <f>C2-1-C4</f>
        <v>681</v>
      </c>
      <c r="D8" s="123">
        <v>1010101001</v>
      </c>
      <c r="E8" s="31" t="str">
        <f>C2&amp;"-1-"&amp;C4&amp;"="&amp;C8</f>
        <v>1619-1-937=681</v>
      </c>
      <c r="F8" s="23">
        <v>3</v>
      </c>
      <c r="G8" s="24">
        <f t="shared" si="9"/>
        <v>2</v>
      </c>
      <c r="H8" s="24">
        <f t="shared" si="10"/>
        <v>256</v>
      </c>
      <c r="I8" s="25">
        <f t="shared" si="0"/>
        <v>1</v>
      </c>
      <c r="J8" s="10">
        <v>3</v>
      </c>
      <c r="K8" s="7">
        <f t="shared" si="3"/>
        <v>2</v>
      </c>
      <c r="L8" s="7" t="str">
        <f t="shared" si="4"/>
        <v>16*16 mod 1619 = 256</v>
      </c>
      <c r="M8" s="11">
        <f t="shared" si="5"/>
        <v>1</v>
      </c>
      <c r="N8" s="12"/>
      <c r="O8" s="23">
        <v>3</v>
      </c>
      <c r="P8" s="24">
        <f t="shared" si="11"/>
        <v>1</v>
      </c>
      <c r="Q8" s="24">
        <f t="shared" si="12"/>
        <v>256</v>
      </c>
      <c r="R8" s="25">
        <f t="shared" si="1"/>
        <v>0</v>
      </c>
      <c r="S8" s="12"/>
      <c r="T8" s="10">
        <v>3</v>
      </c>
      <c r="U8" s="7">
        <f t="shared" si="13"/>
        <v>1</v>
      </c>
      <c r="V8" s="7" t="str">
        <f t="shared" si="6"/>
        <v>16*16 mod 1619 = 256</v>
      </c>
      <c r="W8" s="11">
        <f t="shared" si="7"/>
        <v>0</v>
      </c>
      <c r="X8" s="12"/>
      <c r="Y8" s="23">
        <v>3</v>
      </c>
      <c r="Z8" s="24">
        <f t="shared" si="14"/>
        <v>1</v>
      </c>
      <c r="AA8" s="24">
        <f t="shared" si="15"/>
        <v>1416</v>
      </c>
      <c r="AB8" s="25">
        <f t="shared" si="2"/>
        <v>0</v>
      </c>
      <c r="AC8" s="12"/>
      <c r="AD8" s="10">
        <v>3</v>
      </c>
      <c r="AE8" s="7">
        <f t="shared" si="16"/>
        <v>1</v>
      </c>
      <c r="AF8" s="7" t="str">
        <f t="shared" si="17"/>
        <v>1378*1378 mod 1619 = 1416</v>
      </c>
      <c r="AG8" s="11">
        <f t="shared" si="8"/>
        <v>0</v>
      </c>
    </row>
    <row r="9" spans="1:33" ht="15.75" thickBot="1" x14ac:dyDescent="0.3">
      <c r="A9">
        <v>7</v>
      </c>
      <c r="B9" s="34" t="s">
        <v>107</v>
      </c>
      <c r="C9" s="118">
        <f>O33</f>
        <v>20</v>
      </c>
      <c r="E9" s="31"/>
      <c r="F9" s="23">
        <v>4</v>
      </c>
      <c r="G9" s="24">
        <f t="shared" si="9"/>
        <v>512</v>
      </c>
      <c r="H9" s="24">
        <f t="shared" si="10"/>
        <v>776</v>
      </c>
      <c r="I9" s="25">
        <f t="shared" si="0"/>
        <v>0</v>
      </c>
      <c r="J9" s="10">
        <v>4</v>
      </c>
      <c r="K9" s="7" t="str">
        <f t="shared" si="3"/>
        <v>2*256 mod 1619 = 512</v>
      </c>
      <c r="L9" s="7" t="str">
        <f t="shared" si="4"/>
        <v>256*256 mod 1619 = 776</v>
      </c>
      <c r="M9" s="11">
        <f t="shared" si="5"/>
        <v>0</v>
      </c>
      <c r="N9" s="12"/>
      <c r="O9" s="23">
        <v>4</v>
      </c>
      <c r="P9" s="24">
        <f t="shared" si="11"/>
        <v>1</v>
      </c>
      <c r="Q9" s="24">
        <f t="shared" si="12"/>
        <v>776</v>
      </c>
      <c r="R9" s="25">
        <f t="shared" si="1"/>
        <v>0</v>
      </c>
      <c r="S9" s="12"/>
      <c r="T9" s="10">
        <v>4</v>
      </c>
      <c r="U9" s="7">
        <f t="shared" si="13"/>
        <v>1</v>
      </c>
      <c r="V9" s="7" t="str">
        <f t="shared" si="6"/>
        <v>256*256 mod 1619 = 776</v>
      </c>
      <c r="W9" s="11">
        <f t="shared" si="7"/>
        <v>0</v>
      </c>
      <c r="X9" s="12"/>
      <c r="Y9" s="23">
        <v>4</v>
      </c>
      <c r="Z9" s="24">
        <f t="shared" si="14"/>
        <v>1</v>
      </c>
      <c r="AA9" s="24">
        <f t="shared" si="15"/>
        <v>734</v>
      </c>
      <c r="AB9" s="25">
        <f t="shared" si="2"/>
        <v>0</v>
      </c>
      <c r="AC9" s="12"/>
      <c r="AD9" s="10">
        <v>4</v>
      </c>
      <c r="AE9" s="7">
        <f t="shared" si="16"/>
        <v>1</v>
      </c>
      <c r="AF9" s="7" t="str">
        <f t="shared" si="17"/>
        <v>1416*1416 mod 1619 = 734</v>
      </c>
      <c r="AG9" s="11">
        <f t="shared" si="8"/>
        <v>0</v>
      </c>
    </row>
    <row r="10" spans="1:33" ht="15.75" thickBot="1" x14ac:dyDescent="0.3">
      <c r="A10">
        <v>8</v>
      </c>
      <c r="B10" s="34" t="s">
        <v>35</v>
      </c>
      <c r="C10" s="137">
        <v>357</v>
      </c>
      <c r="D10" s="121">
        <v>101100101</v>
      </c>
      <c r="E10" s="31"/>
      <c r="F10" s="23">
        <v>5</v>
      </c>
      <c r="G10" s="24">
        <f>IF(I9=0,G9,MOD(G9*H9,$C$2))</f>
        <v>512</v>
      </c>
      <c r="H10" s="24">
        <f t="shared" si="10"/>
        <v>1527</v>
      </c>
      <c r="I10" s="25">
        <f t="shared" si="0"/>
        <v>1</v>
      </c>
      <c r="J10" s="10">
        <v>5</v>
      </c>
      <c r="K10" s="7">
        <f t="shared" si="3"/>
        <v>512</v>
      </c>
      <c r="L10" s="7" t="str">
        <f t="shared" si="4"/>
        <v>776*776 mod 1619 = 1527</v>
      </c>
      <c r="M10" s="11">
        <f t="shared" si="5"/>
        <v>1</v>
      </c>
      <c r="N10" s="12"/>
      <c r="O10" s="23">
        <v>5</v>
      </c>
      <c r="P10" s="24">
        <f>IF(R9=0,P9,MOD(P9*Q9,$C$2))</f>
        <v>1</v>
      </c>
      <c r="Q10" s="24">
        <f t="shared" si="12"/>
        <v>1527</v>
      </c>
      <c r="R10" s="25">
        <f t="shared" si="1"/>
        <v>0</v>
      </c>
      <c r="S10" s="12"/>
      <c r="T10" s="10">
        <v>5</v>
      </c>
      <c r="U10" s="7">
        <f t="shared" si="13"/>
        <v>1</v>
      </c>
      <c r="V10" s="7" t="str">
        <f t="shared" si="6"/>
        <v>776*776 mod 1619 = 1527</v>
      </c>
      <c r="W10" s="11">
        <f t="shared" si="7"/>
        <v>0</v>
      </c>
      <c r="X10" s="12"/>
      <c r="Y10" s="23">
        <v>5</v>
      </c>
      <c r="Z10" s="24">
        <f>IF(AB9=0,Z9,MOD(Z9*AA9,$C$2))</f>
        <v>1</v>
      </c>
      <c r="AA10" s="24">
        <f t="shared" si="15"/>
        <v>1248</v>
      </c>
      <c r="AB10" s="25">
        <f t="shared" si="2"/>
        <v>0</v>
      </c>
      <c r="AC10" s="12"/>
      <c r="AD10" s="10">
        <v>5</v>
      </c>
      <c r="AE10" s="7">
        <f t="shared" si="16"/>
        <v>1</v>
      </c>
      <c r="AF10" s="7" t="str">
        <f t="shared" si="17"/>
        <v>734*734 mod 1619 = 1248</v>
      </c>
      <c r="AG10" s="11">
        <f t="shared" si="8"/>
        <v>0</v>
      </c>
    </row>
    <row r="11" spans="1:33" ht="15.75" thickBot="1" x14ac:dyDescent="0.3">
      <c r="A11">
        <v>9</v>
      </c>
      <c r="B11" s="34" t="s">
        <v>11</v>
      </c>
      <c r="C11" s="137">
        <v>515</v>
      </c>
      <c r="D11" s="121">
        <v>1000000011</v>
      </c>
      <c r="E11" s="31"/>
      <c r="F11" s="23">
        <v>6</v>
      </c>
      <c r="G11" s="24">
        <f t="shared" si="9"/>
        <v>1466</v>
      </c>
      <c r="H11" s="24">
        <f t="shared" si="10"/>
        <v>369</v>
      </c>
      <c r="I11" s="25">
        <f t="shared" si="0"/>
        <v>0</v>
      </c>
      <c r="J11" s="10">
        <v>6</v>
      </c>
      <c r="K11" s="7" t="str">
        <f t="shared" si="3"/>
        <v>512*1527 mod 1619 = 1466</v>
      </c>
      <c r="L11" s="7" t="str">
        <f t="shared" si="4"/>
        <v>1527*1527 mod 1619 = 369</v>
      </c>
      <c r="M11" s="11">
        <f t="shared" si="5"/>
        <v>0</v>
      </c>
      <c r="N11" s="12"/>
      <c r="O11" s="23">
        <v>6</v>
      </c>
      <c r="P11" s="24">
        <f t="shared" ref="P11:P13" si="18">IF(R10=0,P10,MOD(P10*Q10,$C$2))</f>
        <v>1</v>
      </c>
      <c r="Q11" s="24">
        <f t="shared" si="12"/>
        <v>369</v>
      </c>
      <c r="R11" s="25">
        <f t="shared" si="1"/>
        <v>1</v>
      </c>
      <c r="S11" s="12"/>
      <c r="T11" s="10">
        <v>6</v>
      </c>
      <c r="U11" s="7">
        <f t="shared" si="13"/>
        <v>1</v>
      </c>
      <c r="V11" s="7" t="str">
        <f t="shared" si="6"/>
        <v>1527*1527 mod 1619 = 369</v>
      </c>
      <c r="W11" s="11">
        <f t="shared" si="7"/>
        <v>1</v>
      </c>
      <c r="X11" s="12"/>
      <c r="Y11" s="23">
        <v>6</v>
      </c>
      <c r="Z11" s="24">
        <f t="shared" ref="Z11:Z13" si="19">IF(AB10=0,Z10,MOD(Z10*AA10,$C$2))</f>
        <v>1</v>
      </c>
      <c r="AA11" s="24">
        <f t="shared" si="15"/>
        <v>26</v>
      </c>
      <c r="AB11" s="25">
        <f t="shared" si="2"/>
        <v>1</v>
      </c>
      <c r="AC11" s="12"/>
      <c r="AD11" s="10">
        <v>6</v>
      </c>
      <c r="AE11" s="7">
        <f t="shared" si="16"/>
        <v>1</v>
      </c>
      <c r="AF11" s="7" t="str">
        <f t="shared" si="17"/>
        <v>1248*1248 mod 1619 = 26</v>
      </c>
      <c r="AG11" s="11">
        <f t="shared" si="8"/>
        <v>1</v>
      </c>
    </row>
    <row r="12" spans="1:33" ht="15.75" thickBot="1" x14ac:dyDescent="0.3">
      <c r="A12">
        <v>10</v>
      </c>
      <c r="B12" s="34" t="s">
        <v>109</v>
      </c>
      <c r="C12" s="2">
        <f>O49</f>
        <v>1310</v>
      </c>
      <c r="D12" s="121">
        <v>10100011110</v>
      </c>
      <c r="E12" s="31"/>
      <c r="F12" s="23">
        <v>7</v>
      </c>
      <c r="G12" s="24">
        <f t="shared" si="9"/>
        <v>1466</v>
      </c>
      <c r="H12" s="24">
        <f t="shared" si="10"/>
        <v>165</v>
      </c>
      <c r="I12" s="25">
        <f t="shared" si="0"/>
        <v>1</v>
      </c>
      <c r="J12" s="10">
        <v>7</v>
      </c>
      <c r="K12" s="7">
        <f t="shared" si="3"/>
        <v>1466</v>
      </c>
      <c r="L12" s="7" t="str">
        <f t="shared" si="4"/>
        <v>369*369 mod 1619 = 165</v>
      </c>
      <c r="M12" s="11">
        <f t="shared" si="5"/>
        <v>1</v>
      </c>
      <c r="N12" s="12"/>
      <c r="O12" s="23">
        <v>7</v>
      </c>
      <c r="P12" s="24">
        <f t="shared" si="18"/>
        <v>369</v>
      </c>
      <c r="Q12" s="24">
        <f t="shared" si="12"/>
        <v>165</v>
      </c>
      <c r="R12" s="25">
        <f t="shared" si="1"/>
        <v>0</v>
      </c>
      <c r="S12" s="12"/>
      <c r="T12" s="10">
        <v>7</v>
      </c>
      <c r="U12" s="7" t="str">
        <f t="shared" si="13"/>
        <v>1*369 mod 1619 = 369</v>
      </c>
      <c r="V12" s="7" t="str">
        <f t="shared" si="6"/>
        <v>369*369 mod 1619 = 165</v>
      </c>
      <c r="W12" s="11">
        <f t="shared" si="7"/>
        <v>0</v>
      </c>
      <c r="X12" s="12"/>
      <c r="Y12" s="23">
        <v>7</v>
      </c>
      <c r="Z12" s="24">
        <f t="shared" si="19"/>
        <v>26</v>
      </c>
      <c r="AA12" s="24">
        <f t="shared" si="15"/>
        <v>676</v>
      </c>
      <c r="AB12" s="25">
        <f t="shared" si="2"/>
        <v>0</v>
      </c>
      <c r="AC12" s="12"/>
      <c r="AD12" s="10">
        <v>7</v>
      </c>
      <c r="AE12" s="7" t="str">
        <f t="shared" si="16"/>
        <v>1*26 mod 1619 = 26</v>
      </c>
      <c r="AF12" s="7" t="str">
        <f t="shared" si="17"/>
        <v>26*26 mod 1619 = 676</v>
      </c>
      <c r="AG12" s="11">
        <f t="shared" si="8"/>
        <v>0</v>
      </c>
    </row>
    <row r="13" spans="1:33" ht="15.75" thickBot="1" x14ac:dyDescent="0.3">
      <c r="A13">
        <v>11</v>
      </c>
      <c r="B13" s="34" t="s">
        <v>37</v>
      </c>
      <c r="C13" s="2">
        <f>Y43</f>
        <v>1579</v>
      </c>
      <c r="D13" s="121">
        <v>11000101011</v>
      </c>
      <c r="E13" s="31"/>
      <c r="F13" s="23">
        <v>8</v>
      </c>
      <c r="G13" s="24">
        <f t="shared" si="9"/>
        <v>659</v>
      </c>
      <c r="H13" s="24">
        <f t="shared" si="10"/>
        <v>1321</v>
      </c>
      <c r="I13" s="25">
        <f t="shared" si="0"/>
        <v>1</v>
      </c>
      <c r="J13" s="10">
        <v>8</v>
      </c>
      <c r="K13" s="7" t="str">
        <f t="shared" si="3"/>
        <v>1466*165 mod 1619 = 659</v>
      </c>
      <c r="L13" s="7" t="str">
        <f t="shared" si="4"/>
        <v>165*165 mod 1619 = 1321</v>
      </c>
      <c r="M13" s="11">
        <f t="shared" si="5"/>
        <v>1</v>
      </c>
      <c r="N13" s="12"/>
      <c r="O13" s="23">
        <v>8</v>
      </c>
      <c r="P13" s="24">
        <f t="shared" si="18"/>
        <v>369</v>
      </c>
      <c r="Q13" s="24">
        <f t="shared" si="12"/>
        <v>1321</v>
      </c>
      <c r="R13" s="25">
        <f t="shared" si="1"/>
        <v>1</v>
      </c>
      <c r="S13" s="12"/>
      <c r="T13" s="10">
        <v>8</v>
      </c>
      <c r="U13" s="7">
        <f t="shared" si="13"/>
        <v>369</v>
      </c>
      <c r="V13" s="7" t="str">
        <f t="shared" si="6"/>
        <v>165*165 mod 1619 = 1321</v>
      </c>
      <c r="W13" s="11">
        <f t="shared" si="7"/>
        <v>1</v>
      </c>
      <c r="X13" s="12"/>
      <c r="Y13" s="23">
        <v>8</v>
      </c>
      <c r="Z13" s="24">
        <f t="shared" si="19"/>
        <v>26</v>
      </c>
      <c r="AA13" s="24">
        <f t="shared" si="15"/>
        <v>418</v>
      </c>
      <c r="AB13" s="25">
        <f t="shared" si="2"/>
        <v>1</v>
      </c>
      <c r="AC13" s="12"/>
      <c r="AD13" s="10">
        <v>8</v>
      </c>
      <c r="AE13" s="7">
        <f t="shared" si="16"/>
        <v>26</v>
      </c>
      <c r="AF13" s="7" t="str">
        <f t="shared" si="17"/>
        <v>676*676 mod 1619 = 418</v>
      </c>
      <c r="AG13" s="11">
        <f t="shared" si="8"/>
        <v>1</v>
      </c>
    </row>
    <row r="14" spans="1:33" x14ac:dyDescent="0.25">
      <c r="A14">
        <v>11</v>
      </c>
      <c r="B14" s="34" t="s">
        <v>115</v>
      </c>
      <c r="C14" s="2">
        <f>O64</f>
        <v>983</v>
      </c>
      <c r="E14" s="31"/>
      <c r="F14" s="23">
        <v>9</v>
      </c>
      <c r="G14" s="24">
        <f t="shared" si="9"/>
        <v>1136</v>
      </c>
      <c r="H14" s="24">
        <f t="shared" si="10"/>
        <v>1378</v>
      </c>
      <c r="I14" s="25">
        <f t="shared" si="0"/>
        <v>1</v>
      </c>
      <c r="J14" s="10">
        <v>9</v>
      </c>
      <c r="K14" s="7" t="str">
        <f t="shared" si="3"/>
        <v>659*1321 mod 1619 = 1136</v>
      </c>
      <c r="L14" s="7" t="str">
        <f t="shared" si="4"/>
        <v>1321*1321 mod 1619 = 1378</v>
      </c>
      <c r="M14" s="11">
        <f t="shared" si="5"/>
        <v>1</v>
      </c>
      <c r="N14" s="12"/>
      <c r="O14" s="23">
        <v>9</v>
      </c>
      <c r="P14" s="24">
        <f>IF(R13=0,P13,MOD(P13*Q13,$C$2))</f>
        <v>130</v>
      </c>
      <c r="Q14" s="24"/>
      <c r="R14" s="25"/>
      <c r="S14" s="12"/>
      <c r="T14" s="10">
        <v>9</v>
      </c>
      <c r="U14" s="7" t="str">
        <f t="shared" si="13"/>
        <v>369*1321 mod 1619 = 130</v>
      </c>
      <c r="V14" s="7"/>
      <c r="W14" s="11"/>
      <c r="X14" s="12"/>
      <c r="Y14" s="23">
        <v>9</v>
      </c>
      <c r="Z14" s="24">
        <f>IF(AB13=0,Z13,MOD(Z13*AA13,$C$2))</f>
        <v>1154</v>
      </c>
      <c r="AA14" s="24"/>
      <c r="AB14" s="25"/>
      <c r="AC14" s="12"/>
      <c r="AD14" s="10">
        <v>9</v>
      </c>
      <c r="AE14" s="7" t="str">
        <f t="shared" si="16"/>
        <v>26*418 mod 1619 = 1154</v>
      </c>
      <c r="AF14" s="7"/>
      <c r="AG14" s="11"/>
    </row>
    <row r="15" spans="1:33" ht="15.75" thickBot="1" x14ac:dyDescent="0.3">
      <c r="A15">
        <f>LEN(D4)</f>
        <v>10</v>
      </c>
      <c r="B15" s="34" t="s">
        <v>39</v>
      </c>
      <c r="C15" s="2">
        <f>O101</f>
        <v>983</v>
      </c>
      <c r="E15" s="31"/>
      <c r="F15" s="35">
        <v>10</v>
      </c>
      <c r="G15" s="27">
        <f t="shared" si="9"/>
        <v>1454</v>
      </c>
      <c r="H15" s="28"/>
      <c r="I15" s="29"/>
      <c r="J15" s="18">
        <v>10</v>
      </c>
      <c r="K15" s="36" t="str">
        <f t="shared" si="3"/>
        <v>1136*1378 mod 1619 = 1454</v>
      </c>
      <c r="L15" s="19"/>
      <c r="M15" s="16"/>
      <c r="N15" s="12"/>
      <c r="O15" s="26">
        <v>10</v>
      </c>
      <c r="P15" s="27"/>
      <c r="Q15" s="28"/>
      <c r="R15" s="29"/>
      <c r="S15" s="17"/>
      <c r="T15" s="18">
        <v>10</v>
      </c>
      <c r="U15" s="19" t="str">
        <f>"y1 = "&amp;P14</f>
        <v>y1 = 130</v>
      </c>
      <c r="V15" s="19"/>
      <c r="W15" s="16"/>
      <c r="X15" s="17"/>
      <c r="Y15" s="26">
        <v>10</v>
      </c>
      <c r="Z15" s="27">
        <f>MOD(C6*Z14,C2)</f>
        <v>414</v>
      </c>
      <c r="AA15" s="28"/>
      <c r="AB15" s="29"/>
      <c r="AC15" s="17"/>
      <c r="AD15" s="18">
        <v>10</v>
      </c>
      <c r="AE15" s="7" t="str">
        <f>"y2 = "&amp;C6&amp;"*"&amp;Z14&amp;" mod "&amp;C2 &amp;" = "&amp;Z15</f>
        <v>y2 = 20*1154 mod 1619 = 414</v>
      </c>
      <c r="AF15" s="19"/>
      <c r="AG15" s="16"/>
    </row>
    <row r="16" spans="1:33" x14ac:dyDescent="0.25">
      <c r="A16">
        <f>LEN(D7)</f>
        <v>9</v>
      </c>
      <c r="E16" s="32"/>
      <c r="F16" s="208" t="str">
        <f>"k1=(p,α,β)=("&amp;C2&amp;", "&amp;C3&amp;", "&amp;G15&amp;") &lt;- Publiczny"</f>
        <v>k1=(p,α,β)=(1619, 2, 1454) &lt;- Publiczny</v>
      </c>
      <c r="G16" s="209"/>
      <c r="H16" s="209"/>
      <c r="I16" s="209"/>
      <c r="J16" s="209"/>
      <c r="K16" s="209"/>
      <c r="L16" s="209"/>
      <c r="M16" s="210"/>
      <c r="O16" s="202" t="str">
        <f>"(y1, y2) = "&amp;"("&amp;P14&amp;", "&amp;Z15&amp;")"</f>
        <v>(y1, y2) = (130, 414)</v>
      </c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4"/>
    </row>
    <row r="17" spans="5:33" ht="15.75" thickBot="1" x14ac:dyDescent="0.3">
      <c r="E17" s="32"/>
      <c r="F17" s="211" t="str">
        <f>"k2=(p,t)=("&amp;C2&amp;", "&amp;C4&amp;") &lt;- Prywatny"</f>
        <v>k2=(p,t)=(1619, 937) &lt;- Prywatny</v>
      </c>
      <c r="G17" s="212"/>
      <c r="H17" s="212"/>
      <c r="I17" s="212"/>
      <c r="J17" s="212"/>
      <c r="K17" s="212"/>
      <c r="L17" s="212"/>
      <c r="M17" s="213"/>
      <c r="O17" s="205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7"/>
    </row>
    <row r="18" spans="5:33" ht="24" thickBot="1" x14ac:dyDescent="0.3">
      <c r="E18" s="31"/>
      <c r="F18" s="126"/>
      <c r="G18" s="126"/>
      <c r="H18" s="126"/>
      <c r="I18" s="126"/>
      <c r="J18" s="126"/>
      <c r="K18" s="126"/>
      <c r="L18" s="126"/>
      <c r="M18" s="126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</row>
    <row r="19" spans="5:33" ht="15.75" thickBot="1" x14ac:dyDescent="0.3">
      <c r="E19" s="31"/>
      <c r="F19" s="3"/>
      <c r="O19" s="183" t="s">
        <v>108</v>
      </c>
      <c r="P19" s="184"/>
      <c r="Q19" s="184"/>
      <c r="R19" s="184"/>
      <c r="S19" s="184"/>
      <c r="T19" s="184"/>
      <c r="U19" s="184"/>
      <c r="V19" s="184"/>
      <c r="W19" s="185"/>
    </row>
    <row r="20" spans="5:33" x14ac:dyDescent="0.25">
      <c r="O20" s="177" t="s">
        <v>5</v>
      </c>
      <c r="P20" s="178"/>
      <c r="Q20" s="178"/>
      <c r="R20" s="179"/>
      <c r="T20" s="199" t="s">
        <v>6</v>
      </c>
      <c r="U20" s="200"/>
      <c r="V20" s="200"/>
      <c r="W20" s="201"/>
    </row>
    <row r="21" spans="5:33" x14ac:dyDescent="0.25">
      <c r="O21" s="20" t="s">
        <v>1</v>
      </c>
      <c r="P21" s="21" t="s">
        <v>2</v>
      </c>
      <c r="Q21" s="21" t="s">
        <v>3</v>
      </c>
      <c r="R21" s="22" t="s">
        <v>4</v>
      </c>
      <c r="S21" s="13"/>
      <c r="T21" s="8" t="s">
        <v>1</v>
      </c>
      <c r="U21" s="5" t="s">
        <v>2</v>
      </c>
      <c r="V21" s="5" t="s">
        <v>3</v>
      </c>
      <c r="W21" s="9" t="s">
        <v>4</v>
      </c>
    </row>
    <row r="22" spans="5:33" x14ac:dyDescent="0.25">
      <c r="O22" s="23">
        <v>0</v>
      </c>
      <c r="P22" s="24">
        <v>1</v>
      </c>
      <c r="Q22" s="24">
        <f>P14</f>
        <v>130</v>
      </c>
      <c r="R22" s="25">
        <f t="shared" ref="R22:R31" si="20">TRUNC(MID($D$8,$A$15-A2,1))</f>
        <v>1</v>
      </c>
      <c r="S22" s="12"/>
      <c r="T22" s="10">
        <v>0</v>
      </c>
      <c r="U22" s="6">
        <v>1</v>
      </c>
      <c r="V22" s="6">
        <f>Q22</f>
        <v>130</v>
      </c>
      <c r="W22" s="11">
        <f>R22</f>
        <v>1</v>
      </c>
    </row>
    <row r="23" spans="5:33" x14ac:dyDescent="0.25">
      <c r="O23" s="23">
        <v>1</v>
      </c>
      <c r="P23" s="24">
        <f>IF(R22=0,P22,MOD(P22*Q22,$C$2))</f>
        <v>130</v>
      </c>
      <c r="Q23" s="24">
        <f>MOD(Q22*Q22,$C$2)</f>
        <v>710</v>
      </c>
      <c r="R23" s="25">
        <f t="shared" si="20"/>
        <v>0</v>
      </c>
      <c r="S23" s="12"/>
      <c r="T23" s="10">
        <v>1</v>
      </c>
      <c r="U23" s="7" t="str">
        <f>IF(R22=0,P22,P22 &amp; "*" &amp; Q22 &amp; " mod "&amp;$C$2&amp;" = "&amp;P23)</f>
        <v>1*130 mod 1619 = 130</v>
      </c>
      <c r="V23" s="7" t="str">
        <f t="shared" ref="V23:V31" si="21">Q22 &amp; "*" &amp; Q22 &amp; " mod "&amp;$C$2 &amp;" = " &amp;Q23</f>
        <v>130*130 mod 1619 = 710</v>
      </c>
      <c r="W23" s="11">
        <f t="shared" ref="W23:W31" si="22">R23</f>
        <v>0</v>
      </c>
      <c r="AG23" s="3"/>
    </row>
    <row r="24" spans="5:33" x14ac:dyDescent="0.25">
      <c r="O24" s="23">
        <v>2</v>
      </c>
      <c r="P24" s="24">
        <f t="shared" ref="P24:P26" si="23">IF(R23=0,P23,MOD(P23*Q23,$C$2))</f>
        <v>130</v>
      </c>
      <c r="Q24" s="24">
        <f t="shared" ref="Q24:Q29" si="24">MOD(Q23*Q23,$C$2)</f>
        <v>591</v>
      </c>
      <c r="R24" s="25">
        <f t="shared" si="20"/>
        <v>0</v>
      </c>
      <c r="S24" s="12"/>
      <c r="T24" s="10">
        <v>2</v>
      </c>
      <c r="U24" s="7">
        <f t="shared" ref="U24:U30" si="25">IF(R23=0,P23,P23 &amp; "*" &amp; Q23 &amp; " mod "&amp;$C$2&amp;" = "&amp;P24)</f>
        <v>130</v>
      </c>
      <c r="V24" s="7" t="str">
        <f t="shared" si="21"/>
        <v>710*710 mod 1619 = 591</v>
      </c>
      <c r="W24" s="11">
        <f t="shared" si="22"/>
        <v>0</v>
      </c>
      <c r="AG24" s="3"/>
    </row>
    <row r="25" spans="5:33" x14ac:dyDescent="0.25">
      <c r="O25" s="23">
        <v>3</v>
      </c>
      <c r="P25" s="24">
        <f t="shared" si="23"/>
        <v>130</v>
      </c>
      <c r="Q25" s="24">
        <f t="shared" si="24"/>
        <v>1196</v>
      </c>
      <c r="R25" s="25">
        <f t="shared" si="20"/>
        <v>1</v>
      </c>
      <c r="S25" s="12"/>
      <c r="T25" s="10">
        <v>3</v>
      </c>
      <c r="U25" s="7">
        <f t="shared" si="25"/>
        <v>130</v>
      </c>
      <c r="V25" s="7" t="str">
        <f t="shared" si="21"/>
        <v>591*591 mod 1619 = 1196</v>
      </c>
      <c r="W25" s="11">
        <f t="shared" si="22"/>
        <v>1</v>
      </c>
      <c r="AG25" s="3"/>
    </row>
    <row r="26" spans="5:33" x14ac:dyDescent="0.25">
      <c r="O26" s="23">
        <v>4</v>
      </c>
      <c r="P26" s="24">
        <f t="shared" si="23"/>
        <v>56</v>
      </c>
      <c r="Q26" s="24">
        <f t="shared" si="24"/>
        <v>839</v>
      </c>
      <c r="R26" s="25">
        <f t="shared" si="20"/>
        <v>0</v>
      </c>
      <c r="S26" s="12"/>
      <c r="T26" s="10">
        <v>4</v>
      </c>
      <c r="U26" s="7" t="str">
        <f t="shared" si="25"/>
        <v>130*1196 mod 1619 = 56</v>
      </c>
      <c r="V26" s="7" t="str">
        <f t="shared" si="21"/>
        <v>1196*1196 mod 1619 = 839</v>
      </c>
      <c r="W26" s="11">
        <f t="shared" si="22"/>
        <v>0</v>
      </c>
      <c r="AG26" s="3"/>
    </row>
    <row r="27" spans="5:33" x14ac:dyDescent="0.25">
      <c r="O27" s="23">
        <v>5</v>
      </c>
      <c r="P27" s="24">
        <f>IF(R26=0,P26,MOD(P26*Q26,$C$2))</f>
        <v>56</v>
      </c>
      <c r="Q27" s="24">
        <f t="shared" si="24"/>
        <v>1275</v>
      </c>
      <c r="R27" s="25">
        <f t="shared" si="20"/>
        <v>1</v>
      </c>
      <c r="S27" s="12"/>
      <c r="T27" s="10">
        <v>5</v>
      </c>
      <c r="U27" s="7">
        <f t="shared" si="25"/>
        <v>56</v>
      </c>
      <c r="V27" s="7" t="str">
        <f t="shared" si="21"/>
        <v>839*839 mod 1619 = 1275</v>
      </c>
      <c r="W27" s="11">
        <f t="shared" si="22"/>
        <v>1</v>
      </c>
    </row>
    <row r="28" spans="5:33" x14ac:dyDescent="0.25">
      <c r="O28" s="23">
        <v>6</v>
      </c>
      <c r="P28" s="24">
        <f t="shared" ref="P28:P30" si="26">IF(R27=0,P27,MOD(P27*Q27,$C$2))</f>
        <v>164</v>
      </c>
      <c r="Q28" s="24">
        <f t="shared" si="24"/>
        <v>149</v>
      </c>
      <c r="R28" s="25">
        <f t="shared" si="20"/>
        <v>0</v>
      </c>
      <c r="S28" s="12"/>
      <c r="T28" s="10">
        <v>6</v>
      </c>
      <c r="U28" s="7" t="str">
        <f t="shared" si="25"/>
        <v>56*1275 mod 1619 = 164</v>
      </c>
      <c r="V28" s="7" t="str">
        <f t="shared" si="21"/>
        <v>1275*1275 mod 1619 = 149</v>
      </c>
      <c r="W28" s="11">
        <f t="shared" si="22"/>
        <v>0</v>
      </c>
    </row>
    <row r="29" spans="5:33" x14ac:dyDescent="0.25">
      <c r="O29" s="23">
        <v>7</v>
      </c>
      <c r="P29" s="24">
        <f t="shared" si="26"/>
        <v>164</v>
      </c>
      <c r="Q29" s="24">
        <f t="shared" si="24"/>
        <v>1154</v>
      </c>
      <c r="R29" s="25">
        <f t="shared" si="20"/>
        <v>1</v>
      </c>
      <c r="S29" s="12"/>
      <c r="T29" s="10">
        <v>7</v>
      </c>
      <c r="U29" s="7">
        <f t="shared" si="25"/>
        <v>164</v>
      </c>
      <c r="V29" s="7" t="str">
        <f t="shared" si="21"/>
        <v>149*149 mod 1619 = 1154</v>
      </c>
      <c r="W29" s="11">
        <f t="shared" si="22"/>
        <v>1</v>
      </c>
    </row>
    <row r="30" spans="5:33" x14ac:dyDescent="0.25">
      <c r="O30" s="23">
        <v>8</v>
      </c>
      <c r="P30" s="24">
        <f t="shared" si="26"/>
        <v>1452</v>
      </c>
      <c r="Q30" s="24">
        <f>MOD(Q29*Q29,$C$2)</f>
        <v>898</v>
      </c>
      <c r="R30" s="25">
        <f t="shared" si="20"/>
        <v>0</v>
      </c>
      <c r="S30" s="12"/>
      <c r="T30" s="10">
        <v>8</v>
      </c>
      <c r="U30" s="7" t="str">
        <f t="shared" si="25"/>
        <v>164*1154 mod 1619 = 1452</v>
      </c>
      <c r="V30" s="7" t="str">
        <f t="shared" si="21"/>
        <v>1154*1154 mod 1619 = 898</v>
      </c>
      <c r="W30" s="11">
        <f t="shared" si="22"/>
        <v>0</v>
      </c>
    </row>
    <row r="31" spans="5:33" x14ac:dyDescent="0.25">
      <c r="O31" s="23">
        <v>9</v>
      </c>
      <c r="P31" s="24">
        <f>IF(R30=0,P30,MOD(P30*Q30,$C$2))</f>
        <v>1452</v>
      </c>
      <c r="Q31" s="24">
        <f>MOD(Q30*Q30,$C$2)</f>
        <v>142</v>
      </c>
      <c r="R31" s="25">
        <f t="shared" si="20"/>
        <v>1</v>
      </c>
      <c r="S31" s="12"/>
      <c r="T31" s="10">
        <v>9</v>
      </c>
      <c r="U31" s="7">
        <f>IF(R30=0,P30,P30 &amp; "*" &amp; Q30 &amp; " mod "&amp;$C$2&amp;" = "&amp;P31)</f>
        <v>1452</v>
      </c>
      <c r="V31" s="7" t="str">
        <f t="shared" si="21"/>
        <v>898*898 mod 1619 = 142</v>
      </c>
      <c r="W31" s="11">
        <f t="shared" si="22"/>
        <v>1</v>
      </c>
    </row>
    <row r="32" spans="5:33" x14ac:dyDescent="0.25">
      <c r="O32" s="129">
        <v>10</v>
      </c>
      <c r="P32" s="130">
        <f>IF(R31=0,P31,MOD(P31*Q31,$C$2))</f>
        <v>571</v>
      </c>
      <c r="Q32" s="130"/>
      <c r="R32" s="131"/>
      <c r="S32" s="132"/>
      <c r="T32" s="133">
        <v>10</v>
      </c>
      <c r="U32" s="7" t="str">
        <f>IF(R31=0,P31,P31 &amp; "*" &amp; Q31 &amp; " mod "&amp;$C$2&amp;" = "&amp;P32)</f>
        <v>1452*142 mod 1619 = 571</v>
      </c>
      <c r="V32" s="134"/>
      <c r="W32" s="135"/>
    </row>
    <row r="33" spans="15:42" ht="15.75" thickBot="1" x14ac:dyDescent="0.3">
      <c r="O33" s="214">
        <f>MOD(P32*Z15,C2)</f>
        <v>20</v>
      </c>
      <c r="P33" s="214"/>
      <c r="Q33" s="214"/>
      <c r="R33" s="214"/>
      <c r="S33" s="128"/>
      <c r="T33" s="215" t="str">
        <f>Z15&amp;"*"&amp;P32&amp;" mod "&amp;C2&amp;"="&amp;O33&amp;"=x"</f>
        <v>414*571 mod 1619=20=x</v>
      </c>
      <c r="U33" s="215"/>
      <c r="V33" s="215"/>
      <c r="W33" s="215"/>
    </row>
    <row r="34" spans="15:42" ht="15.75" thickBot="1" x14ac:dyDescent="0.3"/>
    <row r="35" spans="15:42" ht="15.75" thickBot="1" x14ac:dyDescent="0.3">
      <c r="O35" s="183" t="s">
        <v>110</v>
      </c>
      <c r="P35" s="184"/>
      <c r="Q35" s="184"/>
      <c r="R35" s="184"/>
      <c r="S35" s="184"/>
      <c r="T35" s="184"/>
      <c r="U35" s="184"/>
      <c r="V35" s="184"/>
      <c r="W35" s="185"/>
      <c r="Y35" s="183" t="s">
        <v>111</v>
      </c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5"/>
    </row>
    <row r="36" spans="15:42" x14ac:dyDescent="0.25">
      <c r="O36" s="216" t="s">
        <v>5</v>
      </c>
      <c r="P36" s="217"/>
      <c r="Q36" s="217"/>
      <c r="R36" s="218"/>
      <c r="T36" s="219" t="s">
        <v>6</v>
      </c>
      <c r="U36" s="220"/>
      <c r="V36" s="220"/>
      <c r="W36" s="221"/>
      <c r="Y36" s="196" t="s">
        <v>5</v>
      </c>
      <c r="Z36" s="197"/>
      <c r="AA36" s="197"/>
      <c r="AB36" s="197"/>
      <c r="AC36" s="197"/>
      <c r="AD36" s="197"/>
      <c r="AE36" s="197"/>
      <c r="AF36" s="197"/>
      <c r="AG36" s="222"/>
      <c r="AH36" s="193" t="s">
        <v>6</v>
      </c>
      <c r="AI36" s="194"/>
      <c r="AJ36" s="194"/>
      <c r="AK36" s="194"/>
      <c r="AL36" s="194"/>
      <c r="AM36" s="194"/>
      <c r="AN36" s="194"/>
      <c r="AO36" s="194"/>
      <c r="AP36" s="195"/>
    </row>
    <row r="37" spans="15:42" x14ac:dyDescent="0.25">
      <c r="O37" s="20" t="s">
        <v>1</v>
      </c>
      <c r="P37" s="21" t="s">
        <v>2</v>
      </c>
      <c r="Q37" s="21" t="s">
        <v>3</v>
      </c>
      <c r="R37" s="22" t="s">
        <v>4</v>
      </c>
      <c r="S37" s="13"/>
      <c r="T37" s="8" t="s">
        <v>1</v>
      </c>
      <c r="U37" s="5" t="s">
        <v>2</v>
      </c>
      <c r="V37" s="5" t="s">
        <v>3</v>
      </c>
      <c r="W37" s="9" t="s">
        <v>4</v>
      </c>
      <c r="Y37" s="39" t="s">
        <v>1</v>
      </c>
      <c r="Z37" s="37" t="s">
        <v>22</v>
      </c>
      <c r="AA37" s="37" t="s">
        <v>28</v>
      </c>
      <c r="AB37" s="37" t="s">
        <v>23</v>
      </c>
      <c r="AC37" s="37" t="s">
        <v>24</v>
      </c>
      <c r="AD37" s="37" t="s">
        <v>25</v>
      </c>
      <c r="AE37" s="37" t="s">
        <v>3</v>
      </c>
      <c r="AF37" s="37" t="s">
        <v>26</v>
      </c>
      <c r="AG37" s="138" t="s">
        <v>27</v>
      </c>
      <c r="AH37" s="47" t="s">
        <v>1</v>
      </c>
      <c r="AI37" s="46" t="s">
        <v>22</v>
      </c>
      <c r="AJ37" s="46" t="s">
        <v>28</v>
      </c>
      <c r="AK37" s="46" t="s">
        <v>23</v>
      </c>
      <c r="AL37" s="46" t="s">
        <v>24</v>
      </c>
      <c r="AM37" s="46" t="s">
        <v>25</v>
      </c>
      <c r="AN37" s="46" t="s">
        <v>3</v>
      </c>
      <c r="AO37" s="46" t="s">
        <v>26</v>
      </c>
      <c r="AP37" s="48" t="s">
        <v>27</v>
      </c>
    </row>
    <row r="38" spans="15:42" x14ac:dyDescent="0.25">
      <c r="O38" s="23">
        <v>0</v>
      </c>
      <c r="P38" s="24">
        <v>1</v>
      </c>
      <c r="Q38" s="24">
        <f>C3</f>
        <v>2</v>
      </c>
      <c r="R38" s="25">
        <f t="shared" ref="R38:R47" si="27">TRUNC(MID($D$11,$A$15-A2,1))</f>
        <v>1</v>
      </c>
      <c r="S38" s="12"/>
      <c r="T38" s="10">
        <v>0</v>
      </c>
      <c r="U38" s="6">
        <v>1</v>
      </c>
      <c r="V38" s="6">
        <f>Q38</f>
        <v>2</v>
      </c>
      <c r="W38" s="11">
        <f>R38</f>
        <v>1</v>
      </c>
      <c r="Y38" s="41">
        <v>0</v>
      </c>
      <c r="Z38" s="38">
        <v>0</v>
      </c>
      <c r="AA38" s="38">
        <v>1</v>
      </c>
      <c r="AB38" s="38">
        <v>1</v>
      </c>
      <c r="AC38" s="38">
        <v>0</v>
      </c>
      <c r="AD38" s="38">
        <f>C2-1</f>
        <v>1618</v>
      </c>
      <c r="AE38" s="38">
        <f>C11</f>
        <v>515</v>
      </c>
      <c r="AF38" s="38">
        <f>ROUNDDOWN(AD38/AE38,0)</f>
        <v>3</v>
      </c>
      <c r="AG38" s="139">
        <f>MOD(AD38,AE38)</f>
        <v>73</v>
      </c>
      <c r="AH38" s="49">
        <v>0</v>
      </c>
      <c r="AI38" s="4">
        <v>0</v>
      </c>
      <c r="AJ38" s="4">
        <v>1</v>
      </c>
      <c r="AK38" s="4">
        <v>1</v>
      </c>
      <c r="AL38" s="4">
        <v>0</v>
      </c>
      <c r="AM38" s="4" t="str">
        <f>C2&amp;"-1="&amp;AD38</f>
        <v>1619-1=1618</v>
      </c>
      <c r="AN38" s="4">
        <f>AE38</f>
        <v>515</v>
      </c>
      <c r="AO38" s="4" t="str">
        <f>AD38&amp;" div "&amp;AE38&amp;" = "&amp;AF38</f>
        <v>1618 div 515 = 3</v>
      </c>
      <c r="AP38" s="50" t="str">
        <f>AD38&amp;" mod " &amp;AE38&amp;" = "&amp;AG38</f>
        <v>1618 mod 515 = 73</v>
      </c>
    </row>
    <row r="39" spans="15:42" x14ac:dyDescent="0.25">
      <c r="O39" s="23">
        <v>1</v>
      </c>
      <c r="P39" s="24">
        <f>IF(R38=0,P38,MOD(P38*Q38,$C$2))</f>
        <v>2</v>
      </c>
      <c r="Q39" s="24">
        <f>MOD(Q38*Q38,$C$2)</f>
        <v>4</v>
      </c>
      <c r="R39" s="25">
        <f t="shared" si="27"/>
        <v>1</v>
      </c>
      <c r="S39" s="12"/>
      <c r="T39" s="10">
        <v>1</v>
      </c>
      <c r="U39" s="7" t="str">
        <f>IF(R38=0,P38,P38 &amp; "*" &amp; Q38 &amp; " mod "&amp;$C$2&amp;" = "&amp;P39)</f>
        <v>1*2 mod 1619 = 2</v>
      </c>
      <c r="V39" s="7" t="str">
        <f t="shared" ref="V39:V47" si="28">Q38 &amp; "*" &amp; Q38 &amp; " mod "&amp;$C$2 &amp;" = " &amp;Q39</f>
        <v>2*2 mod 1619 = 4</v>
      </c>
      <c r="W39" s="11">
        <f t="shared" ref="W39:W47" si="29">R39</f>
        <v>1</v>
      </c>
      <c r="Y39" s="41">
        <v>1</v>
      </c>
      <c r="Z39" s="38">
        <f>AA38-(AF38*Z38)</f>
        <v>1</v>
      </c>
      <c r="AA39" s="38">
        <f>Z38</f>
        <v>0</v>
      </c>
      <c r="AB39" s="38">
        <f>AC38-(AF38*AB38)</f>
        <v>-3</v>
      </c>
      <c r="AC39" s="38">
        <f>AB38</f>
        <v>1</v>
      </c>
      <c r="AD39" s="38">
        <f>AE38</f>
        <v>515</v>
      </c>
      <c r="AE39" s="38">
        <f>AG38</f>
        <v>73</v>
      </c>
      <c r="AF39" s="38">
        <f>ROUNDDOWN(AD39/AE39,0)</f>
        <v>7</v>
      </c>
      <c r="AG39" s="139">
        <f>MOD(AD39,AE39)</f>
        <v>4</v>
      </c>
      <c r="AH39" s="49">
        <v>1</v>
      </c>
      <c r="AI39" s="4" t="str">
        <f>AA38&amp;"-("&amp;AF38&amp;"*"&amp;Z38&amp;")="&amp;Z39</f>
        <v>1-(3*0)=1</v>
      </c>
      <c r="AJ39" s="4">
        <f>Z38</f>
        <v>0</v>
      </c>
      <c r="AK39" s="4" t="str">
        <f>AC38&amp;"-("&amp;AF38&amp;"*"&amp;AB38&amp;")="&amp;AB39</f>
        <v>0-(3*1)=-3</v>
      </c>
      <c r="AL39" s="4">
        <f>AB38</f>
        <v>1</v>
      </c>
      <c r="AM39" s="4">
        <f>AE38</f>
        <v>515</v>
      </c>
      <c r="AN39" s="4">
        <f>AG38</f>
        <v>73</v>
      </c>
      <c r="AO39" s="4" t="str">
        <f>AD39&amp;" div "&amp;AE39&amp;" = "&amp;AF39</f>
        <v>515 div 73 = 7</v>
      </c>
      <c r="AP39" s="50" t="str">
        <f>AD39&amp;" mod " &amp;AE39&amp;" = "&amp;AG39</f>
        <v>515 mod 73 = 4</v>
      </c>
    </row>
    <row r="40" spans="15:42" x14ac:dyDescent="0.25">
      <c r="O40" s="23">
        <v>2</v>
      </c>
      <c r="P40" s="24">
        <f t="shared" ref="P40:P42" si="30">IF(R39=0,P39,MOD(P39*Q39,$C$2))</f>
        <v>8</v>
      </c>
      <c r="Q40" s="24">
        <f t="shared" ref="Q40:Q45" si="31">MOD(Q39*Q39,$C$2)</f>
        <v>16</v>
      </c>
      <c r="R40" s="25">
        <f t="shared" si="27"/>
        <v>0</v>
      </c>
      <c r="S40" s="12"/>
      <c r="T40" s="10">
        <v>2</v>
      </c>
      <c r="U40" s="7" t="str">
        <f t="shared" ref="U40:U46" si="32">IF(R39=0,P39,P39 &amp; "*" &amp; Q39 &amp; " mod "&amp;$C$2&amp;" = "&amp;P40)</f>
        <v>2*4 mod 1619 = 8</v>
      </c>
      <c r="V40" s="7" t="str">
        <f t="shared" si="28"/>
        <v>4*4 mod 1619 = 16</v>
      </c>
      <c r="W40" s="11">
        <f t="shared" si="29"/>
        <v>0</v>
      </c>
      <c r="Y40" s="41">
        <v>2</v>
      </c>
      <c r="Z40" s="38">
        <f t="shared" ref="Z40:Z41" si="33">AA39-(AF39*Z39)</f>
        <v>-7</v>
      </c>
      <c r="AA40" s="38">
        <f t="shared" ref="AA40:AA41" si="34">Z39</f>
        <v>1</v>
      </c>
      <c r="AB40" s="38">
        <f t="shared" ref="AB40:AB41" si="35">AC39-(AF39*AB39)</f>
        <v>22</v>
      </c>
      <c r="AC40" s="38">
        <f t="shared" ref="AC40:AC41" si="36">AB39</f>
        <v>-3</v>
      </c>
      <c r="AD40" s="38">
        <f t="shared" ref="AD40:AD41" si="37">AE39</f>
        <v>73</v>
      </c>
      <c r="AE40" s="38">
        <f t="shared" ref="AE40:AE41" si="38">AG39</f>
        <v>4</v>
      </c>
      <c r="AF40" s="38">
        <f t="shared" ref="AF40:AF41" si="39">ROUNDDOWN(AD40/AE40,0)</f>
        <v>18</v>
      </c>
      <c r="AG40" s="139">
        <f t="shared" ref="AG40:AG41" si="40">MOD(AD40,AE40)</f>
        <v>1</v>
      </c>
      <c r="AH40" s="49">
        <v>2</v>
      </c>
      <c r="AI40" s="4" t="str">
        <f t="shared" ref="AI40:AI41" si="41">AA39&amp;"-("&amp;AF39&amp;"*"&amp;Z39&amp;")="&amp;Z40</f>
        <v>0-(7*1)=-7</v>
      </c>
      <c r="AJ40" s="4">
        <f t="shared" ref="AJ40:AJ41" si="42">Z39</f>
        <v>1</v>
      </c>
      <c r="AK40" s="4" t="str">
        <f t="shared" ref="AK40:AK41" si="43">AC39&amp;"-("&amp;AF39&amp;"*"&amp;AB39&amp;")="&amp;AB40</f>
        <v>1-(7*-3)=22</v>
      </c>
      <c r="AL40" s="4">
        <f t="shared" ref="AL40:AL41" si="44">AB39</f>
        <v>-3</v>
      </c>
      <c r="AM40" s="4">
        <f t="shared" ref="AM40:AM41" si="45">AE39</f>
        <v>73</v>
      </c>
      <c r="AN40" s="4">
        <f t="shared" ref="AN40:AN41" si="46">AG39</f>
        <v>4</v>
      </c>
      <c r="AO40" s="4" t="str">
        <f t="shared" ref="AO40:AO41" si="47">AD40&amp;" div "&amp;AE40&amp;" = "&amp;AF40</f>
        <v>73 div 4 = 18</v>
      </c>
      <c r="AP40" s="50" t="str">
        <f t="shared" ref="AP40:AP41" si="48">AD40&amp;" mod " &amp;AE40&amp;" = "&amp;AG40</f>
        <v>73 mod 4 = 1</v>
      </c>
    </row>
    <row r="41" spans="15:42" x14ac:dyDescent="0.25">
      <c r="O41" s="23">
        <v>3</v>
      </c>
      <c r="P41" s="24">
        <f t="shared" si="30"/>
        <v>8</v>
      </c>
      <c r="Q41" s="24">
        <f t="shared" si="31"/>
        <v>256</v>
      </c>
      <c r="R41" s="25">
        <f t="shared" si="27"/>
        <v>0</v>
      </c>
      <c r="S41" s="12"/>
      <c r="T41" s="10">
        <v>3</v>
      </c>
      <c r="U41" s="7">
        <f t="shared" si="32"/>
        <v>8</v>
      </c>
      <c r="V41" s="7" t="str">
        <f t="shared" si="28"/>
        <v>16*16 mod 1619 = 256</v>
      </c>
      <c r="W41" s="11">
        <f t="shared" si="29"/>
        <v>0</v>
      </c>
      <c r="Y41" s="41">
        <v>3</v>
      </c>
      <c r="Z41" s="38">
        <f t="shared" si="33"/>
        <v>127</v>
      </c>
      <c r="AA41" s="38">
        <f t="shared" si="34"/>
        <v>-7</v>
      </c>
      <c r="AB41" s="38">
        <f t="shared" si="35"/>
        <v>-399</v>
      </c>
      <c r="AC41" s="38">
        <f t="shared" si="36"/>
        <v>22</v>
      </c>
      <c r="AD41" s="38">
        <f t="shared" si="37"/>
        <v>4</v>
      </c>
      <c r="AE41" s="38">
        <f t="shared" si="38"/>
        <v>1</v>
      </c>
      <c r="AF41" s="38">
        <f t="shared" si="39"/>
        <v>4</v>
      </c>
      <c r="AG41" s="139">
        <f t="shared" si="40"/>
        <v>0</v>
      </c>
      <c r="AH41" s="49">
        <v>3</v>
      </c>
      <c r="AI41" s="4" t="str">
        <f t="shared" si="41"/>
        <v>1-(18*-7)=127</v>
      </c>
      <c r="AJ41" s="4">
        <f t="shared" si="42"/>
        <v>-7</v>
      </c>
      <c r="AK41" s="4" t="str">
        <f t="shared" si="43"/>
        <v>-3-(18*22)=-399</v>
      </c>
      <c r="AL41" s="4">
        <f t="shared" si="44"/>
        <v>22</v>
      </c>
      <c r="AM41" s="4">
        <f t="shared" si="45"/>
        <v>4</v>
      </c>
      <c r="AN41" s="4">
        <f t="shared" si="46"/>
        <v>1</v>
      </c>
      <c r="AO41" s="4" t="str">
        <f t="shared" si="47"/>
        <v>4 div 1 = 4</v>
      </c>
      <c r="AP41" s="50" t="str">
        <f t="shared" si="48"/>
        <v>4 mod 1 = 0</v>
      </c>
    </row>
    <row r="42" spans="15:42" x14ac:dyDescent="0.25">
      <c r="O42" s="23">
        <v>4</v>
      </c>
      <c r="P42" s="24">
        <f t="shared" si="30"/>
        <v>8</v>
      </c>
      <c r="Q42" s="24">
        <f t="shared" si="31"/>
        <v>776</v>
      </c>
      <c r="R42" s="25">
        <f t="shared" si="27"/>
        <v>0</v>
      </c>
      <c r="S42" s="12"/>
      <c r="T42" s="10">
        <v>4</v>
      </c>
      <c r="U42" s="7">
        <f t="shared" si="32"/>
        <v>8</v>
      </c>
      <c r="V42" s="7" t="str">
        <f t="shared" si="28"/>
        <v>256*256 mod 1619 = 776</v>
      </c>
      <c r="W42" s="11">
        <f t="shared" si="29"/>
        <v>0</v>
      </c>
      <c r="Y42" s="223">
        <f>MOD(AB41,AD38)</f>
        <v>1219</v>
      </c>
      <c r="Z42" s="224"/>
      <c r="AA42" s="224"/>
      <c r="AB42" s="224"/>
      <c r="AC42" s="224"/>
      <c r="AD42" s="224"/>
      <c r="AE42" s="224"/>
      <c r="AF42" s="224"/>
      <c r="AG42" s="225"/>
      <c r="AH42" s="226" t="str">
        <f>AB41&amp;" mod ("&amp;C2&amp;"-1)="&amp;Y42</f>
        <v>-399 mod (1619-1)=1219</v>
      </c>
      <c r="AI42" s="227"/>
      <c r="AJ42" s="227"/>
      <c r="AK42" s="227"/>
      <c r="AL42" s="227"/>
      <c r="AM42" s="227"/>
      <c r="AN42" s="227"/>
      <c r="AO42" s="227"/>
      <c r="AP42" s="228"/>
    </row>
    <row r="43" spans="15:42" ht="15.75" thickBot="1" x14ac:dyDescent="0.3">
      <c r="O43" s="23">
        <v>5</v>
      </c>
      <c r="P43" s="24">
        <f>IF(R42=0,P42,MOD(P42*Q42,$C$2))</f>
        <v>8</v>
      </c>
      <c r="Q43" s="24">
        <f t="shared" si="31"/>
        <v>1527</v>
      </c>
      <c r="R43" s="25">
        <f t="shared" si="27"/>
        <v>0</v>
      </c>
      <c r="S43" s="12"/>
      <c r="T43" s="10">
        <v>5</v>
      </c>
      <c r="U43" s="7">
        <f t="shared" si="32"/>
        <v>8</v>
      </c>
      <c r="V43" s="7" t="str">
        <f t="shared" si="28"/>
        <v>776*776 mod 1619 = 1527</v>
      </c>
      <c r="W43" s="11">
        <f t="shared" si="29"/>
        <v>0</v>
      </c>
      <c r="Y43" s="229">
        <f>MOD((Y42*(C10-C4*C12)),AD38)</f>
        <v>1579</v>
      </c>
      <c r="Z43" s="230"/>
      <c r="AA43" s="230"/>
      <c r="AB43" s="230"/>
      <c r="AC43" s="230"/>
      <c r="AD43" s="230"/>
      <c r="AE43" s="230"/>
      <c r="AF43" s="230"/>
      <c r="AG43" s="231"/>
      <c r="AH43" s="232" t="str">
        <f>"s=("&amp;Y42&amp;"*("&amp;C10&amp;"-"&amp;C4&amp;"*"&amp;C12&amp;")) mod ("&amp;C2&amp;"-1)="&amp;Y43</f>
        <v>s=(1219*(357-937*1310)) mod (1619-1)=1579</v>
      </c>
      <c r="AI43" s="233"/>
      <c r="AJ43" s="233"/>
      <c r="AK43" s="233"/>
      <c r="AL43" s="233"/>
      <c r="AM43" s="233"/>
      <c r="AN43" s="233"/>
      <c r="AO43" s="233"/>
      <c r="AP43" s="234"/>
    </row>
    <row r="44" spans="15:42" ht="15.75" thickBot="1" x14ac:dyDescent="0.3">
      <c r="O44" s="23">
        <v>6</v>
      </c>
      <c r="P44" s="24">
        <f t="shared" ref="P44:P46" si="49">IF(R43=0,P43,MOD(P43*Q43,$C$2))</f>
        <v>8</v>
      </c>
      <c r="Q44" s="24">
        <f t="shared" si="31"/>
        <v>369</v>
      </c>
      <c r="R44" s="25">
        <f t="shared" si="27"/>
        <v>0</v>
      </c>
      <c r="S44" s="12"/>
      <c r="T44" s="10">
        <v>6</v>
      </c>
      <c r="U44" s="7">
        <f t="shared" si="32"/>
        <v>8</v>
      </c>
      <c r="V44" s="7" t="str">
        <f t="shared" si="28"/>
        <v>1527*1527 mod 1619 = 369</v>
      </c>
      <c r="W44" s="11">
        <f t="shared" si="29"/>
        <v>0</v>
      </c>
    </row>
    <row r="45" spans="15:42" x14ac:dyDescent="0.25">
      <c r="O45" s="23">
        <v>7</v>
      </c>
      <c r="P45" s="24">
        <f t="shared" si="49"/>
        <v>8</v>
      </c>
      <c r="Q45" s="24">
        <f t="shared" si="31"/>
        <v>165</v>
      </c>
      <c r="R45" s="25">
        <f t="shared" si="27"/>
        <v>0</v>
      </c>
      <c r="S45" s="12"/>
      <c r="T45" s="10">
        <v>7</v>
      </c>
      <c r="U45" s="7">
        <f t="shared" si="32"/>
        <v>8</v>
      </c>
      <c r="V45" s="7" t="str">
        <f t="shared" si="28"/>
        <v>369*369 mod 1619 = 165</v>
      </c>
      <c r="W45" s="11">
        <f t="shared" si="29"/>
        <v>0</v>
      </c>
      <c r="Y45" s="202" t="str">
        <f>"Podpis (u, s) = ("&amp;O49&amp;", "&amp;Y43&amp;")"</f>
        <v>Podpis (u, s) = (1310, 1579)</v>
      </c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4"/>
    </row>
    <row r="46" spans="15:42" ht="15.75" thickBot="1" x14ac:dyDescent="0.3">
      <c r="O46" s="23">
        <v>8</v>
      </c>
      <c r="P46" s="24">
        <f t="shared" si="49"/>
        <v>8</v>
      </c>
      <c r="Q46" s="24">
        <f>MOD(Q45*Q45,$C$2)</f>
        <v>1321</v>
      </c>
      <c r="R46" s="25">
        <f t="shared" si="27"/>
        <v>0</v>
      </c>
      <c r="S46" s="12"/>
      <c r="T46" s="10">
        <v>8</v>
      </c>
      <c r="U46" s="7">
        <f t="shared" si="32"/>
        <v>8</v>
      </c>
      <c r="V46" s="7" t="str">
        <f t="shared" si="28"/>
        <v>165*165 mod 1619 = 1321</v>
      </c>
      <c r="W46" s="11">
        <f t="shared" si="29"/>
        <v>0</v>
      </c>
      <c r="Y46" s="205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7"/>
    </row>
    <row r="47" spans="15:42" x14ac:dyDescent="0.25">
      <c r="O47" s="23">
        <v>9</v>
      </c>
      <c r="P47" s="24">
        <f>IF(R46=0,P46,MOD(P46*Q46,$C$2))</f>
        <v>8</v>
      </c>
      <c r="Q47" s="24">
        <f>MOD(Q46*Q46,$C$2)</f>
        <v>1378</v>
      </c>
      <c r="R47" s="25">
        <f t="shared" si="27"/>
        <v>1</v>
      </c>
      <c r="S47" s="12"/>
      <c r="T47" s="10">
        <v>9</v>
      </c>
      <c r="U47" s="7">
        <f>IF(R46=0,P46,P46 &amp; "*" &amp; Q46 &amp; " mod "&amp;$C$2&amp;" = "&amp;P47)</f>
        <v>8</v>
      </c>
      <c r="V47" s="7" t="str">
        <f t="shared" si="28"/>
        <v>1321*1321 mod 1619 = 1378</v>
      </c>
      <c r="W47" s="11">
        <f t="shared" si="29"/>
        <v>1</v>
      </c>
    </row>
    <row r="48" spans="15:42" x14ac:dyDescent="0.25">
      <c r="O48" s="129">
        <v>10</v>
      </c>
      <c r="P48" s="130">
        <f>IF(R47=0,P47,MOD(P47*Q47,$C$2))</f>
        <v>1310</v>
      </c>
      <c r="Q48" s="130"/>
      <c r="R48" s="131"/>
      <c r="S48" s="132"/>
      <c r="T48" s="133">
        <v>10</v>
      </c>
      <c r="U48" s="7" t="str">
        <f>IF(R47=0,P47,P47 &amp; "*" &amp; Q47 &amp; " mod "&amp;$C$2&amp;" = "&amp;P48)</f>
        <v>8*1378 mod 1619 = 1310</v>
      </c>
      <c r="V48" s="134"/>
      <c r="W48" s="135"/>
    </row>
    <row r="49" spans="15:23" ht="15.75" thickBot="1" x14ac:dyDescent="0.3">
      <c r="O49" s="214">
        <f>P48</f>
        <v>1310</v>
      </c>
      <c r="P49" s="214"/>
      <c r="Q49" s="214"/>
      <c r="R49" s="214"/>
      <c r="S49" s="128"/>
      <c r="T49" s="215" t="str">
        <f>O49&amp;"=u"</f>
        <v>1310=u</v>
      </c>
      <c r="U49" s="215"/>
      <c r="V49" s="215"/>
      <c r="W49" s="215"/>
    </row>
    <row r="50" spans="15:23" ht="15.75" thickBot="1" x14ac:dyDescent="0.3"/>
    <row r="51" spans="15:23" ht="15.75" thickBot="1" x14ac:dyDescent="0.3">
      <c r="O51" s="183" t="s">
        <v>114</v>
      </c>
      <c r="P51" s="184"/>
      <c r="Q51" s="184"/>
      <c r="R51" s="184"/>
      <c r="S51" s="184"/>
      <c r="T51" s="184"/>
      <c r="U51" s="184"/>
      <c r="V51" s="184"/>
      <c r="W51" s="185"/>
    </row>
    <row r="52" spans="15:23" x14ac:dyDescent="0.25">
      <c r="O52" s="216" t="s">
        <v>5</v>
      </c>
      <c r="P52" s="217"/>
      <c r="Q52" s="217"/>
      <c r="R52" s="218"/>
      <c r="T52" s="219" t="s">
        <v>6</v>
      </c>
      <c r="U52" s="220"/>
      <c r="V52" s="220"/>
      <c r="W52" s="221"/>
    </row>
    <row r="53" spans="15:23" x14ac:dyDescent="0.25">
      <c r="O53" s="20" t="s">
        <v>1</v>
      </c>
      <c r="P53" s="21" t="s">
        <v>2</v>
      </c>
      <c r="Q53" s="21" t="s">
        <v>3</v>
      </c>
      <c r="R53" s="22" t="s">
        <v>4</v>
      </c>
      <c r="S53" s="13"/>
      <c r="T53" s="8" t="s">
        <v>1</v>
      </c>
      <c r="U53" s="5" t="s">
        <v>2</v>
      </c>
      <c r="V53" s="5" t="s">
        <v>3</v>
      </c>
      <c r="W53" s="9" t="s">
        <v>4</v>
      </c>
    </row>
    <row r="54" spans="15:23" x14ac:dyDescent="0.25">
      <c r="O54" s="23">
        <v>0</v>
      </c>
      <c r="P54" s="24">
        <v>1</v>
      </c>
      <c r="Q54" s="24">
        <v>2</v>
      </c>
      <c r="R54" s="25">
        <f t="shared" ref="R54:R62" si="50">TRUNC(MID($D$10,$A$16-A2,1))</f>
        <v>1</v>
      </c>
      <c r="S54" s="12"/>
      <c r="T54" s="10">
        <v>0</v>
      </c>
      <c r="U54" s="6">
        <v>1</v>
      </c>
      <c r="V54" s="6">
        <f>Q54</f>
        <v>2</v>
      </c>
      <c r="W54" s="11">
        <f>R54</f>
        <v>1</v>
      </c>
    </row>
    <row r="55" spans="15:23" x14ac:dyDescent="0.25">
      <c r="O55" s="23">
        <v>1</v>
      </c>
      <c r="P55" s="24">
        <f>IF(R54=0,P54,MOD(P54*Q54,$C$2))</f>
        <v>2</v>
      </c>
      <c r="Q55" s="24">
        <f>MOD(Q54*Q54,$C$2)</f>
        <v>4</v>
      </c>
      <c r="R55" s="25">
        <f t="shared" si="50"/>
        <v>0</v>
      </c>
      <c r="S55" s="12"/>
      <c r="T55" s="10">
        <v>1</v>
      </c>
      <c r="U55" s="7" t="str">
        <f>IF(R54=0,P54,P54 &amp; "*" &amp; Q54 &amp; " mod "&amp;$C$2&amp;" = "&amp;P55)</f>
        <v>1*2 mod 1619 = 2</v>
      </c>
      <c r="V55" s="7" t="str">
        <f t="shared" ref="V55:V62" si="51">Q54 &amp; "*" &amp; Q54 &amp; " mod "&amp;$C$2 &amp;" = " &amp;Q55</f>
        <v>2*2 mod 1619 = 4</v>
      </c>
      <c r="W55" s="11">
        <f t="shared" ref="W55:W62" si="52">R55</f>
        <v>0</v>
      </c>
    </row>
    <row r="56" spans="15:23" x14ac:dyDescent="0.25">
      <c r="O56" s="23">
        <v>2</v>
      </c>
      <c r="P56" s="24">
        <f t="shared" ref="P56:P58" si="53">IF(R55=0,P55,MOD(P55*Q55,$C$2))</f>
        <v>2</v>
      </c>
      <c r="Q56" s="24">
        <f t="shared" ref="Q56:Q61" si="54">MOD(Q55*Q55,$C$2)</f>
        <v>16</v>
      </c>
      <c r="R56" s="25">
        <f t="shared" si="50"/>
        <v>1</v>
      </c>
      <c r="S56" s="12"/>
      <c r="T56" s="10">
        <v>2</v>
      </c>
      <c r="U56" s="7">
        <f t="shared" ref="U56:U62" si="55">IF(R55=0,P55,P55 &amp; "*" &amp; Q55 &amp; " mod "&amp;$C$2&amp;" = "&amp;P56)</f>
        <v>2</v>
      </c>
      <c r="V56" s="7" t="str">
        <f t="shared" si="51"/>
        <v>4*4 mod 1619 = 16</v>
      </c>
      <c r="W56" s="11">
        <f t="shared" si="52"/>
        <v>1</v>
      </c>
    </row>
    <row r="57" spans="15:23" x14ac:dyDescent="0.25">
      <c r="O57" s="23">
        <v>3</v>
      </c>
      <c r="P57" s="24">
        <f t="shared" si="53"/>
        <v>32</v>
      </c>
      <c r="Q57" s="24">
        <f t="shared" si="54"/>
        <v>256</v>
      </c>
      <c r="R57" s="25">
        <f t="shared" si="50"/>
        <v>0</v>
      </c>
      <c r="S57" s="12"/>
      <c r="T57" s="10">
        <v>3</v>
      </c>
      <c r="U57" s="7" t="str">
        <f t="shared" si="55"/>
        <v>2*16 mod 1619 = 32</v>
      </c>
      <c r="V57" s="7" t="str">
        <f t="shared" si="51"/>
        <v>16*16 mod 1619 = 256</v>
      </c>
      <c r="W57" s="11">
        <f t="shared" si="52"/>
        <v>0</v>
      </c>
    </row>
    <row r="58" spans="15:23" x14ac:dyDescent="0.25">
      <c r="O58" s="23">
        <v>4</v>
      </c>
      <c r="P58" s="24">
        <f t="shared" si="53"/>
        <v>32</v>
      </c>
      <c r="Q58" s="24">
        <f t="shared" si="54"/>
        <v>776</v>
      </c>
      <c r="R58" s="25">
        <f t="shared" si="50"/>
        <v>0</v>
      </c>
      <c r="S58" s="12"/>
      <c r="T58" s="10">
        <v>4</v>
      </c>
      <c r="U58" s="7">
        <f t="shared" si="55"/>
        <v>32</v>
      </c>
      <c r="V58" s="7" t="str">
        <f t="shared" si="51"/>
        <v>256*256 mod 1619 = 776</v>
      </c>
      <c r="W58" s="11">
        <f t="shared" si="52"/>
        <v>0</v>
      </c>
    </row>
    <row r="59" spans="15:23" x14ac:dyDescent="0.25">
      <c r="O59" s="23">
        <v>5</v>
      </c>
      <c r="P59" s="24">
        <f>IF(R58=0,P58,MOD(P58*Q58,$C$2))</f>
        <v>32</v>
      </c>
      <c r="Q59" s="24">
        <f t="shared" si="54"/>
        <v>1527</v>
      </c>
      <c r="R59" s="25">
        <f t="shared" si="50"/>
        <v>1</v>
      </c>
      <c r="S59" s="12"/>
      <c r="T59" s="10">
        <v>5</v>
      </c>
      <c r="U59" s="7">
        <f t="shared" si="55"/>
        <v>32</v>
      </c>
      <c r="V59" s="7" t="str">
        <f t="shared" si="51"/>
        <v>776*776 mod 1619 = 1527</v>
      </c>
      <c r="W59" s="11">
        <f t="shared" si="52"/>
        <v>1</v>
      </c>
    </row>
    <row r="60" spans="15:23" x14ac:dyDescent="0.25">
      <c r="O60" s="23">
        <v>6</v>
      </c>
      <c r="P60" s="24">
        <f t="shared" ref="P60:P62" si="56">IF(R59=0,P59,MOD(P59*Q59,$C$2))</f>
        <v>294</v>
      </c>
      <c r="Q60" s="24">
        <f t="shared" si="54"/>
        <v>369</v>
      </c>
      <c r="R60" s="25">
        <f t="shared" si="50"/>
        <v>1</v>
      </c>
      <c r="S60" s="12"/>
      <c r="T60" s="10">
        <v>6</v>
      </c>
      <c r="U60" s="7" t="str">
        <f t="shared" si="55"/>
        <v>32*1527 mod 1619 = 294</v>
      </c>
      <c r="V60" s="7" t="str">
        <f t="shared" si="51"/>
        <v>1527*1527 mod 1619 = 369</v>
      </c>
      <c r="W60" s="11">
        <f t="shared" si="52"/>
        <v>1</v>
      </c>
    </row>
    <row r="61" spans="15:23" x14ac:dyDescent="0.25">
      <c r="O61" s="23">
        <v>7</v>
      </c>
      <c r="P61" s="24">
        <f t="shared" si="56"/>
        <v>13</v>
      </c>
      <c r="Q61" s="24">
        <f t="shared" si="54"/>
        <v>165</v>
      </c>
      <c r="R61" s="25">
        <f t="shared" si="50"/>
        <v>0</v>
      </c>
      <c r="S61" s="12"/>
      <c r="T61" s="10">
        <v>7</v>
      </c>
      <c r="U61" s="7" t="str">
        <f t="shared" si="55"/>
        <v>294*369 mod 1619 = 13</v>
      </c>
      <c r="V61" s="7" t="str">
        <f t="shared" si="51"/>
        <v>369*369 mod 1619 = 165</v>
      </c>
      <c r="W61" s="11">
        <f t="shared" si="52"/>
        <v>0</v>
      </c>
    </row>
    <row r="62" spans="15:23" x14ac:dyDescent="0.25">
      <c r="O62" s="23">
        <v>8</v>
      </c>
      <c r="P62" s="24">
        <f t="shared" si="56"/>
        <v>13</v>
      </c>
      <c r="Q62" s="24">
        <f>MOD(Q61*Q61,$C$2)</f>
        <v>1321</v>
      </c>
      <c r="R62" s="25">
        <f t="shared" si="50"/>
        <v>1</v>
      </c>
      <c r="S62" s="12"/>
      <c r="T62" s="10">
        <v>8</v>
      </c>
      <c r="U62" s="7">
        <f t="shared" si="55"/>
        <v>13</v>
      </c>
      <c r="V62" s="7" t="str">
        <f t="shared" si="51"/>
        <v>165*165 mod 1619 = 1321</v>
      </c>
      <c r="W62" s="11">
        <f t="shared" si="52"/>
        <v>1</v>
      </c>
    </row>
    <row r="63" spans="15:23" x14ac:dyDescent="0.25">
      <c r="O63" s="23">
        <v>9</v>
      </c>
      <c r="P63" s="24">
        <f>IF(R62=0,P62,MOD(P62*Q62,$C$2))</f>
        <v>983</v>
      </c>
      <c r="Q63" s="24"/>
      <c r="R63" s="25"/>
      <c r="S63" s="12"/>
      <c r="T63" s="10">
        <v>9</v>
      </c>
      <c r="U63" s="7" t="str">
        <f>IF(R62=0,P62,P62 &amp; "*" &amp; Q62 &amp; " mod "&amp;$C$2&amp;" = "&amp;P63)</f>
        <v>13*1321 mod 1619 = 983</v>
      </c>
      <c r="V63" s="7"/>
      <c r="W63" s="11"/>
    </row>
    <row r="64" spans="15:23" ht="15.75" thickBot="1" x14ac:dyDescent="0.3">
      <c r="O64" s="214">
        <f>P63</f>
        <v>983</v>
      </c>
      <c r="P64" s="214"/>
      <c r="Q64" s="214"/>
      <c r="R64" s="214"/>
      <c r="S64" s="128"/>
      <c r="T64" s="215" t="str">
        <f>"f="&amp;O64</f>
        <v>f=983</v>
      </c>
      <c r="U64" s="215"/>
      <c r="V64" s="215"/>
      <c r="W64" s="215"/>
    </row>
    <row r="65" spans="15:23" ht="15.75" thickBot="1" x14ac:dyDescent="0.3"/>
    <row r="66" spans="15:23" ht="15.75" thickBot="1" x14ac:dyDescent="0.3">
      <c r="O66" s="183" t="s">
        <v>112</v>
      </c>
      <c r="P66" s="184"/>
      <c r="Q66" s="184"/>
      <c r="R66" s="184"/>
      <c r="S66" s="184"/>
      <c r="T66" s="184"/>
      <c r="U66" s="184"/>
      <c r="V66" s="184"/>
      <c r="W66" s="185"/>
    </row>
    <row r="67" spans="15:23" x14ac:dyDescent="0.25">
      <c r="O67" s="216" t="s">
        <v>5</v>
      </c>
      <c r="P67" s="217"/>
      <c r="Q67" s="217"/>
      <c r="R67" s="218"/>
      <c r="T67" s="219" t="s">
        <v>6</v>
      </c>
      <c r="U67" s="220"/>
      <c r="V67" s="220"/>
      <c r="W67" s="221"/>
    </row>
    <row r="68" spans="15:23" x14ac:dyDescent="0.25">
      <c r="O68" s="20" t="s">
        <v>1</v>
      </c>
      <c r="P68" s="21" t="s">
        <v>2</v>
      </c>
      <c r="Q68" s="21" t="s">
        <v>3</v>
      </c>
      <c r="R68" s="22" t="s">
        <v>4</v>
      </c>
      <c r="S68" s="13"/>
      <c r="T68" s="8" t="s">
        <v>1</v>
      </c>
      <c r="U68" s="5" t="s">
        <v>2</v>
      </c>
      <c r="V68" s="5" t="s">
        <v>3</v>
      </c>
      <c r="W68" s="9" t="s">
        <v>4</v>
      </c>
    </row>
    <row r="69" spans="15:23" x14ac:dyDescent="0.25">
      <c r="O69" s="23">
        <v>0</v>
      </c>
      <c r="P69" s="24">
        <v>1</v>
      </c>
      <c r="Q69" s="24">
        <f>C5</f>
        <v>1454</v>
      </c>
      <c r="R69" s="25">
        <f>TRUNC(MID($D$12,$A$14-A2,1))</f>
        <v>0</v>
      </c>
      <c r="S69" s="12"/>
      <c r="T69" s="10">
        <v>0</v>
      </c>
      <c r="U69" s="6">
        <v>1</v>
      </c>
      <c r="V69" s="6">
        <f>Q69</f>
        <v>1454</v>
      </c>
      <c r="W69" s="11">
        <f>R69</f>
        <v>0</v>
      </c>
    </row>
    <row r="70" spans="15:23" x14ac:dyDescent="0.25">
      <c r="O70" s="23">
        <v>1</v>
      </c>
      <c r="P70" s="24">
        <f>IF(R69=0,P69,MOD(P69*Q69,$C$2))</f>
        <v>1</v>
      </c>
      <c r="Q70" s="24">
        <f>MOD(Q69*Q69,$C$2)</f>
        <v>1321</v>
      </c>
      <c r="R70" s="25">
        <f t="shared" ref="R70:R79" si="57">TRUNC(MID($D$12,$A$14-A3,1))</f>
        <v>1</v>
      </c>
      <c r="S70" s="12"/>
      <c r="T70" s="10">
        <v>1</v>
      </c>
      <c r="U70" s="7">
        <f>IF(R69=0,P69,P69 &amp; "*" &amp; Q69 &amp; " mod "&amp;$C$2&amp;" = "&amp;P70)</f>
        <v>1</v>
      </c>
      <c r="V70" s="7" t="str">
        <f t="shared" ref="V70:V78" si="58">Q69 &amp; "*" &amp; Q69 &amp; " mod "&amp;$C$2 &amp;" = " &amp;Q70</f>
        <v>1454*1454 mod 1619 = 1321</v>
      </c>
      <c r="W70" s="11">
        <f t="shared" ref="W70:W78" si="59">R70</f>
        <v>1</v>
      </c>
    </row>
    <row r="71" spans="15:23" x14ac:dyDescent="0.25">
      <c r="O71" s="23">
        <v>2</v>
      </c>
      <c r="P71" s="24">
        <f t="shared" ref="P71:P73" si="60">IF(R70=0,P70,MOD(P70*Q70,$C$2))</f>
        <v>1321</v>
      </c>
      <c r="Q71" s="24">
        <f t="shared" ref="Q71:Q76" si="61">MOD(Q70*Q70,$C$2)</f>
        <v>1378</v>
      </c>
      <c r="R71" s="25">
        <f t="shared" si="57"/>
        <v>1</v>
      </c>
      <c r="S71" s="12"/>
      <c r="T71" s="10">
        <v>2</v>
      </c>
      <c r="U71" s="7" t="str">
        <f t="shared" ref="U71:U77" si="62">IF(R70=0,P70,P70 &amp; "*" &amp; Q70 &amp; " mod "&amp;$C$2&amp;" = "&amp;P71)</f>
        <v>1*1321 mod 1619 = 1321</v>
      </c>
      <c r="V71" s="7" t="str">
        <f t="shared" si="58"/>
        <v>1321*1321 mod 1619 = 1378</v>
      </c>
      <c r="W71" s="11">
        <f t="shared" si="59"/>
        <v>1</v>
      </c>
    </row>
    <row r="72" spans="15:23" x14ac:dyDescent="0.25">
      <c r="O72" s="23">
        <v>3</v>
      </c>
      <c r="P72" s="24">
        <f t="shared" si="60"/>
        <v>582</v>
      </c>
      <c r="Q72" s="24">
        <f t="shared" si="61"/>
        <v>1416</v>
      </c>
      <c r="R72" s="25">
        <f t="shared" si="57"/>
        <v>1</v>
      </c>
      <c r="S72" s="12"/>
      <c r="T72" s="10">
        <v>3</v>
      </c>
      <c r="U72" s="7" t="str">
        <f t="shared" si="62"/>
        <v>1321*1378 mod 1619 = 582</v>
      </c>
      <c r="V72" s="7" t="str">
        <f t="shared" si="58"/>
        <v>1378*1378 mod 1619 = 1416</v>
      </c>
      <c r="W72" s="11">
        <f t="shared" si="59"/>
        <v>1</v>
      </c>
    </row>
    <row r="73" spans="15:23" x14ac:dyDescent="0.25">
      <c r="O73" s="23">
        <v>4</v>
      </c>
      <c r="P73" s="24">
        <f t="shared" si="60"/>
        <v>41</v>
      </c>
      <c r="Q73" s="24">
        <f t="shared" si="61"/>
        <v>734</v>
      </c>
      <c r="R73" s="25">
        <f t="shared" si="57"/>
        <v>1</v>
      </c>
      <c r="S73" s="12"/>
      <c r="T73" s="10">
        <v>4</v>
      </c>
      <c r="U73" s="7" t="str">
        <f t="shared" si="62"/>
        <v>582*1416 mod 1619 = 41</v>
      </c>
      <c r="V73" s="7" t="str">
        <f t="shared" si="58"/>
        <v>1416*1416 mod 1619 = 734</v>
      </c>
      <c r="W73" s="11">
        <f t="shared" si="59"/>
        <v>1</v>
      </c>
    </row>
    <row r="74" spans="15:23" x14ac:dyDescent="0.25">
      <c r="O74" s="23">
        <v>5</v>
      </c>
      <c r="P74" s="24">
        <f>IF(R73=0,P73,MOD(P73*Q73,$C$2))</f>
        <v>952</v>
      </c>
      <c r="Q74" s="24">
        <f t="shared" si="61"/>
        <v>1248</v>
      </c>
      <c r="R74" s="25">
        <f t="shared" si="57"/>
        <v>0</v>
      </c>
      <c r="S74" s="12"/>
      <c r="T74" s="10">
        <v>5</v>
      </c>
      <c r="U74" s="7" t="str">
        <f t="shared" si="62"/>
        <v>41*734 mod 1619 = 952</v>
      </c>
      <c r="V74" s="7" t="str">
        <f t="shared" si="58"/>
        <v>734*734 mod 1619 = 1248</v>
      </c>
      <c r="W74" s="11">
        <f t="shared" si="59"/>
        <v>0</v>
      </c>
    </row>
    <row r="75" spans="15:23" x14ac:dyDescent="0.25">
      <c r="O75" s="23">
        <v>6</v>
      </c>
      <c r="P75" s="24">
        <f t="shared" ref="P75:P77" si="63">IF(R74=0,P74,MOD(P74*Q74,$C$2))</f>
        <v>952</v>
      </c>
      <c r="Q75" s="24">
        <f t="shared" si="61"/>
        <v>26</v>
      </c>
      <c r="R75" s="25">
        <f t="shared" si="57"/>
        <v>0</v>
      </c>
      <c r="S75" s="12"/>
      <c r="T75" s="10">
        <v>6</v>
      </c>
      <c r="U75" s="7">
        <f t="shared" si="62"/>
        <v>952</v>
      </c>
      <c r="V75" s="7" t="str">
        <f t="shared" si="58"/>
        <v>1248*1248 mod 1619 = 26</v>
      </c>
      <c r="W75" s="11">
        <f t="shared" si="59"/>
        <v>0</v>
      </c>
    </row>
    <row r="76" spans="15:23" x14ac:dyDescent="0.25">
      <c r="O76" s="23">
        <v>7</v>
      </c>
      <c r="P76" s="24">
        <f t="shared" si="63"/>
        <v>952</v>
      </c>
      <c r="Q76" s="24">
        <f t="shared" si="61"/>
        <v>676</v>
      </c>
      <c r="R76" s="25">
        <f t="shared" si="57"/>
        <v>0</v>
      </c>
      <c r="S76" s="12"/>
      <c r="T76" s="10">
        <v>7</v>
      </c>
      <c r="U76" s="7">
        <f t="shared" si="62"/>
        <v>952</v>
      </c>
      <c r="V76" s="7" t="str">
        <f t="shared" si="58"/>
        <v>26*26 mod 1619 = 676</v>
      </c>
      <c r="W76" s="11">
        <f t="shared" si="59"/>
        <v>0</v>
      </c>
    </row>
    <row r="77" spans="15:23" x14ac:dyDescent="0.25">
      <c r="O77" s="23">
        <v>8</v>
      </c>
      <c r="P77" s="24">
        <f t="shared" si="63"/>
        <v>952</v>
      </c>
      <c r="Q77" s="24">
        <f>MOD(Q76*Q76,$C$2)</f>
        <v>418</v>
      </c>
      <c r="R77" s="25">
        <f t="shared" si="57"/>
        <v>1</v>
      </c>
      <c r="S77" s="12"/>
      <c r="T77" s="10">
        <v>8</v>
      </c>
      <c r="U77" s="7">
        <f t="shared" si="62"/>
        <v>952</v>
      </c>
      <c r="V77" s="7" t="str">
        <f t="shared" si="58"/>
        <v>676*676 mod 1619 = 418</v>
      </c>
      <c r="W77" s="11">
        <f t="shared" si="59"/>
        <v>1</v>
      </c>
    </row>
    <row r="78" spans="15:23" x14ac:dyDescent="0.25">
      <c r="O78" s="23">
        <v>9</v>
      </c>
      <c r="P78" s="24">
        <f>IF(R77=0,P77,MOD(P77*Q77,$C$2))</f>
        <v>1281</v>
      </c>
      <c r="Q78" s="24">
        <f>MOD(Q77*Q77,$C$2)</f>
        <v>1491</v>
      </c>
      <c r="R78" s="25">
        <f t="shared" si="57"/>
        <v>0</v>
      </c>
      <c r="S78" s="12"/>
      <c r="T78" s="10">
        <v>9</v>
      </c>
      <c r="U78" s="7" t="str">
        <f>IF(R77=0,P77,P77 &amp; "*" &amp; Q77 &amp; " mod "&amp;$C$2&amp;" = "&amp;P78)</f>
        <v>952*418 mod 1619 = 1281</v>
      </c>
      <c r="V78" s="7" t="str">
        <f t="shared" si="58"/>
        <v>418*418 mod 1619 = 1491</v>
      </c>
      <c r="W78" s="11">
        <f t="shared" si="59"/>
        <v>0</v>
      </c>
    </row>
    <row r="79" spans="15:23" x14ac:dyDescent="0.25">
      <c r="O79" s="129">
        <v>10</v>
      </c>
      <c r="P79" s="24">
        <f>IF(R78=0,P78,MOD(P78*Q78,$C$2))</f>
        <v>1281</v>
      </c>
      <c r="Q79" s="24">
        <f>MOD(Q78*Q78,$C$2)</f>
        <v>194</v>
      </c>
      <c r="R79" s="25">
        <f t="shared" si="57"/>
        <v>1</v>
      </c>
      <c r="S79" s="132"/>
      <c r="T79" s="133">
        <v>10</v>
      </c>
      <c r="U79" s="7">
        <f>IF(R78=0,P78,P78 &amp; "*" &amp; Q78 &amp; " mod "&amp;$C$2&amp;" = "&amp;P79)</f>
        <v>1281</v>
      </c>
      <c r="V79" s="134"/>
      <c r="W79" s="135"/>
    </row>
    <row r="80" spans="15:23" x14ac:dyDescent="0.25">
      <c r="O80" s="129">
        <v>11</v>
      </c>
      <c r="P80" s="130">
        <f>IF(R79=0,P79,MOD(P79*Q79,$C$2))</f>
        <v>807</v>
      </c>
      <c r="Q80" s="130"/>
      <c r="R80" s="131"/>
      <c r="S80" s="132"/>
      <c r="T80" s="133">
        <v>11</v>
      </c>
      <c r="U80" s="7" t="str">
        <f>IF(R79=0,P79,P79 &amp; "*" &amp; Q79 &amp; " mod "&amp;$C$2&amp;" = "&amp;P80)</f>
        <v>1281*194 mod 1619 = 807</v>
      </c>
      <c r="V80" s="134"/>
      <c r="W80" s="135"/>
    </row>
    <row r="81" spans="15:23" ht="15.75" thickBot="1" x14ac:dyDescent="0.3">
      <c r="O81" s="214">
        <f>P80</f>
        <v>807</v>
      </c>
      <c r="P81" s="214"/>
      <c r="Q81" s="214"/>
      <c r="R81" s="214"/>
      <c r="S81" s="128"/>
      <c r="T81" s="215" t="str">
        <f>O81&amp;"=g beta"</f>
        <v>807=g beta</v>
      </c>
      <c r="U81" s="215"/>
      <c r="V81" s="215"/>
      <c r="W81" s="215"/>
    </row>
    <row r="82" spans="15:23" ht="15.75" thickBot="1" x14ac:dyDescent="0.3"/>
    <row r="83" spans="15:23" ht="15.75" thickBot="1" x14ac:dyDescent="0.3">
      <c r="O83" s="183" t="s">
        <v>113</v>
      </c>
      <c r="P83" s="184"/>
      <c r="Q83" s="184"/>
      <c r="R83" s="184"/>
      <c r="S83" s="184"/>
      <c r="T83" s="184"/>
      <c r="U83" s="184"/>
      <c r="V83" s="184"/>
      <c r="W83" s="185"/>
    </row>
    <row r="84" spans="15:23" x14ac:dyDescent="0.25">
      <c r="O84" s="216" t="s">
        <v>5</v>
      </c>
      <c r="P84" s="217"/>
      <c r="Q84" s="217"/>
      <c r="R84" s="218"/>
      <c r="T84" s="219" t="s">
        <v>6</v>
      </c>
      <c r="U84" s="220"/>
      <c r="V84" s="220"/>
      <c r="W84" s="221"/>
    </row>
    <row r="85" spans="15:23" x14ac:dyDescent="0.25">
      <c r="O85" s="20" t="s">
        <v>1</v>
      </c>
      <c r="P85" s="21" t="s">
        <v>2</v>
      </c>
      <c r="Q85" s="21" t="s">
        <v>3</v>
      </c>
      <c r="R85" s="22" t="s">
        <v>4</v>
      </c>
      <c r="S85" s="13"/>
      <c r="T85" s="8" t="s">
        <v>1</v>
      </c>
      <c r="U85" s="5" t="s">
        <v>2</v>
      </c>
      <c r="V85" s="5" t="s">
        <v>3</v>
      </c>
      <c r="W85" s="9" t="s">
        <v>4</v>
      </c>
    </row>
    <row r="86" spans="15:23" x14ac:dyDescent="0.25">
      <c r="O86" s="23">
        <v>0</v>
      </c>
      <c r="P86" s="24">
        <v>1</v>
      </c>
      <c r="Q86" s="24">
        <f>C12</f>
        <v>1310</v>
      </c>
      <c r="R86" s="25">
        <f>TRUNC(MID($D$13,$A$14-A2,1))</f>
        <v>1</v>
      </c>
      <c r="S86" s="12"/>
      <c r="T86" s="10">
        <v>0</v>
      </c>
      <c r="U86" s="6">
        <v>1</v>
      </c>
      <c r="V86" s="6">
        <f>Q86</f>
        <v>1310</v>
      </c>
      <c r="W86" s="11">
        <f>R86</f>
        <v>1</v>
      </c>
    </row>
    <row r="87" spans="15:23" x14ac:dyDescent="0.25">
      <c r="O87" s="23">
        <v>1</v>
      </c>
      <c r="P87" s="24">
        <f>IF(R86=0,P86,MOD(P86*Q86,$C$2))</f>
        <v>1310</v>
      </c>
      <c r="Q87" s="24">
        <f>MOD(Q86*Q86,$C$2)</f>
        <v>1579</v>
      </c>
      <c r="R87" s="25">
        <f t="shared" ref="R87:R96" si="64">TRUNC(MID($D$13,$A$14-A3,1))</f>
        <v>1</v>
      </c>
      <c r="S87" s="12"/>
      <c r="T87" s="10">
        <v>1</v>
      </c>
      <c r="U87" s="7" t="str">
        <f>IF(R86=0,P86,P86 &amp; "*" &amp; Q86 &amp; " mod "&amp;$C$2&amp;" = "&amp;P87)</f>
        <v>1*1310 mod 1619 = 1310</v>
      </c>
      <c r="V87" s="7" t="str">
        <f t="shared" ref="V87:V95" si="65">Q86 &amp; "*" &amp; Q86 &amp; " mod "&amp;$C$2 &amp;" = " &amp;Q87</f>
        <v>1310*1310 mod 1619 = 1579</v>
      </c>
      <c r="W87" s="11">
        <f t="shared" ref="W87:W95" si="66">R87</f>
        <v>1</v>
      </c>
    </row>
    <row r="88" spans="15:23" x14ac:dyDescent="0.25">
      <c r="O88" s="23">
        <v>2</v>
      </c>
      <c r="P88" s="24">
        <f t="shared" ref="P88:P90" si="67">IF(R87=0,P87,MOD(P87*Q87,$C$2))</f>
        <v>1027</v>
      </c>
      <c r="Q88" s="24">
        <f t="shared" ref="Q88:Q93" si="68">MOD(Q87*Q87,$C$2)</f>
        <v>1600</v>
      </c>
      <c r="R88" s="25">
        <f t="shared" si="64"/>
        <v>0</v>
      </c>
      <c r="S88" s="12"/>
      <c r="T88" s="10">
        <v>2</v>
      </c>
      <c r="U88" s="7" t="str">
        <f t="shared" ref="U88:U94" si="69">IF(R87=0,P87,P87 &amp; "*" &amp; Q87 &amp; " mod "&amp;$C$2&amp;" = "&amp;P88)</f>
        <v>1310*1579 mod 1619 = 1027</v>
      </c>
      <c r="V88" s="7" t="str">
        <f t="shared" si="65"/>
        <v>1579*1579 mod 1619 = 1600</v>
      </c>
      <c r="W88" s="11">
        <f t="shared" si="66"/>
        <v>0</v>
      </c>
    </row>
    <row r="89" spans="15:23" x14ac:dyDescent="0.25">
      <c r="O89" s="23">
        <v>3</v>
      </c>
      <c r="P89" s="24">
        <f t="shared" si="67"/>
        <v>1027</v>
      </c>
      <c r="Q89" s="24">
        <f t="shared" si="68"/>
        <v>361</v>
      </c>
      <c r="R89" s="25">
        <f t="shared" si="64"/>
        <v>1</v>
      </c>
      <c r="S89" s="12"/>
      <c r="T89" s="10">
        <v>3</v>
      </c>
      <c r="U89" s="7">
        <f t="shared" si="69"/>
        <v>1027</v>
      </c>
      <c r="V89" s="7" t="str">
        <f t="shared" si="65"/>
        <v>1600*1600 mod 1619 = 361</v>
      </c>
      <c r="W89" s="11">
        <f t="shared" si="66"/>
        <v>1</v>
      </c>
    </row>
    <row r="90" spans="15:23" x14ac:dyDescent="0.25">
      <c r="O90" s="23">
        <v>4</v>
      </c>
      <c r="P90" s="24">
        <f t="shared" si="67"/>
        <v>1615</v>
      </c>
      <c r="Q90" s="24">
        <f t="shared" si="68"/>
        <v>801</v>
      </c>
      <c r="R90" s="25">
        <f t="shared" si="64"/>
        <v>0</v>
      </c>
      <c r="S90" s="12"/>
      <c r="T90" s="10">
        <v>4</v>
      </c>
      <c r="U90" s="7" t="str">
        <f t="shared" si="69"/>
        <v>1027*361 mod 1619 = 1615</v>
      </c>
      <c r="V90" s="7" t="str">
        <f t="shared" si="65"/>
        <v>361*361 mod 1619 = 801</v>
      </c>
      <c r="W90" s="11">
        <f t="shared" si="66"/>
        <v>0</v>
      </c>
    </row>
    <row r="91" spans="15:23" x14ac:dyDescent="0.25">
      <c r="O91" s="23">
        <v>5</v>
      </c>
      <c r="P91" s="24">
        <f>IF(R90=0,P90,MOD(P90*Q90,$C$2))</f>
        <v>1615</v>
      </c>
      <c r="Q91" s="24">
        <f t="shared" si="68"/>
        <v>477</v>
      </c>
      <c r="R91" s="25">
        <f t="shared" si="64"/>
        <v>1</v>
      </c>
      <c r="S91" s="12"/>
      <c r="T91" s="10">
        <v>5</v>
      </c>
      <c r="U91" s="7">
        <f t="shared" si="69"/>
        <v>1615</v>
      </c>
      <c r="V91" s="7" t="str">
        <f t="shared" si="65"/>
        <v>801*801 mod 1619 = 477</v>
      </c>
      <c r="W91" s="11">
        <f t="shared" si="66"/>
        <v>1</v>
      </c>
    </row>
    <row r="92" spans="15:23" x14ac:dyDescent="0.25">
      <c r="O92" s="23">
        <v>6</v>
      </c>
      <c r="P92" s="24">
        <f t="shared" ref="P92:P94" si="70">IF(R91=0,P91,MOD(P91*Q91,$C$2))</f>
        <v>1330</v>
      </c>
      <c r="Q92" s="24">
        <f t="shared" si="68"/>
        <v>869</v>
      </c>
      <c r="R92" s="25">
        <f t="shared" si="64"/>
        <v>0</v>
      </c>
      <c r="S92" s="12"/>
      <c r="T92" s="10">
        <v>6</v>
      </c>
      <c r="U92" s="7" t="str">
        <f t="shared" si="69"/>
        <v>1615*477 mod 1619 = 1330</v>
      </c>
      <c r="V92" s="7" t="str">
        <f t="shared" si="65"/>
        <v>477*477 mod 1619 = 869</v>
      </c>
      <c r="W92" s="11">
        <f t="shared" si="66"/>
        <v>0</v>
      </c>
    </row>
    <row r="93" spans="15:23" x14ac:dyDescent="0.25">
      <c r="O93" s="23">
        <v>7</v>
      </c>
      <c r="P93" s="24">
        <f t="shared" si="70"/>
        <v>1330</v>
      </c>
      <c r="Q93" s="24">
        <f t="shared" si="68"/>
        <v>707</v>
      </c>
      <c r="R93" s="25">
        <f t="shared" si="64"/>
        <v>0</v>
      </c>
      <c r="S93" s="12"/>
      <c r="T93" s="10">
        <v>7</v>
      </c>
      <c r="U93" s="7">
        <f t="shared" si="69"/>
        <v>1330</v>
      </c>
      <c r="V93" s="7" t="str">
        <f t="shared" si="65"/>
        <v>869*869 mod 1619 = 707</v>
      </c>
      <c r="W93" s="11">
        <f t="shared" si="66"/>
        <v>0</v>
      </c>
    </row>
    <row r="94" spans="15:23" x14ac:dyDescent="0.25">
      <c r="O94" s="23">
        <v>8</v>
      </c>
      <c r="P94" s="24">
        <f t="shared" si="70"/>
        <v>1330</v>
      </c>
      <c r="Q94" s="24">
        <f>MOD(Q93*Q93,$C$2)</f>
        <v>1197</v>
      </c>
      <c r="R94" s="25">
        <f t="shared" si="64"/>
        <v>0</v>
      </c>
      <c r="S94" s="12"/>
      <c r="T94" s="10">
        <v>8</v>
      </c>
      <c r="U94" s="7">
        <f t="shared" si="69"/>
        <v>1330</v>
      </c>
      <c r="V94" s="7" t="str">
        <f t="shared" si="65"/>
        <v>707*707 mod 1619 = 1197</v>
      </c>
      <c r="W94" s="11">
        <f t="shared" si="66"/>
        <v>0</v>
      </c>
    </row>
    <row r="95" spans="15:23" x14ac:dyDescent="0.25">
      <c r="O95" s="23">
        <v>9</v>
      </c>
      <c r="P95" s="24">
        <f>IF(R94=0,P94,MOD(P94*Q94,$C$2))</f>
        <v>1330</v>
      </c>
      <c r="Q95" s="24">
        <f>MOD(Q94*Q94,$C$2)</f>
        <v>1613</v>
      </c>
      <c r="R95" s="25">
        <f t="shared" si="64"/>
        <v>1</v>
      </c>
      <c r="S95" s="12"/>
      <c r="T95" s="10">
        <v>9</v>
      </c>
      <c r="U95" s="7">
        <f>IF(R94=0,P94,P94 &amp; "*" &amp; Q94 &amp; " mod "&amp;$C$2&amp;" = "&amp;P95)</f>
        <v>1330</v>
      </c>
      <c r="V95" s="7" t="str">
        <f t="shared" si="65"/>
        <v>1197*1197 mod 1619 = 1613</v>
      </c>
      <c r="W95" s="11">
        <f t="shared" si="66"/>
        <v>1</v>
      </c>
    </row>
    <row r="96" spans="15:23" x14ac:dyDescent="0.25">
      <c r="O96" s="129">
        <v>10</v>
      </c>
      <c r="P96" s="24">
        <f>IF(R95=0,P95,MOD(P95*Q95,$C$2))</f>
        <v>115</v>
      </c>
      <c r="Q96" s="24">
        <f>MOD(Q95*Q95,$C$2)</f>
        <v>36</v>
      </c>
      <c r="R96" s="25">
        <f t="shared" si="64"/>
        <v>1</v>
      </c>
      <c r="S96" s="132"/>
      <c r="T96" s="133">
        <v>10</v>
      </c>
      <c r="U96" s="7" t="str">
        <f>IF(R95=0,P95,P95 &amp; "*" &amp; Q95 &amp; " mod "&amp;$C$2&amp;" = "&amp;P96)</f>
        <v>1330*1613 mod 1619 = 115</v>
      </c>
      <c r="V96" s="134"/>
      <c r="W96" s="135"/>
    </row>
    <row r="97" spans="15:23" x14ac:dyDescent="0.25">
      <c r="O97" s="129">
        <v>11</v>
      </c>
      <c r="P97" s="130">
        <f>IF(R96=0,P96,MOD(P96*Q96,$C$2))</f>
        <v>902</v>
      </c>
      <c r="Q97" s="130"/>
      <c r="R97" s="131"/>
      <c r="S97" s="132"/>
      <c r="T97" s="133">
        <v>11</v>
      </c>
      <c r="U97" s="7" t="str">
        <f>IF(R96=0,P96,P96 &amp; "*" &amp; Q96 &amp; " mod "&amp;$C$2&amp;" = "&amp;P97)</f>
        <v>115*36 mod 1619 = 902</v>
      </c>
      <c r="V97" s="134"/>
      <c r="W97" s="135"/>
    </row>
    <row r="98" spans="15:23" ht="15.75" thickBot="1" x14ac:dyDescent="0.3">
      <c r="O98" s="214">
        <f>P97</f>
        <v>902</v>
      </c>
      <c r="P98" s="214"/>
      <c r="Q98" s="214"/>
      <c r="R98" s="214"/>
      <c r="S98" s="128"/>
      <c r="T98" s="215" t="str">
        <f>O98&amp;"=g u"</f>
        <v>902=g u</v>
      </c>
      <c r="U98" s="215"/>
      <c r="V98" s="215"/>
      <c r="W98" s="215"/>
    </row>
    <row r="99" spans="15:23" ht="15.75" thickBot="1" x14ac:dyDescent="0.3"/>
    <row r="100" spans="15:23" ht="15.75" thickBot="1" x14ac:dyDescent="0.3">
      <c r="O100" s="183" t="s">
        <v>116</v>
      </c>
      <c r="P100" s="184"/>
      <c r="Q100" s="184"/>
      <c r="R100" s="184"/>
      <c r="S100" s="184"/>
      <c r="T100" s="184"/>
      <c r="U100" s="184"/>
      <c r="V100" s="184"/>
      <c r="W100" s="185"/>
    </row>
    <row r="101" spans="15:23" x14ac:dyDescent="0.25">
      <c r="O101" s="236">
        <f>MOD(O81*O98,C2)</f>
        <v>983</v>
      </c>
      <c r="P101" s="237"/>
      <c r="Q101" s="237"/>
      <c r="R101" s="238"/>
      <c r="S101" s="140"/>
      <c r="T101" s="242" t="str">
        <f>"g=("&amp;O81&amp;"*"&amp;O98&amp;") mod "&amp;C2&amp;"="&amp;O101</f>
        <v>g=(807*902) mod 1619=983</v>
      </c>
      <c r="U101" s="243"/>
      <c r="V101" s="243"/>
      <c r="W101" s="244"/>
    </row>
    <row r="102" spans="15:23" ht="15.75" thickBot="1" x14ac:dyDescent="0.3">
      <c r="O102" s="239"/>
      <c r="P102" s="240"/>
      <c r="Q102" s="240"/>
      <c r="R102" s="241"/>
      <c r="S102" s="141"/>
      <c r="T102" s="245"/>
      <c r="U102" s="246"/>
      <c r="V102" s="246"/>
      <c r="W102" s="247"/>
    </row>
    <row r="104" spans="15:23" ht="15" customHeight="1" x14ac:dyDescent="0.25">
      <c r="O104" s="235" t="s">
        <v>117</v>
      </c>
      <c r="P104" s="235"/>
      <c r="Q104" s="235"/>
      <c r="R104" s="235"/>
      <c r="S104" s="235"/>
      <c r="T104" s="235"/>
      <c r="U104" s="235"/>
      <c r="V104" s="235"/>
      <c r="W104" s="235"/>
    </row>
    <row r="105" spans="15:23" ht="15" customHeight="1" x14ac:dyDescent="0.25">
      <c r="O105" s="235"/>
      <c r="P105" s="235"/>
      <c r="Q105" s="235"/>
      <c r="R105" s="235"/>
      <c r="S105" s="235"/>
      <c r="T105" s="235"/>
      <c r="U105" s="235"/>
      <c r="V105" s="235"/>
      <c r="W105" s="235"/>
    </row>
  </sheetData>
  <mergeCells count="48">
    <mergeCell ref="O104:W105"/>
    <mergeCell ref="O98:R98"/>
    <mergeCell ref="T98:W98"/>
    <mergeCell ref="O101:R102"/>
    <mergeCell ref="T101:W102"/>
    <mergeCell ref="O100:W100"/>
    <mergeCell ref="O83:W83"/>
    <mergeCell ref="O84:R84"/>
    <mergeCell ref="T84:W84"/>
    <mergeCell ref="O66:W66"/>
    <mergeCell ref="O67:R67"/>
    <mergeCell ref="T67:W67"/>
    <mergeCell ref="O81:R81"/>
    <mergeCell ref="T81:W81"/>
    <mergeCell ref="Y35:AP35"/>
    <mergeCell ref="Y45:AP46"/>
    <mergeCell ref="O51:W51"/>
    <mergeCell ref="O52:R52"/>
    <mergeCell ref="T52:W52"/>
    <mergeCell ref="Y36:AG36"/>
    <mergeCell ref="AH36:AP36"/>
    <mergeCell ref="Y42:AG42"/>
    <mergeCell ref="AH42:AP42"/>
    <mergeCell ref="Y43:AG43"/>
    <mergeCell ref="AH43:AP43"/>
    <mergeCell ref="O64:R64"/>
    <mergeCell ref="T64:W64"/>
    <mergeCell ref="O35:W35"/>
    <mergeCell ref="O36:R36"/>
    <mergeCell ref="T36:W36"/>
    <mergeCell ref="O49:R49"/>
    <mergeCell ref="T49:W49"/>
    <mergeCell ref="O20:R20"/>
    <mergeCell ref="T20:W20"/>
    <mergeCell ref="O19:W19"/>
    <mergeCell ref="O33:R33"/>
    <mergeCell ref="T33:W33"/>
    <mergeCell ref="F2:M2"/>
    <mergeCell ref="Y3:AB3"/>
    <mergeCell ref="AD3:AG3"/>
    <mergeCell ref="O2:AG2"/>
    <mergeCell ref="O16:AG17"/>
    <mergeCell ref="F16:M16"/>
    <mergeCell ref="F3:I3"/>
    <mergeCell ref="J3:M3"/>
    <mergeCell ref="O3:R3"/>
    <mergeCell ref="F17:M17"/>
    <mergeCell ref="T3:W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INSTRUKCJA</vt:lpstr>
      <vt:lpstr>PRZESUWNY</vt:lpstr>
      <vt:lpstr>AFINICZNY</vt:lpstr>
      <vt:lpstr>VIGENERE</vt:lpstr>
      <vt:lpstr>HILL</vt:lpstr>
      <vt:lpstr>DH</vt:lpstr>
      <vt:lpstr>RSA</vt:lpstr>
      <vt:lpstr>EL GAMAL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Walkiewicz</dc:creator>
  <cp:lastModifiedBy>Igor Walkiewicz</cp:lastModifiedBy>
  <dcterms:created xsi:type="dcterms:W3CDTF">2022-04-23T17:04:18Z</dcterms:created>
  <dcterms:modified xsi:type="dcterms:W3CDTF">2022-06-26T11:21:30Z</dcterms:modified>
</cp:coreProperties>
</file>