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0"/>
  <workbookPr autoCompressPictures="0"/>
  <mc:AlternateContent xmlns:mc="http://schemas.openxmlformats.org/markup-compatibility/2006">
    <mc:Choice Requires="x15">
      <x15ac:absPath xmlns:x15ac="http://schemas.microsoft.com/office/spreadsheetml/2010/11/ac" url="C:\Users\F1045774\Desktop\"/>
    </mc:Choice>
  </mc:AlternateContent>
  <xr:revisionPtr revIDLastSave="0" documentId="13_ncr:1_{525D2578-D088-44C2-AEB5-2790E01A2848}" xr6:coauthVersionLast="36" xr6:coauthVersionMax="36" xr10:uidLastSave="{00000000-0000-0000-0000-000000000000}"/>
  <bookViews>
    <workbookView xWindow="0" yWindow="0" windowWidth="21570" windowHeight="7605" xr2:uid="{00000000-000D-0000-FFFF-FFFF0000000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state="hidden" r:id="rId11"/>
  </sheets>
  <definedNames>
    <definedName name="_xlnm._FilterDatabase" localSheetId="7" hidden="1">'USBC EDK2'!$A$1:$J$191</definedName>
  </definedName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7" i="21" l="1"/>
  <c r="G2" i="21"/>
  <c r="G4" i="21"/>
  <c r="C369" i="13"/>
  <c r="C366" i="13"/>
  <c r="C359" i="13"/>
  <c r="C356" i="13"/>
  <c r="C352" i="13"/>
  <c r="C349" i="13"/>
  <c r="C346" i="13"/>
  <c r="C343" i="13"/>
  <c r="C340" i="13"/>
  <c r="C337" i="13"/>
  <c r="C334" i="13"/>
  <c r="C328" i="13"/>
  <c r="C325" i="13"/>
  <c r="C320" i="13"/>
  <c r="C315" i="13"/>
  <c r="C312" i="13"/>
  <c r="C309" i="13"/>
  <c r="C306" i="13"/>
  <c r="C303" i="13"/>
  <c r="C295" i="13"/>
  <c r="C292" i="13"/>
  <c r="C287" i="13"/>
  <c r="C284" i="13"/>
  <c r="C281" i="13"/>
  <c r="C275" i="13"/>
  <c r="F8" i="30"/>
  <c r="F7" i="30"/>
  <c r="F6" i="30"/>
  <c r="F5" i="30"/>
  <c r="F4" i="30"/>
  <c r="F3" i="30"/>
  <c r="F2" i="30"/>
  <c r="F8" i="29"/>
  <c r="F7" i="29"/>
  <c r="F6" i="29"/>
  <c r="F5" i="29"/>
  <c r="F4" i="29"/>
  <c r="F3" i="29"/>
  <c r="F2" i="29"/>
  <c r="F8" i="28"/>
  <c r="F7" i="28"/>
  <c r="F6" i="28"/>
  <c r="F5" i="28"/>
  <c r="F4" i="28"/>
  <c r="F3" i="28"/>
  <c r="F2" i="28"/>
  <c r="C272" i="13"/>
  <c r="H8" i="27"/>
  <c r="H7" i="27"/>
  <c r="H6" i="27"/>
  <c r="H5" i="27"/>
  <c r="H4" i="27"/>
  <c r="H3" i="27"/>
  <c r="H2" i="27"/>
  <c r="C269" i="13"/>
  <c r="C266" i="13"/>
  <c r="C261" i="13"/>
  <c r="C258" i="13"/>
  <c r="C255" i="13"/>
  <c r="C247" i="13"/>
  <c r="C242" i="13"/>
  <c r="C239" i="13"/>
  <c r="C232" i="13"/>
  <c r="C226" i="13"/>
  <c r="C223" i="13"/>
  <c r="C220" i="13"/>
  <c r="C217" i="13"/>
  <c r="C212" i="13"/>
  <c r="C207" i="13"/>
  <c r="C203" i="13"/>
  <c r="C196" i="13"/>
  <c r="C188" i="13"/>
  <c r="C185" i="13"/>
  <c r="C182" i="13"/>
  <c r="C173" i="13"/>
  <c r="C148" i="13"/>
  <c r="C125" i="13"/>
  <c r="C121" i="13"/>
  <c r="C114" i="13"/>
  <c r="C110" i="13"/>
  <c r="C103" i="13"/>
  <c r="C99" i="13"/>
  <c r="C94" i="13"/>
  <c r="C81" i="13"/>
  <c r="C77" i="13"/>
  <c r="C67" i="13"/>
  <c r="C60" i="13"/>
  <c r="C55" i="13"/>
  <c r="C35" i="13"/>
  <c r="H8" i="25"/>
  <c r="H7" i="25"/>
  <c r="H6" i="25"/>
  <c r="H5" i="25"/>
  <c r="H4" i="25"/>
  <c r="H3" i="25"/>
  <c r="H2" i="25"/>
  <c r="H8" i="23"/>
  <c r="H7" i="23"/>
  <c r="H6" i="23"/>
  <c r="H5" i="23"/>
  <c r="H4" i="23"/>
  <c r="H3" i="23"/>
  <c r="H2" i="23"/>
  <c r="H8" i="22"/>
  <c r="H7" i="22"/>
  <c r="H6" i="22"/>
  <c r="H5" i="22"/>
  <c r="H4" i="22"/>
  <c r="H3" i="22"/>
  <c r="H2" i="22"/>
  <c r="G8" i="21"/>
  <c r="G6" i="21"/>
  <c r="G5" i="21"/>
  <c r="G3" i="21"/>
  <c r="G8" i="19"/>
  <c r="G7" i="19"/>
  <c r="G6" i="19" a="1"/>
  <c r="G6" i="19"/>
  <c r="G5" i="19"/>
  <c r="G4" i="19"/>
  <c r="G3" i="19"/>
  <c r="G2" i="19"/>
  <c r="G8" i="16"/>
  <c r="G7" i="16"/>
  <c r="G6" i="16"/>
  <c r="G5" i="16"/>
  <c r="G4" i="16"/>
  <c r="G3" i="16"/>
  <c r="G2" i="16"/>
  <c r="C29" i="13"/>
  <c r="C26" i="13"/>
  <c r="C23" i="13"/>
  <c r="C20" i="13"/>
  <c r="C16" i="13"/>
  <c r="C12" i="13"/>
  <c r="C9" i="13"/>
  <c r="C6" i="13"/>
  <c r="C3" i="13"/>
</calcChain>
</file>

<file path=xl/sharedStrings.xml><?xml version="1.0" encoding="utf-8"?>
<sst xmlns="http://schemas.openxmlformats.org/spreadsheetml/2006/main" count="5919" uniqueCount="2370">
  <si>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</si>
  <si>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</si>
  <si>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</si>
  <si>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</si>
  <si>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</si>
  <si>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</si>
  <si>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</si>
  <si>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</si>
  <si>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</si>
  <si>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</si>
  <si>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</si>
  <si>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</si>
  <si>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</si>
  <si>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</si>
  <si>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</si>
  <si>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</si>
  <si>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</si>
  <si>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</si>
  <si>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</si>
  <si>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</si>
  <si>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</si>
  <si>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</si>
  <si>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</si>
  <si>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</si>
  <si>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</si>
  <si>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</si>
  <si>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</si>
  <si>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</si>
  <si>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</si>
  <si>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</si>
  <si>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</si>
  <si>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</si>
  <si>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</si>
  <si>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</si>
  <si>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</si>
  <si>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</si>
  <si>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</si>
  <si>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</si>
  <si>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</si>
  <si>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</si>
  <si>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</si>
  <si>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</si>
  <si>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</si>
  <si>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</si>
  <si>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</si>
  <si>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</si>
  <si>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</si>
  <si>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</si>
  <si>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</si>
  <si>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</si>
  <si>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</si>
  <si>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</si>
  <si>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</si>
  <si>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</si>
  <si>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</si>
  <si>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</si>
  <si>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</si>
  <si>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</si>
  <si>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</si>
  <si>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</si>
  <si>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</si>
  <si>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</si>
  <si>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</si>
  <si>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</si>
  <si>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</si>
  <si>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</si>
  <si>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</si>
  <si>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</si>
  <si>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</si>
  <si>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</si>
  <si>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</si>
  <si>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</si>
  <si>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</si>
  <si>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</si>
  <si>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</si>
  <si>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</si>
  <si>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</si>
  <si>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</si>
  <si>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</si>
  <si>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</si>
  <si>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</si>
  <si>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</si>
  <si>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</si>
  <si>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</si>
  <si>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</si>
  <si>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</si>
  <si>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</si>
  <si>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</si>
  <si>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</si>
  <si>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</si>
  <si>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</si>
  <si>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</si>
  <si>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</si>
  <si>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</si>
  <si>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</si>
  <si>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</si>
  <si>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</si>
  <si>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</si>
  <si>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</si>
  <si>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</si>
  <si>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</si>
  <si>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</si>
  <si>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</si>
  <si>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</si>
  <si>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</si>
  <si>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</si>
  <si>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</si>
  <si>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</si>
  <si>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</si>
  <si>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</si>
  <si>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</si>
  <si>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</si>
  <si>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</si>
  <si>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</si>
  <si>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</si>
  <si>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</si>
  <si>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</si>
  <si>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</si>
  <si>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</si>
  <si>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</si>
  <si>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</si>
  <si>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</si>
  <si>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</si>
  <si>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</si>
  <si>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</si>
  <si>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</si>
  <si>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</si>
  <si>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</si>
  <si>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</si>
  <si>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</si>
  <si>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</si>
  <si>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</si>
  <si>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</si>
  <si>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</si>
  <si>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</si>
  <si>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</si>
  <si>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</si>
  <si>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</si>
  <si>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</si>
  <si>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</si>
  <si>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</si>
  <si>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</si>
  <si>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</si>
  <si>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</si>
  <si>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</si>
  <si>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</si>
  <si>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</si>
  <si>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</si>
  <si>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</si>
  <si>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</si>
  <si>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</si>
  <si>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</si>
  <si>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</si>
  <si>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</si>
  <si>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</si>
  <si>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</si>
  <si>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</si>
  <si>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</si>
  <si>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</si>
  <si>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</si>
  <si>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</si>
  <si>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</si>
  <si>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</si>
  <si>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</si>
  <si>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</si>
  <si>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</si>
  <si>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</si>
  <si>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</si>
  <si>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</si>
  <si>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</si>
  <si>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</si>
  <si>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</si>
  <si>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</si>
  <si>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</si>
  <si>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</si>
  <si>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</si>
  <si>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</si>
  <si>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</si>
  <si>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</si>
  <si>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</si>
  <si>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</si>
  <si>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</si>
  <si>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</si>
  <si>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</si>
  <si>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</si>
  <si>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</si>
  <si>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</si>
  <si>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</si>
  <si>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</si>
  <si>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</si>
  <si>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</si>
  <si>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</si>
  <si>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</si>
  <si>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</si>
  <si>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</si>
  <si>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</si>
  <si>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</si>
  <si>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</si>
  <si>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</si>
  <si>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</si>
  <si>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</si>
  <si>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</si>
  <si>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</si>
  <si>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</si>
  <si>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</si>
  <si>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</si>
  <si>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</si>
  <si>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</si>
  <si>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</si>
  <si>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</si>
  <si>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</si>
  <si>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</si>
  <si>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</si>
  <si>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</si>
  <si>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</si>
  <si>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</si>
  <si>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</si>
  <si>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</si>
  <si>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</si>
  <si>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</si>
  <si>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</si>
  <si>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</si>
  <si>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</si>
  <si>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</si>
  <si>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</si>
  <si>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</si>
  <si>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</si>
  <si>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</si>
  <si>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</si>
  <si>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</si>
  <si>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</si>
  <si>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</si>
  <si>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</si>
  <si>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</si>
  <si>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</si>
  <si>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</si>
  <si>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</si>
  <si>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</si>
  <si>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</si>
  <si>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</si>
  <si>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</si>
  <si>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</si>
  <si>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</si>
  <si>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</si>
  <si>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</si>
  <si>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</si>
  <si>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</si>
  <si>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</si>
  <si>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</si>
  <si>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</si>
  <si>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</si>
  <si>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</si>
  <si>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</si>
  <si>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</si>
  <si>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</si>
  <si>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</si>
  <si>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</si>
  <si>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</si>
  <si>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</si>
  <si>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</si>
  <si>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</si>
  <si>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</si>
  <si>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</si>
  <si>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</si>
  <si>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</si>
  <si>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</si>
  <si>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</si>
  <si>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</si>
  <si>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</si>
  <si>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</si>
  <si>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</si>
  <si>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</si>
  <si>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</si>
  <si>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</si>
  <si>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</si>
  <si>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</si>
  <si>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</si>
  <si>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</si>
  <si>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</si>
  <si>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</si>
  <si>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</si>
  <si>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</si>
  <si>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</si>
  <si>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</si>
  <si>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</si>
  <si>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</si>
  <si>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</si>
  <si>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</si>
  <si>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</si>
  <si>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</si>
  <si>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</si>
  <si>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</si>
  <si>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</si>
  <si>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</si>
  <si>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</si>
  <si>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</si>
  <si>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</si>
  <si>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</si>
  <si>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</si>
  <si>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</si>
  <si>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</si>
  <si>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</si>
  <si>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</si>
  <si>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</si>
  <si>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</si>
  <si>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</si>
  <si>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</si>
  <si>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</si>
  <si>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</si>
  <si>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</si>
  <si>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</si>
  <si>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</si>
  <si>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</si>
  <si>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</si>
  <si>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</si>
  <si>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</si>
  <si>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</si>
  <si>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</si>
  <si>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</si>
  <si>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</si>
  <si>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</si>
  <si>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</si>
  <si>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</si>
  <si>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</si>
  <si>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</si>
  <si>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</si>
  <si>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</si>
  <si>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</si>
  <si>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</si>
  <si>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</si>
  <si>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</si>
  <si>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</si>
  <si>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</si>
  <si>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</si>
  <si>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</si>
  <si>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</si>
  <si>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</si>
  <si>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</si>
  <si>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</si>
  <si>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</si>
  <si>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</si>
  <si>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</si>
  <si>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</si>
  <si>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</si>
  <si>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</si>
  <si>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</si>
  <si>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</si>
  <si>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</si>
  <si>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</si>
  <si>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</si>
  <si>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</si>
  <si>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</si>
  <si>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</si>
  <si>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</si>
  <si>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</si>
  <si>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</si>
  <si>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</si>
  <si>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</si>
  <si>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</si>
  <si>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</si>
  <si>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</si>
  <si>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</si>
  <si>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</si>
  <si>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</si>
  <si>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</si>
  <si>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</si>
  <si>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</si>
  <si>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</si>
  <si>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</si>
  <si>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</si>
  <si>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</si>
  <si>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</si>
  <si>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</si>
  <si>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</si>
  <si>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</si>
  <si>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</si>
  <si>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</si>
  <si>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</si>
  <si>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</si>
  <si>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</si>
  <si>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</si>
  <si>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</si>
  <si>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</si>
  <si>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</si>
  <si>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</si>
  <si>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</si>
  <si>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</si>
  <si>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</si>
  <si>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</si>
  <si>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</si>
  <si>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</si>
  <si>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</si>
  <si>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</si>
  <si>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</si>
  <si>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</si>
  <si>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</si>
  <si>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</si>
  <si>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</si>
  <si>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</si>
  <si>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</si>
  <si>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</si>
  <si>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</si>
  <si>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</si>
  <si>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</si>
  <si>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</si>
  <si>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</si>
  <si>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</si>
  <si>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</si>
  <si>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</si>
  <si>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</si>
  <si>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</si>
  <si>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</si>
  <si>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</si>
  <si>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</si>
  <si>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</si>
  <si>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</si>
  <si>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</si>
  <si>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</si>
  <si>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</si>
  <si>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</si>
  <si>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</si>
  <si>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</si>
  <si>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</si>
  <si>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</si>
  <si>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</si>
  <si>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</si>
  <si>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</si>
  <si>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</si>
  <si>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</si>
  <si>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</si>
  <si>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</si>
  <si>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</si>
  <si>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</si>
  <si>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</si>
  <si>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</si>
  <si>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</si>
  <si>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</si>
  <si>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</si>
  <si>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</si>
  <si>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</si>
  <si>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</si>
  <si>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</si>
  <si>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</si>
  <si>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</si>
  <si>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</si>
  <si>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</si>
  <si>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</si>
  <si>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</si>
  <si>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</si>
  <si>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</si>
  <si>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</si>
  <si>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</si>
  <si>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</si>
  <si>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</si>
  <si>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</si>
  <si>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</si>
  <si>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</si>
  <si>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</si>
  <si>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</si>
  <si>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</si>
  <si>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</si>
  <si>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</si>
  <si>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</si>
  <si>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</si>
  <si>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</si>
  <si>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</si>
  <si>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</si>
  <si>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</si>
  <si>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</si>
  <si>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</si>
  <si>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</si>
  <si>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</si>
  <si>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</si>
  <si>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</si>
  <si>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</si>
  <si>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</si>
  <si>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</si>
  <si>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</si>
  <si>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</si>
  <si>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</si>
  <si>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</si>
  <si>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</si>
  <si>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</si>
  <si>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</si>
  <si>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</si>
  <si>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</si>
  <si>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</si>
  <si>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</si>
  <si>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</si>
  <si>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</si>
  <si>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</si>
  <si>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</si>
  <si>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</si>
  <si>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</si>
  <si>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</si>
  <si>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</si>
  <si>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</si>
  <si>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</si>
  <si>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</si>
  <si>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</si>
  <si>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</si>
  <si>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</si>
  <si>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</si>
  <si>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</si>
  <si>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</si>
  <si>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</si>
  <si>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</si>
  <si>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</si>
  <si>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</si>
  <si>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</si>
  <si>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</si>
  <si>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</si>
  <si>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</si>
  <si>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</si>
  <si>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</si>
  <si>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</si>
  <si>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</si>
  <si>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</si>
  <si>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</si>
  <si>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</si>
  <si>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</si>
  <si>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</si>
  <si>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</si>
  <si>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</si>
  <si>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</si>
  <si>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</si>
  <si>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</si>
  <si>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</si>
  <si>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</si>
  <si>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</si>
  <si>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</si>
  <si>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</si>
  <si>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</si>
  <si>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</si>
  <si>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</si>
  <si>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</si>
  <si>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</si>
  <si>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</si>
  <si>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</si>
  <si>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</si>
  <si>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</si>
  <si>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</si>
  <si>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</si>
  <si>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</si>
  <si>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</si>
  <si>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</si>
  <si>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</si>
  <si>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</si>
  <si>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</si>
  <si>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</si>
  <si>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</si>
  <si>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</si>
  <si>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</si>
  <si>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</si>
  <si>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</si>
  <si>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</si>
  <si>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</si>
  <si>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</si>
  <si>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</si>
  <si>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</si>
  <si>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</si>
  <si>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</si>
  <si>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</si>
  <si>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</si>
  <si>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</si>
  <si>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</si>
  <si>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</si>
  <si>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</si>
  <si>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</si>
  <si>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</si>
  <si>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</si>
  <si>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</si>
  <si>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</si>
  <si>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</si>
  <si>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</si>
  <si>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</si>
  <si>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</si>
  <si>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</si>
  <si>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</si>
  <si>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</si>
  <si>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</si>
  <si>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</si>
  <si>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</si>
  <si>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</si>
  <si>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</si>
  <si>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</si>
  <si>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</si>
  <si>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</si>
  <si>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</si>
  <si>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</si>
  <si>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</si>
  <si>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</si>
  <si>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</si>
  <si>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</si>
  <si>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</si>
  <si>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</si>
  <si>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</si>
  <si>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ace --pick usbc
ace -r 0x0F</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</si>
  <si>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</si>
  <si>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</si>
  <si>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</si>
  <si>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</si>
  <si>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</si>
  <si>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</si>
  <si>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</si>
  <si>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</si>
  <si>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</si>
  <si>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</si>
  <si>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</si>
  <si>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</si>
  <si>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</si>
  <si>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</si>
  <si>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</si>
  <si>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</si>
  <si>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</si>
  <si>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</si>
  <si>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</si>
  <si>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</si>
  <si>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</si>
  <si>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</si>
  <si>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</si>
  <si>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</si>
  <si>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</si>
  <si>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</si>
  <si>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</si>
  <si>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</si>
  <si>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</si>
  <si>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</si>
  <si>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</si>
  <si>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</si>
  <si>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</si>
  <si>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</si>
  <si>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</si>
  <si>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</si>
  <si>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</si>
  <si>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</si>
  <si>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</si>
  <si>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</si>
  <si>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</si>
  <si>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</si>
  <si>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</si>
  <si>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</si>
  <si>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</si>
  <si>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</si>
  <si>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</si>
  <si>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</si>
  <si>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</si>
  <si>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</si>
  <si>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</si>
  <si>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</si>
  <si>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</si>
  <si>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</si>
  <si>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</si>
  <si>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</si>
  <si>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</si>
  <si>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</si>
  <si>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</si>
  <si>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</si>
  <si>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</si>
  <si>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</si>
  <si>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</si>
  <si>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</si>
  <si>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</si>
  <si>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</si>
  <si>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</si>
  <si>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</si>
  <si>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</si>
  <si>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</si>
  <si>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</si>
  <si>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</si>
  <si>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</si>
  <si>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</si>
  <si>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</si>
  <si>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</si>
  <si>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</si>
  <si>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</si>
  <si>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</si>
  <si>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</si>
  <si>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</si>
  <si>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</si>
  <si>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</si>
  <si>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</si>
  <si>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</si>
  <si>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</si>
  <si>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</si>
  <si>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</si>
  <si>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</si>
  <si>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</si>
  <si>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</si>
  <si>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</si>
  <si>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</si>
  <si>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</si>
  <si>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</si>
  <si>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</si>
  <si>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</si>
  <si>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</si>
  <si>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</si>
  <si>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</si>
  <si>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</si>
  <si>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</si>
  <si>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</si>
  <si>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</si>
  <si>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</si>
  <si>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</si>
  <si>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</si>
  <si>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</si>
  <si>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</si>
  <si>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</si>
  <si>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</si>
  <si>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</si>
  <si>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</si>
  <si>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</si>
  <si>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</si>
  <si>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</si>
  <si>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</si>
  <si>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</si>
  <si>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</si>
  <si>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</si>
  <si>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</si>
  <si>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</si>
  <si>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</si>
  <si>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</si>
  <si>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</si>
  <si>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</si>
  <si>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</si>
  <si>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</si>
  <si>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</si>
  <si>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</si>
  <si>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</si>
  <si>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</si>
  <si>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</si>
  <si>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</si>
  <si>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</si>
  <si>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</si>
  <si>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</si>
  <si>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</si>
  <si>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</si>
  <si>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</si>
  <si>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</si>
  <si>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</si>
  <si>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</si>
  <si>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</si>
  <si>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</si>
  <si>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</si>
  <si>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</si>
  <si>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</si>
  <si>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</si>
  <si>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</si>
  <si>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</si>
  <si>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</si>
  <si>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</si>
  <si>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</si>
  <si>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</si>
  <si>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</si>
  <si>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</si>
  <si>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</si>
  <si>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</si>
  <si>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</si>
  <si>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</si>
  <si>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</si>
  <si>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</si>
  <si>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</si>
  <si>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</si>
  <si>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</si>
  <si>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</si>
  <si>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</si>
  <si>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</si>
  <si>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</si>
  <si>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</si>
  <si>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</si>
  <si>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</si>
  <si>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</si>
  <si>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</si>
  <si>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</si>
  <si>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</si>
  <si>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</si>
  <si>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</si>
  <si>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</si>
  <si>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</si>
  <si>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</si>
  <si>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</si>
  <si>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</si>
  <si>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</si>
  <si>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</si>
  <si>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</si>
  <si>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</si>
  <si>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</si>
  <si>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</si>
  <si>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</si>
  <si>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</si>
  <si>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</si>
  <si>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</si>
  <si>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</si>
  <si>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</si>
  <si>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</si>
  <si>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</si>
  <si>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</si>
  <si>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</si>
  <si>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</si>
  <si>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</si>
  <si>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</si>
  <si>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</si>
  <si>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</si>
  <si>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</si>
  <si>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</si>
  <si>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</si>
  <si>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</si>
  <si>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</si>
  <si>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</si>
  <si>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</si>
  <si>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</si>
  <si>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</si>
  <si>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</si>
  <si>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</si>
  <si>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</si>
  <si>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</si>
  <si>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</si>
  <si>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</si>
  <si>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</si>
  <si>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</si>
  <si>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</si>
  <si>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</si>
  <si>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</si>
  <si>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</si>
  <si>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</si>
  <si>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</si>
  <si>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</si>
  <si>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</si>
  <si>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</si>
  <si>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</si>
  <si>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</si>
  <si>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</si>
  <si>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</si>
  <si>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</si>
  <si>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</si>
  <si>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</si>
  <si>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</si>
  <si>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</si>
  <si>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</si>
  <si>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</si>
  <si>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</si>
  <si>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</si>
  <si>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</si>
  <si>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</si>
  <si>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</si>
  <si>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</si>
  <si>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</si>
  <si>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</si>
  <si>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</si>
  <si>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</si>
  <si>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</si>
  <si>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</si>
  <si>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</si>
  <si>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</si>
  <si>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</si>
  <si>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</si>
  <si>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</si>
  <si>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</si>
  <si>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</si>
  <si>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</si>
  <si>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</si>
  <si>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</si>
  <si>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</si>
  <si>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</si>
  <si>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</si>
  <si>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</si>
  <si>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</si>
  <si>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</si>
  <si>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</si>
  <si>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</si>
  <si>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</si>
  <si>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</si>
  <si>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</si>
  <si>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</si>
  <si>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</si>
  <si>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</si>
  <si>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</si>
  <si>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</si>
  <si>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</si>
  <si>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</si>
  <si>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</si>
  <si>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</si>
  <si>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</si>
  <si>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</si>
  <si>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</si>
  <si>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</si>
  <si>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</si>
  <si>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</si>
  <si>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</si>
  <si>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</si>
  <si>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</si>
  <si>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</si>
  <si>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</si>
  <si>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</si>
  <si>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</si>
  <si>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</si>
  <si>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</si>
  <si>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</si>
  <si>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</si>
  <si>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</si>
  <si>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</si>
  <si>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</si>
  <si>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</si>
  <si>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</si>
  <si>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</si>
  <si>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</si>
  <si>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</si>
  <si>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</si>
  <si>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</si>
  <si>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</si>
  <si>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</si>
  <si>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</si>
  <si>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</si>
  <si>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</si>
  <si>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</si>
  <si>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</si>
  <si>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</si>
  <si>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</si>
  <si>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</si>
  <si>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</si>
  <si>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</si>
  <si>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</si>
  <si>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</si>
  <si>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</si>
  <si>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</si>
  <si>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</si>
  <si>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</si>
  <si>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</si>
  <si>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</si>
  <si>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</si>
  <si>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</si>
  <si>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</si>
  <si>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</si>
  <si>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</si>
  <si>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</si>
  <si>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</si>
  <si>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</si>
  <si>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</si>
  <si>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</si>
  <si>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</si>
  <si>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</si>
  <si>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</si>
  <si>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</si>
  <si>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</si>
  <si>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</si>
  <si>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</si>
  <si>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</si>
  <si>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</si>
  <si>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</si>
  <si>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</si>
  <si>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</si>
  <si>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</si>
  <si>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</si>
  <si>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</si>
  <si>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</si>
  <si>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</si>
  <si>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</si>
  <si>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</si>
  <si>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</si>
  <si>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</si>
  <si>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</si>
  <si>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</si>
  <si>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</si>
  <si>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</si>
  <si>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</si>
  <si>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</si>
  <si>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</si>
  <si>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</si>
  <si>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</si>
  <si>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</si>
  <si>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</si>
  <si>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</si>
  <si>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</si>
  <si>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</si>
  <si>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</si>
  <si>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</si>
  <si>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</si>
  <si>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</si>
  <si>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</si>
  <si>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</si>
  <si>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</si>
  <si>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</si>
  <si>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</si>
  <si>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</si>
  <si>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</si>
  <si>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</si>
  <si>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</si>
  <si>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</si>
  <si>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</si>
  <si>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</si>
  <si>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</si>
  <si>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</si>
  <si>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</si>
  <si>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</si>
  <si>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</si>
  <si>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</si>
  <si>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</si>
  <si>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</si>
  <si>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</si>
  <si>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</si>
  <si>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</si>
  <si>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</si>
  <si>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</si>
  <si>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</si>
  <si>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</si>
  <si>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</si>
  <si>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</si>
  <si>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</si>
  <si>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</si>
  <si>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</si>
  <si>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</si>
  <si>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</si>
  <si>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</si>
  <si>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</si>
  <si>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</si>
  <si>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</si>
  <si>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</si>
  <si>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</si>
  <si>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</si>
  <si>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</si>
  <si>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</si>
  <si>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</si>
  <si>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</si>
  <si>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</si>
  <si>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</si>
  <si>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</si>
  <si>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</si>
  <si>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</si>
  <si>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</si>
  <si>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</si>
  <si>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</si>
  <si>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</si>
  <si>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</si>
  <si>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</si>
  <si>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</si>
  <si>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</si>
  <si>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</si>
  <si>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</si>
  <si>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</si>
  <si>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</si>
  <si>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</si>
  <si>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</si>
  <si>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</si>
  <si>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</si>
  <si>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</si>
  <si>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</si>
  <si>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</si>
  <si>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</si>
  <si>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</si>
  <si>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</si>
  <si>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</si>
  <si>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</si>
  <si>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</si>
  <si>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</si>
  <si>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</si>
  <si>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</si>
  <si>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</si>
  <si>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</si>
  <si>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</si>
  <si>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</si>
  <si>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</si>
  <si>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</si>
  <si>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</si>
  <si>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</si>
  <si>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</si>
  <si>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</si>
  <si>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</si>
  <si>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</si>
  <si>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</si>
  <si>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</si>
  <si>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</si>
  <si>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</si>
  <si>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</si>
  <si>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</si>
  <si>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</si>
  <si>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</si>
  <si>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</si>
  <si>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</si>
  <si>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</si>
  <si>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</si>
  <si>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</si>
  <si>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</si>
  <si>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</si>
  <si>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</si>
  <si>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</si>
  <si>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</si>
  <si>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</si>
  <si>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</si>
  <si>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</si>
  <si>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</si>
  <si>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</si>
  <si>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</si>
  <si>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</si>
  <si>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</si>
  <si>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</si>
  <si>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</si>
  <si>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</si>
  <si>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</si>
  <si>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</si>
  <si>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</si>
  <si>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</si>
  <si>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</si>
  <si>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</si>
  <si>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</si>
  <si>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</si>
  <si>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</si>
  <si>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</si>
  <si>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</si>
  <si>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</si>
  <si>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</si>
  <si>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</si>
  <si>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</si>
  <si>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</si>
  <si>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</si>
  <si>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</si>
  <si>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</si>
  <si>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</si>
  <si>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</si>
  <si>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</si>
  <si>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</si>
  <si>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</si>
  <si>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</si>
  <si>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</si>
  <si>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</si>
  <si>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</si>
  <si>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</si>
  <si>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</si>
  <si>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</si>
  <si>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</si>
  <si>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</si>
  <si>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</si>
  <si>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</si>
  <si>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</si>
  <si>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</si>
  <si>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</si>
  <si>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</si>
  <si>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</si>
  <si>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</si>
  <si>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</si>
  <si>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</si>
  <si>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</si>
  <si>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</si>
  <si>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</si>
  <si>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</si>
  <si>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</si>
  <si>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</si>
  <si>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</si>
  <si>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</si>
  <si>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</si>
  <si>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</si>
  <si>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</si>
  <si>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</si>
  <si>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</si>
  <si>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</si>
  <si>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</si>
  <si>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</si>
  <si>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</si>
  <si>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</si>
  <si>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</si>
  <si>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</si>
  <si>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</si>
  <si>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</si>
  <si>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</si>
  <si>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</si>
  <si>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</si>
  <si>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</si>
  <si>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</si>
  <si>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</si>
  <si>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</si>
  <si>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</si>
  <si>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</si>
  <si>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</si>
  <si>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</si>
  <si>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</si>
  <si>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</si>
  <si>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</si>
  <si>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</si>
  <si>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</si>
  <si>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</si>
  <si>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</si>
  <si>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</si>
  <si>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</si>
  <si>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</si>
  <si>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</si>
  <si>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</si>
  <si>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</si>
  <si>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</si>
  <si>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</si>
  <si>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</si>
  <si>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</si>
  <si>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</si>
  <si>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</si>
  <si>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</si>
  <si>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</si>
  <si>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</si>
  <si>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</si>
  <si>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</si>
  <si>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</si>
  <si>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</si>
  <si>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</si>
  <si>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</si>
  <si>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</si>
  <si>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</si>
  <si>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</si>
  <si>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</si>
  <si>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</si>
  <si>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</si>
  <si>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</si>
  <si>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</si>
  <si>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</si>
  <si>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</si>
  <si>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</si>
  <si>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</si>
  <si>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</si>
  <si>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</si>
  <si>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</si>
  <si>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</si>
  <si>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</si>
  <si>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</si>
  <si>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</si>
  <si>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</si>
  <si>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</si>
  <si>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</si>
  <si>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</si>
  <si>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</si>
  <si>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</si>
  <si>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</si>
  <si>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</si>
  <si>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</si>
  <si>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</si>
  <si>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</si>
  <si>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</si>
  <si>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</si>
  <si>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</si>
  <si>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</si>
  <si>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</si>
  <si>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</si>
  <si>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</si>
  <si>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</si>
  <si>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</si>
  <si>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</si>
  <si>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</si>
  <si>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</si>
  <si>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</si>
  <si>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</si>
  <si>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</si>
  <si>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</si>
  <si>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</si>
  <si>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</si>
  <si>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</si>
  <si>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</si>
  <si>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</si>
  <si>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</si>
  <si>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</si>
  <si>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</si>
  <si>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</si>
  <si>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</si>
  <si>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</si>
  <si>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</si>
  <si>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</si>
  <si>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</si>
  <si>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</si>
  <si>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</si>
  <si>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</si>
  <si>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</si>
  <si>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</si>
  <si>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</si>
  <si>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</si>
  <si>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</si>
  <si>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</si>
  <si>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</si>
  <si>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</si>
  <si>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</si>
  <si>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</si>
  <si>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</si>
  <si>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</si>
  <si>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</si>
  <si>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</si>
  <si>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</si>
  <si>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</si>
  <si>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</si>
  <si>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</si>
  <si>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</si>
  <si>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</si>
  <si>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</si>
  <si>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</si>
  <si>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</si>
  <si>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</si>
  <si>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</si>
  <si>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</si>
  <si>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</si>
  <si>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</si>
  <si>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</si>
  <si>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</si>
  <si>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</si>
  <si>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</si>
  <si>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</si>
  <si>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</si>
  <si>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</si>
  <si>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</si>
  <si>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</si>
  <si>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</si>
  <si>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</si>
  <si>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</si>
  <si>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</si>
  <si>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</si>
  <si>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</si>
  <si>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</si>
  <si>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</si>
  <si>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</si>
  <si>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</si>
  <si>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</si>
  <si>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</si>
  <si>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</si>
  <si>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</si>
  <si>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</si>
  <si>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</si>
  <si>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</si>
  <si>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</si>
  <si>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</si>
  <si>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</si>
  <si>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</si>
  <si>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</si>
  <si>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</si>
  <si>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</si>
  <si>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</si>
  <si>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</si>
  <si>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</si>
  <si>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</si>
  <si>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</si>
  <si>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</si>
  <si>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</si>
  <si>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</si>
  <si>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</si>
  <si>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</si>
  <si>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</si>
  <si>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</si>
  <si>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</si>
  <si>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</si>
  <si>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</si>
  <si>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</si>
  <si>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</si>
  <si>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</si>
  <si>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</si>
  <si>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</si>
  <si>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</si>
  <si>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</si>
  <si>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</si>
  <si>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</si>
  <si>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</si>
  <si>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</si>
  <si>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</si>
  <si>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</si>
  <si>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</si>
  <si>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</si>
  <si>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</si>
  <si>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</si>
  <si>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</si>
  <si>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</si>
  <si>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</si>
  <si>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</si>
  <si>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</si>
  <si>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</si>
  <si>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</si>
  <si>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</si>
  <si>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</si>
  <si>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</si>
  <si>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</si>
  <si>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</si>
  <si>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</si>
  <si>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</si>
  <si>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</si>
  <si>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</si>
  <si>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</si>
  <si>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</si>
  <si>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</si>
  <si>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</si>
  <si>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</si>
  <si>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</si>
  <si>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</si>
  <si>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</si>
  <si>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</si>
  <si>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</si>
  <si>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</si>
  <si>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</si>
  <si>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</si>
  <si>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</si>
  <si>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</si>
  <si>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</si>
  <si>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</si>
  <si>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</si>
  <si>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</si>
  <si>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</si>
  <si>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</si>
  <si>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</si>
  <si>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</si>
  <si>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</si>
  <si>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</si>
  <si>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</si>
  <si>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</si>
  <si>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</si>
  <si>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</si>
  <si>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</si>
  <si>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</si>
  <si>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</si>
  <si>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</si>
  <si>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</si>
  <si>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</si>
  <si>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</si>
  <si>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</si>
  <si>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</si>
  <si>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</si>
  <si>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</si>
  <si>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</si>
  <si>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</si>
  <si>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</si>
  <si>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</si>
  <si>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</si>
  <si>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</si>
  <si>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</si>
  <si>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</si>
  <si>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</si>
  <si>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</si>
  <si>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</si>
  <si>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</si>
  <si>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</si>
  <si>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</si>
  <si>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</si>
  <si>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</si>
  <si>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</si>
  <si>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</si>
  <si>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</si>
  <si>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</si>
  <si>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</si>
  <si>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</si>
  <si>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</si>
  <si>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</si>
  <si>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</si>
  <si>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</si>
  <si>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</si>
  <si>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</si>
  <si>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</si>
  <si>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</si>
  <si>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</si>
  <si>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</si>
  <si>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</si>
  <si>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</si>
  <si>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</si>
  <si>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</si>
  <si>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</si>
  <si>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</si>
  <si>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</si>
  <si>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</si>
  <si>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</si>
  <si>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</si>
  <si>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</si>
  <si>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</si>
  <si>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</si>
  <si>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</si>
  <si>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</si>
  <si>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</si>
  <si>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</si>
  <si>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</si>
  <si>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</si>
  <si>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</si>
  <si>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</si>
  <si>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</si>
  <si>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</si>
  <si>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</si>
  <si>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</si>
  <si>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</si>
  <si>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</si>
  <si>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</si>
  <si>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</si>
  <si>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</si>
  <si>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</si>
  <si>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</si>
  <si>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</si>
  <si>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</si>
  <si>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</si>
  <si>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</si>
  <si>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</si>
  <si>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</si>
  <si>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</si>
  <si>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</si>
  <si>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</si>
  <si>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</si>
  <si>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</si>
  <si>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</si>
  <si>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</si>
  <si>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</si>
  <si>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</si>
  <si>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</si>
  <si>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</si>
  <si>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</si>
  <si>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</si>
  <si>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</si>
  <si>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</si>
  <si>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</si>
  <si>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</si>
  <si>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</si>
  <si>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</si>
  <si>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</si>
  <si>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</si>
  <si>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</si>
  <si>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</si>
  <si>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</si>
  <si>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</si>
  <si>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</si>
  <si>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</si>
  <si>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</si>
  <si>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</si>
  <si>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</si>
  <si>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</si>
  <si>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</si>
  <si>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</si>
  <si>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</si>
  <si>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</si>
  <si>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</si>
  <si>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</si>
  <si>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</si>
  <si>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</si>
  <si>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</si>
  <si>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</si>
  <si>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</si>
  <si>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</si>
  <si>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</si>
  <si>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</si>
  <si>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</si>
  <si>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</si>
  <si>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</si>
  <si>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</si>
  <si>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</si>
  <si>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</si>
  <si>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</si>
  <si>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</si>
  <si>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</si>
  <si>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</si>
  <si>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</si>
  <si>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</si>
  <si>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</si>
  <si>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</si>
  <si>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</si>
  <si>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</si>
  <si>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</si>
  <si>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</si>
  <si>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</si>
  <si>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</si>
  <si>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</si>
  <si>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</si>
  <si>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</si>
  <si>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</si>
  <si>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</si>
  <si>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</si>
  <si>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</si>
  <si>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</si>
  <si>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</si>
  <si>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</si>
  <si>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</si>
  <si>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</si>
  <si>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</si>
  <si>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</si>
  <si>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</si>
  <si>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</si>
  <si>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</si>
  <si>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</si>
  <si>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</si>
  <si>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</si>
  <si>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</si>
  <si>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</si>
  <si>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</si>
  <si>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</si>
  <si>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</si>
  <si>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</si>
  <si>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</si>
  <si>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</si>
  <si>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</si>
  <si>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</si>
  <si>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</si>
  <si>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</si>
  <si>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</si>
  <si>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</si>
  <si>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</si>
  <si>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</si>
  <si>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</si>
  <si>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</si>
  <si>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</si>
  <si>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</si>
  <si>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</si>
  <si>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</si>
  <si>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</si>
  <si>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</si>
  <si>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</si>
  <si>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</si>
  <si>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</si>
  <si>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</si>
  <si>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</si>
  <si>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</si>
  <si>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</si>
  <si>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</si>
  <si>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</si>
  <si>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</si>
  <si>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</si>
  <si>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</si>
  <si>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</si>
  <si>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</si>
  <si>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</si>
  <si>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</si>
  <si>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script radios.txt
bblib -e SE_DumpAClogs()
bblib -e SH_Off()</t>
    <phoneticPr fontId="7" type="noConversion"/>
  </si>
  <si>
    <t>1. Add Mesa fixture less related test item after MIC test.</t>
    <phoneticPr fontId="7" type="noConversion"/>
  </si>
  <si>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</si>
  <si>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</si>
  <si>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</si>
  <si>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</si>
  <si>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</si>
  <si>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</si>
  <si>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</si>
  <si>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</si>
  <si>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</si>
  <si>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</si>
  <si>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</si>
  <si>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</si>
  <si>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</si>
  <si>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</si>
  <si>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</si>
  <si>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</si>
  <si>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</si>
  <si>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</si>
  <si>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</si>
  <si>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</si>
  <si>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</si>
  <si>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</si>
  <si>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</si>
  <si>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</si>
  <si>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</si>
  <si>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</si>
  <si>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</si>
  <si>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</si>
  <si>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</si>
  <si>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</si>
  <si>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</si>
  <si>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</si>
  <si>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</si>
  <si>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</si>
  <si>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</si>
  <si>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</si>
  <si>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</si>
  <si>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</si>
  <si>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</si>
  <si>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</si>
  <si>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</si>
  <si>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</si>
  <si>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</si>
  <si>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</si>
  <si>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</si>
  <si>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</si>
  <si>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</si>
  <si>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</si>
  <si>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</si>
  <si>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</si>
  <si>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</si>
  <si>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</si>
  <si>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</si>
  <si>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</si>
  <si>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</si>
  <si>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</si>
  <si>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</si>
  <si>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</si>
  <si>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</si>
  <si>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</si>
  <si>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</si>
  <si>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</si>
  <si>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</si>
  <si>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</si>
  <si>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</si>
  <si>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</si>
  <si>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</si>
  <si>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</si>
  <si>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</si>
  <si>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</si>
  <si>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</si>
  <si>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</si>
  <si>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</si>
  <si>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</si>
  <si>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</si>
  <si>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</si>
  <si>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</si>
  <si>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</si>
  <si>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</si>
  <si>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</si>
  <si>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</si>
  <si>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</si>
  <si>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</si>
  <si>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</si>
  <si>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</si>
  <si>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</si>
  <si>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</si>
  <si>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</si>
  <si>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</si>
  <si>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</si>
  <si>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</si>
  <si>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</si>
  <si>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</si>
  <si>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</si>
  <si>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</si>
  <si>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</si>
  <si>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</si>
  <si>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</si>
  <si>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</si>
  <si>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</si>
  <si>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</si>
  <si>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</si>
  <si>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</si>
  <si>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</si>
  <si>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</si>
  <si>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</si>
  <si>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</si>
  <si>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</si>
  <si>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</si>
  <si>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</si>
  <si>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</si>
  <si>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</si>
  <si>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</si>
  <si>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</si>
  <si>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</si>
  <si>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</si>
  <si>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</si>
  <si>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</si>
  <si>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</si>
  <si>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</si>
  <si>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</si>
  <si>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</si>
  <si>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</si>
  <si>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</si>
  <si>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</si>
  <si>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</si>
  <si>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</si>
  <si>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</si>
  <si>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</si>
  <si>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</si>
  <si>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</si>
  <si>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</si>
  <si>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</si>
  <si>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</si>
  <si>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</si>
  <si>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</si>
  <si>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</si>
  <si>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</si>
  <si>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</si>
  <si>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</si>
  <si>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</si>
  <si>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</si>
  <si>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</si>
  <si>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</si>
  <si>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</si>
  <si>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</si>
  <si>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</si>
  <si>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</si>
  <si>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</si>
  <si>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</si>
  <si>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</si>
  <si>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</si>
  <si>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</si>
  <si>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</si>
  <si>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</si>
  <si>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</si>
  <si>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</si>
  <si>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</si>
  <si>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</si>
  <si>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</si>
  <si>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</si>
  <si>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</si>
  <si>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</si>
  <si>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</si>
  <si>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</si>
  <si>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</si>
  <si>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</si>
  <si>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</si>
  <si>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</si>
  <si>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</si>
  <si>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</si>
  <si>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</si>
  <si>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</si>
  <si>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</si>
  <si>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</si>
  <si>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</si>
  <si>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</si>
  <si>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</si>
  <si>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</si>
  <si>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</si>
  <si>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</si>
  <si>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</si>
  <si>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</si>
  <si>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</si>
  <si>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</si>
  <si>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</si>
  <si>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</si>
  <si>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</si>
  <si>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</si>
  <si>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</si>
  <si>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</si>
  <si>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</si>
  <si>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</si>
  <si>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</si>
  <si>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</si>
  <si>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</si>
  <si>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</si>
  <si>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</si>
  <si>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</si>
  <si>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</si>
  <si>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</si>
  <si>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</si>
  <si>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</si>
  <si>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</si>
  <si>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</si>
  <si>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</si>
  <si>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</si>
  <si>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</si>
  <si>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</si>
  <si>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</si>
  <si>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</si>
  <si>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</si>
  <si>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</si>
  <si>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</si>
  <si>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</si>
  <si>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</si>
  <si>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</si>
  <si>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</si>
  <si>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</si>
  <si>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</si>
  <si>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</si>
  <si>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</si>
  <si>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</si>
  <si>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</si>
  <si>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</si>
  <si>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</si>
  <si>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</si>
  <si>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</si>
  <si>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</si>
  <si>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</si>
  <si>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</si>
  <si>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</si>
  <si>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</si>
  <si>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</si>
  <si>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</si>
  <si>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</si>
  <si>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</si>
  <si>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</si>
  <si>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</si>
  <si>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</si>
  <si>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</si>
  <si>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</si>
  <si>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</si>
  <si>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</si>
  <si>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</si>
  <si>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</si>
  <si>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</si>
  <si>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</si>
  <si>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</si>
  <si>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</si>
  <si>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</si>
  <si>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</si>
  <si>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</si>
  <si>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</si>
  <si>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</si>
  <si>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</si>
  <si>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</si>
  <si>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</si>
  <si>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</si>
  <si>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</si>
  <si>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</si>
  <si>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</si>
  <si>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</si>
  <si>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</si>
  <si>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</si>
  <si>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</si>
  <si>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</si>
  <si>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</si>
  <si>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</si>
  <si>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</si>
  <si>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</si>
  <si>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</si>
  <si>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</si>
  <si>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</si>
  <si>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</si>
  <si>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</si>
  <si>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</si>
  <si>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</si>
  <si>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</si>
  <si>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</si>
  <si>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</si>
  <si>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</si>
  <si>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</si>
  <si>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</si>
  <si>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</si>
  <si>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</si>
  <si>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</si>
  <si>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</si>
  <si>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</si>
  <si>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</si>
  <si>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</si>
  <si>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</si>
  <si>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</si>
  <si>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</si>
  <si>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</si>
  <si>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</si>
  <si>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</si>
  <si>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</si>
  <si>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</si>
  <si>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</si>
  <si>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</si>
  <si>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</si>
  <si>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</si>
  <si>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</si>
  <si>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</si>
  <si>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</si>
  <si>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</si>
  <si>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</si>
  <si>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</si>
  <si>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</si>
  <si>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</si>
  <si>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</si>
  <si>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</si>
  <si>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</si>
  <si>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</si>
  <si>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</si>
  <si>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</si>
  <si>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</si>
  <si>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</si>
  <si>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</si>
  <si>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</si>
  <si>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</si>
  <si>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</si>
  <si>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</si>
  <si>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</si>
  <si>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</si>
  <si>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</si>
  <si>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</si>
  <si>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</si>
  <si>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</si>
  <si>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</si>
  <si>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</si>
  <si>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</si>
  <si>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</si>
  <si>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</si>
  <si>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</si>
  <si>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</si>
  <si>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</si>
  <si>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</si>
  <si>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</si>
  <si>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</si>
  <si>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</si>
  <si>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</si>
  <si>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</si>
  <si>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</si>
  <si>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</si>
  <si>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</si>
  <si>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</si>
  <si>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</si>
  <si>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</si>
  <si>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</si>
  <si>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</si>
  <si>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</si>
  <si>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</si>
  <si>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</si>
  <si>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</si>
  <si>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</si>
  <si>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</si>
  <si>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</si>
  <si>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</si>
  <si>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</si>
  <si>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</si>
  <si>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</si>
  <si>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</si>
  <si>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</si>
  <si>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</si>
  <si>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</si>
  <si>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</si>
  <si>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</si>
  <si>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</si>
  <si>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</si>
  <si>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</si>
  <si>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</si>
  <si>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</si>
  <si>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</si>
  <si>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</si>
  <si>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</si>
  <si>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</si>
  <si>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</si>
  <si>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</si>
  <si>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</si>
  <si>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</si>
  <si>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</si>
  <si>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</si>
  <si>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</si>
  <si>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</si>
  <si>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</si>
  <si>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</si>
  <si>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</si>
  <si>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</si>
  <si>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</si>
  <si>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</si>
  <si>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</si>
  <si>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</si>
  <si>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</si>
  <si>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</si>
  <si>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</si>
  <si>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</si>
  <si>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</si>
  <si>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</si>
  <si>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</si>
  <si>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</si>
  <si>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</si>
  <si>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</si>
  <si>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</si>
  <si>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</si>
  <si>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</si>
  <si>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</si>
  <si>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</si>
  <si>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</si>
  <si>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</si>
  <si>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</si>
  <si>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</si>
  <si>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</si>
  <si>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</si>
  <si>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</si>
  <si>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</si>
  <si>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</si>
  <si>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</si>
  <si>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</si>
  <si>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</si>
  <si>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</si>
  <si>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</si>
  <si>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</si>
  <si>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</si>
  <si>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</si>
  <si>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</si>
  <si>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</si>
  <si>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</si>
  <si>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</si>
  <si>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</si>
  <si>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174</t>
  </si>
  <si>
    <t>175</t>
  </si>
  <si>
    <t>1. Add PMU button test</t>
    <phoneticPr fontId="7"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</si>
  <si>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</si>
  <si>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</si>
  <si>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</si>
  <si>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</si>
  <si>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Version4.6</t>
    <phoneticPr fontId="7" type="noConversion"/>
  </si>
  <si>
    <t>CT1:</t>
    <phoneticPr fontId="7" type="noConversion"/>
  </si>
  <si>
    <t>Force_Sensor_Value</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</si>
  <si>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</si>
  <si>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</si>
  <si>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</si>
  <si>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</si>
  <si>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</si>
  <si>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</si>
  <si>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</si>
  <si>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</si>
  <si>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</si>
  <si>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</si>
  <si>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</si>
  <si>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</si>
  <si>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</si>
  <si>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</si>
  <si>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</si>
  <si>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</si>
  <si>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</si>
  <si>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</si>
  <si>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</si>
  <si>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</si>
  <si>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</si>
  <si>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</si>
  <si>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</si>
  <si>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</si>
  <si>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</si>
  <si>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</si>
  <si>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</si>
  <si>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</si>
  <si>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</si>
  <si>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</si>
  <si>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</si>
  <si>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</si>
  <si>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</si>
  <si>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</si>
  <si>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</si>
  <si>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</si>
  <si>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</si>
  <si>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</si>
  <si>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</si>
  <si>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</si>
  <si>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</si>
  <si>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</si>
  <si>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</si>
  <si>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</si>
  <si>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</si>
  <si>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1"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</si>
  <si>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</si>
  <si>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</si>
  <si>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</si>
  <si>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</si>
  <si>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</si>
  <si>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</si>
  <si>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</si>
  <si>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</si>
  <si>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</si>
  <si>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</si>
  <si>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</si>
  <si>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1" type="noConversion"/>
  </si>
  <si>
    <t>key --pmu ==&gt;PMU: HoldKey=0 VolUp=0 VolDown=0 
key --pmu ==&gt;PMU: HoldKey=0 VolUp=0 VolDown=1 /VolDown pass</t>
    <phoneticPr fontId="11" type="noConversion"/>
  </si>
  <si>
    <t xml:space="preserve">key --pmu ==&gt;PMU: HoldKey=0 VolUp=1 VolDown=0 /VolUp pass
</t>
    <phoneticPr fontId="11" type="noConversion"/>
  </si>
  <si>
    <t xml:space="preserve">key --pmu ==&gt;PMU: HoldKey=1 VolUp=0 VolDown=0 / Power pass </t>
    <phoneticPr fontId="11" type="noConversion"/>
  </si>
  <si>
    <t>Force_Sensor_Value@Volume_Down</t>
    <phoneticPr fontId="11" type="noConversion"/>
  </si>
  <si>
    <t>Force_Sensor_Value@Volume_UP</t>
    <phoneticPr fontId="11" type="noConversion"/>
  </si>
  <si>
    <t>Force_Sensor_Value@Power_Button</t>
    <phoneticPr fontId="11" type="noConversion"/>
  </si>
  <si>
    <t>PMU_Button_Test@Voldn</t>
    <phoneticPr fontId="11" type="noConversion"/>
  </si>
  <si>
    <t>PMU_Button_Test@Volup</t>
    <phoneticPr fontId="11" type="noConversion"/>
  </si>
  <si>
    <t>PMU_Button_Test@Power</t>
    <phoneticPr fontId="11" type="noConversion"/>
  </si>
  <si>
    <t>1. Change Force_Sensor_Value@Volume_Down/Volume_Up/Power_Button test command to "key --pmu"</t>
    <phoneticPr fontId="7" type="noConversion"/>
  </si>
  <si>
    <t>[8000,12000]</t>
  </si>
  <si>
    <t>[8000,12000]</t>
    <phoneticPr fontId="7" type="noConversion"/>
  </si>
  <si>
    <t>Temperature1@Athena</t>
    <phoneticPr fontId="7" type="noConversion"/>
  </si>
  <si>
    <t>Remark:
Used the same cmd as "Pmuadc_Dump", and need follow the boardid logic of CT2 to judge temperature1, all the limit is setting to [8000,12000]Ohm</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</si>
  <si>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</si>
  <si>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</si>
  <si>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</si>
  <si>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</si>
  <si>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</si>
  <si>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</si>
  <si>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</si>
  <si>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</si>
  <si>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</si>
  <si>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</si>
  <si>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pmuset --ldo 2 --on
pmuadc --read ldo2</t>
    <phoneticPr fontId="7" type="noConversion"/>
  </si>
  <si>
    <t>Floating_CH0_Tone_1_Frequency</t>
  </si>
  <si>
    <t>[105,115]</t>
    <phoneticPr fontId="7" type="noConversion"/>
  </si>
  <si>
    <t>Floating_CH0_Peak_Power</t>
  </si>
  <si>
    <t>Floating_CH0_SNR</t>
  </si>
  <si>
    <t>Floating_CH0_THD+N</t>
  </si>
  <si>
    <t>Floating_CH1_Tone_1_Frequency</t>
  </si>
  <si>
    <t>Floating_CH1_Peak_Power</t>
  </si>
  <si>
    <t>Floating_CH1_SNR</t>
  </si>
  <si>
    <t>ZREF_CH0_Tone_1_Frequency</t>
  </si>
  <si>
    <t>ZREF_CH0_Peak_Power</t>
  </si>
  <si>
    <t>ZREF_CH0_SNR</t>
  </si>
  <si>
    <t>ZREF_CH0_THD+N</t>
  </si>
  <si>
    <t>ZREF_CH1_Tone_1_Frequency</t>
  </si>
  <si>
    <t>ZREF_CH1_Peak_Power</t>
  </si>
  <si>
    <t>ZREF_CH1_SNR</t>
  </si>
  <si>
    <t>ZREF_CH1_THD+N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</si>
  <si>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</si>
  <si>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SBU1_OPEN_CH0_Tone_1_Frequency</t>
  </si>
  <si>
    <t>SBU1_OPEN_CH0_Peak_Power</t>
  </si>
  <si>
    <t>SBU1_OPEN_CH0_SNR</t>
  </si>
  <si>
    <t>SBU1_OPEN_CH0_THD+N</t>
  </si>
  <si>
    <t>SBU1_OPEN_CH1_Tone_1_Frequency</t>
  </si>
  <si>
    <t>SBU1_OPEN_CH1_Peak_Power</t>
  </si>
  <si>
    <t>SBU1_OPEN_CH1_SNR</t>
  </si>
  <si>
    <t>SBU1_OPEN_CH1_THD+N</t>
  </si>
  <si>
    <t>SBU1_10K_CH0_Tone_1_Frequency</t>
  </si>
  <si>
    <t>SBU1_10K_CH0_Peak_Power</t>
  </si>
  <si>
    <t>SBU1_10K_CH0_SNR</t>
  </si>
  <si>
    <t>SBU1_10K_CH0_THD+N</t>
  </si>
  <si>
    <t>SBU1_10K_CH1_Tone_1_Frequency</t>
  </si>
  <si>
    <t>SBU1_10K_CH1_Peak_Power</t>
  </si>
  <si>
    <t>SBU1_10K_CH1_SNR</t>
  </si>
  <si>
    <t>SBU1_10K_CH1_THD+N</t>
  </si>
  <si>
    <t>SBU1_200K_CH0_Tone_1_Frequency</t>
  </si>
  <si>
    <t>SBU1_200K_CH0_Peak_Power</t>
  </si>
  <si>
    <t>SBU1_200K_CH0_SNR</t>
  </si>
  <si>
    <t>SBU1_200K_CH0_THD+N</t>
  </si>
  <si>
    <t>SBU1_200K_CH1_Tone_1_Frequency</t>
  </si>
  <si>
    <t>SBU1_200K_CH1_Peak_Power</t>
  </si>
  <si>
    <t>SBU1_200K_CH1_SNR</t>
  </si>
  <si>
    <t>SBU1_200K_CH1_THD+N</t>
  </si>
  <si>
    <t>SBU1_47nF_CH0_Peak_Power</t>
  </si>
  <si>
    <t>SBU1_47nF_CH0_SNR</t>
  </si>
  <si>
    <t>SBU1_47nF_CH0_THD+N</t>
  </si>
  <si>
    <t>SBU1_47nF_CH1_Tone_1_Frequency</t>
  </si>
  <si>
    <t>SBU1_47nF_CH1_Peak_Power</t>
  </si>
  <si>
    <t>SBU1_47nF_CH1_SNR</t>
  </si>
  <si>
    <t>SBU1_47nF_CH1_THD+N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</si>
  <si>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</si>
  <si>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</si>
  <si>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</si>
  <si>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nandfs:\AppleInternal\Diags\ldcm_debug4_47nF.wav
processaudio -p fft -o "--minHz 20 --maxHz 20000 --peakBinWidth 4 --numTones 5 --windowNorm true --sortOrder 1" -i record0
audio -r
ace --4cc DVEn --txdata "0x11 0x0B 0x04 0x02" --rxdata "00"</t>
    <phoneticPr fontId="7" type="noConversion"/>
  </si>
  <si>
    <t>cylinder_HALL1ON
cylinder_HALL1OFF
button_hall_HALL0ON
button_hall_HALL0OFF</t>
    <phoneticPr fontId="11" type="noConversion"/>
  </si>
  <si>
    <t>cylinder_HALL1OFF</t>
    <phoneticPr fontId="11" type="noConversion"/>
  </si>
  <si>
    <t>Rear_Camera_DLI</t>
    <phoneticPr fontId="11" type="noConversion"/>
  </si>
  <si>
    <t>CT1/3:</t>
    <phoneticPr fontId="7" type="noConversion"/>
  </si>
  <si>
    <t>gets pressed 1 times==&gt;ZC PASS
gets pressed 2 times==&gt;ZR PASS
gets pressed 3 times==&gt;ZL PASS</t>
    <phoneticPr fontId="11"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</si>
  <si>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</si>
  <si>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</si>
  <si>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</si>
  <si>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</si>
  <si>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</si>
  <si>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</si>
  <si>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</si>
  <si>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</si>
  <si>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</si>
  <si>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</si>
  <si>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</si>
  <si>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motor_VOLDNON
delay 0.8s
motor_READVOLDN
motor_VOLDNOFF
delay 0.2s</t>
    <phoneticPr fontId="11" type="noConversion"/>
  </si>
  <si>
    <t>Moped_Hash_Check</t>
    <phoneticPr fontId="11" type="noConversion"/>
  </si>
  <si>
    <t xml:space="preserve">syscfg print MdlC
hash --type Moped --check
syscfg delete MdlC
hash --type Moped --append
hash --type Moped --check
syscfg print MdlC
</t>
    <phoneticPr fontId="11" type="noConversion"/>
  </si>
  <si>
    <t>Finger_Detect</t>
    <phoneticPr fontId="11"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</si>
  <si>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</si>
  <si>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</si>
  <si>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</si>
  <si>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</si>
  <si>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</si>
  <si>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</si>
  <si>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r>
      <t xml:space="preserve">ace -r 0x03
ace --4cc OTPr --txdata "0x80" --rxdata 4
</t>
    </r>
    <r>
      <rPr>
        <sz val="12"/>
        <color rgb="FF0000FF"/>
        <rFont val="Times New Roman"/>
        <family val="1"/>
      </rPr>
      <t>// These 4 bytes should match :  0xC9D95B4D.  —&gt;PASS</t>
    </r>
    <phoneticPr fontId="7" type="noConversion"/>
  </si>
  <si>
    <t>|0x2695||0x2696]</t>
    <phoneticPr fontId="31" type="noConversion"/>
  </si>
  <si>
    <t>|0x7332]||0x7ACA]</t>
    <phoneticPr fontId="31" type="noConversion"/>
  </si>
  <si>
    <t>|0x0710]|0x7ED9|</t>
    <phoneticPr fontId="31" type="noConversion"/>
  </si>
  <si>
    <t>Version5.4</t>
    <phoneticPr fontId="7" type="noConversion"/>
  </si>
  <si>
    <t>CT2:</t>
    <phoneticPr fontId="7" type="noConversion"/>
  </si>
  <si>
    <t>1. Follow battery ERS "J307 FATP Rev 4" provided by Mhanny to update battery related items</t>
    <phoneticPr fontId="7" type="noConversion"/>
  </si>
  <si>
    <t>SBU2_OPEN_CH0_Tone_1_Frequency</t>
  </si>
  <si>
    <t>SBU2_OPEN_CH0_Peak_Power</t>
  </si>
  <si>
    <t>SBU2_OPEN_CH0_SNR</t>
  </si>
  <si>
    <t>SBU2_OPEN_CH0_THD+N</t>
  </si>
  <si>
    <t>SBU2_OPEN_CH1_Tone_1_Frequency</t>
  </si>
  <si>
    <t>SBU2_OPEN_CH1_Peak_Power</t>
  </si>
  <si>
    <t>SBU2_OPEN_CH1_SNR</t>
  </si>
  <si>
    <t>SBU2_OPEN_CH1_THD+N</t>
  </si>
  <si>
    <t>SBU2_10K_CH0_Tone_1_Frequency</t>
  </si>
  <si>
    <t>SBU2_10K_CH0_Peak_Power</t>
  </si>
  <si>
    <t>SBU2_10K_CH0_SNR</t>
  </si>
  <si>
    <t>SBU2_10K_CH0_THD+N</t>
  </si>
  <si>
    <t>SBU2_10K_CH1_Tone_1_Frequency</t>
  </si>
  <si>
    <t>SBU2_10K_CH1_Peak_Power</t>
  </si>
  <si>
    <t>SBU2_10K_CH1_SNR</t>
  </si>
  <si>
    <t>SBU2_10K_CH1_THD+N</t>
  </si>
  <si>
    <t>SBU2_200K_CH0_Tone_1_Frequency</t>
  </si>
  <si>
    <t>SBU2_200K_CH0_Peak_Power</t>
  </si>
  <si>
    <t>SBU2_200K_CH0_SNR</t>
  </si>
  <si>
    <t>SBU2_200K_CH0_THD+N</t>
  </si>
  <si>
    <t>SBU2_200K_CH1_Tone_1_Frequency</t>
  </si>
  <si>
    <t>SBU2_200K_CH1_Peak_Power</t>
  </si>
  <si>
    <t>SBU2_200K_CH1_SNR</t>
  </si>
  <si>
    <t>SBU2_200K_CH1_THD+N</t>
  </si>
  <si>
    <t>SBU2_47nF_CH0_Tone_1_Frequency</t>
  </si>
  <si>
    <t>SBU2_47nF_CH0_Peak_Power</t>
  </si>
  <si>
    <t>SBU2_47nF_CH0_SNR</t>
  </si>
  <si>
    <t>SBU2_47nF_CH0_THD+N</t>
  </si>
  <si>
    <t>SBU2_47nF_CH1_Tone_1_Frequency</t>
  </si>
  <si>
    <t>SBU2_47nF_CH1_Peak_Power</t>
  </si>
  <si>
    <t>SBU2_47nF_CH1_SNR</t>
  </si>
  <si>
    <t>SBU2_47nF_CH1_THD+N</t>
  </si>
  <si>
    <t>button_cylinder_Relay5_off
button_cylinder_Relay7_on</t>
    <phoneticPr fontId="7" type="noConversion"/>
  </si>
  <si>
    <t>[-30,-10]</t>
    <phoneticPr fontId="7" type="noConversion"/>
  </si>
  <si>
    <t>Floating_CH1_THD+N</t>
    <phoneticPr fontId="7" type="noConversion"/>
  </si>
  <si>
    <t>reg write 0x1E47 0x01
reg write 0x1E7D 0x01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nandfs:\AppleInternal\Diags\ldcm_float.wav
processaudio -p fft -o "--minHz 20 --maxHz 20000 --peakBinWidth 4 --numTones 5 --windowNorm true --sortOrder 1" -i record0
audio -r</t>
    <phoneticPr fontId="7" type="noConversion"/>
  </si>
  <si>
    <t>Floating_Check_Peak_Power</t>
    <phoneticPr fontId="7" type="noConversion"/>
  </si>
  <si>
    <t>Floating_Check_THD+N</t>
    <phoneticPr fontId="7" type="noConversion"/>
  </si>
  <si>
    <t>ZREF_Check_Peak_Power</t>
  </si>
  <si>
    <t>ZREF_Check_THD+N</t>
  </si>
  <si>
    <t>reg write 0x1E47 0x80
reg write 0x1E7D 0x80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nandfs:\AppleInternal\Diags\ldcm_zref.wav
processaudio -p fft -o "--minHz 20 --maxHz 20000 --peakBinWidth 4 --numTones 5 --windowNorm true --sortOrder 1" -i record0
audio -r</t>
    <phoneticPr fontId="7" type="noConversion"/>
  </si>
  <si>
    <t>SBU1_OPEN_Check_Peak_Power</t>
  </si>
  <si>
    <t>SBU1_OPEN_Check_THD+N</t>
  </si>
  <si>
    <t>button_cylinder_Relay3_on</t>
    <phoneticPr fontId="7" type="noConversion"/>
  </si>
  <si>
    <t>button_cylinder_Relay6_on</t>
    <phoneticPr fontId="7" type="noConversion"/>
  </si>
  <si>
    <t>SBU1_10K_Check_Peak_Power</t>
  </si>
  <si>
    <t>SBU1_10K_Check_THD+N</t>
  </si>
  <si>
    <t>button_cylinder_Relay6_off
button_cylinder_Relay5_on</t>
    <phoneticPr fontId="7" type="noConversion"/>
  </si>
  <si>
    <t>SBU1_200K_Check_Peak_Power</t>
  </si>
  <si>
    <t>SBU1_200K_Check_THD+N</t>
  </si>
  <si>
    <t>SBU1_47nF_CH0_Tone_1_Frequency</t>
  </si>
  <si>
    <t>SBU1_47nF_Check_Peak_Power</t>
  </si>
  <si>
    <t>SBU1_47nF_Check_THD+N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</si>
  <si>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</si>
  <si>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SBU2_OPEN_Check_Peak_Power</t>
  </si>
  <si>
    <t>SBU2_OPEN_Check_THD+N</t>
  </si>
  <si>
    <t>SBU2_10K_Check_Peak_Power</t>
  </si>
  <si>
    <t>SBU2_10K_Check_THD+N</t>
  </si>
  <si>
    <t>SBU2_200K_Check_Peak_Power</t>
  </si>
  <si>
    <t>SBU2_200K_Check_THD+N</t>
  </si>
  <si>
    <t>SBU2_47nF_Check_Peak_Power</t>
  </si>
  <si>
    <t>SBU2_47nF_Check_THD+N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</si>
  <si>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</si>
  <si>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</si>
  <si>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</si>
  <si>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nandfs:\AppleInternal\Diags\ldcm_debug5_47nF.wav
processaudio -p fft -o "--minHz 20 --maxHz 20000 --peakBinWidth 4 --numTones 5 --windowNorm true --sortOrder 1" -i record0
audio -r
ace --4cc DVEn --txdata "0x11 0x0B 0x04 0x02" --rxdata "00"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</si>
  <si>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</si>
  <si>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button_cylinder_Relay7_off
button_cylinder_Relay3_off</t>
    <phoneticPr fontId="7" type="noConversion"/>
  </si>
  <si>
    <t>Version5.5</t>
    <phoneticPr fontId="7" type="noConversion"/>
  </si>
  <si>
    <t>button_cylinder_Relay4_on</t>
    <phoneticPr fontId="7" type="noConversion"/>
  </si>
  <si>
    <t>button_cylinder_Relay7_off
button_cylinder_Relay4_off</t>
    <phoneticPr fontId="7" type="noConversion"/>
  </si>
  <si>
    <t>1. Update LDCM related limits and add LDCM SBU2 related items</t>
    <phoneticPr fontId="7" type="noConversion"/>
  </si>
  <si>
    <t>Delta CH1 and CH0 value</t>
    <phoneticPr fontId="7" type="noConversion"/>
  </si>
  <si>
    <t>[1,7]</t>
    <phoneticPr fontId="7" type="noConversion"/>
  </si>
  <si>
    <t>[0.3,5]</t>
    <phoneticPr fontId="7" type="noConversion"/>
  </si>
  <si>
    <t>Version5.6</t>
    <phoneticPr fontId="7" type="noConversion"/>
  </si>
  <si>
    <t>[-1,5]</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</si>
  <si>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</si>
  <si>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</si>
  <si>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</si>
  <si>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</si>
  <si>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</si>
  <si>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</si>
  <si>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</si>
  <si>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</si>
  <si>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</si>
  <si>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</si>
  <si>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1"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</si>
  <si>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1"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</si>
  <si>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1" type="noConversion"/>
  </si>
  <si>
    <t>device -k gasgauge -g charge-percentage
charge --force --set 0</t>
    <phoneticPr fontId="11" type="noConversion"/>
  </si>
  <si>
    <t>Burn_LCD_SN</t>
    <phoneticPr fontId="11" type="noConversion"/>
  </si>
  <si>
    <t>Version5.8</t>
    <phoneticPr fontId="7" type="noConversion"/>
  </si>
  <si>
    <t>Read _LCD_SN</t>
    <phoneticPr fontId="11"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</si>
  <si>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</si>
  <si>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</si>
  <si>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</si>
  <si>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</si>
  <si>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</si>
  <si>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</si>
  <si>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1" type="noConversion"/>
  </si>
  <si>
    <t>socgpio --port 1 --pin 16 --output 0
socgpio --port 1 --pin 16 --output 1
i2c -v 2 0x13 0x00 0x80
i2c -v 2 0x13 0x00 0x80
i2c -v 2 0x13 0x00 0x80
i2c -v 2 0x13 0x00 0x80
i2c -d 2 0x13 0x74 8
i2c -d 2 0x13 0x1A 1</t>
    <phoneticPr fontId="11" type="noConversion"/>
  </si>
  <si>
    <t>device -k gasgauge -g charge-percentage
charge --set 100 
ace --pick usbc --4cc SRYR --txdata "0x00" --rxdata 0</t>
    <phoneticPr fontId="11" type="noConversion"/>
  </si>
  <si>
    <t>device -k gasgauge -g charge-percentage
charge --set 0</t>
    <phoneticPr fontId="11" type="noConversion"/>
  </si>
  <si>
    <t>charge --setma 100 --setmv 9000 --force
i2c -z 2 -m 0x09 0x75 0x1932 0x20 0x20
ace --pick usbc --4cc SRYR --txdata "0x00" --rxdata 0</t>
    <phoneticPr fontId="11" type="noConversion"/>
  </si>
  <si>
    <t>i2c -d 2 0x13 0x74 8
i2c -v 2 0x13 0x00 0x91
i2c -v 2 0x13 0xA0 0x00
i2c -d 2 0x13 0xA5 1
i2c -d 2 0x13 0xA4 1</t>
    <phoneticPr fontId="11" type="noConversion"/>
  </si>
  <si>
    <t xml:space="preserve">device -k gasgauge -g charge-percentage
ace --pick usbc --4cc SRYR --txdata "0x00" --rxdata 0
charge --force --set 100 </t>
    <phoneticPr fontId="11" type="noConversion"/>
  </si>
  <si>
    <t>Version5.10</t>
    <phoneticPr fontId="7" type="noConversion"/>
  </si>
  <si>
    <t>QT0a/CT1/CT3:</t>
    <phoneticPr fontId="7" type="noConversion"/>
  </si>
  <si>
    <t>device -k gasgauge -g charge-percentage
charge --set 0</t>
    <phoneticPr fontId="7" type="noConversion"/>
  </si>
  <si>
    <t>Consumer_Mode-9V_Charge_Voltage</t>
    <phoneticPr fontId="11"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</si>
  <si>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</si>
  <si>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</si>
  <si>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</si>
  <si>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</si>
  <si>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</si>
  <si>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Space Grey(black): CLHS 0x00000001 0x00000000 0x00000000 0x00000001
Silver(white): CLHS 0x00000001 0x00000000 0x00000000 0x00000002
Pink: CLHS 0x00000001 0x00000000 0x00000000 0x00000003
Blue: CLHS 0x00000001 0x00000000 0x00000000 0x00000004
Green: CLHS 0x00000001 0x00000000 0x00000000 0x00000005</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</si>
  <si>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</si>
  <si>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</si>
  <si>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</si>
  <si>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</si>
  <si>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1" type="noConversion"/>
  </si>
  <si>
    <t>touch --off
touch --sel mesa --on
touch --load_firmware</t>
    <phoneticPr fontId="35" type="noConversion"/>
  </si>
  <si>
    <t>Compare_HS_Color_With_CLHS</t>
    <phoneticPr fontId="11" type="noConversion"/>
  </si>
  <si>
    <t>Compare_Grape_Color_With_HSG</t>
    <phoneticPr fontId="11" type="noConversion"/>
  </si>
  <si>
    <t>syscfg print CLHS</t>
    <phoneticPr fontId="31" type="noConversion"/>
  </si>
  <si>
    <t>syscfg print CLHS</t>
    <phoneticPr fontId="11" type="noConversion"/>
  </si>
  <si>
    <t>Compare_Mesa_Color_With_HSG</t>
    <phoneticPr fontId="11" type="noConversion"/>
  </si>
  <si>
    <t>169</t>
  </si>
  <si>
    <t>170</t>
  </si>
  <si>
    <t>171</t>
    <phoneticPr fontId="11" type="noConversion"/>
  </si>
  <si>
    <t>172</t>
    <phoneticPr fontId="11" type="noConversion"/>
  </si>
  <si>
    <t>179</t>
  </si>
  <si>
    <t>180</t>
  </si>
  <si>
    <t>Mesa_Color</t>
    <phoneticPr fontId="11"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</si>
  <si>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</si>
  <si>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</si>
  <si>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</si>
  <si>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</si>
  <si>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</si>
  <si>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 xml:space="preserve">HSG color:
Space Grey: CLHS 0x00000001 0x00000000 0x00000000 0x00000001
Silver: CLHS 0x00000001 0x00000000 0x00000000 0x00000002
Pink: CLHS 0x00000001 0x00000000 0x00000000 0x00000003
Blue: CLHS 0x00000001 0x00000000 0x00000000 0x00000004
Green: CLHS 0x00000001 0x00000000 0x00000000 0x00000005
Compre :
HSG  ZION
white   grey
black   black
green  green
blue    blue
pink    pink
</t>
    <phoneticPr fontId="11" type="noConversion"/>
  </si>
  <si>
    <t>Version6.1</t>
    <phoneticPr fontId="7" type="noConversion"/>
  </si>
  <si>
    <t>181</t>
  </si>
  <si>
    <t>cbskip fatp</t>
    <phoneticPr fontId="11" type="noConversion"/>
  </si>
  <si>
    <t>Cbskip_Fatp</t>
    <phoneticPr fontId="35" type="noConversion"/>
  </si>
  <si>
    <t>Voltage_ After_Test</t>
    <phoneticPr fontId="11" type="noConversion"/>
  </si>
  <si>
    <t>1. Add item "Cbskip_Fatp" after item "Voltage_ After_Test"</t>
    <phoneticPr fontId="7" type="noConversion"/>
  </si>
  <si>
    <t>USBC</t>
    <phoneticPr fontId="35" type="noConversion"/>
  </si>
  <si>
    <t>HDCP</t>
    <phoneticPr fontId="11" type="noConversion"/>
  </si>
  <si>
    <t>smokey --clean --run Wildfire --test CheckHDCP2Fusing ControlBitAccess=ReadOnly</t>
    <phoneticPr fontId="31" type="noConversion"/>
  </si>
  <si>
    <t>1. Add item "USBC HDCP"  after item "Compare_CG_Color_With_CLCG"</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</si>
</sst>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
      <sz val="12"/>
      <color rgb="FF3366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44">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7" fillId="0" borderId="55" xfId="4" applyFont="1" applyBorder="1" applyAlignment="1">
      <alignmen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2"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7" fillId="0" borderId="14" xfId="0" applyFont="1" applyFill="1" applyBorder="1" applyAlignment="1">
      <alignment vertical="center"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7" fillId="0" borderId="14" xfId="0" applyFont="1" applyBorder="1" applyAlignment="1">
      <alignment horizontal="center" vertical="center"/>
    </xf>
    <xf numFmtId="0" fontId="47" fillId="0" borderId="20" xfId="0" applyFont="1" applyFill="1" applyBorder="1" applyAlignment="1">
      <alignment horizontal="center" vertical="center"/>
    </xf>
    <xf numFmtId="0" fontId="6" fillId="11" borderId="14" xfId="4"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47" fillId="0" borderId="55" xfId="0" applyFont="1" applyFill="1" applyBorder="1" applyAlignment="1">
      <alignment horizontal="left" vertical="center"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47" fillId="0" borderId="51"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14" xfId="4" applyFont="1" applyFill="1" applyBorder="1" applyAlignment="1">
      <alignment horizontal="left" vertical="center"/>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1" xfId="0" applyFont="1" applyFill="1" applyBorder="1" applyAlignment="1">
      <alignment horizontal="left" vertical="center"/>
    </xf>
    <xf numFmtId="0" fontId="6" fillId="0" borderId="57" xfId="0" applyFont="1" applyFill="1" applyBorder="1" applyAlignment="1">
      <alignment horizontal="left" vertical="center"/>
    </xf>
    <xf numFmtId="0" fontId="19" fillId="0" borderId="51" xfId="0" applyFont="1" applyFill="1" applyBorder="1" applyAlignment="1">
      <alignment horizontal="left" vertical="center" wrapText="1"/>
    </xf>
    <xf numFmtId="0" fontId="6" fillId="0" borderId="55" xfId="0" applyFont="1" applyBorder="1" applyAlignment="1">
      <alignment horizontal="left" vertical="center" wrapText="1"/>
    </xf>
    <xf numFmtId="0" fontId="6" fillId="0" borderId="55" xfId="0" applyFont="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0" borderId="55"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29" fillId="0" borderId="55" xfId="0" applyFont="1" applyBorder="1" applyAlignment="1">
      <alignment horizontal="center" vertical="center"/>
    </xf>
    <xf numFmtId="0" fontId="29" fillId="0" borderId="55" xfId="0" applyFont="1" applyBorder="1">
      <alignment vertical="center"/>
    </xf>
    <xf numFmtId="0" fontId="6" fillId="0" borderId="55" xfId="44" applyFont="1" applyBorder="1" applyAlignment="1">
      <alignment horizontal="left" vertical="top"/>
    </xf>
    <xf numFmtId="0" fontId="29" fillId="0" borderId="55" xfId="0" applyFont="1" applyFill="1" applyBorder="1" applyAlignment="1">
      <alignment vertical="top" wrapText="1"/>
    </xf>
  </cellXfs>
  <cellStyles count="312">
    <cellStyle name="一般" xfId="0" builtinId="0"/>
    <cellStyle name="一般 10" xfId="6" xr:uid="{00000000-0005-0000-0000-000001000000}"/>
    <cellStyle name="一般 10 2" xfId="7" xr:uid="{00000000-0005-0000-0000-000002000000}"/>
    <cellStyle name="一般 10 2 2" xfId="8" xr:uid="{00000000-0005-0000-0000-000003000000}"/>
    <cellStyle name="一般 10 2 3" xfId="9" xr:uid="{00000000-0005-0000-0000-000004000000}"/>
    <cellStyle name="一般 10 2 3 2" xfId="10" xr:uid="{00000000-0005-0000-0000-000005000000}"/>
    <cellStyle name="一般 10 2 4" xfId="11" xr:uid="{00000000-0005-0000-0000-000006000000}"/>
    <cellStyle name="一般 10 3" xfId="12" xr:uid="{00000000-0005-0000-0000-000007000000}"/>
    <cellStyle name="一般 10 3 2" xfId="13" xr:uid="{00000000-0005-0000-0000-000008000000}"/>
    <cellStyle name="一般 11" xfId="54" xr:uid="{00000000-0005-0000-0000-000009000000}"/>
    <cellStyle name="一般 11 2" xfId="56" xr:uid="{00000000-0005-0000-0000-00000A000000}"/>
    <cellStyle name="一般 11 3" xfId="81" xr:uid="{00000000-0005-0000-0000-00000B000000}"/>
    <cellStyle name="一般 11 3 2" xfId="309" xr:uid="{00000000-0005-0000-0000-00000C000000}"/>
    <cellStyle name="一般 12" xfId="14" xr:uid="{00000000-0005-0000-0000-00000D000000}"/>
    <cellStyle name="一般 12 2" xfId="15" xr:uid="{00000000-0005-0000-0000-00000E000000}"/>
    <cellStyle name="一般 12 2 2" xfId="16" xr:uid="{00000000-0005-0000-0000-00000F000000}"/>
    <cellStyle name="一般 2" xfId="2" xr:uid="{00000000-0005-0000-0000-000010000000}"/>
    <cellStyle name="一般 2 2" xfId="4" xr:uid="{00000000-0005-0000-0000-000011000000}"/>
    <cellStyle name="一般 2 2 2" xfId="78" xr:uid="{00000000-0005-0000-0000-000012000000}"/>
    <cellStyle name="一般 2 2 2 2" xfId="306" xr:uid="{00000000-0005-0000-0000-000013000000}"/>
    <cellStyle name="一般 2 3" xfId="17" xr:uid="{00000000-0005-0000-0000-000014000000}"/>
    <cellStyle name="一般 2 3 2" xfId="18" xr:uid="{00000000-0005-0000-0000-000015000000}"/>
    <cellStyle name="一般 2 3 2 2" xfId="19" xr:uid="{00000000-0005-0000-0000-000016000000}"/>
    <cellStyle name="一般 2 3 3" xfId="20" xr:uid="{00000000-0005-0000-0000-000017000000}"/>
    <cellStyle name="一般 2 4" xfId="1" xr:uid="{00000000-0005-0000-0000-000018000000}"/>
    <cellStyle name="一般 2 4 2" xfId="21" xr:uid="{00000000-0005-0000-0000-000019000000}"/>
    <cellStyle name="一般 2 4 3" xfId="22" xr:uid="{00000000-0005-0000-0000-00001A000000}"/>
    <cellStyle name="一般 2 4 3 2" xfId="23" xr:uid="{00000000-0005-0000-0000-00001B000000}"/>
    <cellStyle name="一般 2 4 4" xfId="24" xr:uid="{00000000-0005-0000-0000-00001C000000}"/>
    <cellStyle name="一般 2 5" xfId="25" xr:uid="{00000000-0005-0000-0000-00001D000000}"/>
    <cellStyle name="一般 2 5 2" xfId="26" xr:uid="{00000000-0005-0000-0000-00001E000000}"/>
    <cellStyle name="一般 2 6" xfId="27" xr:uid="{00000000-0005-0000-0000-00001F000000}"/>
    <cellStyle name="一般 2 7" xfId="311" xr:uid="{00000000-0005-0000-0000-000020000000}"/>
    <cellStyle name="一般 3" xfId="28" xr:uid="{00000000-0005-0000-0000-000021000000}"/>
    <cellStyle name="一般 3 2" xfId="29" xr:uid="{00000000-0005-0000-0000-000022000000}"/>
    <cellStyle name="一般 3 3" xfId="30" xr:uid="{00000000-0005-0000-0000-000023000000}"/>
    <cellStyle name="一般 4" xfId="31" xr:uid="{00000000-0005-0000-0000-000024000000}"/>
    <cellStyle name="一般 4 3 2 2" xfId="32" xr:uid="{00000000-0005-0000-0000-000025000000}"/>
    <cellStyle name="一般 4 3 2 2 2" xfId="33" xr:uid="{00000000-0005-0000-0000-000026000000}"/>
    <cellStyle name="一般 4 3 2 2 2 2" xfId="34" xr:uid="{00000000-0005-0000-0000-000027000000}"/>
    <cellStyle name="一般 4 3 2 2 3" xfId="35" xr:uid="{00000000-0005-0000-0000-000028000000}"/>
    <cellStyle name="一般 5" xfId="36" xr:uid="{00000000-0005-0000-0000-000029000000}"/>
    <cellStyle name="一般 5 2" xfId="37" xr:uid="{00000000-0005-0000-0000-00002A000000}"/>
    <cellStyle name="一般 5 3" xfId="38" xr:uid="{00000000-0005-0000-0000-00002B000000}"/>
    <cellStyle name="一般 5 3 2" xfId="39" xr:uid="{00000000-0005-0000-0000-00002C000000}"/>
    <cellStyle name="一般 5 3 2 2" xfId="40" xr:uid="{00000000-0005-0000-0000-00002D000000}"/>
    <cellStyle name="一般 5 3 3" xfId="41" xr:uid="{00000000-0005-0000-0000-00002E000000}"/>
    <cellStyle name="一般 6" xfId="42" xr:uid="{00000000-0005-0000-0000-00002F000000}"/>
    <cellStyle name="一般 6 2" xfId="43" xr:uid="{00000000-0005-0000-0000-000030000000}"/>
    <cellStyle name="一般 7" xfId="44" xr:uid="{00000000-0005-0000-0000-000031000000}"/>
    <cellStyle name="一般 8" xfId="45" xr:uid="{00000000-0005-0000-0000-000032000000}"/>
    <cellStyle name="一般 9" xfId="46" xr:uid="{00000000-0005-0000-0000-000033000000}"/>
    <cellStyle name="一般 9 2" xfId="53" xr:uid="{00000000-0005-0000-0000-000034000000}"/>
    <cellStyle name="一般 9 3" xfId="55" xr:uid="{00000000-0005-0000-0000-000035000000}"/>
    <cellStyle name="一般 9 3 2" xfId="57" xr:uid="{00000000-0005-0000-0000-000036000000}"/>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xr:uid="{00000000-0005-0000-0000-0000BF000000}"/>
    <cellStyle name="常规 2 2" xfId="3" xr:uid="{00000000-0005-0000-0000-0000C0000000}"/>
    <cellStyle name="常规 2 2 2" xfId="5" xr:uid="{00000000-0005-0000-0000-0000C1000000}"/>
    <cellStyle name="常规 2 2 2 2" xfId="80" xr:uid="{00000000-0005-0000-0000-0000C2000000}"/>
    <cellStyle name="常规 2 2 2 2 2" xfId="310" xr:uid="{00000000-0005-0000-0000-0000C3000000}"/>
    <cellStyle name="常规 2 2 2 3" xfId="307" xr:uid="{00000000-0005-0000-0000-0000C4000000}"/>
    <cellStyle name="常规 2 2 3" xfId="48" xr:uid="{00000000-0005-0000-0000-0000C5000000}"/>
    <cellStyle name="常规 2 2 3 2" xfId="49" xr:uid="{00000000-0005-0000-0000-0000C6000000}"/>
    <cellStyle name="常规 2 2 3 3" xfId="50" xr:uid="{00000000-0005-0000-0000-0000C7000000}"/>
    <cellStyle name="常规 2 2 4" xfId="79" xr:uid="{00000000-0005-0000-0000-0000C8000000}"/>
    <cellStyle name="常规 2 2 4 2" xfId="308" xr:uid="{00000000-0005-0000-0000-0000C9000000}"/>
    <cellStyle name="常规 3" xfId="51" xr:uid="{00000000-0005-0000-0000-0000CA000000}"/>
    <cellStyle name="常规 4" xfId="52" xr:uid="{00000000-0005-0000-0000-0000CB000000}"/>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9" Type="http://schemas.openxmlformats.org/officeDocument/2006/relationships/hyperlink" Target="mailto:Version_Before_127@Word_1"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 Id="rId3" Type="http://schemas.openxmlformats.org/officeDocument/2006/relationships/hyperlink" Target="mailto:Chip_ID@ALS_FH_Right"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0" Type="http://schemas.openxmlformats.org/officeDocument/2006/relationships/hyperlink" Target="mailto:VMON_Frequency@FH_L_W_CH10"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9" Type="http://schemas.openxmlformats.org/officeDocument/2006/relationships/hyperlink" Target="mailto:Check@Front_Camera-Plant"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 Id="rId8" Type="http://schemas.openxmlformats.org/officeDocument/2006/relationships/hyperlink" Target="mailto:Check@Front_Camera-X_Code" TargetMode="External"/><Relationship Id="rId3" Type="http://schemas.openxmlformats.org/officeDocument/2006/relationships/hyperlink" Target="mailto:Check@Front_Camera-General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0" Type="http://schemas.openxmlformats.org/officeDocument/2006/relationships/hyperlink" Target="mailto:Check@Front_Camera-Substrate_Variant" TargetMode="External"/><Relationship Id="rId41" Type="http://schemas.openxmlformats.org/officeDocument/2006/relationships/hyperlink" Target="mailto:Temperature5@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373"/>
  <sheetViews>
    <sheetView tabSelected="1" topLeftCell="A351" workbookViewId="0">
      <selection activeCell="A375" sqref="A375"/>
    </sheetView>
  </sheetViews>
  <sheetFormatPr defaultColWidth="70.625" defaultRowHeight="15.95" customHeight="1" x14ac:dyDescent="0.25"/>
  <cols>
    <col min="1" max="1" width="140" customWidth="1"/>
    <col min="2" max="2" width="80.375" customWidth="1"/>
    <col min="3" max="3" width="11.375" bestFit="1" customWidth="1"/>
    <col min="4" max="4" width="10.125" bestFit="1" customWidth="1"/>
  </cols>
  <sheetData>
    <row r="1" spans="1:4" ht="30" customHeight="1" x14ac:dyDescent="0.25">
      <c r="A1" s="138" t="s">
        <v>394</v>
      </c>
      <c r="B1" s="138"/>
    </row>
    <row r="2" spans="1:4" ht="30" customHeight="1" thickBot="1" x14ac:dyDescent="0.3">
      <c r="A2" s="138" t="s">
        <v>422</v>
      </c>
      <c r="B2" s="138"/>
    </row>
    <row r="3" spans="1:4" ht="16.350000000000001" customHeight="1" thickBot="1" x14ac:dyDescent="0.3">
      <c r="A3" s="139" t="s">
        <v>396</v>
      </c>
      <c r="B3" s="142" t="s">
        <v>398</v>
      </c>
      <c r="C3" s="140">
        <f>DATE(2019,9,21)</f>
        <v>43729</v>
      </c>
      <c r="D3" s="141" t="s">
        <v>395</v>
      </c>
    </row>
    <row r="4" spans="1:4" ht="15.95" customHeight="1" x14ac:dyDescent="0.25">
      <c r="A4" s="1" t="s">
        <v>397</v>
      </c>
      <c r="B4" s="1"/>
    </row>
    <row r="5" spans="1:4" ht="15.95" customHeight="1" thickBot="1" x14ac:dyDescent="0.3">
      <c r="A5" s="1" t="s">
        <v>399</v>
      </c>
      <c r="B5" s="3" t="s">
        <v>407</v>
      </c>
    </row>
    <row r="6" spans="1:4" ht="16.350000000000001" customHeight="1" thickBot="1" x14ac:dyDescent="0.3">
      <c r="A6" s="139" t="s">
        <v>400</v>
      </c>
      <c r="B6" s="142" t="s">
        <v>398</v>
      </c>
      <c r="C6" s="140">
        <f>DATE(2019,9,21)</f>
        <v>43729</v>
      </c>
      <c r="D6" s="141" t="s">
        <v>395</v>
      </c>
    </row>
    <row r="7" spans="1:4" ht="15.95" customHeight="1" x14ac:dyDescent="0.25">
      <c r="A7" s="1" t="s">
        <v>397</v>
      </c>
    </row>
    <row r="8" spans="1:4" ht="15.95" customHeight="1" thickBot="1" x14ac:dyDescent="0.3">
      <c r="A8" s="143" t="s">
        <v>401</v>
      </c>
      <c r="B8" s="3"/>
    </row>
    <row r="9" spans="1:4" ht="16.350000000000001" customHeight="1" thickBot="1" x14ac:dyDescent="0.3">
      <c r="A9" s="139" t="s">
        <v>402</v>
      </c>
      <c r="B9" s="142" t="s">
        <v>398</v>
      </c>
      <c r="C9" s="140">
        <f>DATE(2019,9,21)</f>
        <v>43729</v>
      </c>
      <c r="D9" s="141" t="s">
        <v>395</v>
      </c>
    </row>
    <row r="10" spans="1:4" ht="15.95" customHeight="1" x14ac:dyDescent="0.25">
      <c r="A10" s="1" t="s">
        <v>403</v>
      </c>
    </row>
    <row r="11" spans="1:4" ht="15.95" customHeight="1" thickBot="1" x14ac:dyDescent="0.3">
      <c r="A11" s="143" t="s">
        <v>404</v>
      </c>
      <c r="B11" s="3" t="s">
        <v>413</v>
      </c>
    </row>
    <row r="12" spans="1:4" ht="16.350000000000001" customHeight="1" thickBot="1" x14ac:dyDescent="0.3">
      <c r="A12" s="139" t="s">
        <v>406</v>
      </c>
      <c r="B12" s="142" t="s">
        <v>398</v>
      </c>
      <c r="C12" s="140">
        <f>DATE(2019,9,23)</f>
        <v>43731</v>
      </c>
      <c r="D12" s="141" t="s">
        <v>395</v>
      </c>
    </row>
    <row r="13" spans="1:4" ht="15.95" customHeight="1" x14ac:dyDescent="0.25">
      <c r="A13" s="143" t="s">
        <v>397</v>
      </c>
    </row>
    <row r="14" spans="1:4" ht="15.95" customHeight="1" x14ac:dyDescent="0.25">
      <c r="A14" s="143" t="s">
        <v>408</v>
      </c>
      <c r="B14" s="3" t="s">
        <v>409</v>
      </c>
    </row>
    <row r="15" spans="1:4" ht="15.95" customHeight="1" thickBot="1" x14ac:dyDescent="0.3">
      <c r="A15" s="143" t="s">
        <v>410</v>
      </c>
      <c r="B15" s="3" t="s">
        <v>411</v>
      </c>
    </row>
    <row r="16" spans="1:4" ht="16.350000000000001" customHeight="1" thickBot="1" x14ac:dyDescent="0.3">
      <c r="A16" s="139" t="s">
        <v>412</v>
      </c>
      <c r="B16" s="142" t="s">
        <v>398</v>
      </c>
      <c r="C16" s="140">
        <f>DATE(2019,9,23)</f>
        <v>43731</v>
      </c>
      <c r="D16" s="141" t="s">
        <v>395</v>
      </c>
    </row>
    <row r="17" spans="1:4" ht="15.95" customHeight="1" x14ac:dyDescent="0.25">
      <c r="A17" s="1" t="s">
        <v>403</v>
      </c>
    </row>
    <row r="18" spans="1:4" ht="15.95" customHeight="1" x14ac:dyDescent="0.25">
      <c r="A18" s="143" t="s">
        <v>414</v>
      </c>
      <c r="B18" s="3" t="s">
        <v>416</v>
      </c>
    </row>
    <row r="19" spans="1:4" ht="15.95" customHeight="1" thickBot="1" x14ac:dyDescent="0.3">
      <c r="A19" s="143" t="s">
        <v>417</v>
      </c>
      <c r="B19" s="3" t="s">
        <v>418</v>
      </c>
    </row>
    <row r="20" spans="1:4" ht="16.350000000000001" customHeight="1" thickBot="1" x14ac:dyDescent="0.3">
      <c r="A20" s="139" t="s">
        <v>419</v>
      </c>
      <c r="B20" s="142" t="s">
        <v>398</v>
      </c>
      <c r="C20" s="140">
        <f>DATE(2019,9,24)</f>
        <v>43732</v>
      </c>
      <c r="D20" s="141" t="s">
        <v>395</v>
      </c>
    </row>
    <row r="21" spans="1:4" ht="15.95" customHeight="1" x14ac:dyDescent="0.25">
      <c r="A21" s="143" t="s">
        <v>397</v>
      </c>
    </row>
    <row r="22" spans="1:4" ht="15.95" customHeight="1" thickBot="1" x14ac:dyDescent="0.3">
      <c r="A22" s="143" t="s">
        <v>420</v>
      </c>
      <c r="B22" s="3" t="s">
        <v>427</v>
      </c>
    </row>
    <row r="23" spans="1:4" ht="16.350000000000001" customHeight="1" thickBot="1" x14ac:dyDescent="0.3">
      <c r="A23" s="139" t="s">
        <v>423</v>
      </c>
      <c r="B23" s="142" t="s">
        <v>398</v>
      </c>
      <c r="C23" s="140">
        <f>DATE(2019,9,25)</f>
        <v>43733</v>
      </c>
      <c r="D23" s="141" t="s">
        <v>395</v>
      </c>
    </row>
    <row r="24" spans="1:4" ht="15.95" customHeight="1" x14ac:dyDescent="0.25">
      <c r="A24" s="143" t="s">
        <v>397</v>
      </c>
    </row>
    <row r="25" spans="1:4" ht="15.95" customHeight="1" thickBot="1" x14ac:dyDescent="0.3">
      <c r="A25" s="143" t="s">
        <v>404</v>
      </c>
      <c r="B25" s="3" t="s">
        <v>424</v>
      </c>
    </row>
    <row r="26" spans="1:4" ht="16.350000000000001" customHeight="1" thickBot="1" x14ac:dyDescent="0.3">
      <c r="A26" s="139" t="s">
        <v>426</v>
      </c>
      <c r="B26" s="142" t="s">
        <v>398</v>
      </c>
      <c r="C26" s="140">
        <f>DATE(2019,9,25)</f>
        <v>43733</v>
      </c>
      <c r="D26" s="141" t="s">
        <v>395</v>
      </c>
    </row>
    <row r="27" spans="1:4" ht="15.95" customHeight="1" x14ac:dyDescent="0.25">
      <c r="A27" s="143" t="s">
        <v>397</v>
      </c>
      <c r="B27" s="3"/>
    </row>
    <row r="28" spans="1:4" ht="15.95" customHeight="1" thickBot="1" x14ac:dyDescent="0.3">
      <c r="A28" t="s">
        <v>425</v>
      </c>
      <c r="B28" s="3" t="s">
        <v>428</v>
      </c>
    </row>
    <row r="29" spans="1:4" ht="16.350000000000001" customHeight="1" thickBot="1" x14ac:dyDescent="0.3">
      <c r="A29" s="139" t="s">
        <v>429</v>
      </c>
      <c r="B29" s="142" t="s">
        <v>398</v>
      </c>
      <c r="C29" s="140">
        <f>DATE(2019,10,9)</f>
        <v>43747</v>
      </c>
      <c r="D29" s="141" t="s">
        <v>430</v>
      </c>
    </row>
    <row r="30" spans="1:4" ht="15.95" customHeight="1" x14ac:dyDescent="0.25">
      <c r="A30" s="143" t="s">
        <v>403</v>
      </c>
    </row>
    <row r="31" spans="1:4" ht="15.95" customHeight="1" x14ac:dyDescent="0.25">
      <c r="A31" s="143" t="s">
        <v>432</v>
      </c>
    </row>
    <row r="32" spans="1:4" ht="15.95" customHeight="1" x14ac:dyDescent="0.25">
      <c r="A32" s="143" t="s">
        <v>431</v>
      </c>
    </row>
    <row r="33" spans="1:4" ht="30" customHeight="1" x14ac:dyDescent="0.25">
      <c r="A33" s="138" t="s">
        <v>394</v>
      </c>
      <c r="B33" s="138"/>
    </row>
    <row r="34" spans="1:4" ht="30" customHeight="1" thickBot="1" x14ac:dyDescent="0.3">
      <c r="A34" s="138" t="s">
        <v>608</v>
      </c>
      <c r="B34" s="138"/>
    </row>
    <row r="35" spans="1:4" ht="16.350000000000001" customHeight="1" thickBot="1" x14ac:dyDescent="0.3">
      <c r="A35" s="139" t="s">
        <v>631</v>
      </c>
      <c r="B35" s="142" t="s">
        <v>398</v>
      </c>
      <c r="C35" s="140">
        <f>DATE(2019,11,22)</f>
        <v>43791</v>
      </c>
      <c r="D35" s="141" t="s">
        <v>637</v>
      </c>
    </row>
    <row r="36" spans="1:4" ht="15.95" customHeight="1" x14ac:dyDescent="0.25">
      <c r="A36" s="143" t="s">
        <v>1127</v>
      </c>
    </row>
    <row r="37" spans="1:4" ht="15.95" customHeight="1" x14ac:dyDescent="0.25">
      <c r="A37" s="143" t="s">
        <v>1128</v>
      </c>
    </row>
    <row r="38" spans="1:4" ht="15.95" customHeight="1" x14ac:dyDescent="0.25">
      <c r="A38" s="143" t="s">
        <v>1129</v>
      </c>
    </row>
    <row r="39" spans="1:4" ht="15.95" customHeight="1" x14ac:dyDescent="0.25">
      <c r="A39" s="143" t="s">
        <v>1130</v>
      </c>
    </row>
    <row r="40" spans="1:4" ht="15.95" customHeight="1" x14ac:dyDescent="0.25">
      <c r="A40" s="143" t="s">
        <v>1131</v>
      </c>
    </row>
    <row r="41" spans="1:4" ht="15.95" customHeight="1" x14ac:dyDescent="0.25">
      <c r="A41" s="143" t="s">
        <v>1132</v>
      </c>
    </row>
    <row r="42" spans="1:4" ht="15.95" customHeight="1" x14ac:dyDescent="0.25">
      <c r="A42" s="143"/>
    </row>
    <row r="43" spans="1:4" ht="15.95" customHeight="1" x14ac:dyDescent="0.25">
      <c r="A43" s="143" t="s">
        <v>1133</v>
      </c>
    </row>
    <row r="44" spans="1:4" ht="15.95" customHeight="1" x14ac:dyDescent="0.25">
      <c r="A44" s="143" t="s">
        <v>1134</v>
      </c>
    </row>
    <row r="45" spans="1:4" ht="15.95" customHeight="1" x14ac:dyDescent="0.25">
      <c r="A45" s="143" t="s">
        <v>1135</v>
      </c>
    </row>
    <row r="46" spans="1:4" ht="15.95" customHeight="1" x14ac:dyDescent="0.25">
      <c r="A46" s="143" t="s">
        <v>1136</v>
      </c>
    </row>
    <row r="47" spans="1:4" ht="15.95" customHeight="1" x14ac:dyDescent="0.25">
      <c r="A47" s="143"/>
    </row>
    <row r="48" spans="1:4" ht="15.95" customHeight="1" x14ac:dyDescent="0.25">
      <c r="A48" s="143" t="s">
        <v>1137</v>
      </c>
    </row>
    <row r="49" spans="1:4" ht="15.95" customHeight="1" x14ac:dyDescent="0.25">
      <c r="A49" s="143" t="s">
        <v>1138</v>
      </c>
    </row>
    <row r="50" spans="1:4" ht="15.95" customHeight="1" x14ac:dyDescent="0.25">
      <c r="A50" s="143"/>
    </row>
    <row r="51" spans="1:4" ht="15.95" customHeight="1" x14ac:dyDescent="0.25">
      <c r="A51" s="143" t="s">
        <v>1139</v>
      </c>
    </row>
    <row r="52" spans="1:4" ht="15.95" customHeight="1" x14ac:dyDescent="0.25">
      <c r="A52" s="143" t="s">
        <v>1140</v>
      </c>
    </row>
    <row r="53" spans="1:4" ht="15.95" customHeight="1" x14ac:dyDescent="0.25">
      <c r="A53" s="143" t="s">
        <v>1135</v>
      </c>
    </row>
    <row r="54" spans="1:4" ht="15.95" customHeight="1" thickBot="1" x14ac:dyDescent="0.3">
      <c r="A54" s="301"/>
    </row>
    <row r="55" spans="1:4" ht="16.350000000000001" customHeight="1" thickBot="1" x14ac:dyDescent="0.3">
      <c r="A55" s="139" t="s">
        <v>632</v>
      </c>
      <c r="B55" s="142" t="s">
        <v>398</v>
      </c>
      <c r="C55" s="140">
        <f>DATE(2019,12,3)</f>
        <v>43802</v>
      </c>
      <c r="D55" s="141" t="s">
        <v>637</v>
      </c>
    </row>
    <row r="56" spans="1:4" ht="15.95" customHeight="1" x14ac:dyDescent="0.25">
      <c r="A56" s="143" t="s">
        <v>1106</v>
      </c>
    </row>
    <row r="57" spans="1:4" ht="15.95" customHeight="1" x14ac:dyDescent="0.25">
      <c r="A57" s="143" t="s">
        <v>633</v>
      </c>
      <c r="B57" s="3" t="s">
        <v>635</v>
      </c>
    </row>
    <row r="58" spans="1:4" ht="15.95" customHeight="1" x14ac:dyDescent="0.25">
      <c r="A58" s="143" t="s">
        <v>634</v>
      </c>
      <c r="B58" s="3" t="s">
        <v>647</v>
      </c>
    </row>
    <row r="59" spans="1:4" ht="15.95" customHeight="1" thickBot="1" x14ac:dyDescent="0.3">
      <c r="A59" s="303"/>
    </row>
    <row r="60" spans="1:4" ht="16.350000000000001" customHeight="1" thickBot="1" x14ac:dyDescent="0.3">
      <c r="A60" s="139" t="s">
        <v>645</v>
      </c>
      <c r="B60" s="142" t="s">
        <v>398</v>
      </c>
      <c r="C60" s="140">
        <f>DATE(2019,12,4)</f>
        <v>43803</v>
      </c>
      <c r="D60" s="141" t="s">
        <v>637</v>
      </c>
    </row>
    <row r="61" spans="1:4" ht="15.95" customHeight="1" x14ac:dyDescent="0.25">
      <c r="A61" s="143" t="s">
        <v>1106</v>
      </c>
    </row>
    <row r="62" spans="1:4" ht="15.95" customHeight="1" x14ac:dyDescent="0.25">
      <c r="A62" s="143" t="s">
        <v>638</v>
      </c>
      <c r="B62" s="3" t="s">
        <v>647</v>
      </c>
    </row>
    <row r="63" spans="1:4" ht="15.95" customHeight="1" x14ac:dyDescent="0.25">
      <c r="A63" s="143"/>
      <c r="B63" s="3"/>
    </row>
    <row r="64" spans="1:4" ht="15.95" customHeight="1" x14ac:dyDescent="0.25">
      <c r="A64" s="143" t="s">
        <v>643</v>
      </c>
    </row>
    <row r="65" spans="1:4" ht="15.95" customHeight="1" x14ac:dyDescent="0.25">
      <c r="A65" s="143" t="s">
        <v>646</v>
      </c>
    </row>
    <row r="66" spans="1:4" ht="15.95" customHeight="1" thickBot="1" x14ac:dyDescent="0.3"/>
    <row r="67" spans="1:4" ht="16.350000000000001" customHeight="1" thickBot="1" x14ac:dyDescent="0.3">
      <c r="A67" s="139" t="s">
        <v>648</v>
      </c>
      <c r="B67" s="142" t="s">
        <v>398</v>
      </c>
      <c r="C67" s="140">
        <f>DATE(2019,12,5)</f>
        <v>43804</v>
      </c>
      <c r="D67" s="141" t="s">
        <v>637</v>
      </c>
    </row>
    <row r="68" spans="1:4" ht="15.95" customHeight="1" x14ac:dyDescent="0.25">
      <c r="A68" s="143" t="s">
        <v>1111</v>
      </c>
    </row>
    <row r="69" spans="1:4" ht="15.95" customHeight="1" x14ac:dyDescent="0.25">
      <c r="A69" s="143" t="s">
        <v>1112</v>
      </c>
      <c r="B69" s="3" t="s">
        <v>650</v>
      </c>
    </row>
    <row r="70" spans="1:4" ht="15.95" customHeight="1" x14ac:dyDescent="0.25">
      <c r="A70" s="143"/>
      <c r="B70" s="3"/>
    </row>
    <row r="71" spans="1:4" ht="15.95" customHeight="1" x14ac:dyDescent="0.25">
      <c r="A71" s="143" t="s">
        <v>1115</v>
      </c>
    </row>
    <row r="72" spans="1:4" ht="15.95" customHeight="1" x14ac:dyDescent="0.25">
      <c r="A72" s="143" t="s">
        <v>1110</v>
      </c>
    </row>
    <row r="73" spans="1:4" ht="15.95" customHeight="1" x14ac:dyDescent="0.25">
      <c r="A73" s="143"/>
    </row>
    <row r="74" spans="1:4" ht="15.95" customHeight="1" x14ac:dyDescent="0.25">
      <c r="A74" s="143" t="s">
        <v>1109</v>
      </c>
    </row>
    <row r="75" spans="1:4" ht="15.95" customHeight="1" x14ac:dyDescent="0.25">
      <c r="A75" s="143" t="s">
        <v>1114</v>
      </c>
      <c r="B75" s="3" t="s">
        <v>1107</v>
      </c>
    </row>
    <row r="76" spans="1:4" ht="15.95" customHeight="1" thickBot="1" x14ac:dyDescent="0.3">
      <c r="B76" s="3"/>
    </row>
    <row r="77" spans="1:4" ht="16.350000000000001" customHeight="1" thickBot="1" x14ac:dyDescent="0.3">
      <c r="A77" s="139" t="s">
        <v>1126</v>
      </c>
      <c r="B77" s="142" t="s">
        <v>398</v>
      </c>
      <c r="C77" s="140">
        <f>DATE(2019,12,7)</f>
        <v>43806</v>
      </c>
      <c r="D77" s="141" t="s">
        <v>637</v>
      </c>
    </row>
    <row r="78" spans="1:4" ht="15.95" customHeight="1" x14ac:dyDescent="0.25">
      <c r="A78" s="143" t="s">
        <v>1142</v>
      </c>
    </row>
    <row r="79" spans="1:4" ht="15.95" customHeight="1" x14ac:dyDescent="0.25">
      <c r="A79" s="143" t="s">
        <v>1141</v>
      </c>
    </row>
    <row r="80" spans="1:4" ht="15.95" customHeight="1" thickBot="1" x14ac:dyDescent="0.3">
      <c r="A80" s="143"/>
    </row>
    <row r="81" spans="1:4" ht="16.350000000000001" customHeight="1" thickBot="1" x14ac:dyDescent="0.3">
      <c r="A81" s="139" t="s">
        <v>1157</v>
      </c>
      <c r="B81" s="142" t="s">
        <v>398</v>
      </c>
      <c r="C81" s="140">
        <f>DATE(2019,12,7)</f>
        <v>43806</v>
      </c>
      <c r="D81" s="141" t="s">
        <v>637</v>
      </c>
    </row>
    <row r="82" spans="1:4" ht="15.95" customHeight="1" x14ac:dyDescent="0.25">
      <c r="A82" s="143" t="s">
        <v>1158</v>
      </c>
    </row>
    <row r="83" spans="1:4" ht="15.95" customHeight="1" x14ac:dyDescent="0.25">
      <c r="A83" s="143" t="s">
        <v>1159</v>
      </c>
    </row>
    <row r="84" spans="1:4" ht="15.95" customHeight="1" x14ac:dyDescent="0.25">
      <c r="A84" s="3" t="s">
        <v>1161</v>
      </c>
      <c r="B84" s="3" t="s">
        <v>1165</v>
      </c>
    </row>
    <row r="85" spans="1:4" ht="15.95" customHeight="1" x14ac:dyDescent="0.25">
      <c r="A85" s="3"/>
    </row>
    <row r="86" spans="1:4" ht="15.95" customHeight="1" x14ac:dyDescent="0.25">
      <c r="A86" s="143" t="s">
        <v>1162</v>
      </c>
      <c r="B86" s="143"/>
    </row>
    <row r="87" spans="1:4" ht="15.95" customHeight="1" x14ac:dyDescent="0.25">
      <c r="A87" s="143" t="s">
        <v>1160</v>
      </c>
      <c r="B87" s="3" t="s">
        <v>1165</v>
      </c>
    </row>
    <row r="88" spans="1:4" ht="15.95" customHeight="1" x14ac:dyDescent="0.25">
      <c r="A88" s="143" t="s">
        <v>1164</v>
      </c>
    </row>
    <row r="90" spans="1:4" ht="15.95" customHeight="1" x14ac:dyDescent="0.25">
      <c r="A90" s="143" t="s">
        <v>1166</v>
      </c>
    </row>
    <row r="91" spans="1:4" ht="15.95" customHeight="1" x14ac:dyDescent="0.25">
      <c r="A91" s="143" t="s">
        <v>1160</v>
      </c>
      <c r="B91" s="3" t="s">
        <v>1165</v>
      </c>
    </row>
    <row r="92" spans="1:4" ht="15.95" customHeight="1" x14ac:dyDescent="0.25">
      <c r="A92" s="143" t="s">
        <v>1164</v>
      </c>
    </row>
    <row r="93" spans="1:4" ht="15.95" customHeight="1" thickBot="1" x14ac:dyDescent="0.3"/>
    <row r="94" spans="1:4" ht="16.350000000000001" customHeight="1" thickBot="1" x14ac:dyDescent="0.3">
      <c r="A94" s="139" t="s">
        <v>1181</v>
      </c>
      <c r="B94" s="142" t="s">
        <v>398</v>
      </c>
      <c r="C94" s="140">
        <f>DATE(2019,12,9)</f>
        <v>43808</v>
      </c>
      <c r="D94" s="141" t="s">
        <v>637</v>
      </c>
    </row>
    <row r="95" spans="1:4" ht="15.95" customHeight="1" x14ac:dyDescent="0.25">
      <c r="A95" s="143" t="s">
        <v>1183</v>
      </c>
    </row>
    <row r="96" spans="1:4" ht="15.95" customHeight="1" x14ac:dyDescent="0.25">
      <c r="A96" s="143" t="s">
        <v>1184</v>
      </c>
      <c r="B96" s="526" t="s">
        <v>1185</v>
      </c>
    </row>
    <row r="97" spans="1:4" ht="15.95" customHeight="1" x14ac:dyDescent="0.25">
      <c r="A97" s="313" t="s">
        <v>1182</v>
      </c>
      <c r="B97" s="526"/>
    </row>
    <row r="98" spans="1:4" ht="15.95" customHeight="1" thickBot="1" x14ac:dyDescent="0.3"/>
    <row r="99" spans="1:4" ht="16.350000000000001" customHeight="1" thickBot="1" x14ac:dyDescent="0.3">
      <c r="A99" s="139" t="s">
        <v>1187</v>
      </c>
      <c r="B99" s="142" t="s">
        <v>398</v>
      </c>
      <c r="C99" s="140">
        <f>DATE(2019,12,10)</f>
        <v>43809</v>
      </c>
      <c r="D99" s="141" t="s">
        <v>637</v>
      </c>
    </row>
    <row r="100" spans="1:4" ht="15.95" customHeight="1" x14ac:dyDescent="0.25">
      <c r="A100" s="143" t="s">
        <v>1142</v>
      </c>
    </row>
    <row r="101" spans="1:4" ht="15.95" customHeight="1" x14ac:dyDescent="0.25">
      <c r="A101" s="313" t="s">
        <v>1188</v>
      </c>
      <c r="B101" s="3" t="s">
        <v>1189</v>
      </c>
    </row>
    <row r="102" spans="1:4" ht="15.95" customHeight="1" thickBot="1" x14ac:dyDescent="0.3"/>
    <row r="103" spans="1:4" ht="16.350000000000001" customHeight="1" thickBot="1" x14ac:dyDescent="0.3">
      <c r="A103" s="139" t="s">
        <v>1203</v>
      </c>
      <c r="B103" s="142" t="s">
        <v>398</v>
      </c>
      <c r="C103" s="140">
        <f>DATE(2019,12,11)</f>
        <v>43810</v>
      </c>
      <c r="D103" s="141" t="s">
        <v>637</v>
      </c>
    </row>
    <row r="104" spans="1:4" ht="15.95" customHeight="1" x14ac:dyDescent="0.25">
      <c r="A104" s="313" t="s">
        <v>1127</v>
      </c>
    </row>
    <row r="105" spans="1:4" ht="15.95" customHeight="1" x14ac:dyDescent="0.25">
      <c r="A105" s="313" t="s">
        <v>1207</v>
      </c>
      <c r="B105" s="3" t="s">
        <v>1205</v>
      </c>
    </row>
    <row r="107" spans="1:4" ht="15.95" customHeight="1" x14ac:dyDescent="0.25">
      <c r="A107" s="313" t="s">
        <v>1206</v>
      </c>
    </row>
    <row r="108" spans="1:4" ht="15.95" customHeight="1" x14ac:dyDescent="0.25">
      <c r="A108" s="313" t="s">
        <v>1208</v>
      </c>
    </row>
    <row r="109" spans="1:4" ht="15.95" customHeight="1" thickBot="1" x14ac:dyDescent="0.3"/>
    <row r="110" spans="1:4" ht="15.95" customHeight="1" thickBot="1" x14ac:dyDescent="0.3">
      <c r="A110" s="139" t="s">
        <v>1222</v>
      </c>
      <c r="B110" s="142" t="s">
        <v>398</v>
      </c>
      <c r="C110" s="140">
        <f>DATE(2019,12,13)</f>
        <v>43812</v>
      </c>
      <c r="D110" s="141" t="s">
        <v>637</v>
      </c>
    </row>
    <row r="111" spans="1:4" ht="15.95" customHeight="1" x14ac:dyDescent="0.25">
      <c r="A111" s="313" t="s">
        <v>1142</v>
      </c>
    </row>
    <row r="112" spans="1:4" ht="15.95" customHeight="1" x14ac:dyDescent="0.25">
      <c r="A112" s="313" t="s">
        <v>1226</v>
      </c>
      <c r="B112" s="3" t="s">
        <v>1227</v>
      </c>
    </row>
    <row r="113" spans="1:4" ht="15.95" customHeight="1" thickBot="1" x14ac:dyDescent="0.3"/>
    <row r="114" spans="1:4" ht="15.95" customHeight="1" thickBot="1" x14ac:dyDescent="0.3">
      <c r="A114" s="139" t="s">
        <v>1243</v>
      </c>
      <c r="B114" s="142" t="s">
        <v>398</v>
      </c>
      <c r="C114" s="140">
        <f>DATE(2019,12,13)</f>
        <v>43812</v>
      </c>
      <c r="D114" s="141" t="s">
        <v>637</v>
      </c>
    </row>
    <row r="115" spans="1:4" ht="15.95" customHeight="1" x14ac:dyDescent="0.25">
      <c r="A115" s="313" t="s">
        <v>1244</v>
      </c>
    </row>
    <row r="116" spans="1:4" ht="15.95" customHeight="1" x14ac:dyDescent="0.25">
      <c r="A116" s="313" t="s">
        <v>1245</v>
      </c>
      <c r="B116" s="526" t="s">
        <v>1240</v>
      </c>
    </row>
    <row r="117" spans="1:4" ht="15.95" customHeight="1" x14ac:dyDescent="0.25">
      <c r="A117" s="313" t="s">
        <v>1247</v>
      </c>
      <c r="B117" s="526"/>
    </row>
    <row r="119" spans="1:4" ht="15.95" customHeight="1" x14ac:dyDescent="0.25">
      <c r="A119" s="313" t="s">
        <v>1241</v>
      </c>
    </row>
    <row r="120" spans="1:4" ht="15.95" customHeight="1" thickBot="1" x14ac:dyDescent="0.3">
      <c r="A120" s="313" t="s">
        <v>1246</v>
      </c>
      <c r="B120" s="3" t="s">
        <v>1242</v>
      </c>
    </row>
    <row r="121" spans="1:4" ht="15.95" customHeight="1" thickBot="1" x14ac:dyDescent="0.3">
      <c r="A121" s="139" t="s">
        <v>1251</v>
      </c>
      <c r="B121" s="142" t="s">
        <v>398</v>
      </c>
      <c r="C121" s="140">
        <f>DATE(2019,12,14)</f>
        <v>43813</v>
      </c>
      <c r="D121" s="141" t="s">
        <v>1252</v>
      </c>
    </row>
    <row r="122" spans="1:4" ht="15.95" customHeight="1" x14ac:dyDescent="0.25">
      <c r="A122" s="313" t="s">
        <v>1249</v>
      </c>
    </row>
    <row r="123" spans="1:4" ht="15.95" customHeight="1" x14ac:dyDescent="0.25">
      <c r="A123" s="313" t="s">
        <v>1250</v>
      </c>
      <c r="B123" s="3" t="s">
        <v>1337</v>
      </c>
    </row>
    <row r="124" spans="1:4" ht="15.95" customHeight="1" thickBot="1" x14ac:dyDescent="0.3">
      <c r="A124" s="313" t="s">
        <v>1253</v>
      </c>
      <c r="B124" s="3"/>
    </row>
    <row r="125" spans="1:4" ht="15.95" customHeight="1" thickBot="1" x14ac:dyDescent="0.3">
      <c r="A125" s="139" t="s">
        <v>1254</v>
      </c>
      <c r="B125" s="142" t="s">
        <v>398</v>
      </c>
      <c r="C125" s="140">
        <f>DATE(2019,12,14)</f>
        <v>43813</v>
      </c>
      <c r="D125" s="141" t="s">
        <v>395</v>
      </c>
    </row>
    <row r="126" spans="1:4" ht="15.95" customHeight="1" x14ac:dyDescent="0.25">
      <c r="A126" s="313" t="s">
        <v>1258</v>
      </c>
    </row>
    <row r="127" spans="1:4" ht="15.95" customHeight="1" x14ac:dyDescent="0.25">
      <c r="A127" s="313" t="s">
        <v>1259</v>
      </c>
      <c r="B127" s="3" t="s">
        <v>1338</v>
      </c>
    </row>
    <row r="128" spans="1:4" ht="15.95" customHeight="1" x14ac:dyDescent="0.25">
      <c r="A128" s="313" t="s">
        <v>1127</v>
      </c>
      <c r="B128" s="3"/>
    </row>
    <row r="129" spans="1:2" ht="15.95" customHeight="1" x14ac:dyDescent="0.25">
      <c r="A129" s="313" t="s">
        <v>1260</v>
      </c>
      <c r="B129" s="3" t="s">
        <v>1339</v>
      </c>
    </row>
    <row r="130" spans="1:2" ht="15.95" customHeight="1" x14ac:dyDescent="0.25">
      <c r="A130" s="313" t="s">
        <v>1261</v>
      </c>
      <c r="B130" s="3" t="s">
        <v>1314</v>
      </c>
    </row>
    <row r="131" spans="1:2" ht="15.95" customHeight="1" x14ac:dyDescent="0.25">
      <c r="A131" s="313" t="s">
        <v>1279</v>
      </c>
      <c r="B131" s="3" t="s">
        <v>1316</v>
      </c>
    </row>
    <row r="132" spans="1:2" ht="15.95" customHeight="1" x14ac:dyDescent="0.25">
      <c r="A132" s="313" t="s">
        <v>1133</v>
      </c>
      <c r="B132" s="3"/>
    </row>
    <row r="133" spans="1:2" ht="15.95" customHeight="1" x14ac:dyDescent="0.25">
      <c r="A133" s="313" t="s">
        <v>1317</v>
      </c>
      <c r="B133" s="3"/>
    </row>
    <row r="134" spans="1:2" ht="15.95" customHeight="1" x14ac:dyDescent="0.25">
      <c r="A134" s="313" t="s">
        <v>1262</v>
      </c>
      <c r="B134" s="3" t="s">
        <v>1314</v>
      </c>
    </row>
    <row r="135" spans="1:2" ht="15.95" customHeight="1" x14ac:dyDescent="0.25">
      <c r="A135" s="313" t="s">
        <v>1279</v>
      </c>
      <c r="B135" s="3" t="s">
        <v>1316</v>
      </c>
    </row>
    <row r="136" spans="1:2" ht="15.95" customHeight="1" x14ac:dyDescent="0.25">
      <c r="A136" s="313" t="s">
        <v>1315</v>
      </c>
      <c r="B136" s="3"/>
    </row>
    <row r="137" spans="1:2" ht="15.95" customHeight="1" x14ac:dyDescent="0.25">
      <c r="A137" s="313" t="s">
        <v>1142</v>
      </c>
      <c r="B137" s="3"/>
    </row>
    <row r="138" spans="1:2" ht="15.95" customHeight="1" x14ac:dyDescent="0.25">
      <c r="A138" s="313" t="s">
        <v>1260</v>
      </c>
      <c r="B138" s="3" t="s">
        <v>1339</v>
      </c>
    </row>
    <row r="139" spans="1:2" ht="15.95" customHeight="1" x14ac:dyDescent="0.25">
      <c r="A139" s="313" t="s">
        <v>1278</v>
      </c>
      <c r="B139" s="3" t="s">
        <v>1316</v>
      </c>
    </row>
    <row r="140" spans="1:2" ht="15.95" customHeight="1" x14ac:dyDescent="0.25">
      <c r="A140" s="313" t="s">
        <v>1312</v>
      </c>
      <c r="B140" s="3" t="s">
        <v>1340</v>
      </c>
    </row>
    <row r="141" spans="1:2" ht="15.95" customHeight="1" x14ac:dyDescent="0.25">
      <c r="A141" s="313" t="s">
        <v>1109</v>
      </c>
      <c r="B141" s="3"/>
    </row>
    <row r="142" spans="1:2" ht="15.95" customHeight="1" x14ac:dyDescent="0.25">
      <c r="A142" s="313" t="s">
        <v>1259</v>
      </c>
      <c r="B142" s="3" t="s">
        <v>1338</v>
      </c>
    </row>
    <row r="143" spans="1:2" ht="15.95" customHeight="1" x14ac:dyDescent="0.25">
      <c r="A143" s="313" t="s">
        <v>1139</v>
      </c>
      <c r="B143" s="3"/>
    </row>
    <row r="144" spans="1:2" ht="15.95" customHeight="1" x14ac:dyDescent="0.25">
      <c r="A144" s="313" t="s">
        <v>1260</v>
      </c>
      <c r="B144" s="3" t="s">
        <v>1339</v>
      </c>
    </row>
    <row r="145" spans="1:4" ht="15.95" customHeight="1" x14ac:dyDescent="0.25">
      <c r="A145" s="313" t="s">
        <v>1263</v>
      </c>
      <c r="B145" s="3" t="s">
        <v>1314</v>
      </c>
    </row>
    <row r="146" spans="1:4" ht="15.95" customHeight="1" x14ac:dyDescent="0.25">
      <c r="A146" s="313" t="s">
        <v>1279</v>
      </c>
      <c r="B146" s="3" t="s">
        <v>1316</v>
      </c>
    </row>
    <row r="147" spans="1:4" ht="15.95" customHeight="1" thickBot="1" x14ac:dyDescent="0.3">
      <c r="A147" s="313" t="s">
        <v>1313</v>
      </c>
      <c r="B147" s="3" t="s">
        <v>1340</v>
      </c>
    </row>
    <row r="148" spans="1:4" ht="15.95" customHeight="1" thickBot="1" x14ac:dyDescent="0.3">
      <c r="A148" s="139" t="s">
        <v>1353</v>
      </c>
      <c r="B148" s="142" t="s">
        <v>398</v>
      </c>
      <c r="C148" s="140">
        <f>DATE(2019,12,17)</f>
        <v>43816</v>
      </c>
      <c r="D148" s="141" t="s">
        <v>395</v>
      </c>
    </row>
    <row r="149" spans="1:4" ht="15.95" customHeight="1" x14ac:dyDescent="0.25">
      <c r="A149" s="313" t="s">
        <v>1355</v>
      </c>
    </row>
    <row r="150" spans="1:4" ht="15.95" customHeight="1" x14ac:dyDescent="0.25">
      <c r="A150" s="313" t="s">
        <v>1373</v>
      </c>
    </row>
    <row r="151" spans="1:4" ht="15.95" customHeight="1" x14ac:dyDescent="0.25">
      <c r="A151" s="313" t="s">
        <v>1133</v>
      </c>
    </row>
    <row r="152" spans="1:4" ht="15.95" customHeight="1" x14ac:dyDescent="0.25">
      <c r="A152" s="313" t="s">
        <v>1357</v>
      </c>
      <c r="B152" s="526" t="s">
        <v>1372</v>
      </c>
    </row>
    <row r="153" spans="1:4" ht="15.95" customHeight="1" x14ac:dyDescent="0.25">
      <c r="A153" s="313" t="s">
        <v>1358</v>
      </c>
      <c r="B153" s="526"/>
    </row>
    <row r="154" spans="1:4" ht="15.95" customHeight="1" x14ac:dyDescent="0.25">
      <c r="A154" s="313" t="s">
        <v>1364</v>
      </c>
      <c r="B154" s="526"/>
    </row>
    <row r="155" spans="1:4" ht="15.95" customHeight="1" x14ac:dyDescent="0.25">
      <c r="A155" s="313" t="s">
        <v>1365</v>
      </c>
      <c r="B155" s="526"/>
    </row>
    <row r="156" spans="1:4" ht="15.95" customHeight="1" x14ac:dyDescent="0.25">
      <c r="A156" s="313" t="s">
        <v>1366</v>
      </c>
      <c r="B156" s="526"/>
    </row>
    <row r="157" spans="1:4" ht="15.95" customHeight="1" x14ac:dyDescent="0.25">
      <c r="A157" s="313" t="s">
        <v>1367</v>
      </c>
      <c r="B157" s="526"/>
    </row>
    <row r="158" spans="1:4" ht="15.95" customHeight="1" x14ac:dyDescent="0.25">
      <c r="A158" s="313" t="s">
        <v>1368</v>
      </c>
      <c r="B158" s="526"/>
    </row>
    <row r="159" spans="1:4" ht="15.95" customHeight="1" x14ac:dyDescent="0.25">
      <c r="A159" s="313" t="s">
        <v>1374</v>
      </c>
    </row>
    <row r="160" spans="1:4" ht="15.95" customHeight="1" x14ac:dyDescent="0.25">
      <c r="A160" s="313" t="s">
        <v>1356</v>
      </c>
    </row>
    <row r="161" spans="1:4" ht="15.95" customHeight="1" x14ac:dyDescent="0.25">
      <c r="A161" s="313" t="s">
        <v>1359</v>
      </c>
    </row>
    <row r="162" spans="1:4" ht="15.95" customHeight="1" x14ac:dyDescent="0.25">
      <c r="A162" s="313" t="s">
        <v>1370</v>
      </c>
      <c r="B162" s="526" t="s">
        <v>1372</v>
      </c>
    </row>
    <row r="163" spans="1:4" ht="15.95" customHeight="1" x14ac:dyDescent="0.25">
      <c r="A163" s="313" t="s">
        <v>1369</v>
      </c>
      <c r="B163" s="526"/>
    </row>
    <row r="164" spans="1:4" ht="15.95" customHeight="1" x14ac:dyDescent="0.25">
      <c r="A164" s="313" t="s">
        <v>1375</v>
      </c>
    </row>
    <row r="165" spans="1:4" ht="15.95" customHeight="1" x14ac:dyDescent="0.25">
      <c r="A165" s="313" t="s">
        <v>1354</v>
      </c>
    </row>
    <row r="166" spans="1:4" ht="15.95" customHeight="1" x14ac:dyDescent="0.25">
      <c r="A166" s="313" t="s">
        <v>1371</v>
      </c>
      <c r="B166" s="526" t="s">
        <v>1372</v>
      </c>
    </row>
    <row r="167" spans="1:4" ht="15.95" customHeight="1" x14ac:dyDescent="0.25">
      <c r="A167" s="313" t="s">
        <v>1370</v>
      </c>
      <c r="B167" s="526"/>
    </row>
    <row r="168" spans="1:4" ht="15.95" customHeight="1" x14ac:dyDescent="0.25">
      <c r="A168" s="313" t="s">
        <v>1376</v>
      </c>
    </row>
    <row r="169" spans="1:4" ht="15.95" customHeight="1" x14ac:dyDescent="0.25">
      <c r="A169" s="313" t="s">
        <v>1357</v>
      </c>
      <c r="B169" s="526" t="s">
        <v>1372</v>
      </c>
    </row>
    <row r="170" spans="1:4" ht="15.95" customHeight="1" x14ac:dyDescent="0.25">
      <c r="A170" s="313" t="s">
        <v>1358</v>
      </c>
      <c r="B170" s="526"/>
    </row>
    <row r="171" spans="1:4" ht="15.95" customHeight="1" x14ac:dyDescent="0.25">
      <c r="A171" s="313" t="s">
        <v>1364</v>
      </c>
      <c r="B171" s="526"/>
    </row>
    <row r="172" spans="1:4" ht="15.95" customHeight="1" thickBot="1" x14ac:dyDescent="0.3">
      <c r="A172" s="313" t="s">
        <v>1369</v>
      </c>
      <c r="B172" s="526"/>
    </row>
    <row r="173" spans="1:4" ht="15.95" customHeight="1" thickBot="1" x14ac:dyDescent="0.3">
      <c r="A173" s="139" t="s">
        <v>1377</v>
      </c>
      <c r="B173" s="142" t="s">
        <v>398</v>
      </c>
      <c r="C173" s="140">
        <f>DATE(2019,12,18)</f>
        <v>43817</v>
      </c>
      <c r="D173" s="141" t="s">
        <v>637</v>
      </c>
    </row>
    <row r="174" spans="1:4" ht="15.95" customHeight="1" x14ac:dyDescent="0.25">
      <c r="A174" s="313" t="s">
        <v>1379</v>
      </c>
    </row>
    <row r="175" spans="1:4" ht="15.95" customHeight="1" x14ac:dyDescent="0.25">
      <c r="A175" s="313" t="s">
        <v>1380</v>
      </c>
      <c r="B175" s="3" t="s">
        <v>1385</v>
      </c>
      <c r="C175" s="348" t="s">
        <v>1399</v>
      </c>
    </row>
    <row r="176" spans="1:4" ht="15.95" customHeight="1" x14ac:dyDescent="0.25">
      <c r="A176" s="313" t="s">
        <v>1133</v>
      </c>
    </row>
    <row r="177" spans="1:4" ht="15.95" customHeight="1" x14ac:dyDescent="0.25">
      <c r="A177" s="313" t="s">
        <v>1382</v>
      </c>
      <c r="B177" s="3" t="s">
        <v>1385</v>
      </c>
    </row>
    <row r="178" spans="1:4" ht="15.95" customHeight="1" x14ac:dyDescent="0.25">
      <c r="A178" s="313" t="s">
        <v>1142</v>
      </c>
    </row>
    <row r="179" spans="1:4" ht="15.95" customHeight="1" x14ac:dyDescent="0.25">
      <c r="A179" s="313" t="s">
        <v>1378</v>
      </c>
    </row>
    <row r="180" spans="1:4" ht="15.95" customHeight="1" x14ac:dyDescent="0.25">
      <c r="A180" s="313" t="s">
        <v>1383</v>
      </c>
    </row>
    <row r="181" spans="1:4" ht="15.95" customHeight="1" thickBot="1" x14ac:dyDescent="0.3">
      <c r="A181" s="313" t="s">
        <v>1384</v>
      </c>
      <c r="B181" s="3" t="s">
        <v>1385</v>
      </c>
    </row>
    <row r="182" spans="1:4" ht="15.95" customHeight="1" thickBot="1" x14ac:dyDescent="0.3">
      <c r="A182" s="139" t="s">
        <v>1391</v>
      </c>
      <c r="B182" s="142" t="s">
        <v>398</v>
      </c>
      <c r="C182" s="140">
        <f>DATE(2019,12,19)</f>
        <v>43818</v>
      </c>
      <c r="D182" s="141" t="s">
        <v>637</v>
      </c>
    </row>
    <row r="183" spans="1:4" ht="15.95" customHeight="1" x14ac:dyDescent="0.25">
      <c r="A183" s="313" t="s">
        <v>1127</v>
      </c>
    </row>
    <row r="184" spans="1:4" ht="15.95" customHeight="1" thickBot="1" x14ac:dyDescent="0.3">
      <c r="A184" s="313" t="s">
        <v>1392</v>
      </c>
      <c r="B184" s="3" t="s">
        <v>1393</v>
      </c>
      <c r="C184" s="348" t="s">
        <v>1399</v>
      </c>
    </row>
    <row r="185" spans="1:4" ht="15.95" customHeight="1" thickBot="1" x14ac:dyDescent="0.3">
      <c r="A185" s="139" t="s">
        <v>1394</v>
      </c>
      <c r="B185" s="142" t="s">
        <v>398</v>
      </c>
      <c r="C185" s="140">
        <f>DATE(2019,12,19)</f>
        <v>43818</v>
      </c>
      <c r="D185" s="141" t="s">
        <v>1395</v>
      </c>
    </row>
    <row r="186" spans="1:4" ht="15.95" customHeight="1" x14ac:dyDescent="0.25">
      <c r="A186" s="313" t="s">
        <v>1396</v>
      </c>
    </row>
    <row r="187" spans="1:4" ht="15.95" customHeight="1" thickBot="1" x14ac:dyDescent="0.3">
      <c r="A187" s="313" t="s">
        <v>1397</v>
      </c>
      <c r="B187" s="3" t="s">
        <v>1400</v>
      </c>
    </row>
    <row r="188" spans="1:4" ht="15.95" customHeight="1" thickBot="1" x14ac:dyDescent="0.3">
      <c r="A188" s="139" t="s">
        <v>1401</v>
      </c>
      <c r="B188" s="142" t="s">
        <v>398</v>
      </c>
      <c r="C188" s="140">
        <f>DATE(2019,12,19)</f>
        <v>43818</v>
      </c>
      <c r="D188" s="141" t="s">
        <v>395</v>
      </c>
    </row>
    <row r="189" spans="1:4" ht="15.95" customHeight="1" x14ac:dyDescent="0.25">
      <c r="A189" s="313" t="s">
        <v>1158</v>
      </c>
    </row>
    <row r="190" spans="1:4" ht="15.95" customHeight="1" x14ac:dyDescent="0.25">
      <c r="A190" s="313" t="s">
        <v>1403</v>
      </c>
      <c r="B190" s="3" t="s">
        <v>1404</v>
      </c>
    </row>
    <row r="191" spans="1:4" ht="15.95" customHeight="1" x14ac:dyDescent="0.25">
      <c r="A191" s="313" t="s">
        <v>1133</v>
      </c>
    </row>
    <row r="192" spans="1:4" ht="15.95" customHeight="1" x14ac:dyDescent="0.25">
      <c r="A192" s="313" t="s">
        <v>1403</v>
      </c>
      <c r="B192" s="3" t="s">
        <v>1404</v>
      </c>
    </row>
    <row r="193" spans="1:4" ht="15.95" customHeight="1" x14ac:dyDescent="0.25">
      <c r="A193" s="313" t="s">
        <v>1405</v>
      </c>
    </row>
    <row r="194" spans="1:4" ht="15.95" customHeight="1" x14ac:dyDescent="0.25">
      <c r="A194" s="313" t="s">
        <v>1139</v>
      </c>
    </row>
    <row r="195" spans="1:4" ht="15.95" customHeight="1" thickBot="1" x14ac:dyDescent="0.3">
      <c r="A195" s="313" t="s">
        <v>1403</v>
      </c>
      <c r="B195" s="3" t="s">
        <v>1404</v>
      </c>
    </row>
    <row r="196" spans="1:4" ht="15.95" customHeight="1" thickBot="1" x14ac:dyDescent="0.3">
      <c r="A196" s="139" t="s">
        <v>1410</v>
      </c>
      <c r="B196" s="142" t="s">
        <v>398</v>
      </c>
      <c r="C196" s="140">
        <f>DATE(2019,12,23)</f>
        <v>43822</v>
      </c>
      <c r="D196" s="141" t="s">
        <v>637</v>
      </c>
    </row>
    <row r="197" spans="1:4" ht="15.95" customHeight="1" x14ac:dyDescent="0.25">
      <c r="A197" s="313" t="s">
        <v>1411</v>
      </c>
    </row>
    <row r="198" spans="1:4" ht="15.95" customHeight="1" x14ac:dyDescent="0.25">
      <c r="A198" s="313" t="s">
        <v>1413</v>
      </c>
      <c r="B198" s="3" t="s">
        <v>1417</v>
      </c>
    </row>
    <row r="199" spans="1:4" ht="15.95" customHeight="1" x14ac:dyDescent="0.25">
      <c r="A199" s="313" t="s">
        <v>1414</v>
      </c>
    </row>
    <row r="200" spans="1:4" ht="15.95" customHeight="1" x14ac:dyDescent="0.25">
      <c r="A200" s="313" t="s">
        <v>1418</v>
      </c>
      <c r="B200" s="3" t="s">
        <v>1417</v>
      </c>
    </row>
    <row r="201" spans="1:4" ht="15.95" customHeight="1" x14ac:dyDescent="0.25">
      <c r="A201" s="313" t="s">
        <v>1139</v>
      </c>
    </row>
    <row r="202" spans="1:4" ht="15.95" customHeight="1" thickBot="1" x14ac:dyDescent="0.3">
      <c r="A202" s="313" t="s">
        <v>1416</v>
      </c>
      <c r="B202" s="3" t="s">
        <v>1417</v>
      </c>
    </row>
    <row r="203" spans="1:4" ht="15.95" customHeight="1" thickBot="1" x14ac:dyDescent="0.3">
      <c r="A203" s="139" t="s">
        <v>1419</v>
      </c>
      <c r="B203" s="142" t="s">
        <v>398</v>
      </c>
      <c r="C203" s="140">
        <f>DATE(2019,12,25)</f>
        <v>43824</v>
      </c>
      <c r="D203" s="141" t="s">
        <v>637</v>
      </c>
    </row>
    <row r="204" spans="1:4" ht="15.95" customHeight="1" x14ac:dyDescent="0.25">
      <c r="A204" s="313" t="s">
        <v>1139</v>
      </c>
    </row>
    <row r="205" spans="1:4" ht="15.95" customHeight="1" x14ac:dyDescent="0.25">
      <c r="A205" s="313" t="s">
        <v>1422</v>
      </c>
      <c r="B205" s="526" t="s">
        <v>1421</v>
      </c>
    </row>
    <row r="206" spans="1:4" ht="15.95" customHeight="1" thickBot="1" x14ac:dyDescent="0.3">
      <c r="A206" s="313" t="s">
        <v>1423</v>
      </c>
      <c r="B206" s="526"/>
    </row>
    <row r="207" spans="1:4" ht="15.95" customHeight="1" thickBot="1" x14ac:dyDescent="0.3">
      <c r="A207" s="139" t="s">
        <v>1444</v>
      </c>
      <c r="B207" s="142" t="s">
        <v>398</v>
      </c>
      <c r="C207" s="140">
        <f>DATE(2019,12,26)</f>
        <v>43825</v>
      </c>
      <c r="D207" s="141" t="s">
        <v>637</v>
      </c>
    </row>
    <row r="208" spans="1:4" ht="15.95" customHeight="1" x14ac:dyDescent="0.25">
      <c r="A208" s="313" t="s">
        <v>1435</v>
      </c>
    </row>
    <row r="209" spans="1:4" ht="15.95" customHeight="1" x14ac:dyDescent="0.25">
      <c r="A209" s="313" t="s">
        <v>1439</v>
      </c>
      <c r="B209" s="3" t="s">
        <v>1437</v>
      </c>
    </row>
    <row r="210" spans="1:4" ht="15.95" customHeight="1" x14ac:dyDescent="0.25">
      <c r="A210" s="313" t="s">
        <v>1109</v>
      </c>
    </row>
    <row r="211" spans="1:4" ht="15.95" customHeight="1" thickBot="1" x14ac:dyDescent="0.3">
      <c r="A211" s="313" t="s">
        <v>1438</v>
      </c>
      <c r="B211" s="3" t="s">
        <v>1437</v>
      </c>
    </row>
    <row r="212" spans="1:4" ht="15.95" customHeight="1" thickBot="1" x14ac:dyDescent="0.3">
      <c r="A212" s="139" t="s">
        <v>1445</v>
      </c>
      <c r="B212" s="142" t="s">
        <v>398</v>
      </c>
      <c r="C212" s="140">
        <f>DATE(2020,1,13)</f>
        <v>43843</v>
      </c>
      <c r="D212" s="141" t="s">
        <v>1446</v>
      </c>
    </row>
    <row r="213" spans="1:4" ht="15.95" customHeight="1" x14ac:dyDescent="0.25">
      <c r="A213" s="313" t="s">
        <v>1447</v>
      </c>
    </row>
    <row r="214" spans="1:4" ht="15.95" customHeight="1" x14ac:dyDescent="0.25">
      <c r="A214" s="313" t="s">
        <v>1449</v>
      </c>
      <c r="B214" t="s">
        <v>1448</v>
      </c>
    </row>
    <row r="215" spans="1:4" ht="30" customHeight="1" x14ac:dyDescent="0.25">
      <c r="A215" s="138" t="s">
        <v>394</v>
      </c>
      <c r="B215" s="138"/>
    </row>
    <row r="216" spans="1:4" ht="30" customHeight="1" thickBot="1" x14ac:dyDescent="0.3">
      <c r="A216" s="138" t="s">
        <v>1453</v>
      </c>
      <c r="B216" s="138"/>
    </row>
    <row r="217" spans="1:4" ht="15.95" customHeight="1" thickBot="1" x14ac:dyDescent="0.3">
      <c r="A217" s="139" t="s">
        <v>1454</v>
      </c>
      <c r="B217" s="142" t="s">
        <v>398</v>
      </c>
      <c r="C217" s="140">
        <f>DATE(2020,2,25)</f>
        <v>43886</v>
      </c>
      <c r="D217" s="141" t="s">
        <v>395</v>
      </c>
    </row>
    <row r="218" spans="1:4" ht="15.95" customHeight="1" x14ac:dyDescent="0.25">
      <c r="A218" s="313" t="s">
        <v>1127</v>
      </c>
    </row>
    <row r="219" spans="1:4" ht="15.95" customHeight="1" thickBot="1" x14ac:dyDescent="0.3">
      <c r="A219" s="313" t="s">
        <v>1451</v>
      </c>
      <c r="B219" t="s">
        <v>1450</v>
      </c>
    </row>
    <row r="220" spans="1:4" ht="15.95" customHeight="1" thickBot="1" x14ac:dyDescent="0.3">
      <c r="A220" s="139" t="s">
        <v>1455</v>
      </c>
      <c r="B220" s="142" t="s">
        <v>398</v>
      </c>
      <c r="C220" s="140">
        <f>DATE(2020,2,26)</f>
        <v>43887</v>
      </c>
      <c r="D220" s="141" t="s">
        <v>395</v>
      </c>
    </row>
    <row r="221" spans="1:4" ht="15.95" customHeight="1" x14ac:dyDescent="0.25">
      <c r="A221" s="313" t="s">
        <v>1452</v>
      </c>
      <c r="B221" t="s">
        <v>1450</v>
      </c>
    </row>
    <row r="222" spans="1:4" ht="15.95" customHeight="1" thickBot="1" x14ac:dyDescent="0.3">
      <c r="A222" s="313" t="s">
        <v>1451</v>
      </c>
    </row>
    <row r="223" spans="1:4" ht="15.95" customHeight="1" thickBot="1" x14ac:dyDescent="0.3">
      <c r="A223" s="139" t="s">
        <v>1456</v>
      </c>
      <c r="B223" s="142" t="s">
        <v>398</v>
      </c>
      <c r="C223" s="140">
        <f>DATE(2020,2,27)</f>
        <v>43888</v>
      </c>
      <c r="D223" s="141" t="s">
        <v>395</v>
      </c>
    </row>
    <row r="224" spans="1:4" ht="15.95" customHeight="1" x14ac:dyDescent="0.25">
      <c r="A224" s="313" t="s">
        <v>1468</v>
      </c>
    </row>
    <row r="225" spans="1:4" ht="15.95" customHeight="1" thickBot="1" x14ac:dyDescent="0.3">
      <c r="A225" s="313" t="s">
        <v>1471</v>
      </c>
      <c r="B225" t="s">
        <v>1470</v>
      </c>
    </row>
    <row r="226" spans="1:4" ht="15.95" customHeight="1" thickBot="1" x14ac:dyDescent="0.3">
      <c r="A226" s="139" t="s">
        <v>1479</v>
      </c>
      <c r="B226" s="142" t="s">
        <v>398</v>
      </c>
      <c r="C226" s="140">
        <f>DATE(2020,3,4)</f>
        <v>43894</v>
      </c>
      <c r="D226" s="141" t="s">
        <v>395</v>
      </c>
    </row>
    <row r="227" spans="1:4" ht="15.95" customHeight="1" x14ac:dyDescent="0.25">
      <c r="A227" s="313" t="s">
        <v>1480</v>
      </c>
    </row>
    <row r="228" spans="1:4" ht="15.95" customHeight="1" x14ac:dyDescent="0.25">
      <c r="A228" s="313" t="s">
        <v>1486</v>
      </c>
    </row>
    <row r="229" spans="1:4" ht="15.95" customHeight="1" x14ac:dyDescent="0.25">
      <c r="A229" s="313" t="s">
        <v>1485</v>
      </c>
    </row>
    <row r="230" spans="1:4" ht="15.95" customHeight="1" x14ac:dyDescent="0.25">
      <c r="A230" s="313" t="s">
        <v>1139</v>
      </c>
    </row>
    <row r="231" spans="1:4" ht="15.95" customHeight="1" thickBot="1" x14ac:dyDescent="0.3">
      <c r="A231" s="313" t="s">
        <v>1484</v>
      </c>
    </row>
    <row r="232" spans="1:4" ht="15.95" customHeight="1" thickBot="1" x14ac:dyDescent="0.3">
      <c r="A232" s="139" t="s">
        <v>1488</v>
      </c>
      <c r="B232" s="142" t="s">
        <v>398</v>
      </c>
      <c r="C232" s="140">
        <f>DATE(2020,3,5)</f>
        <v>43895</v>
      </c>
      <c r="D232" s="141" t="s">
        <v>395</v>
      </c>
    </row>
    <row r="233" spans="1:4" ht="15.95" customHeight="1" x14ac:dyDescent="0.25">
      <c r="A233" s="313" t="s">
        <v>1142</v>
      </c>
    </row>
    <row r="234" spans="1:4" ht="15.95" customHeight="1" x14ac:dyDescent="0.25">
      <c r="A234" s="313" t="s">
        <v>1489</v>
      </c>
      <c r="B234" t="s">
        <v>1490</v>
      </c>
    </row>
    <row r="235" spans="1:4" ht="15.95" customHeight="1" x14ac:dyDescent="0.25">
      <c r="A235" s="313" t="s">
        <v>1139</v>
      </c>
    </row>
    <row r="236" spans="1:4" ht="15.95" customHeight="1" x14ac:dyDescent="0.25">
      <c r="A236" s="313" t="s">
        <v>1489</v>
      </c>
    </row>
    <row r="237" spans="1:4" ht="15.95" customHeight="1" x14ac:dyDescent="0.25">
      <c r="A237" s="313" t="s">
        <v>1496</v>
      </c>
    </row>
    <row r="238" spans="1:4" ht="15.95" customHeight="1" thickBot="1" x14ac:dyDescent="0.3">
      <c r="A238" s="313" t="s">
        <v>1497</v>
      </c>
    </row>
    <row r="239" spans="1:4" ht="15.95" customHeight="1" thickBot="1" x14ac:dyDescent="0.3">
      <c r="A239" s="139" t="s">
        <v>1503</v>
      </c>
      <c r="B239" s="142" t="s">
        <v>398</v>
      </c>
      <c r="C239" s="140">
        <f>DATE(2020,3,6)</f>
        <v>43896</v>
      </c>
      <c r="D239" s="141" t="s">
        <v>430</v>
      </c>
    </row>
    <row r="240" spans="1:4" ht="15.95" customHeight="1" x14ac:dyDescent="0.25">
      <c r="A240" s="313" t="s">
        <v>1142</v>
      </c>
    </row>
    <row r="241" spans="1:4" ht="15.95" customHeight="1" thickBot="1" x14ac:dyDescent="0.3">
      <c r="A241" s="313" t="s">
        <v>1506</v>
      </c>
    </row>
    <row r="242" spans="1:4" ht="15.95" customHeight="1" thickBot="1" x14ac:dyDescent="0.3">
      <c r="A242" s="139" t="s">
        <v>1561</v>
      </c>
      <c r="B242" s="142" t="s">
        <v>398</v>
      </c>
      <c r="C242" s="140">
        <f>DATE(2020,3,6)</f>
        <v>43896</v>
      </c>
      <c r="D242" s="141" t="s">
        <v>430</v>
      </c>
    </row>
    <row r="243" spans="1:4" ht="15.95" customHeight="1" x14ac:dyDescent="0.25">
      <c r="A243" s="313" t="s">
        <v>1562</v>
      </c>
    </row>
    <row r="244" spans="1:4" ht="15.95" customHeight="1" x14ac:dyDescent="0.25">
      <c r="A244" s="313" t="s">
        <v>1563</v>
      </c>
    </row>
    <row r="245" spans="1:4" ht="15.95" customHeight="1" x14ac:dyDescent="0.25">
      <c r="A245" s="313" t="s">
        <v>1564</v>
      </c>
    </row>
    <row r="246" spans="1:4" ht="15.95" customHeight="1" thickBot="1" x14ac:dyDescent="0.3">
      <c r="A246" s="313" t="s">
        <v>1563</v>
      </c>
    </row>
    <row r="247" spans="1:4" ht="15.95" customHeight="1" thickBot="1" x14ac:dyDescent="0.3">
      <c r="A247" s="139" t="s">
        <v>1565</v>
      </c>
      <c r="B247" s="142" t="s">
        <v>398</v>
      </c>
      <c r="C247" s="140">
        <f>DATE(2020,3,6)</f>
        <v>43896</v>
      </c>
      <c r="D247" s="141" t="s">
        <v>430</v>
      </c>
    </row>
    <row r="248" spans="1:4" ht="15.95" customHeight="1" x14ac:dyDescent="0.25">
      <c r="A248" s="313" t="s">
        <v>1566</v>
      </c>
    </row>
    <row r="249" spans="1:4" ht="15.95" customHeight="1" x14ac:dyDescent="0.25">
      <c r="A249" s="313" t="s">
        <v>1567</v>
      </c>
    </row>
    <row r="250" spans="1:4" ht="15.95" customHeight="1" x14ac:dyDescent="0.25">
      <c r="A250" s="313" t="s">
        <v>1568</v>
      </c>
    </row>
    <row r="251" spans="1:4" ht="15.95" customHeight="1" x14ac:dyDescent="0.25">
      <c r="A251" s="313" t="s">
        <v>1570</v>
      </c>
    </row>
    <row r="252" spans="1:4" ht="15.95" customHeight="1" x14ac:dyDescent="0.25">
      <c r="A252" s="313" t="s">
        <v>1574</v>
      </c>
    </row>
    <row r="253" spans="1:4" ht="15.95" customHeight="1" x14ac:dyDescent="0.25">
      <c r="A253" s="313" t="s">
        <v>1575</v>
      </c>
    </row>
    <row r="254" spans="1:4" ht="15.95" customHeight="1" thickBot="1" x14ac:dyDescent="0.3">
      <c r="A254" s="313" t="s">
        <v>1576</v>
      </c>
    </row>
    <row r="255" spans="1:4" ht="15.95" customHeight="1" thickBot="1" x14ac:dyDescent="0.3">
      <c r="A255" s="139" t="s">
        <v>1579</v>
      </c>
      <c r="B255" s="142" t="s">
        <v>398</v>
      </c>
      <c r="C255" s="140">
        <f>DATE(2020,3,7)</f>
        <v>43897</v>
      </c>
      <c r="D255" s="141" t="s">
        <v>430</v>
      </c>
    </row>
    <row r="256" spans="1:4" ht="15.95" customHeight="1" x14ac:dyDescent="0.25">
      <c r="A256" s="313" t="s">
        <v>1581</v>
      </c>
    </row>
    <row r="257" spans="1:4" ht="15.95" customHeight="1" thickBot="1" x14ac:dyDescent="0.3">
      <c r="A257" s="313" t="s">
        <v>1580</v>
      </c>
    </row>
    <row r="258" spans="1:4" ht="15.95" customHeight="1" thickBot="1" x14ac:dyDescent="0.3">
      <c r="A258" s="139" t="s">
        <v>1582</v>
      </c>
      <c r="B258" s="142" t="s">
        <v>398</v>
      </c>
      <c r="C258" s="140">
        <f>DATE(2020,3,9)</f>
        <v>43899</v>
      </c>
      <c r="D258" s="141" t="s">
        <v>430</v>
      </c>
    </row>
    <row r="259" spans="1:4" ht="15.95" customHeight="1" x14ac:dyDescent="0.25">
      <c r="A259" s="313" t="s">
        <v>1583</v>
      </c>
    </row>
    <row r="260" spans="1:4" ht="15.95" customHeight="1" thickBot="1" x14ac:dyDescent="0.3">
      <c r="A260" s="313" t="s">
        <v>1584</v>
      </c>
      <c r="B260" s="313" t="s">
        <v>1585</v>
      </c>
    </row>
    <row r="261" spans="1:4" ht="15.95" customHeight="1" thickBot="1" x14ac:dyDescent="0.3">
      <c r="A261" s="139" t="s">
        <v>1586</v>
      </c>
      <c r="B261" s="142" t="s">
        <v>398</v>
      </c>
      <c r="C261" s="140">
        <f>DATE(2020,3,12)</f>
        <v>43902</v>
      </c>
      <c r="D261" s="141" t="s">
        <v>430</v>
      </c>
    </row>
    <row r="262" spans="1:4" ht="15.95" customHeight="1" x14ac:dyDescent="0.25">
      <c r="A262" s="313" t="s">
        <v>1142</v>
      </c>
    </row>
    <row r="263" spans="1:4" ht="15.95" customHeight="1" x14ac:dyDescent="0.25">
      <c r="A263" s="313" t="s">
        <v>1587</v>
      </c>
      <c r="B263" s="313" t="s">
        <v>1588</v>
      </c>
    </row>
    <row r="264" spans="1:4" ht="30" customHeight="1" x14ac:dyDescent="0.25">
      <c r="A264" s="138" t="s">
        <v>394</v>
      </c>
      <c r="B264" s="138"/>
    </row>
    <row r="265" spans="1:4" ht="30" customHeight="1" thickBot="1" x14ac:dyDescent="0.3">
      <c r="A265" s="138" t="s">
        <v>1590</v>
      </c>
      <c r="B265" s="138"/>
    </row>
    <row r="266" spans="1:4" ht="15.95" customHeight="1" thickBot="1" x14ac:dyDescent="0.3">
      <c r="A266" s="139" t="s">
        <v>1591</v>
      </c>
      <c r="B266" s="142" t="s">
        <v>398</v>
      </c>
      <c r="C266" s="140">
        <f>DATE(2020,4,3)</f>
        <v>43924</v>
      </c>
      <c r="D266" s="141" t="s">
        <v>1589</v>
      </c>
    </row>
    <row r="267" spans="1:4" ht="15.95" customHeight="1" x14ac:dyDescent="0.25">
      <c r="A267" s="313" t="s">
        <v>1133</v>
      </c>
    </row>
    <row r="268" spans="1:4" ht="15.95" customHeight="1" thickBot="1" x14ac:dyDescent="0.3">
      <c r="A268" s="313" t="s">
        <v>1609</v>
      </c>
    </row>
    <row r="269" spans="1:4" ht="15.95" customHeight="1" thickBot="1" x14ac:dyDescent="0.3">
      <c r="A269" s="139" t="s">
        <v>1675</v>
      </c>
      <c r="B269" s="142" t="s">
        <v>398</v>
      </c>
      <c r="C269" s="140">
        <f>DATE(2020,4,6)</f>
        <v>43927</v>
      </c>
      <c r="D269" s="141" t="s">
        <v>1676</v>
      </c>
    </row>
    <row r="270" spans="1:4" ht="15.95" customHeight="1" x14ac:dyDescent="0.25">
      <c r="A270" s="313" t="s">
        <v>1158</v>
      </c>
    </row>
    <row r="271" spans="1:4" ht="15.95" customHeight="1" thickBot="1" x14ac:dyDescent="0.3">
      <c r="A271" s="313" t="s">
        <v>1677</v>
      </c>
    </row>
    <row r="272" spans="1:4" ht="15.95" customHeight="1" thickBot="1" x14ac:dyDescent="0.3">
      <c r="A272" s="139" t="s">
        <v>1708</v>
      </c>
      <c r="B272" s="142" t="s">
        <v>398</v>
      </c>
      <c r="C272" s="140">
        <f>DATE(2020,4,10)</f>
        <v>43931</v>
      </c>
      <c r="D272" s="141" t="s">
        <v>637</v>
      </c>
    </row>
    <row r="273" spans="1:4" ht="15.95" customHeight="1" x14ac:dyDescent="0.25">
      <c r="A273" s="313" t="s">
        <v>1127</v>
      </c>
    </row>
    <row r="274" spans="1:4" ht="15.95" customHeight="1" thickBot="1" x14ac:dyDescent="0.3">
      <c r="A274" s="313" t="s">
        <v>1998</v>
      </c>
      <c r="B274" s="313" t="s">
        <v>1710</v>
      </c>
    </row>
    <row r="275" spans="1:4" ht="15.95" customHeight="1" thickBot="1" x14ac:dyDescent="0.3">
      <c r="A275" s="139" t="s">
        <v>2003</v>
      </c>
      <c r="B275" s="142" t="s">
        <v>398</v>
      </c>
      <c r="C275" s="140">
        <f>DATE(2020,4,14)</f>
        <v>43935</v>
      </c>
      <c r="D275" s="141" t="s">
        <v>637</v>
      </c>
    </row>
    <row r="276" spans="1:4" ht="15.95" customHeight="1" x14ac:dyDescent="0.25">
      <c r="A276" s="313" t="s">
        <v>2014</v>
      </c>
    </row>
    <row r="277" spans="1:4" ht="15.95" customHeight="1" x14ac:dyDescent="0.25">
      <c r="A277" s="313" t="s">
        <v>2027</v>
      </c>
      <c r="B277" s="313" t="s">
        <v>2029</v>
      </c>
    </row>
    <row r="278" spans="1:4" ht="15.95" customHeight="1" x14ac:dyDescent="0.25">
      <c r="A278" s="313" t="s">
        <v>2015</v>
      </c>
    </row>
    <row r="279" spans="1:4" ht="15.95" customHeight="1" x14ac:dyDescent="0.25">
      <c r="A279" s="313" t="s">
        <v>2004</v>
      </c>
      <c r="B279" s="313" t="s">
        <v>1450</v>
      </c>
    </row>
    <row r="280" spans="1:4" ht="15.95" customHeight="1" thickBot="1" x14ac:dyDescent="0.3">
      <c r="A280" s="313" t="s">
        <v>2028</v>
      </c>
      <c r="B280" s="313"/>
    </row>
    <row r="281" spans="1:4" ht="15.95" customHeight="1" thickBot="1" x14ac:dyDescent="0.3">
      <c r="A281" s="139" t="s">
        <v>2030</v>
      </c>
      <c r="B281" s="142" t="s">
        <v>398</v>
      </c>
      <c r="C281" s="140">
        <f>DATE(2020,4,16)</f>
        <v>43937</v>
      </c>
      <c r="D281" s="141" t="s">
        <v>637</v>
      </c>
    </row>
    <row r="282" spans="1:4" ht="15.95" customHeight="1" x14ac:dyDescent="0.25">
      <c r="A282" s="313" t="s">
        <v>2036</v>
      </c>
    </row>
    <row r="283" spans="1:4" ht="15.95" customHeight="1" thickBot="1" x14ac:dyDescent="0.3">
      <c r="A283" s="313" t="s">
        <v>2033</v>
      </c>
      <c r="B283" s="313" t="s">
        <v>1450</v>
      </c>
    </row>
    <row r="284" spans="1:4" ht="15.95" customHeight="1" thickBot="1" x14ac:dyDescent="0.3">
      <c r="A284" s="139" t="s">
        <v>2040</v>
      </c>
      <c r="B284" s="142" t="s">
        <v>398</v>
      </c>
      <c r="C284" s="140">
        <f>DATE(2020,4,16)</f>
        <v>43937</v>
      </c>
      <c r="D284" s="141" t="s">
        <v>395</v>
      </c>
    </row>
    <row r="285" spans="1:4" ht="15.95" customHeight="1" x14ac:dyDescent="0.25">
      <c r="A285" s="313" t="s">
        <v>1133</v>
      </c>
    </row>
    <row r="286" spans="1:4" ht="15.95" customHeight="1" thickBot="1" x14ac:dyDescent="0.3">
      <c r="A286" s="313" t="s">
        <v>2043</v>
      </c>
    </row>
    <row r="287" spans="1:4" ht="15.95" customHeight="1" thickBot="1" x14ac:dyDescent="0.3">
      <c r="A287" s="139" t="s">
        <v>2048</v>
      </c>
      <c r="B287" s="142" t="s">
        <v>398</v>
      </c>
      <c r="C287" s="140">
        <f>DATE(2020,4,28)</f>
        <v>43949</v>
      </c>
      <c r="D287" s="141" t="s">
        <v>637</v>
      </c>
    </row>
    <row r="288" spans="1:4" ht="15.95" customHeight="1" x14ac:dyDescent="0.25">
      <c r="A288" s="313" t="s">
        <v>2049</v>
      </c>
    </row>
    <row r="289" spans="1:4" ht="15.95" customHeight="1" x14ac:dyDescent="0.25">
      <c r="A289" s="313" t="s">
        <v>2051</v>
      </c>
    </row>
    <row r="290" spans="1:4" ht="15.95" customHeight="1" x14ac:dyDescent="0.25">
      <c r="A290" s="313" t="s">
        <v>2052</v>
      </c>
    </row>
    <row r="291" spans="1:4" ht="15.95" customHeight="1" thickBot="1" x14ac:dyDescent="0.3">
      <c r="A291" s="313" t="s">
        <v>2053</v>
      </c>
    </row>
    <row r="292" spans="1:4" ht="15.95" customHeight="1" thickBot="1" x14ac:dyDescent="0.3">
      <c r="A292" s="139" t="s">
        <v>2054</v>
      </c>
      <c r="B292" s="142" t="s">
        <v>398</v>
      </c>
      <c r="C292" s="140">
        <f>DATE(2020,5,8)</f>
        <v>43959</v>
      </c>
      <c r="D292" s="141" t="s">
        <v>637</v>
      </c>
    </row>
    <row r="293" spans="1:4" ht="15.95" customHeight="1" x14ac:dyDescent="0.25">
      <c r="A293" s="313" t="s">
        <v>1133</v>
      </c>
    </row>
    <row r="294" spans="1:4" ht="15.95" customHeight="1" thickBot="1" x14ac:dyDescent="0.3">
      <c r="A294" s="313" t="s">
        <v>2068</v>
      </c>
      <c r="B294" s="313" t="s">
        <v>2062</v>
      </c>
    </row>
    <row r="295" spans="1:4" ht="15.95" customHeight="1" thickBot="1" x14ac:dyDescent="0.3">
      <c r="A295" s="139" t="s">
        <v>2070</v>
      </c>
      <c r="B295" s="142" t="s">
        <v>398</v>
      </c>
      <c r="C295" s="140">
        <f>DATE(2020,5,13)</f>
        <v>43964</v>
      </c>
      <c r="D295" s="141" t="s">
        <v>637</v>
      </c>
    </row>
    <row r="296" spans="1:4" ht="15.95" customHeight="1" x14ac:dyDescent="0.25">
      <c r="A296" s="313" t="s">
        <v>2071</v>
      </c>
    </row>
    <row r="297" spans="1:4" ht="15.95" customHeight="1" x14ac:dyDescent="0.25">
      <c r="A297" s="313" t="s">
        <v>2078</v>
      </c>
      <c r="B297" s="313" t="s">
        <v>2062</v>
      </c>
    </row>
    <row r="298" spans="1:4" ht="15.95" customHeight="1" x14ac:dyDescent="0.25">
      <c r="A298" s="313" t="s">
        <v>2079</v>
      </c>
    </row>
    <row r="299" spans="1:4" ht="15.95" customHeight="1" x14ac:dyDescent="0.25">
      <c r="A299" s="313" t="s">
        <v>2075</v>
      </c>
    </row>
    <row r="300" spans="1:4" ht="15.95" customHeight="1" x14ac:dyDescent="0.25">
      <c r="A300" s="313" t="s">
        <v>2080</v>
      </c>
    </row>
    <row r="301" spans="1:4" ht="15.95" customHeight="1" x14ac:dyDescent="0.25">
      <c r="A301" s="313" t="s">
        <v>2081</v>
      </c>
    </row>
    <row r="302" spans="1:4" ht="15.95" customHeight="1" thickBot="1" x14ac:dyDescent="0.3">
      <c r="A302" s="313" t="s">
        <v>2077</v>
      </c>
    </row>
    <row r="303" spans="1:4" ht="15.95" customHeight="1" thickBot="1" x14ac:dyDescent="0.3">
      <c r="A303" s="139" t="s">
        <v>2082</v>
      </c>
      <c r="B303" s="142" t="s">
        <v>398</v>
      </c>
      <c r="C303" s="140">
        <f>DATE(2020,5,14)</f>
        <v>43965</v>
      </c>
      <c r="D303" s="141" t="s">
        <v>637</v>
      </c>
    </row>
    <row r="304" spans="1:4" ht="15.95" customHeight="1" x14ac:dyDescent="0.25">
      <c r="A304" s="313" t="s">
        <v>2083</v>
      </c>
    </row>
    <row r="305" spans="1:4" ht="15.95" customHeight="1" thickBot="1" x14ac:dyDescent="0.3">
      <c r="A305" s="313" t="s">
        <v>2085</v>
      </c>
    </row>
    <row r="306" spans="1:4" ht="15.95" customHeight="1" thickBot="1" x14ac:dyDescent="0.3">
      <c r="A306" s="139" t="s">
        <v>2094</v>
      </c>
      <c r="B306" s="142" t="s">
        <v>398</v>
      </c>
      <c r="C306" s="140">
        <f>DATE(2020,5,16)</f>
        <v>43967</v>
      </c>
      <c r="D306" s="141" t="s">
        <v>1252</v>
      </c>
    </row>
    <row r="307" spans="1:4" ht="15.95" customHeight="1" x14ac:dyDescent="0.25">
      <c r="A307" s="313" t="s">
        <v>2091</v>
      </c>
    </row>
    <row r="308" spans="1:4" ht="15.95" customHeight="1" thickBot="1" x14ac:dyDescent="0.3">
      <c r="A308" s="313" t="s">
        <v>2093</v>
      </c>
      <c r="B308" s="313" t="s">
        <v>2104</v>
      </c>
    </row>
    <row r="309" spans="1:4" ht="15.95" customHeight="1" thickBot="1" x14ac:dyDescent="0.3">
      <c r="A309" s="139" t="s">
        <v>2097</v>
      </c>
      <c r="B309" s="142" t="s">
        <v>398</v>
      </c>
      <c r="C309" s="140">
        <f>DATE(2020,5,29)</f>
        <v>43980</v>
      </c>
      <c r="D309" s="141" t="s">
        <v>2105</v>
      </c>
    </row>
    <row r="310" spans="1:4" ht="15.95" customHeight="1" x14ac:dyDescent="0.25">
      <c r="A310" s="313" t="s">
        <v>2098</v>
      </c>
    </row>
    <row r="311" spans="1:4" ht="15.95" customHeight="1" thickBot="1" x14ac:dyDescent="0.3">
      <c r="A311" s="313" t="s">
        <v>2103</v>
      </c>
      <c r="B311" s="313" t="s">
        <v>1450</v>
      </c>
    </row>
    <row r="312" spans="1:4" ht="15.95" customHeight="1" thickBot="1" x14ac:dyDescent="0.3">
      <c r="A312" s="139" t="s">
        <v>2106</v>
      </c>
      <c r="B312" s="142" t="s">
        <v>398</v>
      </c>
      <c r="C312" s="140">
        <f>DATE(2020,6,3)</f>
        <v>43985</v>
      </c>
      <c r="D312" s="141" t="s">
        <v>637</v>
      </c>
    </row>
    <row r="313" spans="1:4" ht="15.95" customHeight="1" x14ac:dyDescent="0.25">
      <c r="A313" s="313" t="s">
        <v>2107</v>
      </c>
    </row>
    <row r="314" spans="1:4" ht="15.95" customHeight="1" thickBot="1" x14ac:dyDescent="0.3">
      <c r="A314" s="313" t="s">
        <v>2118</v>
      </c>
      <c r="B314" s="313" t="s">
        <v>1450</v>
      </c>
    </row>
    <row r="315" spans="1:4" ht="15.95" customHeight="1" thickBot="1" x14ac:dyDescent="0.3">
      <c r="A315" s="139" t="s">
        <v>2123</v>
      </c>
      <c r="B315" s="142" t="s">
        <v>398</v>
      </c>
      <c r="C315" s="140">
        <f>DATE(2020,6,4)</f>
        <v>43986</v>
      </c>
      <c r="D315" s="141" t="s">
        <v>430</v>
      </c>
    </row>
    <row r="316" spans="1:4" ht="15.95" customHeight="1" x14ac:dyDescent="0.25">
      <c r="A316" s="313" t="s">
        <v>2124</v>
      </c>
      <c r="B316" s="313" t="s">
        <v>2130</v>
      </c>
    </row>
    <row r="317" spans="1:4" ht="15.95" customHeight="1" x14ac:dyDescent="0.25">
      <c r="A317" s="313" t="s">
        <v>2125</v>
      </c>
    </row>
    <row r="318" spans="1:4" ht="30" customHeight="1" x14ac:dyDescent="0.25">
      <c r="A318" s="138" t="s">
        <v>394</v>
      </c>
      <c r="B318" s="138"/>
    </row>
    <row r="319" spans="1:4" ht="30" customHeight="1" thickBot="1" x14ac:dyDescent="0.3">
      <c r="A319" s="138" t="s">
        <v>2127</v>
      </c>
      <c r="B319" s="138"/>
    </row>
    <row r="320" spans="1:4" ht="15.75" customHeight="1" thickBot="1" x14ac:dyDescent="0.3">
      <c r="A320" s="139" t="s">
        <v>2126</v>
      </c>
      <c r="B320" s="142" t="s">
        <v>398</v>
      </c>
      <c r="C320" s="140">
        <f>DATE(2020,6,8)</f>
        <v>43990</v>
      </c>
      <c r="D320" s="141" t="s">
        <v>637</v>
      </c>
    </row>
    <row r="321" spans="1:4" ht="15.95" customHeight="1" x14ac:dyDescent="0.25">
      <c r="A321" s="313" t="s">
        <v>1127</v>
      </c>
    </row>
    <row r="322" spans="1:4" ht="15.95" customHeight="1" x14ac:dyDescent="0.25">
      <c r="A322" s="313" t="s">
        <v>2191</v>
      </c>
      <c r="B322" s="313" t="s">
        <v>2130</v>
      </c>
    </row>
    <row r="323" spans="1:4" ht="15.95" customHeight="1" x14ac:dyDescent="0.25">
      <c r="A323" s="313" t="s">
        <v>2189</v>
      </c>
    </row>
    <row r="324" spans="1:4" ht="15.95" customHeight="1" thickBot="1" x14ac:dyDescent="0.3">
      <c r="A324" s="313" t="s">
        <v>2192</v>
      </c>
      <c r="B324" s="313" t="s">
        <v>2062</v>
      </c>
    </row>
    <row r="325" spans="1:4" ht="15.75" customHeight="1" thickBot="1" x14ac:dyDescent="0.3">
      <c r="A325" s="139" t="s">
        <v>2196</v>
      </c>
      <c r="B325" s="142" t="s">
        <v>398</v>
      </c>
      <c r="C325" s="140">
        <f>DATE(2020,6,12)</f>
        <v>43994</v>
      </c>
      <c r="D325" s="141" t="s">
        <v>637</v>
      </c>
    </row>
    <row r="326" spans="1:4" ht="15.95" customHeight="1" x14ac:dyDescent="0.25">
      <c r="A326" s="313" t="s">
        <v>2197</v>
      </c>
    </row>
    <row r="327" spans="1:4" ht="15.95" customHeight="1" thickBot="1" x14ac:dyDescent="0.3">
      <c r="A327" s="313" t="s">
        <v>2198</v>
      </c>
    </row>
    <row r="328" spans="1:4" ht="15.75" customHeight="1" thickBot="1" x14ac:dyDescent="0.3">
      <c r="A328" s="139" t="s">
        <v>2209</v>
      </c>
      <c r="B328" s="142" t="s">
        <v>398</v>
      </c>
      <c r="C328" s="140">
        <f>DATE(2020,6,16)</f>
        <v>43998</v>
      </c>
      <c r="D328" s="141" t="s">
        <v>637</v>
      </c>
    </row>
    <row r="329" spans="1:4" ht="15.95" customHeight="1" x14ac:dyDescent="0.25">
      <c r="A329" s="313" t="s">
        <v>2083</v>
      </c>
    </row>
    <row r="330" spans="1:4" ht="15.95" customHeight="1" x14ac:dyDescent="0.25">
      <c r="A330" s="313" t="s">
        <v>2207</v>
      </c>
    </row>
    <row r="331" spans="1:4" ht="15.95" customHeight="1" x14ac:dyDescent="0.25">
      <c r="A331" s="313" t="s">
        <v>1133</v>
      </c>
    </row>
    <row r="332" spans="1:4" ht="15.95" customHeight="1" x14ac:dyDescent="0.25">
      <c r="A332" s="313" t="s">
        <v>2206</v>
      </c>
      <c r="B332" s="313" t="s">
        <v>2062</v>
      </c>
    </row>
    <row r="333" spans="1:4" ht="15.95" customHeight="1" thickBot="1" x14ac:dyDescent="0.3">
      <c r="A333" s="313" t="s">
        <v>2208</v>
      </c>
    </row>
    <row r="334" spans="1:4" ht="15.75" customHeight="1" thickBot="1" x14ac:dyDescent="0.3">
      <c r="A334" s="139" t="s">
        <v>2216</v>
      </c>
      <c r="B334" s="142" t="s">
        <v>398</v>
      </c>
      <c r="C334" s="140">
        <f>DATE(2020,6,17)</f>
        <v>43999</v>
      </c>
      <c r="D334" s="141" t="s">
        <v>637</v>
      </c>
    </row>
    <row r="335" spans="1:4" ht="15.95" customHeight="1" x14ac:dyDescent="0.25">
      <c r="A335" s="313" t="s">
        <v>2217</v>
      </c>
    </row>
    <row r="336" spans="1:4" ht="15.95" customHeight="1" thickBot="1" x14ac:dyDescent="0.3">
      <c r="A336" s="313" t="s">
        <v>2218</v>
      </c>
    </row>
    <row r="337" spans="1:4" ht="15.75" customHeight="1" thickBot="1" x14ac:dyDescent="0.3">
      <c r="A337" s="139" t="s">
        <v>2287</v>
      </c>
      <c r="B337" s="142" t="s">
        <v>398</v>
      </c>
      <c r="C337" s="140">
        <f>DATE(2020,6,22)</f>
        <v>44004</v>
      </c>
      <c r="D337" s="141" t="s">
        <v>637</v>
      </c>
    </row>
    <row r="338" spans="1:4" ht="15.95" customHeight="1" x14ac:dyDescent="0.25">
      <c r="A338" s="313" t="s">
        <v>1127</v>
      </c>
    </row>
    <row r="339" spans="1:4" ht="15.95" customHeight="1" thickBot="1" x14ac:dyDescent="0.3">
      <c r="A339" s="313" t="s">
        <v>2290</v>
      </c>
    </row>
    <row r="340" spans="1:4" ht="15.75" customHeight="1" thickBot="1" x14ac:dyDescent="0.3">
      <c r="A340" s="139" t="s">
        <v>2294</v>
      </c>
      <c r="B340" s="142" t="s">
        <v>398</v>
      </c>
      <c r="C340" s="140">
        <f>DATE(2020,6,29)</f>
        <v>44011</v>
      </c>
      <c r="D340" s="141" t="s">
        <v>637</v>
      </c>
    </row>
    <row r="341" spans="1:4" ht="15.95" customHeight="1" x14ac:dyDescent="0.25">
      <c r="A341" s="313" t="s">
        <v>1127</v>
      </c>
    </row>
    <row r="342" spans="1:4" ht="15.95" customHeight="1" thickBot="1" x14ac:dyDescent="0.3">
      <c r="A342" s="313" t="s">
        <v>2296</v>
      </c>
    </row>
    <row r="343" spans="1:4" ht="15.75" customHeight="1" thickBot="1" x14ac:dyDescent="0.3">
      <c r="A343" s="139" t="s">
        <v>2304</v>
      </c>
      <c r="B343" s="142" t="s">
        <v>398</v>
      </c>
      <c r="C343" s="140">
        <f>DATE(2020,7,3)</f>
        <v>44015</v>
      </c>
      <c r="D343" s="141" t="s">
        <v>637</v>
      </c>
    </row>
    <row r="344" spans="1:4" ht="15.95" customHeight="1" x14ac:dyDescent="0.25">
      <c r="A344" s="313" t="s">
        <v>1127</v>
      </c>
    </row>
    <row r="345" spans="1:4" ht="15.95" customHeight="1" thickBot="1" x14ac:dyDescent="0.3">
      <c r="A345" s="313" t="s">
        <v>2305</v>
      </c>
    </row>
    <row r="346" spans="1:4" ht="15.75" customHeight="1" thickBot="1" x14ac:dyDescent="0.3">
      <c r="A346" s="139" t="s">
        <v>2311</v>
      </c>
      <c r="B346" s="142" t="s">
        <v>398</v>
      </c>
      <c r="C346" s="140">
        <f>DATE(2020,7,21)</f>
        <v>44033</v>
      </c>
      <c r="D346" s="141" t="s">
        <v>637</v>
      </c>
    </row>
    <row r="347" spans="1:4" ht="15.95" customHeight="1" x14ac:dyDescent="0.25">
      <c r="A347" s="313" t="s">
        <v>1133</v>
      </c>
    </row>
    <row r="348" spans="1:4" ht="15.95" customHeight="1" thickBot="1" x14ac:dyDescent="0.3">
      <c r="A348" s="313" t="s">
        <v>2313</v>
      </c>
      <c r="B348" s="313" t="s">
        <v>2062</v>
      </c>
    </row>
    <row r="349" spans="1:4" ht="15.75" customHeight="1" thickBot="1" x14ac:dyDescent="0.3">
      <c r="A349" s="139" t="s">
        <v>2315</v>
      </c>
      <c r="B349" s="142" t="s">
        <v>398</v>
      </c>
      <c r="C349" s="140">
        <f>DATE(2020,7,22)</f>
        <v>44034</v>
      </c>
      <c r="D349" s="141" t="s">
        <v>2316</v>
      </c>
    </row>
    <row r="350" spans="1:4" ht="15.95" customHeight="1" x14ac:dyDescent="0.25">
      <c r="A350" s="313" t="s">
        <v>1127</v>
      </c>
    </row>
    <row r="351" spans="1:4" ht="15.75" customHeight="1" thickBot="1" x14ac:dyDescent="0.3">
      <c r="A351" s="313" t="s">
        <v>2314</v>
      </c>
    </row>
    <row r="352" spans="1:4" ht="15.75" customHeight="1" thickBot="1" x14ac:dyDescent="0.3">
      <c r="A352" s="139" t="s">
        <v>2326</v>
      </c>
      <c r="B352" s="142" t="s">
        <v>398</v>
      </c>
      <c r="C352" s="140">
        <f>DATE(2020,7,22)</f>
        <v>44034</v>
      </c>
      <c r="D352" s="141" t="s">
        <v>2316</v>
      </c>
    </row>
    <row r="353" spans="1:4" ht="15.95" customHeight="1" x14ac:dyDescent="0.25">
      <c r="A353" s="313" t="s">
        <v>2327</v>
      </c>
    </row>
    <row r="354" spans="1:4" ht="15.95" customHeight="1" x14ac:dyDescent="0.25">
      <c r="A354" s="313" t="s">
        <v>2330</v>
      </c>
    </row>
    <row r="355" spans="1:4" ht="15.95" customHeight="1" thickBot="1" x14ac:dyDescent="0.3">
      <c r="A355" s="313" t="s">
        <v>2331</v>
      </c>
    </row>
    <row r="356" spans="1:4" ht="15.75" customHeight="1" thickBot="1" x14ac:dyDescent="0.3">
      <c r="A356" s="139" t="s">
        <v>2332</v>
      </c>
      <c r="B356" s="142" t="s">
        <v>398</v>
      </c>
      <c r="C356" s="140">
        <f>DATE(2020,7,27)</f>
        <v>44039</v>
      </c>
      <c r="D356" s="141" t="s">
        <v>2316</v>
      </c>
    </row>
    <row r="357" spans="1:4" ht="15.95" customHeight="1" x14ac:dyDescent="0.25">
      <c r="A357" s="313" t="s">
        <v>1133</v>
      </c>
    </row>
    <row r="358" spans="1:4" ht="15.95" customHeight="1" thickBot="1" x14ac:dyDescent="0.3">
      <c r="A358" s="313" t="s">
        <v>2333</v>
      </c>
    </row>
    <row r="359" spans="1:4" ht="15.75" customHeight="1" thickBot="1" x14ac:dyDescent="0.3">
      <c r="A359" s="139" t="s">
        <v>2334</v>
      </c>
      <c r="B359" s="142" t="s">
        <v>398</v>
      </c>
      <c r="C359" s="140">
        <f>DATE(2020,7,31)</f>
        <v>44043</v>
      </c>
      <c r="D359" s="141" t="s">
        <v>637</v>
      </c>
    </row>
    <row r="360" spans="1:4" ht="15.95" customHeight="1" x14ac:dyDescent="0.25">
      <c r="A360" s="313" t="s">
        <v>1127</v>
      </c>
    </row>
    <row r="361" spans="1:4" ht="15.75" customHeight="1" x14ac:dyDescent="0.25">
      <c r="A361" s="313" t="s">
        <v>2336</v>
      </c>
    </row>
    <row r="362" spans="1:4" ht="15.95" customHeight="1" x14ac:dyDescent="0.25">
      <c r="A362" s="313" t="s">
        <v>2337</v>
      </c>
    </row>
    <row r="363" spans="1:4" ht="15.95" customHeight="1" x14ac:dyDescent="0.25">
      <c r="A363" s="313" t="s">
        <v>2338</v>
      </c>
    </row>
    <row r="364" spans="1:4" ht="30" customHeight="1" x14ac:dyDescent="0.25">
      <c r="A364" s="138" t="s">
        <v>394</v>
      </c>
      <c r="B364" s="138"/>
    </row>
    <row r="365" spans="1:4" ht="30" customHeight="1" thickBot="1" x14ac:dyDescent="0.3">
      <c r="A365" s="138" t="s">
        <v>2355</v>
      </c>
      <c r="B365" s="138"/>
    </row>
    <row r="366" spans="1:4" ht="15.75" customHeight="1" thickBot="1" x14ac:dyDescent="0.3">
      <c r="A366" s="139" t="s">
        <v>2356</v>
      </c>
      <c r="B366" s="142" t="s">
        <v>398</v>
      </c>
      <c r="C366" s="140">
        <f>DATE(2020,8,1)</f>
        <v>44044</v>
      </c>
      <c r="D366" s="141" t="s">
        <v>2357</v>
      </c>
    </row>
    <row r="367" spans="1:4" ht="15.95" customHeight="1" x14ac:dyDescent="0.25">
      <c r="A367" s="313" t="s">
        <v>2339</v>
      </c>
    </row>
    <row r="368" spans="1:4" ht="15.95" customHeight="1" thickBot="1" x14ac:dyDescent="0.3">
      <c r="A368" s="313" t="s">
        <v>2358</v>
      </c>
      <c r="B368" s="313" t="s">
        <v>2354</v>
      </c>
    </row>
    <row r="369" spans="1:4" ht="15.75" customHeight="1" thickBot="1" x14ac:dyDescent="0.3">
      <c r="A369" s="139" t="s">
        <v>2360</v>
      </c>
      <c r="B369" s="142" t="s">
        <v>398</v>
      </c>
      <c r="C369" s="140">
        <f>DATE(2020,8,5)</f>
        <v>44048</v>
      </c>
      <c r="D369" s="141" t="s">
        <v>2316</v>
      </c>
    </row>
    <row r="370" spans="1:4" ht="15.95" customHeight="1" x14ac:dyDescent="0.25">
      <c r="A370" s="313" t="s">
        <v>1133</v>
      </c>
    </row>
    <row r="371" spans="1:4" ht="15.95" customHeight="1" x14ac:dyDescent="0.25">
      <c r="A371" s="313" t="s">
        <v>2365</v>
      </c>
      <c r="B371" s="313" t="s">
        <v>2062</v>
      </c>
    </row>
    <row r="372" spans="1:4" ht="15.95" customHeight="1" x14ac:dyDescent="0.25">
      <c r="A372" s="313" t="s">
        <v>1142</v>
      </c>
    </row>
    <row r="373" spans="1:4" ht="15.95" customHeight="1" x14ac:dyDescent="0.25">
      <c r="A373" s="313" t="s">
        <v>2369</v>
      </c>
      <c r="B373" s="313" t="s">
        <v>2062</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L69"/>
  <sheetViews>
    <sheetView topLeftCell="A55" workbookViewId="0">
      <selection activeCell="C82" sqref="C82"/>
    </sheetView>
  </sheetViews>
  <sheetFormatPr defaultColWidth="9" defaultRowHeight="15.75" x14ac:dyDescent="0.2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0" customWidth="1"/>
    <col min="12" max="12" width="51.625" style="1" customWidth="1"/>
    <col min="13" max="16384" width="9" style="1"/>
  </cols>
  <sheetData>
    <row r="1" spans="1:12" ht="15.6" customHeight="1" x14ac:dyDescent="0.25">
      <c r="A1" s="2"/>
      <c r="B1" s="2"/>
      <c r="C1" s="2"/>
      <c r="D1" s="2"/>
      <c r="E1" s="530" t="s">
        <v>688</v>
      </c>
      <c r="F1" s="527"/>
      <c r="G1" s="234"/>
      <c r="H1" s="235" t="s">
        <v>238</v>
      </c>
      <c r="I1" s="236"/>
      <c r="J1" s="237"/>
      <c r="K1" s="238"/>
      <c r="L1" s="234"/>
    </row>
    <row r="2" spans="1:12" ht="17.100000000000001" customHeight="1" x14ac:dyDescent="0.25">
      <c r="A2" s="2"/>
      <c r="B2" s="2"/>
      <c r="C2" s="2"/>
      <c r="D2" s="2"/>
      <c r="E2" s="527"/>
      <c r="F2" s="527"/>
      <c r="G2" s="239" t="s">
        <v>555</v>
      </c>
      <c r="H2" s="159">
        <f>COUNTIF(G10:G69,"Not POR")</f>
        <v>0</v>
      </c>
      <c r="I2" s="236"/>
      <c r="J2" s="237"/>
      <c r="K2" s="238"/>
      <c r="L2" s="234"/>
    </row>
    <row r="3" spans="1:12" ht="17.100000000000001" customHeight="1" x14ac:dyDescent="0.25">
      <c r="A3" s="2"/>
      <c r="B3" s="2"/>
      <c r="C3" s="2"/>
      <c r="D3" s="2"/>
      <c r="E3" s="527"/>
      <c r="F3" s="527"/>
      <c r="G3" s="240" t="s">
        <v>556</v>
      </c>
      <c r="H3" s="159">
        <f>COUNTIF(G10:G69,"Pending update")</f>
        <v>0</v>
      </c>
      <c r="I3" s="236"/>
      <c r="J3" s="237"/>
      <c r="K3" s="238"/>
      <c r="L3" s="234"/>
    </row>
    <row r="4" spans="1:12" ht="17.100000000000001" customHeight="1" x14ac:dyDescent="0.25">
      <c r="A4" s="2"/>
      <c r="B4" s="2"/>
      <c r="C4" s="2"/>
      <c r="D4" s="2"/>
      <c r="E4" s="527"/>
      <c r="F4" s="527"/>
      <c r="G4" s="241" t="s">
        <v>557</v>
      </c>
      <c r="H4" s="159">
        <f>COUNTIF(G13:G71,"CHN validation")</f>
        <v>0</v>
      </c>
      <c r="I4" s="236"/>
      <c r="J4" s="237"/>
      <c r="K4" s="238"/>
      <c r="L4" s="234"/>
    </row>
    <row r="5" spans="1:12" ht="17.100000000000001" customHeight="1" x14ac:dyDescent="0.25">
      <c r="A5" s="2"/>
      <c r="B5" s="2"/>
      <c r="C5" s="2"/>
      <c r="D5" s="2"/>
      <c r="E5" s="527"/>
      <c r="F5" s="527"/>
      <c r="G5" s="242" t="s">
        <v>558</v>
      </c>
      <c r="H5" s="159">
        <f>COUNTIF(G10:G69,"New Item")</f>
        <v>0</v>
      </c>
      <c r="I5" s="236"/>
      <c r="J5" s="237"/>
      <c r="K5" s="238"/>
      <c r="L5" s="234"/>
    </row>
    <row r="6" spans="1:12" ht="17.100000000000001" customHeight="1" x14ac:dyDescent="0.25">
      <c r="A6" s="2"/>
      <c r="B6" s="2"/>
      <c r="C6" s="2"/>
      <c r="D6" s="2"/>
      <c r="E6" s="527"/>
      <c r="F6" s="527"/>
      <c r="G6" s="243" t="s">
        <v>1</v>
      </c>
      <c r="H6" s="159">
        <f>COUNTIF(G15:G73,"Modified")</f>
        <v>0</v>
      </c>
      <c r="I6" s="236"/>
      <c r="J6" s="237"/>
      <c r="K6" s="238"/>
      <c r="L6" s="234"/>
    </row>
    <row r="7" spans="1:12" ht="17.100000000000001" customHeight="1" x14ac:dyDescent="0.25">
      <c r="A7" s="2"/>
      <c r="B7" s="2"/>
      <c r="C7" s="2"/>
      <c r="D7" s="2"/>
      <c r="E7" s="527"/>
      <c r="F7" s="527"/>
      <c r="G7" s="147" t="s">
        <v>559</v>
      </c>
      <c r="H7" s="159">
        <f>COUNTIF(G10:G69,"Ready")</f>
        <v>60</v>
      </c>
      <c r="I7" s="236"/>
      <c r="J7" s="237"/>
      <c r="K7" s="238"/>
      <c r="L7" s="234"/>
    </row>
    <row r="8" spans="1:12" ht="17.45" customHeight="1" thickBot="1" x14ac:dyDescent="0.3">
      <c r="A8" s="2"/>
      <c r="B8" s="2"/>
      <c r="C8" s="2"/>
      <c r="D8" s="2"/>
      <c r="E8" s="528"/>
      <c r="F8" s="528"/>
      <c r="G8" s="244" t="s">
        <v>560</v>
      </c>
      <c r="H8" s="159">
        <f>COUNTIF(G10:G69,"Not ready")</f>
        <v>0</v>
      </c>
      <c r="I8" s="245"/>
      <c r="J8" s="246"/>
      <c r="K8" s="238"/>
      <c r="L8" s="234"/>
    </row>
    <row r="9" spans="1:12" ht="39.6" customHeight="1" x14ac:dyDescent="0.25">
      <c r="A9" s="247" t="s">
        <v>54</v>
      </c>
      <c r="B9" s="5" t="s">
        <v>561</v>
      </c>
      <c r="C9" s="5" t="s">
        <v>587</v>
      </c>
      <c r="D9" s="5" t="s">
        <v>651</v>
      </c>
      <c r="E9" s="5" t="s">
        <v>652</v>
      </c>
      <c r="F9" s="5" t="s">
        <v>55</v>
      </c>
      <c r="G9" s="248" t="s">
        <v>4</v>
      </c>
      <c r="H9" s="248" t="s">
        <v>56</v>
      </c>
      <c r="I9" s="248" t="s">
        <v>5</v>
      </c>
      <c r="J9" s="248" t="s">
        <v>562</v>
      </c>
      <c r="K9" s="5" t="s">
        <v>6</v>
      </c>
      <c r="L9" s="249" t="s">
        <v>563</v>
      </c>
    </row>
    <row r="10" spans="1:12" ht="16.5" customHeight="1" x14ac:dyDescent="0.25">
      <c r="A10" s="100">
        <v>1</v>
      </c>
      <c r="B10" s="149"/>
      <c r="C10" s="149"/>
      <c r="D10" s="74" t="s">
        <v>653</v>
      </c>
      <c r="E10" s="74" t="s">
        <v>661</v>
      </c>
      <c r="F10" s="73"/>
      <c r="G10" s="147" t="s">
        <v>559</v>
      </c>
      <c r="H10" s="73"/>
      <c r="I10" s="73"/>
      <c r="J10" s="74"/>
      <c r="K10" s="74"/>
      <c r="L10" s="151"/>
    </row>
    <row r="11" spans="1:12" ht="16.5" customHeight="1" x14ac:dyDescent="0.25">
      <c r="A11" s="100">
        <v>2</v>
      </c>
      <c r="B11" s="149"/>
      <c r="C11" s="149"/>
      <c r="D11" s="74" t="s">
        <v>654</v>
      </c>
      <c r="E11" s="304" t="s">
        <v>662</v>
      </c>
      <c r="F11" s="100"/>
      <c r="G11" s="147" t="s">
        <v>559</v>
      </c>
      <c r="H11" s="100"/>
      <c r="I11" s="130"/>
      <c r="J11" s="251"/>
      <c r="K11" s="99"/>
      <c r="L11" s="529" t="s">
        <v>639</v>
      </c>
    </row>
    <row r="12" spans="1:12" ht="16.5" customHeight="1" x14ac:dyDescent="0.25">
      <c r="A12" s="100">
        <v>3</v>
      </c>
      <c r="B12" s="149"/>
      <c r="C12" s="149"/>
      <c r="D12" s="74" t="s">
        <v>654</v>
      </c>
      <c r="E12" s="304" t="s">
        <v>663</v>
      </c>
      <c r="F12" s="100"/>
      <c r="G12" s="147" t="s">
        <v>559</v>
      </c>
      <c r="H12" s="100"/>
      <c r="I12" s="130"/>
      <c r="J12" s="251"/>
      <c r="K12" s="99"/>
      <c r="L12" s="529"/>
    </row>
    <row r="13" spans="1:12" ht="16.5" customHeight="1" x14ac:dyDescent="0.25">
      <c r="A13" s="100">
        <v>4</v>
      </c>
      <c r="B13" s="149"/>
      <c r="C13" s="149"/>
      <c r="D13" s="74" t="s">
        <v>655</v>
      </c>
      <c r="E13" s="306" t="s">
        <v>664</v>
      </c>
      <c r="F13" s="100"/>
      <c r="G13" s="147" t="s">
        <v>559</v>
      </c>
      <c r="H13" s="100"/>
      <c r="I13" s="130"/>
      <c r="J13" s="476" t="s">
        <v>2038</v>
      </c>
      <c r="K13" s="99"/>
      <c r="L13" s="129"/>
    </row>
    <row r="14" spans="1:12" ht="16.5" customHeight="1" x14ac:dyDescent="0.25">
      <c r="A14" s="100">
        <v>5</v>
      </c>
      <c r="B14" s="149"/>
      <c r="C14" s="149"/>
      <c r="D14" s="74" t="s">
        <v>654</v>
      </c>
      <c r="E14" s="304" t="s">
        <v>665</v>
      </c>
      <c r="F14" s="100"/>
      <c r="G14" s="147" t="s">
        <v>559</v>
      </c>
      <c r="H14" s="100"/>
      <c r="I14" s="130"/>
      <c r="J14" s="252"/>
      <c r="K14" s="218"/>
      <c r="L14" s="129"/>
    </row>
    <row r="15" spans="1:12" ht="16.5" customHeight="1" x14ac:dyDescent="0.25">
      <c r="A15" s="100">
        <v>6</v>
      </c>
      <c r="B15" s="149"/>
      <c r="C15" s="149"/>
      <c r="D15" s="74" t="s">
        <v>653</v>
      </c>
      <c r="E15" s="74" t="s">
        <v>666</v>
      </c>
      <c r="F15" s="100"/>
      <c r="G15" s="147" t="s">
        <v>559</v>
      </c>
      <c r="H15" s="100"/>
      <c r="I15" s="130" t="s">
        <v>2037</v>
      </c>
      <c r="J15" s="251"/>
      <c r="K15" s="99" t="s">
        <v>564</v>
      </c>
      <c r="L15" s="129"/>
    </row>
    <row r="16" spans="1:12" ht="16.5" customHeight="1" x14ac:dyDescent="0.25">
      <c r="A16" s="100">
        <v>7</v>
      </c>
      <c r="B16" s="149"/>
      <c r="C16" s="149"/>
      <c r="D16" s="74" t="s">
        <v>653</v>
      </c>
      <c r="E16" s="74" t="s">
        <v>667</v>
      </c>
      <c r="F16" s="100"/>
      <c r="G16" s="147" t="s">
        <v>559</v>
      </c>
      <c r="H16" s="100"/>
      <c r="I16" s="253"/>
      <c r="J16" s="251"/>
      <c r="K16" s="99"/>
      <c r="L16" s="129"/>
    </row>
    <row r="17" spans="1:12" ht="16.5" customHeight="1" x14ac:dyDescent="0.25">
      <c r="A17" s="100">
        <v>8</v>
      </c>
      <c r="B17" s="149"/>
      <c r="C17" s="149"/>
      <c r="D17" s="74" t="s">
        <v>653</v>
      </c>
      <c r="E17" s="109" t="s">
        <v>668</v>
      </c>
      <c r="F17" s="100"/>
      <c r="G17" s="147" t="s">
        <v>559</v>
      </c>
      <c r="H17" s="100"/>
      <c r="I17" s="130" t="s">
        <v>80</v>
      </c>
      <c r="J17" s="251"/>
      <c r="K17" s="99"/>
      <c r="L17" s="129"/>
    </row>
    <row r="18" spans="1:12" ht="16.5" customHeight="1" x14ac:dyDescent="0.25">
      <c r="A18" s="100">
        <v>9</v>
      </c>
      <c r="B18" s="149"/>
      <c r="C18" s="149"/>
      <c r="D18" s="74" t="s">
        <v>653</v>
      </c>
      <c r="E18" s="109" t="s">
        <v>669</v>
      </c>
      <c r="F18" s="100"/>
      <c r="G18" s="147" t="s">
        <v>559</v>
      </c>
      <c r="H18" s="100"/>
      <c r="I18" s="130" t="s">
        <v>565</v>
      </c>
      <c r="J18" s="251"/>
      <c r="K18" s="99"/>
      <c r="L18" s="129"/>
    </row>
    <row r="19" spans="1:12" ht="16.5" customHeight="1" x14ac:dyDescent="0.25">
      <c r="A19" s="100">
        <v>10</v>
      </c>
      <c r="B19" s="149"/>
      <c r="C19" s="149"/>
      <c r="D19" s="74" t="s">
        <v>653</v>
      </c>
      <c r="E19" s="169" t="s">
        <v>670</v>
      </c>
      <c r="F19" s="100"/>
      <c r="G19" s="147" t="s">
        <v>559</v>
      </c>
      <c r="H19" s="100"/>
      <c r="I19" s="130" t="s">
        <v>566</v>
      </c>
      <c r="J19" s="251"/>
      <c r="K19" s="99"/>
      <c r="L19" s="129"/>
    </row>
    <row r="20" spans="1:12" ht="16.5" customHeight="1" x14ac:dyDescent="0.25">
      <c r="A20" s="100">
        <v>11</v>
      </c>
      <c r="B20" s="149"/>
      <c r="C20" s="149"/>
      <c r="D20" s="74" t="s">
        <v>653</v>
      </c>
      <c r="E20" s="169" t="s">
        <v>671</v>
      </c>
      <c r="F20" s="100"/>
      <c r="G20" s="147" t="s">
        <v>559</v>
      </c>
      <c r="H20" s="100"/>
      <c r="I20" s="130" t="s">
        <v>567</v>
      </c>
      <c r="J20" s="251"/>
      <c r="K20" s="99"/>
      <c r="L20" s="129"/>
    </row>
    <row r="21" spans="1:12" ht="16.5" customHeight="1" x14ac:dyDescent="0.25">
      <c r="A21" s="100">
        <v>12</v>
      </c>
      <c r="B21" s="149"/>
      <c r="C21" s="149"/>
      <c r="D21" s="74" t="s">
        <v>653</v>
      </c>
      <c r="E21" s="169" t="s">
        <v>672</v>
      </c>
      <c r="F21" s="100"/>
      <c r="G21" s="147" t="s">
        <v>559</v>
      </c>
      <c r="H21" s="100"/>
      <c r="I21" s="130" t="s">
        <v>568</v>
      </c>
      <c r="J21" s="251"/>
      <c r="K21" s="99"/>
      <c r="L21" s="129"/>
    </row>
    <row r="22" spans="1:12" ht="16.5" customHeight="1" x14ac:dyDescent="0.25">
      <c r="A22" s="100">
        <v>13</v>
      </c>
      <c r="B22" s="149"/>
      <c r="C22" s="149"/>
      <c r="D22" s="74" t="s">
        <v>653</v>
      </c>
      <c r="E22" s="169" t="s">
        <v>673</v>
      </c>
      <c r="F22" s="100"/>
      <c r="G22" s="147" t="s">
        <v>559</v>
      </c>
      <c r="H22" s="100"/>
      <c r="I22" s="130" t="s">
        <v>569</v>
      </c>
      <c r="J22" s="251"/>
      <c r="K22" s="99"/>
      <c r="L22" s="129"/>
    </row>
    <row r="23" spans="1:12" ht="16.5" customHeight="1" x14ac:dyDescent="0.25">
      <c r="A23" s="100">
        <v>14</v>
      </c>
      <c r="B23" s="149"/>
      <c r="C23" s="149"/>
      <c r="D23" s="74" t="s">
        <v>653</v>
      </c>
      <c r="E23" s="169" t="s">
        <v>674</v>
      </c>
      <c r="F23" s="100"/>
      <c r="G23" s="147" t="s">
        <v>559</v>
      </c>
      <c r="H23" s="100"/>
      <c r="I23" s="130" t="s">
        <v>570</v>
      </c>
      <c r="J23" s="251"/>
      <c r="K23" s="99"/>
      <c r="L23" s="129"/>
    </row>
    <row r="24" spans="1:12" ht="16.5" customHeight="1" x14ac:dyDescent="0.25">
      <c r="A24" s="100">
        <v>15</v>
      </c>
      <c r="B24" s="149"/>
      <c r="C24" s="149"/>
      <c r="D24" s="74" t="s">
        <v>653</v>
      </c>
      <c r="E24" s="169" t="s">
        <v>675</v>
      </c>
      <c r="F24" s="100"/>
      <c r="G24" s="147" t="s">
        <v>559</v>
      </c>
      <c r="H24" s="100"/>
      <c r="I24" s="130"/>
      <c r="J24" s="252"/>
      <c r="K24" s="264" t="s">
        <v>571</v>
      </c>
      <c r="L24" s="250"/>
    </row>
    <row r="25" spans="1:12" ht="16.5" customHeight="1" x14ac:dyDescent="0.25">
      <c r="A25" s="100">
        <v>16</v>
      </c>
      <c r="B25" s="149"/>
      <c r="C25" s="149"/>
      <c r="D25" s="74" t="s">
        <v>656</v>
      </c>
      <c r="E25" s="169" t="s">
        <v>676</v>
      </c>
      <c r="F25" s="100"/>
      <c r="G25" s="147" t="s">
        <v>559</v>
      </c>
      <c r="H25" s="100"/>
      <c r="I25" s="130"/>
      <c r="J25" s="251"/>
      <c r="K25" s="264" t="s">
        <v>1477</v>
      </c>
      <c r="L25" s="250" t="s">
        <v>1406</v>
      </c>
    </row>
    <row r="26" spans="1:12" ht="16.5" customHeight="1" x14ac:dyDescent="0.25">
      <c r="A26" s="100">
        <v>17</v>
      </c>
      <c r="B26" s="149"/>
      <c r="C26" s="149"/>
      <c r="D26" s="74" t="s">
        <v>657</v>
      </c>
      <c r="E26" s="74" t="s">
        <v>677</v>
      </c>
      <c r="F26" s="100"/>
      <c r="G26" s="41" t="s">
        <v>8</v>
      </c>
      <c r="H26" s="100"/>
      <c r="I26" s="130"/>
      <c r="J26" s="251"/>
      <c r="K26" s="72" t="s">
        <v>572</v>
      </c>
      <c r="L26" s="250"/>
    </row>
    <row r="27" spans="1:12" ht="16.5" customHeight="1" x14ac:dyDescent="0.25">
      <c r="A27" s="100">
        <v>18</v>
      </c>
      <c r="B27" s="149"/>
      <c r="C27" s="149"/>
      <c r="D27" s="74" t="s">
        <v>657</v>
      </c>
      <c r="E27" s="254" t="s">
        <v>1412</v>
      </c>
      <c r="F27" s="100"/>
      <c r="G27" s="147" t="s">
        <v>559</v>
      </c>
      <c r="H27" s="100"/>
      <c r="I27" s="130"/>
      <c r="J27" s="251"/>
      <c r="K27" s="255" t="s">
        <v>573</v>
      </c>
      <c r="L27" s="256"/>
    </row>
    <row r="28" spans="1:12" ht="16.5" customHeight="1" x14ac:dyDescent="0.25">
      <c r="A28" s="100">
        <v>19</v>
      </c>
      <c r="B28" s="149"/>
      <c r="C28" s="149"/>
      <c r="D28" s="74" t="s">
        <v>657</v>
      </c>
      <c r="E28" s="74" t="s">
        <v>678</v>
      </c>
      <c r="F28" s="100"/>
      <c r="G28" s="147" t="s">
        <v>559</v>
      </c>
      <c r="H28" s="100"/>
      <c r="I28" s="130"/>
      <c r="J28" s="251"/>
      <c r="K28" s="264" t="s">
        <v>574</v>
      </c>
      <c r="L28" s="250"/>
    </row>
    <row r="29" spans="1:12" ht="16.5" customHeight="1" x14ac:dyDescent="0.25">
      <c r="A29" s="100">
        <v>20</v>
      </c>
      <c r="B29" s="149"/>
      <c r="C29" s="149"/>
      <c r="D29" s="74" t="s">
        <v>657</v>
      </c>
      <c r="E29" s="109" t="s">
        <v>679</v>
      </c>
      <c r="F29" s="100"/>
      <c r="G29" s="147" t="s">
        <v>559</v>
      </c>
      <c r="H29" s="100"/>
      <c r="I29" s="130"/>
      <c r="J29" s="251"/>
      <c r="K29" s="257" t="s">
        <v>575</v>
      </c>
      <c r="L29" s="104"/>
    </row>
    <row r="30" spans="1:12" ht="16.5" customHeight="1" x14ac:dyDescent="0.25">
      <c r="A30" s="100">
        <v>21</v>
      </c>
      <c r="B30" s="149"/>
      <c r="C30" s="149"/>
      <c r="D30" s="74" t="s">
        <v>657</v>
      </c>
      <c r="E30" s="109" t="s">
        <v>680</v>
      </c>
      <c r="F30" s="100"/>
      <c r="G30" s="147" t="s">
        <v>559</v>
      </c>
      <c r="H30" s="100"/>
      <c r="I30" s="130"/>
      <c r="J30" s="251"/>
      <c r="K30" s="257" t="s">
        <v>576</v>
      </c>
      <c r="L30" s="104"/>
    </row>
    <row r="31" spans="1:12" ht="16.5" customHeight="1" x14ac:dyDescent="0.25">
      <c r="A31" s="100">
        <v>22</v>
      </c>
      <c r="B31" s="149"/>
      <c r="C31" s="149"/>
      <c r="D31" s="74" t="s">
        <v>657</v>
      </c>
      <c r="E31" s="258" t="s">
        <v>681</v>
      </c>
      <c r="G31" s="147" t="s">
        <v>559</v>
      </c>
      <c r="H31" s="100"/>
      <c r="I31" s="130"/>
      <c r="J31" s="251"/>
      <c r="K31" s="259" t="s">
        <v>577</v>
      </c>
      <c r="L31" s="104"/>
    </row>
    <row r="32" spans="1:12" ht="16.5" customHeight="1" x14ac:dyDescent="0.25">
      <c r="A32" s="100">
        <v>23</v>
      </c>
      <c r="B32" s="100"/>
      <c r="C32" s="100"/>
      <c r="D32" s="305" t="s">
        <v>658</v>
      </c>
      <c r="E32" s="169" t="s">
        <v>682</v>
      </c>
      <c r="F32" s="100" t="s">
        <v>580</v>
      </c>
      <c r="G32" s="147" t="s">
        <v>559</v>
      </c>
      <c r="H32" s="100"/>
      <c r="I32" s="130"/>
      <c r="J32" s="252" t="s">
        <v>579</v>
      </c>
      <c r="K32" s="99"/>
      <c r="L32" s="150"/>
    </row>
    <row r="33" spans="1:12" ht="16.5" customHeight="1" x14ac:dyDescent="0.25">
      <c r="A33" s="100">
        <v>24</v>
      </c>
      <c r="B33" s="100"/>
      <c r="C33" s="100"/>
      <c r="D33" s="305" t="s">
        <v>658</v>
      </c>
      <c r="E33" s="169" t="s">
        <v>683</v>
      </c>
      <c r="F33" s="100" t="s">
        <v>578</v>
      </c>
      <c r="G33" s="147" t="s">
        <v>559</v>
      </c>
      <c r="H33" s="100"/>
      <c r="I33" s="130"/>
      <c r="J33" s="252" t="s">
        <v>581</v>
      </c>
      <c r="K33" s="99"/>
      <c r="L33" s="150"/>
    </row>
    <row r="34" spans="1:12" ht="16.5" customHeight="1" x14ac:dyDescent="0.25">
      <c r="A34" s="100">
        <v>25</v>
      </c>
      <c r="B34" s="100"/>
      <c r="C34" s="100"/>
      <c r="D34" s="305" t="s">
        <v>658</v>
      </c>
      <c r="E34" s="169" t="s">
        <v>684</v>
      </c>
      <c r="F34" s="100" t="s">
        <v>580</v>
      </c>
      <c r="G34" s="147" t="s">
        <v>559</v>
      </c>
      <c r="H34" s="100"/>
      <c r="I34" s="130"/>
      <c r="J34" s="252" t="s">
        <v>582</v>
      </c>
      <c r="K34" s="99"/>
      <c r="L34" s="150"/>
    </row>
    <row r="35" spans="1:12" ht="16.5" customHeight="1" x14ac:dyDescent="0.25">
      <c r="A35" s="100">
        <v>26</v>
      </c>
      <c r="B35" s="100"/>
      <c r="C35" s="100"/>
      <c r="D35" s="305" t="s">
        <v>658</v>
      </c>
      <c r="E35" s="169" t="s">
        <v>685</v>
      </c>
      <c r="F35" s="100" t="s">
        <v>578</v>
      </c>
      <c r="G35" s="147" t="s">
        <v>559</v>
      </c>
      <c r="H35" s="100"/>
      <c r="I35" s="130"/>
      <c r="J35" s="252" t="s">
        <v>583</v>
      </c>
      <c r="K35" s="99"/>
      <c r="L35" s="150"/>
    </row>
    <row r="36" spans="1:12" s="8" customFormat="1" ht="15.75" customHeight="1" x14ac:dyDescent="0.25">
      <c r="A36" s="100">
        <v>27</v>
      </c>
      <c r="B36" s="37"/>
      <c r="C36" s="37"/>
      <c r="D36" s="169" t="s">
        <v>659</v>
      </c>
      <c r="E36" s="169" t="s">
        <v>1436</v>
      </c>
      <c r="F36" s="36"/>
      <c r="G36" s="147" t="s">
        <v>559</v>
      </c>
      <c r="H36" s="36"/>
      <c r="I36" s="167"/>
      <c r="J36" s="38"/>
      <c r="K36" s="170" t="s">
        <v>1329</v>
      </c>
      <c r="L36" s="150"/>
    </row>
    <row r="37" spans="1:12" s="8" customFormat="1" ht="15.75" customHeight="1" x14ac:dyDescent="0.25">
      <c r="A37" s="100">
        <v>28</v>
      </c>
      <c r="B37" s="37"/>
      <c r="C37" s="37"/>
      <c r="D37" s="169" t="s">
        <v>659</v>
      </c>
      <c r="E37" s="169" t="s">
        <v>1424</v>
      </c>
      <c r="F37" s="36"/>
      <c r="G37" s="147" t="s">
        <v>559</v>
      </c>
      <c r="H37" s="36"/>
      <c r="I37" s="167"/>
      <c r="J37" s="38"/>
      <c r="K37" s="170" t="s">
        <v>1509</v>
      </c>
      <c r="L37" s="150"/>
    </row>
    <row r="38" spans="1:12" s="8" customFormat="1" ht="15.75" customHeight="1" x14ac:dyDescent="0.25">
      <c r="A38" s="100">
        <v>29</v>
      </c>
      <c r="B38" s="37"/>
      <c r="C38" s="37"/>
      <c r="D38" s="169" t="s">
        <v>659</v>
      </c>
      <c r="E38" s="169" t="s">
        <v>1425</v>
      </c>
      <c r="F38" s="36"/>
      <c r="G38" s="147" t="s">
        <v>559</v>
      </c>
      <c r="H38" s="36"/>
      <c r="I38" s="167"/>
      <c r="J38" s="38"/>
      <c r="K38" s="170" t="s">
        <v>1510</v>
      </c>
      <c r="L38" s="150"/>
    </row>
    <row r="39" spans="1:12" s="8" customFormat="1" ht="15.75" customHeight="1" x14ac:dyDescent="0.25">
      <c r="A39" s="100">
        <v>30</v>
      </c>
      <c r="B39" s="37"/>
      <c r="C39" s="37"/>
      <c r="D39" s="169" t="s">
        <v>659</v>
      </c>
      <c r="E39" s="169" t="s">
        <v>1426</v>
      </c>
      <c r="F39" s="36"/>
      <c r="G39" s="147" t="s">
        <v>559</v>
      </c>
      <c r="H39" s="36"/>
      <c r="I39" s="167"/>
      <c r="J39" s="38"/>
      <c r="K39" s="170" t="s">
        <v>1511</v>
      </c>
      <c r="L39" s="150"/>
    </row>
    <row r="40" spans="1:12" s="8" customFormat="1" ht="15.75" customHeight="1" x14ac:dyDescent="0.25">
      <c r="A40" s="100">
        <v>31</v>
      </c>
      <c r="B40" s="37"/>
      <c r="C40" s="37"/>
      <c r="D40" s="169" t="s">
        <v>659</v>
      </c>
      <c r="E40" s="169" t="s">
        <v>1427</v>
      </c>
      <c r="F40" s="36"/>
      <c r="G40" s="147" t="s">
        <v>559</v>
      </c>
      <c r="H40" s="36"/>
      <c r="I40" s="167"/>
      <c r="J40" s="38"/>
      <c r="K40" s="170" t="s">
        <v>1512</v>
      </c>
      <c r="L40" s="150"/>
    </row>
    <row r="41" spans="1:12" s="8" customFormat="1" ht="15.75" customHeight="1" x14ac:dyDescent="0.25">
      <c r="A41" s="100">
        <v>32</v>
      </c>
      <c r="B41" s="37"/>
      <c r="C41" s="37"/>
      <c r="D41" s="169" t="s">
        <v>659</v>
      </c>
      <c r="E41" s="169" t="s">
        <v>1428</v>
      </c>
      <c r="F41" s="36"/>
      <c r="G41" s="147" t="s">
        <v>559</v>
      </c>
      <c r="H41" s="36"/>
      <c r="I41" s="167"/>
      <c r="J41" s="38"/>
      <c r="K41" s="170" t="s">
        <v>1513</v>
      </c>
      <c r="L41" s="150"/>
    </row>
    <row r="42" spans="1:12" s="8" customFormat="1" ht="15.75" customHeight="1" x14ac:dyDescent="0.25">
      <c r="A42" s="100">
        <v>33</v>
      </c>
      <c r="B42" s="37"/>
      <c r="C42" s="37"/>
      <c r="D42" s="169" t="s">
        <v>659</v>
      </c>
      <c r="E42" s="169" t="s">
        <v>1429</v>
      </c>
      <c r="F42" s="36"/>
      <c r="G42" s="147" t="s">
        <v>559</v>
      </c>
      <c r="H42" s="36"/>
      <c r="I42" s="167"/>
      <c r="J42" s="38"/>
      <c r="K42" s="170" t="s">
        <v>1514</v>
      </c>
      <c r="L42" s="150"/>
    </row>
    <row r="43" spans="1:12" s="8" customFormat="1" ht="15.75" customHeight="1" x14ac:dyDescent="0.25">
      <c r="A43" s="100">
        <v>34</v>
      </c>
      <c r="B43" s="37"/>
      <c r="C43" s="37"/>
      <c r="D43" s="169" t="s">
        <v>659</v>
      </c>
      <c r="E43" s="169" t="s">
        <v>1430</v>
      </c>
      <c r="F43" s="36"/>
      <c r="G43" s="147" t="s">
        <v>559</v>
      </c>
      <c r="H43" s="36"/>
      <c r="I43" s="167"/>
      <c r="J43" s="38"/>
      <c r="K43" s="170" t="s">
        <v>1515</v>
      </c>
      <c r="L43" s="150"/>
    </row>
    <row r="44" spans="1:12" s="8" customFormat="1" ht="15.75" customHeight="1" x14ac:dyDescent="0.25">
      <c r="A44" s="100">
        <v>35</v>
      </c>
      <c r="B44" s="37"/>
      <c r="C44" s="37"/>
      <c r="D44" s="169" t="s">
        <v>659</v>
      </c>
      <c r="E44" s="169" t="s">
        <v>1431</v>
      </c>
      <c r="F44" s="36"/>
      <c r="G44" s="147" t="s">
        <v>559</v>
      </c>
      <c r="H44" s="36"/>
      <c r="I44" s="167"/>
      <c r="J44" s="38"/>
      <c r="K44" s="170" t="s">
        <v>1516</v>
      </c>
      <c r="L44" s="150"/>
    </row>
    <row r="45" spans="1:12" s="8" customFormat="1" ht="15.75" customHeight="1" x14ac:dyDescent="0.25">
      <c r="A45" s="100">
        <v>36</v>
      </c>
      <c r="B45" s="37"/>
      <c r="C45" s="37"/>
      <c r="D45" s="169" t="s">
        <v>659</v>
      </c>
      <c r="E45" s="169" t="s">
        <v>1432</v>
      </c>
      <c r="F45" s="36"/>
      <c r="G45" s="147" t="s">
        <v>559</v>
      </c>
      <c r="H45" s="36"/>
      <c r="I45" s="167"/>
      <c r="J45" s="38"/>
      <c r="K45" s="170" t="s">
        <v>1517</v>
      </c>
      <c r="L45" s="150"/>
    </row>
    <row r="46" spans="1:12" s="8" customFormat="1" ht="15.75" customHeight="1" x14ac:dyDescent="0.25">
      <c r="A46" s="100">
        <v>37</v>
      </c>
      <c r="B46" s="37"/>
      <c r="C46" s="37"/>
      <c r="D46" s="169" t="s">
        <v>659</v>
      </c>
      <c r="E46" s="169" t="s">
        <v>1433</v>
      </c>
      <c r="F46" s="36"/>
      <c r="G46" s="147" t="s">
        <v>559</v>
      </c>
      <c r="H46" s="36"/>
      <c r="I46" s="167"/>
      <c r="J46" s="38"/>
      <c r="K46" s="170" t="s">
        <v>1518</v>
      </c>
      <c r="L46" s="150"/>
    </row>
    <row r="47" spans="1:12" s="8" customFormat="1" ht="18.75" customHeight="1" x14ac:dyDescent="0.25">
      <c r="A47" s="100">
        <v>38</v>
      </c>
      <c r="B47" s="37"/>
      <c r="C47" s="37"/>
      <c r="D47" s="74" t="s">
        <v>656</v>
      </c>
      <c r="E47" s="149" t="s">
        <v>1519</v>
      </c>
      <c r="F47" s="36"/>
      <c r="G47" s="147" t="s">
        <v>559</v>
      </c>
      <c r="H47" s="36"/>
      <c r="I47" s="50"/>
      <c r="J47" s="38" t="s">
        <v>585</v>
      </c>
      <c r="K47" s="310" t="s">
        <v>2031</v>
      </c>
      <c r="L47" s="150"/>
    </row>
    <row r="48" spans="1:12" s="8" customFormat="1" ht="15.75" customHeight="1" x14ac:dyDescent="0.25">
      <c r="A48" s="100">
        <v>39</v>
      </c>
      <c r="B48" s="37"/>
      <c r="C48" s="37"/>
      <c r="D48" s="74" t="s">
        <v>656</v>
      </c>
      <c r="E48" s="149" t="s">
        <v>1520</v>
      </c>
      <c r="F48" s="36"/>
      <c r="G48" s="147" t="s">
        <v>559</v>
      </c>
      <c r="H48" s="36"/>
      <c r="I48" s="50"/>
      <c r="J48" s="38"/>
      <c r="K48" s="310" t="s">
        <v>1529</v>
      </c>
      <c r="L48" s="150"/>
    </row>
    <row r="49" spans="1:12" s="8" customFormat="1" ht="15.75" customHeight="1" x14ac:dyDescent="0.25">
      <c r="A49" s="100">
        <v>40</v>
      </c>
      <c r="D49" s="74" t="s">
        <v>656</v>
      </c>
      <c r="E49" s="149" t="s">
        <v>1521</v>
      </c>
      <c r="F49" s="36"/>
      <c r="G49" s="147" t="s">
        <v>559</v>
      </c>
      <c r="H49" s="36"/>
      <c r="I49" s="50"/>
      <c r="J49" s="38"/>
      <c r="K49" s="310" t="s">
        <v>1530</v>
      </c>
      <c r="L49" s="150"/>
    </row>
    <row r="50" spans="1:12" s="8" customFormat="1" ht="18" customHeight="1" x14ac:dyDescent="0.25">
      <c r="A50" s="100">
        <v>41</v>
      </c>
      <c r="B50" s="37"/>
      <c r="C50" s="37"/>
      <c r="D50" s="74" t="s">
        <v>656</v>
      </c>
      <c r="E50" s="149" t="s">
        <v>1522</v>
      </c>
      <c r="F50" s="36"/>
      <c r="G50" s="147" t="s">
        <v>559</v>
      </c>
      <c r="H50" s="36"/>
      <c r="I50" s="50"/>
      <c r="J50" s="38"/>
      <c r="K50" s="310" t="s">
        <v>1531</v>
      </c>
      <c r="L50" s="150"/>
    </row>
    <row r="51" spans="1:12" s="8" customFormat="1" ht="18" customHeight="1" x14ac:dyDescent="0.25">
      <c r="A51" s="100">
        <v>42</v>
      </c>
      <c r="B51" s="37"/>
      <c r="C51" s="37"/>
      <c r="D51" s="74" t="s">
        <v>656</v>
      </c>
      <c r="E51" s="149" t="s">
        <v>1523</v>
      </c>
      <c r="F51" s="36"/>
      <c r="G51" s="147" t="s">
        <v>559</v>
      </c>
      <c r="H51" s="36"/>
      <c r="I51" s="50"/>
      <c r="J51" s="38"/>
      <c r="K51" s="310" t="s">
        <v>1532</v>
      </c>
      <c r="L51" s="150"/>
    </row>
    <row r="52" spans="1:12" s="8" customFormat="1" ht="18" customHeight="1" x14ac:dyDescent="0.25">
      <c r="A52" s="100">
        <v>43</v>
      </c>
      <c r="B52" s="37"/>
      <c r="C52" s="37"/>
      <c r="D52" s="74" t="s">
        <v>656</v>
      </c>
      <c r="E52" s="149" t="s">
        <v>1524</v>
      </c>
      <c r="F52" s="36"/>
      <c r="G52" s="147" t="s">
        <v>559</v>
      </c>
      <c r="H52" s="36"/>
      <c r="I52" s="50"/>
      <c r="J52" s="38"/>
      <c r="K52" s="310" t="s">
        <v>1533</v>
      </c>
      <c r="L52" s="150"/>
    </row>
    <row r="53" spans="1:12" s="8" customFormat="1" ht="18" customHeight="1" x14ac:dyDescent="0.25">
      <c r="A53" s="100">
        <v>44</v>
      </c>
      <c r="B53" s="37"/>
      <c r="C53" s="37"/>
      <c r="D53" s="74" t="s">
        <v>656</v>
      </c>
      <c r="E53" s="149" t="s">
        <v>1525</v>
      </c>
      <c r="F53" s="36"/>
      <c r="G53" s="147" t="s">
        <v>559</v>
      </c>
      <c r="H53" s="36"/>
      <c r="I53" s="50"/>
      <c r="J53" s="38"/>
      <c r="K53" s="310" t="s">
        <v>1534</v>
      </c>
      <c r="L53" s="150"/>
    </row>
    <row r="54" spans="1:12" s="8" customFormat="1" ht="18" customHeight="1" x14ac:dyDescent="0.25">
      <c r="A54" s="100">
        <v>45</v>
      </c>
      <c r="B54" s="37"/>
      <c r="C54" s="37"/>
      <c r="D54" s="74" t="s">
        <v>656</v>
      </c>
      <c r="E54" s="149" t="s">
        <v>1526</v>
      </c>
      <c r="F54" s="36"/>
      <c r="G54" s="147" t="s">
        <v>559</v>
      </c>
      <c r="H54" s="36"/>
      <c r="I54" s="50"/>
      <c r="J54" s="38"/>
      <c r="K54" s="310" t="s">
        <v>1535</v>
      </c>
      <c r="L54" s="150"/>
    </row>
    <row r="55" spans="1:12" s="8" customFormat="1" ht="18" customHeight="1" x14ac:dyDescent="0.25">
      <c r="A55" s="100">
        <v>46</v>
      </c>
      <c r="B55" s="37"/>
      <c r="C55" s="37"/>
      <c r="D55" s="74" t="s">
        <v>656</v>
      </c>
      <c r="E55" s="149" t="s">
        <v>1527</v>
      </c>
      <c r="F55" s="36"/>
      <c r="G55" s="147" t="s">
        <v>559</v>
      </c>
      <c r="H55" s="36"/>
      <c r="I55" s="50"/>
      <c r="J55" s="38"/>
      <c r="K55" s="310" t="s">
        <v>1536</v>
      </c>
      <c r="L55" s="150"/>
    </row>
    <row r="56" spans="1:12" s="8" customFormat="1" ht="18" customHeight="1" x14ac:dyDescent="0.25">
      <c r="A56" s="100">
        <v>47</v>
      </c>
      <c r="B56" s="37"/>
      <c r="C56" s="37"/>
      <c r="D56" s="74" t="s">
        <v>656</v>
      </c>
      <c r="E56" s="149" t="s">
        <v>1558</v>
      </c>
      <c r="F56" s="36"/>
      <c r="G56" s="147" t="s">
        <v>559</v>
      </c>
      <c r="H56" s="36"/>
      <c r="I56" s="50"/>
      <c r="J56" s="38"/>
      <c r="K56" s="310" t="s">
        <v>1537</v>
      </c>
      <c r="L56" s="150"/>
    </row>
    <row r="57" spans="1:12" s="8" customFormat="1" ht="18" customHeight="1" x14ac:dyDescent="0.25">
      <c r="A57" s="100">
        <v>48</v>
      </c>
      <c r="B57" s="37"/>
      <c r="C57" s="37"/>
      <c r="D57" s="74" t="s">
        <v>656</v>
      </c>
      <c r="E57" s="149" t="s">
        <v>1552</v>
      </c>
      <c r="F57" s="36"/>
      <c r="G57" s="147" t="s">
        <v>559</v>
      </c>
      <c r="H57" s="36"/>
      <c r="I57" s="50"/>
      <c r="J57" s="38"/>
      <c r="K57" s="310" t="s">
        <v>1538</v>
      </c>
      <c r="L57" s="150"/>
    </row>
    <row r="58" spans="1:12" s="8" customFormat="1" ht="18" customHeight="1" x14ac:dyDescent="0.25">
      <c r="A58" s="100">
        <v>49</v>
      </c>
      <c r="B58" s="37"/>
      <c r="C58" s="37"/>
      <c r="D58" s="74" t="s">
        <v>656</v>
      </c>
      <c r="E58" s="149" t="s">
        <v>1553</v>
      </c>
      <c r="F58" s="36"/>
      <c r="G58" s="147" t="s">
        <v>559</v>
      </c>
      <c r="H58" s="36"/>
      <c r="I58" s="50"/>
      <c r="J58" s="38"/>
      <c r="K58" s="310" t="s">
        <v>1539</v>
      </c>
      <c r="L58" s="150"/>
    </row>
    <row r="59" spans="1:12" s="8" customFormat="1" ht="18" customHeight="1" x14ac:dyDescent="0.25">
      <c r="A59" s="100">
        <v>50</v>
      </c>
      <c r="B59" s="37"/>
      <c r="C59" s="37"/>
      <c r="D59" s="74" t="s">
        <v>656</v>
      </c>
      <c r="E59" s="149" t="s">
        <v>1554</v>
      </c>
      <c r="F59" s="36"/>
      <c r="G59" s="147" t="s">
        <v>559</v>
      </c>
      <c r="H59" s="36"/>
      <c r="I59" s="50"/>
      <c r="J59" s="38"/>
      <c r="K59" s="310" t="s">
        <v>1540</v>
      </c>
      <c r="L59" s="150"/>
    </row>
    <row r="60" spans="1:12" s="8" customFormat="1" ht="18" customHeight="1" x14ac:dyDescent="0.25">
      <c r="A60" s="100">
        <v>51</v>
      </c>
      <c r="B60" s="37"/>
      <c r="C60" s="37"/>
      <c r="D60" s="74" t="s">
        <v>656</v>
      </c>
      <c r="E60" s="149" t="s">
        <v>1555</v>
      </c>
      <c r="F60" s="36"/>
      <c r="G60" s="147" t="s">
        <v>559</v>
      </c>
      <c r="H60" s="36"/>
      <c r="I60" s="50"/>
      <c r="J60" s="38"/>
      <c r="K60" s="310" t="s">
        <v>1541</v>
      </c>
      <c r="L60" s="150"/>
    </row>
    <row r="61" spans="1:12" s="8" customFormat="1" ht="18.75" customHeight="1" x14ac:dyDescent="0.25">
      <c r="A61" s="100">
        <v>52</v>
      </c>
      <c r="B61" s="37"/>
      <c r="C61" s="37"/>
      <c r="D61" s="74" t="s">
        <v>656</v>
      </c>
      <c r="E61" s="149" t="s">
        <v>1556</v>
      </c>
      <c r="F61" s="40"/>
      <c r="G61" s="147" t="s">
        <v>559</v>
      </c>
      <c r="H61" s="36"/>
      <c r="I61" s="50"/>
      <c r="J61" s="38"/>
      <c r="K61" s="310" t="s">
        <v>1542</v>
      </c>
      <c r="L61" s="250"/>
    </row>
    <row r="62" spans="1:12" s="8" customFormat="1" ht="20.25" customHeight="1" x14ac:dyDescent="0.25">
      <c r="A62" s="100">
        <v>53</v>
      </c>
      <c r="B62" s="37"/>
      <c r="C62" s="37"/>
      <c r="D62" s="74" t="s">
        <v>656</v>
      </c>
      <c r="E62" s="149" t="s">
        <v>1557</v>
      </c>
      <c r="F62" s="40"/>
      <c r="G62" s="147" t="s">
        <v>559</v>
      </c>
      <c r="H62" s="36"/>
      <c r="I62" s="50"/>
      <c r="J62" s="38"/>
      <c r="K62" s="310" t="s">
        <v>1543</v>
      </c>
      <c r="L62" s="129"/>
    </row>
    <row r="63" spans="1:12" s="8" customFormat="1" ht="20.25" customHeight="1" x14ac:dyDescent="0.25">
      <c r="A63" s="100">
        <v>54</v>
      </c>
      <c r="B63" s="37"/>
      <c r="C63" s="37"/>
      <c r="D63" s="74" t="s">
        <v>656</v>
      </c>
      <c r="E63" s="149" t="s">
        <v>1559</v>
      </c>
      <c r="F63" s="40"/>
      <c r="G63" s="147" t="s">
        <v>559</v>
      </c>
      <c r="H63" s="36"/>
      <c r="I63" s="50"/>
      <c r="J63" s="38"/>
      <c r="K63" s="310" t="s">
        <v>1544</v>
      </c>
      <c r="L63" s="129"/>
    </row>
    <row r="64" spans="1:12" s="8" customFormat="1" ht="18" customHeight="1" x14ac:dyDescent="0.25">
      <c r="A64" s="100">
        <v>55</v>
      </c>
      <c r="B64" s="37"/>
      <c r="C64" s="37"/>
      <c r="D64" s="74" t="s">
        <v>656</v>
      </c>
      <c r="E64" s="149" t="s">
        <v>1560</v>
      </c>
      <c r="F64" s="40"/>
      <c r="G64" s="147" t="s">
        <v>559</v>
      </c>
      <c r="H64" s="36"/>
      <c r="I64" s="50"/>
      <c r="J64" s="38"/>
      <c r="K64" s="310" t="s">
        <v>1545</v>
      </c>
      <c r="L64" s="129"/>
    </row>
    <row r="65" spans="1:12" s="8" customFormat="1" ht="18" customHeight="1" x14ac:dyDescent="0.25">
      <c r="A65" s="100">
        <v>56</v>
      </c>
      <c r="B65" s="37"/>
      <c r="C65" s="37"/>
      <c r="D65" s="74" t="s">
        <v>656</v>
      </c>
      <c r="E65" s="149" t="s">
        <v>1528</v>
      </c>
      <c r="F65" s="40"/>
      <c r="G65" s="147" t="s">
        <v>559</v>
      </c>
      <c r="H65" s="36"/>
      <c r="I65" s="50"/>
      <c r="J65" s="38"/>
      <c r="K65" s="310" t="s">
        <v>1546</v>
      </c>
      <c r="L65" s="129"/>
    </row>
    <row r="66" spans="1:12" s="8" customFormat="1" ht="16.5" customHeight="1" x14ac:dyDescent="0.25">
      <c r="A66" s="100">
        <v>57</v>
      </c>
      <c r="B66" s="37"/>
      <c r="C66" s="37"/>
      <c r="D66" s="74" t="s">
        <v>656</v>
      </c>
      <c r="E66" s="149" t="s">
        <v>1551</v>
      </c>
      <c r="F66" s="40"/>
      <c r="G66" s="147" t="s">
        <v>559</v>
      </c>
      <c r="H66" s="36"/>
      <c r="I66" s="50"/>
      <c r="J66" s="38"/>
      <c r="K66" s="310" t="s">
        <v>1547</v>
      </c>
      <c r="L66" s="250"/>
    </row>
    <row r="67" spans="1:12" s="8" customFormat="1" ht="15.75" customHeight="1" x14ac:dyDescent="0.25">
      <c r="A67" s="100">
        <v>58</v>
      </c>
      <c r="B67" s="37"/>
      <c r="C67" s="37"/>
      <c r="D67" s="74" t="s">
        <v>656</v>
      </c>
      <c r="E67" s="309" t="s">
        <v>1550</v>
      </c>
      <c r="F67" s="40"/>
      <c r="G67" s="147" t="s">
        <v>559</v>
      </c>
      <c r="H67" s="36"/>
      <c r="I67" s="50"/>
      <c r="J67" s="38"/>
      <c r="K67" s="310" t="s">
        <v>1548</v>
      </c>
      <c r="L67" s="256"/>
    </row>
    <row r="68" spans="1:12" ht="16.5" customHeight="1" x14ac:dyDescent="0.25">
      <c r="A68" s="100">
        <v>61</v>
      </c>
      <c r="B68" s="149"/>
      <c r="C68" s="149"/>
      <c r="D68" s="74" t="s">
        <v>655</v>
      </c>
      <c r="E68" s="109" t="s">
        <v>686</v>
      </c>
      <c r="F68" s="100"/>
      <c r="G68" s="147" t="s">
        <v>559</v>
      </c>
      <c r="H68" s="100"/>
      <c r="I68" s="130"/>
      <c r="J68" s="476" t="s">
        <v>2039</v>
      </c>
      <c r="K68" s="264" t="s">
        <v>1257</v>
      </c>
      <c r="L68" s="104"/>
    </row>
    <row r="69" spans="1:12" ht="16.5" customHeight="1" x14ac:dyDescent="0.25">
      <c r="A69" s="100">
        <v>62</v>
      </c>
      <c r="B69" s="149"/>
      <c r="C69" s="149"/>
      <c r="D69" s="74" t="s">
        <v>660</v>
      </c>
      <c r="E69" s="109" t="s">
        <v>687</v>
      </c>
      <c r="F69" s="100"/>
      <c r="G69" s="147" t="s">
        <v>559</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Q300"/>
  <sheetViews>
    <sheetView workbookViewId="0">
      <selection activeCell="F6" sqref="F6"/>
    </sheetView>
  </sheetViews>
  <sheetFormatPr defaultColWidth="8.625" defaultRowHeight="16.5" x14ac:dyDescent="0.2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x14ac:dyDescent="0.25">
      <c r="D1" s="544" t="s">
        <v>866</v>
      </c>
      <c r="E1" s="544"/>
      <c r="F1" s="115"/>
      <c r="G1" s="116" t="s">
        <v>279</v>
      </c>
    </row>
    <row r="2" spans="1:11" s="1" customFormat="1" ht="18.95" customHeight="1" x14ac:dyDescent="0.25">
      <c r="D2" s="544"/>
      <c r="E2" s="544"/>
      <c r="F2" s="117" t="s">
        <v>280</v>
      </c>
      <c r="G2" s="118">
        <f>COUNTIF(F10:F184,"Not POR")</f>
        <v>0</v>
      </c>
      <c r="H2" s="4"/>
    </row>
    <row r="3" spans="1:11" s="1" customFormat="1" ht="18.75" customHeight="1" x14ac:dyDescent="0.25">
      <c r="D3" s="544"/>
      <c r="E3" s="544"/>
      <c r="F3" s="119" t="s">
        <v>281</v>
      </c>
      <c r="G3" s="118">
        <f>COUNTIF(F10:F184,"CHN validation")</f>
        <v>0</v>
      </c>
      <c r="I3" s="3"/>
      <c r="J3" s="3"/>
    </row>
    <row r="4" spans="1:11" s="1" customFormat="1" ht="18.75" customHeight="1" x14ac:dyDescent="0.25">
      <c r="D4" s="544"/>
      <c r="E4" s="544"/>
      <c r="F4" s="120" t="s">
        <v>282</v>
      </c>
      <c r="G4" s="118">
        <f>COUNTIF(F10:F184,"New Item")</f>
        <v>0</v>
      </c>
      <c r="I4" s="3"/>
      <c r="J4" s="3"/>
    </row>
    <row r="5" spans="1:11" s="1" customFormat="1" ht="18.75" customHeight="1" x14ac:dyDescent="0.25">
      <c r="D5" s="544"/>
      <c r="E5" s="544"/>
      <c r="F5" s="121" t="s">
        <v>283</v>
      </c>
      <c r="G5" s="118">
        <f>COUNTIF(F10:F184,"Pending update")</f>
        <v>0</v>
      </c>
      <c r="I5" s="3"/>
      <c r="J5" s="3"/>
    </row>
    <row r="6" spans="1:11" s="1" customFormat="1" ht="16.5" customHeight="1" x14ac:dyDescent="0.25">
      <c r="D6" s="544"/>
      <c r="E6" s="544"/>
      <c r="F6" s="122" t="s">
        <v>284</v>
      </c>
      <c r="G6" s="118">
        <f>COUNTIF(F10:F184,"Modified")</f>
        <v>1</v>
      </c>
      <c r="I6" s="3"/>
      <c r="J6" s="3"/>
    </row>
    <row r="7" spans="1:11" s="1" customFormat="1" ht="16.5" customHeight="1" x14ac:dyDescent="0.25">
      <c r="D7" s="544"/>
      <c r="E7" s="544"/>
      <c r="F7" s="123" t="s">
        <v>285</v>
      </c>
      <c r="G7" s="118">
        <f>COUNTIF(F10:F184,"Ready")</f>
        <v>174</v>
      </c>
      <c r="I7" s="3"/>
      <c r="J7" s="3"/>
    </row>
    <row r="8" spans="1:11" s="1" customFormat="1" ht="18" customHeight="1" thickBot="1" x14ac:dyDescent="0.3">
      <c r="D8" s="545"/>
      <c r="E8" s="545"/>
      <c r="F8" s="124" t="s">
        <v>286</v>
      </c>
      <c r="G8" s="118">
        <f>COUNTIF(F10:F184,"Not ready")</f>
        <v>0</v>
      </c>
      <c r="I8" s="3"/>
      <c r="J8" s="3"/>
    </row>
    <row r="9" spans="1:11" s="1" customFormat="1" ht="53.45" customHeight="1" x14ac:dyDescent="0.25">
      <c r="A9" s="5" t="s">
        <v>237</v>
      </c>
      <c r="B9" s="148" t="s">
        <v>586</v>
      </c>
      <c r="C9" s="5" t="s">
        <v>651</v>
      </c>
      <c r="D9" s="5" t="s">
        <v>652</v>
      </c>
      <c r="E9" s="6" t="s">
        <v>1061</v>
      </c>
      <c r="F9" s="6" t="s">
        <v>4</v>
      </c>
      <c r="G9" s="7" t="s">
        <v>236</v>
      </c>
      <c r="H9" s="6" t="s">
        <v>5</v>
      </c>
      <c r="I9" s="6" t="s">
        <v>590</v>
      </c>
      <c r="J9" s="7" t="s">
        <v>589</v>
      </c>
      <c r="K9" s="111" t="s">
        <v>7</v>
      </c>
    </row>
    <row r="10" spans="1:11" s="1" customFormat="1" ht="16.5" customHeight="1" x14ac:dyDescent="0.25">
      <c r="A10" s="73">
        <v>1</v>
      </c>
      <c r="B10" s="73"/>
      <c r="C10" s="74" t="s">
        <v>654</v>
      </c>
      <c r="D10" s="304" t="s">
        <v>662</v>
      </c>
      <c r="E10" s="73"/>
      <c r="F10" s="83" t="s">
        <v>8</v>
      </c>
      <c r="G10" s="125"/>
      <c r="H10" s="74"/>
      <c r="I10" s="97"/>
      <c r="J10" s="264"/>
      <c r="K10" s="553" t="s">
        <v>639</v>
      </c>
    </row>
    <row r="11" spans="1:11" s="1" customFormat="1" ht="16.5" customHeight="1" x14ac:dyDescent="0.25">
      <c r="A11" s="73">
        <v>2</v>
      </c>
      <c r="B11" s="73"/>
      <c r="C11" s="74" t="s">
        <v>654</v>
      </c>
      <c r="D11" s="304" t="s">
        <v>663</v>
      </c>
      <c r="E11" s="73"/>
      <c r="F11" s="83" t="s">
        <v>8</v>
      </c>
      <c r="G11" s="125"/>
      <c r="H11" s="74"/>
      <c r="I11" s="264"/>
      <c r="J11" s="264"/>
      <c r="K11" s="554"/>
    </row>
    <row r="12" spans="1:11" s="1" customFormat="1" ht="16.5" customHeight="1" x14ac:dyDescent="0.25">
      <c r="A12" s="73">
        <v>3</v>
      </c>
      <c r="B12" s="73"/>
      <c r="C12" s="74" t="s">
        <v>689</v>
      </c>
      <c r="D12" s="74" t="s">
        <v>690</v>
      </c>
      <c r="E12" s="73"/>
      <c r="F12" s="83" t="s">
        <v>8</v>
      </c>
      <c r="G12" s="125"/>
      <c r="H12" s="74"/>
      <c r="I12" s="97"/>
      <c r="J12" s="264"/>
      <c r="K12" s="74"/>
    </row>
    <row r="13" spans="1:11" s="1" customFormat="1" ht="16.5" customHeight="1" x14ac:dyDescent="0.25">
      <c r="A13" s="73">
        <v>4</v>
      </c>
      <c r="B13" s="73"/>
      <c r="C13" s="74" t="s">
        <v>654</v>
      </c>
      <c r="D13" s="74" t="s">
        <v>665</v>
      </c>
      <c r="E13" s="323"/>
      <c r="F13" s="83" t="s">
        <v>8</v>
      </c>
      <c r="G13" s="125"/>
      <c r="H13" s="74"/>
      <c r="I13" s="65" t="s">
        <v>235</v>
      </c>
      <c r="J13" s="264" t="s">
        <v>363</v>
      </c>
      <c r="K13" s="74"/>
    </row>
    <row r="14" spans="1:11" s="9" customFormat="1" ht="16.5" customHeight="1" x14ac:dyDescent="0.25">
      <c r="A14" s="73">
        <v>5</v>
      </c>
      <c r="B14" s="73"/>
      <c r="C14" s="74" t="s">
        <v>689</v>
      </c>
      <c r="D14" s="74" t="s">
        <v>691</v>
      </c>
      <c r="E14" s="323"/>
      <c r="F14" s="83" t="s">
        <v>8</v>
      </c>
      <c r="G14" s="105" t="s">
        <v>9</v>
      </c>
      <c r="I14" s="97"/>
      <c r="J14" s="264" t="s">
        <v>393</v>
      </c>
      <c r="K14" s="74"/>
    </row>
    <row r="15" spans="1:11" s="9" customFormat="1" ht="16.5" customHeight="1" x14ac:dyDescent="0.25">
      <c r="A15" s="73">
        <v>6</v>
      </c>
      <c r="B15" s="73"/>
      <c r="C15" s="74" t="s">
        <v>689</v>
      </c>
      <c r="D15" s="74" t="s">
        <v>692</v>
      </c>
      <c r="E15" s="323"/>
      <c r="F15" s="83" t="s">
        <v>8</v>
      </c>
      <c r="G15" s="125"/>
      <c r="H15" s="73" t="s">
        <v>234</v>
      </c>
      <c r="I15" s="97"/>
      <c r="J15" s="264" t="s">
        <v>361</v>
      </c>
      <c r="K15" s="74"/>
    </row>
    <row r="16" spans="1:11" s="9" customFormat="1" ht="16.5" customHeight="1" x14ac:dyDescent="0.25">
      <c r="A16" s="73">
        <v>7</v>
      </c>
      <c r="B16" s="73"/>
      <c r="C16" s="74" t="s">
        <v>689</v>
      </c>
      <c r="D16" s="74" t="s">
        <v>693</v>
      </c>
      <c r="E16" s="323"/>
      <c r="F16" s="83" t="s">
        <v>8</v>
      </c>
      <c r="G16" s="125"/>
      <c r="H16" s="74"/>
      <c r="K16" s="74"/>
    </row>
    <row r="17" spans="1:11" s="9" customFormat="1" ht="16.5" customHeight="1" x14ac:dyDescent="0.25">
      <c r="A17" s="73">
        <v>8</v>
      </c>
      <c r="B17" s="73"/>
      <c r="C17" s="74" t="s">
        <v>694</v>
      </c>
      <c r="D17" s="74" t="s">
        <v>695</v>
      </c>
      <c r="E17" s="336" t="s">
        <v>10</v>
      </c>
      <c r="F17" s="83" t="s">
        <v>8</v>
      </c>
      <c r="G17" s="125"/>
      <c r="H17" s="74"/>
      <c r="I17" s="97"/>
      <c r="J17" s="264" t="s">
        <v>218</v>
      </c>
      <c r="K17" s="74"/>
    </row>
    <row r="18" spans="1:11" s="9" customFormat="1" ht="16.5" customHeight="1" x14ac:dyDescent="0.25">
      <c r="A18" s="73">
        <v>9</v>
      </c>
      <c r="B18" s="73"/>
      <c r="C18" s="74" t="s">
        <v>694</v>
      </c>
      <c r="D18" s="74" t="s">
        <v>1113</v>
      </c>
      <c r="E18" s="336" t="s">
        <v>11</v>
      </c>
      <c r="F18" s="83" t="s">
        <v>8</v>
      </c>
      <c r="G18" s="125"/>
      <c r="H18" s="74"/>
      <c r="I18" s="97"/>
      <c r="J18" s="264" t="s">
        <v>219</v>
      </c>
      <c r="K18" s="74"/>
    </row>
    <row r="19" spans="1:11" s="9" customFormat="1" ht="16.5" customHeight="1" x14ac:dyDescent="0.25">
      <c r="A19" s="73">
        <v>10</v>
      </c>
      <c r="B19" s="73"/>
      <c r="C19" s="74" t="s">
        <v>694</v>
      </c>
      <c r="D19" s="74" t="s">
        <v>929</v>
      </c>
      <c r="E19" s="336"/>
      <c r="F19" s="83" t="s">
        <v>8</v>
      </c>
      <c r="G19" s="125"/>
      <c r="H19" s="74"/>
      <c r="I19" s="264"/>
      <c r="J19" s="264" t="s">
        <v>649</v>
      </c>
      <c r="K19" s="74"/>
    </row>
    <row r="20" spans="1:11" s="9" customFormat="1" ht="16.5" customHeight="1" x14ac:dyDescent="0.25">
      <c r="A20" s="73">
        <v>11</v>
      </c>
      <c r="B20" s="73"/>
      <c r="C20" s="74" t="s">
        <v>689</v>
      </c>
      <c r="D20" s="74" t="s">
        <v>696</v>
      </c>
      <c r="E20" s="336"/>
      <c r="F20" s="83" t="s">
        <v>8</v>
      </c>
      <c r="G20" s="125"/>
      <c r="H20" s="74"/>
      <c r="I20" s="97"/>
      <c r="J20" s="264" t="s">
        <v>630</v>
      </c>
      <c r="K20" s="74"/>
    </row>
    <row r="21" spans="1:11" s="1" customFormat="1" ht="16.5" customHeight="1" x14ac:dyDescent="0.25">
      <c r="A21" s="73">
        <v>12</v>
      </c>
      <c r="B21" s="73"/>
      <c r="C21" s="74" t="s">
        <v>689</v>
      </c>
      <c r="D21" s="74" t="s">
        <v>697</v>
      </c>
      <c r="E21" s="336"/>
      <c r="F21" s="83" t="s">
        <v>8</v>
      </c>
      <c r="G21" s="125"/>
      <c r="H21" s="74"/>
      <c r="I21" s="97"/>
      <c r="J21" s="264" t="s">
        <v>233</v>
      </c>
      <c r="K21" s="74"/>
    </row>
    <row r="22" spans="1:11" s="1" customFormat="1" ht="16.5" customHeight="1" x14ac:dyDescent="0.25">
      <c r="A22" s="73">
        <v>13</v>
      </c>
      <c r="B22" s="73"/>
      <c r="C22" s="74" t="s">
        <v>689</v>
      </c>
      <c r="D22" s="74" t="s">
        <v>698</v>
      </c>
      <c r="E22" s="336"/>
      <c r="F22" s="83" t="s">
        <v>8</v>
      </c>
      <c r="G22" s="125"/>
      <c r="H22" s="110" t="s">
        <v>12</v>
      </c>
      <c r="I22" s="75"/>
      <c r="J22" s="75" t="s">
        <v>232</v>
      </c>
      <c r="K22" s="74"/>
    </row>
    <row r="23" spans="1:11" s="1" customFormat="1" ht="16.5" customHeight="1" x14ac:dyDescent="0.25">
      <c r="A23" s="73">
        <v>14</v>
      </c>
      <c r="B23" s="73"/>
      <c r="C23" s="74" t="s">
        <v>689</v>
      </c>
      <c r="D23" s="74" t="s">
        <v>699</v>
      </c>
      <c r="E23" s="323"/>
      <c r="F23" s="83" t="s">
        <v>8</v>
      </c>
      <c r="G23" s="73"/>
      <c r="H23" s="110" t="s">
        <v>13</v>
      </c>
      <c r="I23" s="75"/>
      <c r="J23" s="75" t="s">
        <v>231</v>
      </c>
      <c r="K23" s="74"/>
    </row>
    <row r="24" spans="1:11" s="1" customFormat="1" ht="16.5" customHeight="1" x14ac:dyDescent="0.25">
      <c r="A24" s="73">
        <v>15</v>
      </c>
      <c r="B24" s="501"/>
      <c r="C24" s="74" t="s">
        <v>694</v>
      </c>
      <c r="D24" s="484" t="s">
        <v>2092</v>
      </c>
      <c r="E24" s="323"/>
      <c r="F24" s="83" t="s">
        <v>8</v>
      </c>
      <c r="G24" s="501"/>
      <c r="H24" s="502"/>
      <c r="I24" s="486"/>
      <c r="J24" s="555" t="s">
        <v>2095</v>
      </c>
      <c r="K24" s="504" t="s">
        <v>2096</v>
      </c>
    </row>
    <row r="25" spans="1:11" s="1" customFormat="1" ht="16.5" customHeight="1" x14ac:dyDescent="0.25">
      <c r="A25" s="73">
        <v>16</v>
      </c>
      <c r="B25" s="501"/>
      <c r="C25" s="74" t="s">
        <v>1045</v>
      </c>
      <c r="D25" s="484" t="s">
        <v>2121</v>
      </c>
      <c r="E25" s="86" t="s">
        <v>2120</v>
      </c>
      <c r="F25" s="83" t="s">
        <v>8</v>
      </c>
      <c r="G25" s="501"/>
      <c r="H25" s="502"/>
      <c r="I25" s="486"/>
      <c r="J25" s="556"/>
      <c r="K25" s="557" t="s">
        <v>2122</v>
      </c>
    </row>
    <row r="26" spans="1:11" s="1" customFormat="1" ht="16.5" customHeight="1" x14ac:dyDescent="0.25">
      <c r="A26" s="73">
        <v>17</v>
      </c>
      <c r="B26" s="501"/>
      <c r="C26" s="74" t="s">
        <v>1045</v>
      </c>
      <c r="D26" s="506" t="s">
        <v>1047</v>
      </c>
      <c r="E26" s="86" t="s">
        <v>2120</v>
      </c>
      <c r="F26" s="83" t="s">
        <v>8</v>
      </c>
      <c r="G26" s="501"/>
      <c r="H26" s="502"/>
      <c r="I26" s="486"/>
      <c r="J26" s="556"/>
      <c r="K26" s="556"/>
    </row>
    <row r="27" spans="1:11" s="1" customFormat="1" ht="16.5" customHeight="1" x14ac:dyDescent="0.25">
      <c r="A27" s="73">
        <v>18</v>
      </c>
      <c r="B27" s="501"/>
      <c r="C27" s="74" t="s">
        <v>1045</v>
      </c>
      <c r="D27" s="506" t="s">
        <v>1048</v>
      </c>
      <c r="E27" s="86" t="s">
        <v>2119</v>
      </c>
      <c r="F27" s="83" t="s">
        <v>8</v>
      </c>
      <c r="G27" s="501"/>
      <c r="H27" s="502"/>
      <c r="I27" s="486"/>
      <c r="J27" s="556"/>
      <c r="K27" s="556"/>
    </row>
    <row r="28" spans="1:11" s="1" customFormat="1" ht="16.5" customHeight="1" x14ac:dyDescent="0.25">
      <c r="A28" s="73">
        <v>19</v>
      </c>
      <c r="B28" s="501"/>
      <c r="C28" s="74" t="s">
        <v>1045</v>
      </c>
      <c r="D28" s="506" t="s">
        <v>1049</v>
      </c>
      <c r="E28" s="86" t="s">
        <v>2119</v>
      </c>
      <c r="F28" s="83" t="s">
        <v>8</v>
      </c>
      <c r="G28" s="501"/>
      <c r="H28" s="502"/>
      <c r="I28" s="486"/>
      <c r="J28" s="556"/>
      <c r="K28" s="556"/>
    </row>
    <row r="29" spans="1:11" s="1" customFormat="1" ht="16.5" customHeight="1" x14ac:dyDescent="0.25">
      <c r="A29" s="73">
        <v>20</v>
      </c>
      <c r="B29" s="501"/>
      <c r="C29" s="74" t="s">
        <v>1045</v>
      </c>
      <c r="D29" s="506" t="s">
        <v>1050</v>
      </c>
      <c r="E29" s="86" t="s">
        <v>2119</v>
      </c>
      <c r="F29" s="83" t="s">
        <v>8</v>
      </c>
      <c r="G29" s="501"/>
      <c r="H29" s="502"/>
      <c r="I29" s="486"/>
      <c r="J29" s="556"/>
      <c r="K29" s="556"/>
    </row>
    <row r="30" spans="1:11" s="1" customFormat="1" ht="16.5" customHeight="1" x14ac:dyDescent="0.25">
      <c r="A30" s="73">
        <v>21</v>
      </c>
      <c r="B30" s="501"/>
      <c r="C30" s="74" t="s">
        <v>1045</v>
      </c>
      <c r="D30" s="506" t="s">
        <v>1051</v>
      </c>
      <c r="E30" s="86" t="s">
        <v>2119</v>
      </c>
      <c r="F30" s="83" t="s">
        <v>8</v>
      </c>
      <c r="G30" s="501"/>
      <c r="H30" s="502"/>
      <c r="I30" s="486"/>
      <c r="J30" s="556"/>
      <c r="K30" s="556"/>
    </row>
    <row r="31" spans="1:11" s="1" customFormat="1" ht="16.5" customHeight="1" x14ac:dyDescent="0.25">
      <c r="A31" s="73">
        <v>22</v>
      </c>
      <c r="B31" s="501"/>
      <c r="C31" s="74" t="s">
        <v>1045</v>
      </c>
      <c r="D31" s="506" t="s">
        <v>1052</v>
      </c>
      <c r="E31" s="86" t="s">
        <v>2119</v>
      </c>
      <c r="F31" s="83" t="s">
        <v>8</v>
      </c>
      <c r="G31" s="501"/>
      <c r="H31" s="502"/>
      <c r="I31" s="486"/>
      <c r="J31" s="556"/>
      <c r="K31" s="556"/>
    </row>
    <row r="32" spans="1:11" s="1" customFormat="1" ht="16.5" customHeight="1" x14ac:dyDescent="0.25">
      <c r="A32" s="73">
        <v>23</v>
      </c>
      <c r="B32" s="501"/>
      <c r="C32" s="74" t="s">
        <v>1045</v>
      </c>
      <c r="D32" s="506" t="s">
        <v>1053</v>
      </c>
      <c r="E32" s="86" t="s">
        <v>2119</v>
      </c>
      <c r="F32" s="83" t="s">
        <v>8</v>
      </c>
      <c r="G32" s="501"/>
      <c r="H32" s="502"/>
      <c r="I32" s="486"/>
      <c r="J32" s="550"/>
      <c r="K32" s="550"/>
    </row>
    <row r="33" spans="1:17" s="1" customFormat="1" ht="16.5" customHeight="1" x14ac:dyDescent="0.25">
      <c r="A33" s="73">
        <v>24</v>
      </c>
      <c r="B33" s="73"/>
      <c r="C33" s="74" t="s">
        <v>694</v>
      </c>
      <c r="D33" s="74" t="s">
        <v>700</v>
      </c>
      <c r="E33" s="336" t="s">
        <v>14</v>
      </c>
      <c r="F33" s="83" t="s">
        <v>8</v>
      </c>
      <c r="G33" s="125"/>
      <c r="H33" s="74"/>
      <c r="I33" s="75"/>
      <c r="J33" s="551" t="s">
        <v>360</v>
      </c>
      <c r="K33" s="548"/>
    </row>
    <row r="34" spans="1:17" s="1" customFormat="1" ht="16.5" customHeight="1" x14ac:dyDescent="0.25">
      <c r="A34" s="73">
        <v>25</v>
      </c>
      <c r="B34" s="73"/>
      <c r="C34" s="74" t="s">
        <v>694</v>
      </c>
      <c r="D34" s="74" t="s">
        <v>701</v>
      </c>
      <c r="E34" s="336" t="s">
        <v>15</v>
      </c>
      <c r="F34" s="83" t="s">
        <v>8</v>
      </c>
      <c r="G34" s="125"/>
      <c r="H34" s="74"/>
      <c r="I34" s="75"/>
      <c r="J34" s="552"/>
      <c r="K34" s="549"/>
    </row>
    <row r="35" spans="1:17" s="1" customFormat="1" ht="16.5" customHeight="1" x14ac:dyDescent="0.25">
      <c r="A35" s="73">
        <v>26</v>
      </c>
      <c r="B35" s="73"/>
      <c r="C35" s="74" t="s">
        <v>694</v>
      </c>
      <c r="D35" s="74" t="s">
        <v>702</v>
      </c>
      <c r="E35" s="336" t="s">
        <v>15</v>
      </c>
      <c r="F35" s="83" t="s">
        <v>8</v>
      </c>
      <c r="G35" s="125"/>
      <c r="H35" s="74"/>
      <c r="I35" s="75"/>
      <c r="J35" s="552"/>
      <c r="K35" s="549"/>
    </row>
    <row r="36" spans="1:17" s="1" customFormat="1" ht="16.5" customHeight="1" x14ac:dyDescent="0.25">
      <c r="A36" s="73">
        <v>27</v>
      </c>
      <c r="B36" s="73"/>
      <c r="C36" s="74" t="s">
        <v>694</v>
      </c>
      <c r="D36" s="74" t="s">
        <v>703</v>
      </c>
      <c r="E36" s="336" t="s">
        <v>15</v>
      </c>
      <c r="F36" s="83" t="s">
        <v>8</v>
      </c>
      <c r="G36" s="125"/>
      <c r="H36" s="74"/>
      <c r="I36" s="75"/>
      <c r="J36" s="552"/>
      <c r="K36" s="549"/>
    </row>
    <row r="37" spans="1:17" s="1" customFormat="1" ht="16.5" customHeight="1" x14ac:dyDescent="0.25">
      <c r="A37" s="73">
        <v>28</v>
      </c>
      <c r="B37" s="73"/>
      <c r="C37" s="74" t="s">
        <v>694</v>
      </c>
      <c r="D37" s="74" t="s">
        <v>704</v>
      </c>
      <c r="E37" s="336" t="s">
        <v>15</v>
      </c>
      <c r="F37" s="83" t="s">
        <v>8</v>
      </c>
      <c r="G37" s="125"/>
      <c r="H37" s="74"/>
      <c r="I37" s="75"/>
      <c r="J37" s="552"/>
      <c r="K37" s="549"/>
    </row>
    <row r="38" spans="1:17" s="1" customFormat="1" ht="16.5" customHeight="1" x14ac:dyDescent="0.25">
      <c r="A38" s="73">
        <v>29</v>
      </c>
      <c r="B38" s="73"/>
      <c r="C38" s="74" t="s">
        <v>694</v>
      </c>
      <c r="D38" s="74" t="s">
        <v>705</v>
      </c>
      <c r="E38" s="336" t="s">
        <v>15</v>
      </c>
      <c r="F38" s="83" t="s">
        <v>8</v>
      </c>
      <c r="G38" s="125"/>
      <c r="H38" s="74"/>
      <c r="I38" s="75"/>
      <c r="J38" s="542"/>
      <c r="K38" s="550"/>
    </row>
    <row r="39" spans="1:17" s="135" customFormat="1" ht="16.5" customHeight="1" x14ac:dyDescent="0.25">
      <c r="A39" s="73">
        <v>30</v>
      </c>
      <c r="B39" s="73"/>
      <c r="C39" s="74" t="s">
        <v>706</v>
      </c>
      <c r="D39" s="74" t="s">
        <v>707</v>
      </c>
      <c r="E39" s="337"/>
      <c r="F39" s="83" t="s">
        <v>8</v>
      </c>
      <c r="G39" s="131"/>
      <c r="H39" s="132"/>
      <c r="I39" s="134"/>
      <c r="J39" s="134" t="s">
        <v>1608</v>
      </c>
      <c r="K39" s="133"/>
      <c r="L39" s="1"/>
      <c r="M39" s="1"/>
      <c r="N39" s="1"/>
      <c r="O39" s="1"/>
      <c r="P39" s="1"/>
      <c r="Q39" s="1"/>
    </row>
    <row r="40" spans="1:17" s="1" customFormat="1" ht="16.5" customHeight="1" x14ac:dyDescent="0.25">
      <c r="A40" s="73">
        <v>31</v>
      </c>
      <c r="B40" s="73"/>
      <c r="C40" s="74" t="s">
        <v>660</v>
      </c>
      <c r="D40" s="74" t="s">
        <v>708</v>
      </c>
      <c r="E40" s="323"/>
      <c r="F40" s="83" t="s">
        <v>8</v>
      </c>
      <c r="G40" s="125"/>
      <c r="H40" s="74"/>
      <c r="I40" s="97"/>
      <c r="J40" s="264" t="s">
        <v>591</v>
      </c>
      <c r="K40" s="145"/>
    </row>
    <row r="41" spans="1:17" s="1" customFormat="1" ht="16.5" customHeight="1" x14ac:dyDescent="0.25">
      <c r="A41" s="73">
        <v>32</v>
      </c>
      <c r="B41" s="73"/>
      <c r="C41" s="74" t="s">
        <v>689</v>
      </c>
      <c r="D41" s="74" t="s">
        <v>709</v>
      </c>
      <c r="E41" s="323"/>
      <c r="F41" s="83" t="s">
        <v>8</v>
      </c>
      <c r="G41" s="125"/>
      <c r="H41" s="73" t="s">
        <v>16</v>
      </c>
      <c r="I41" s="97"/>
      <c r="J41" s="264"/>
      <c r="K41" s="103"/>
    </row>
    <row r="42" spans="1:17" s="1" customFormat="1" ht="16.5" customHeight="1" x14ac:dyDescent="0.25">
      <c r="A42" s="73">
        <v>33</v>
      </c>
      <c r="B42" s="73"/>
      <c r="C42" s="74" t="s">
        <v>689</v>
      </c>
      <c r="D42" s="74" t="s">
        <v>710</v>
      </c>
      <c r="E42" s="323"/>
      <c r="F42" s="83" t="s">
        <v>8</v>
      </c>
      <c r="G42" s="125"/>
      <c r="H42" s="73" t="s">
        <v>17</v>
      </c>
      <c r="I42" s="97"/>
      <c r="J42" s="264"/>
      <c r="K42" s="103"/>
    </row>
    <row r="43" spans="1:17" s="1" customFormat="1" ht="15.75" customHeight="1" x14ac:dyDescent="0.25">
      <c r="A43" s="73">
        <v>34</v>
      </c>
      <c r="B43" s="73"/>
      <c r="C43" s="74" t="s">
        <v>689</v>
      </c>
      <c r="D43" s="74" t="s">
        <v>711</v>
      </c>
      <c r="E43" s="323"/>
      <c r="F43" s="83" t="s">
        <v>8</v>
      </c>
      <c r="G43" s="106" t="s">
        <v>287</v>
      </c>
      <c r="H43" s="144"/>
      <c r="I43" s="97"/>
      <c r="J43" s="264" t="s">
        <v>288</v>
      </c>
      <c r="K43" s="103"/>
    </row>
    <row r="44" spans="1:17" s="10" customFormat="1" ht="16.5" customHeight="1" x14ac:dyDescent="0.25">
      <c r="A44" s="73">
        <v>35</v>
      </c>
      <c r="B44" s="73"/>
      <c r="C44" s="74" t="s">
        <v>689</v>
      </c>
      <c r="D44" s="74" t="s">
        <v>712</v>
      </c>
      <c r="E44" s="323"/>
      <c r="F44" s="83" t="s">
        <v>8</v>
      </c>
      <c r="G44" s="108"/>
      <c r="H44" s="144"/>
      <c r="I44" s="97"/>
      <c r="J44" s="264" t="s">
        <v>1328</v>
      </c>
      <c r="K44" s="548" t="s">
        <v>289</v>
      </c>
    </row>
    <row r="45" spans="1:17" s="10" customFormat="1" ht="16.5" customHeight="1" x14ac:dyDescent="0.25">
      <c r="A45" s="73">
        <v>36</v>
      </c>
      <c r="B45" s="73"/>
      <c r="C45" s="74" t="s">
        <v>689</v>
      </c>
      <c r="D45" s="74" t="s">
        <v>713</v>
      </c>
      <c r="E45" s="323"/>
      <c r="F45" s="83" t="s">
        <v>8</v>
      </c>
      <c r="G45" s="106" t="s">
        <v>18</v>
      </c>
      <c r="H45" s="546" t="s">
        <v>290</v>
      </c>
      <c r="I45" s="97"/>
      <c r="J45" s="264" t="s">
        <v>1326</v>
      </c>
      <c r="K45" s="549"/>
    </row>
    <row r="46" spans="1:17" s="10" customFormat="1" ht="16.5" customHeight="1" x14ac:dyDescent="0.25">
      <c r="A46" s="73">
        <v>37</v>
      </c>
      <c r="B46" s="73"/>
      <c r="C46" s="74" t="s">
        <v>689</v>
      </c>
      <c r="D46" s="74" t="s">
        <v>714</v>
      </c>
      <c r="E46" s="323"/>
      <c r="F46" s="83" t="s">
        <v>8</v>
      </c>
      <c r="G46" s="107" t="s">
        <v>18</v>
      </c>
      <c r="H46" s="547"/>
      <c r="I46" s="97"/>
      <c r="J46" s="264" t="s">
        <v>1327</v>
      </c>
      <c r="K46" s="550"/>
    </row>
    <row r="47" spans="1:17" s="1" customFormat="1" ht="16.5" customHeight="1" x14ac:dyDescent="0.25">
      <c r="A47" s="73">
        <v>38</v>
      </c>
      <c r="B47" s="73"/>
      <c r="C47" s="74" t="s">
        <v>689</v>
      </c>
      <c r="D47" s="74" t="s">
        <v>715</v>
      </c>
      <c r="E47" s="323"/>
      <c r="F47" s="83" t="s">
        <v>8</v>
      </c>
      <c r="G47" s="106" t="s">
        <v>19</v>
      </c>
      <c r="H47" s="546" t="s">
        <v>20</v>
      </c>
      <c r="I47" s="97"/>
      <c r="J47" s="264" t="s">
        <v>230</v>
      </c>
      <c r="K47" s="103"/>
    </row>
    <row r="48" spans="1:17" s="1" customFormat="1" ht="16.5" customHeight="1" x14ac:dyDescent="0.25">
      <c r="A48" s="73">
        <v>39</v>
      </c>
      <c r="B48" s="73"/>
      <c r="C48" s="74" t="s">
        <v>689</v>
      </c>
      <c r="D48" s="74" t="s">
        <v>716</v>
      </c>
      <c r="E48" s="323"/>
      <c r="F48" s="83" t="s">
        <v>8</v>
      </c>
      <c r="G48" s="102" t="s">
        <v>19</v>
      </c>
      <c r="H48" s="547"/>
      <c r="I48" s="97"/>
      <c r="J48" s="264" t="s">
        <v>374</v>
      </c>
      <c r="K48" s="103"/>
    </row>
    <row r="49" spans="1:11" s="1" customFormat="1" ht="16.5" customHeight="1" x14ac:dyDescent="0.25">
      <c r="A49" s="73">
        <v>40</v>
      </c>
      <c r="B49" s="73"/>
      <c r="C49" s="74" t="s">
        <v>689</v>
      </c>
      <c r="D49" s="74" t="s">
        <v>717</v>
      </c>
      <c r="E49" s="323"/>
      <c r="F49" s="83" t="s">
        <v>8</v>
      </c>
      <c r="G49" s="105" t="s">
        <v>21</v>
      </c>
      <c r="H49" s="546" t="s">
        <v>22</v>
      </c>
      <c r="I49" s="97"/>
      <c r="J49" s="264" t="s">
        <v>375</v>
      </c>
      <c r="K49" s="103"/>
    </row>
    <row r="50" spans="1:11" s="1" customFormat="1" ht="16.5" customHeight="1" x14ac:dyDescent="0.25">
      <c r="A50" s="73">
        <v>41</v>
      </c>
      <c r="B50" s="73"/>
      <c r="C50" s="74" t="s">
        <v>689</v>
      </c>
      <c r="D50" s="74" t="s">
        <v>718</v>
      </c>
      <c r="E50" s="323"/>
      <c r="F50" s="83" t="s">
        <v>8</v>
      </c>
      <c r="G50" s="102" t="s">
        <v>23</v>
      </c>
      <c r="H50" s="547"/>
      <c r="I50" s="97"/>
      <c r="J50" s="264" t="s">
        <v>24</v>
      </c>
      <c r="K50" s="103"/>
    </row>
    <row r="51" spans="1:11" s="1" customFormat="1" ht="16.5" customHeight="1" x14ac:dyDescent="0.25">
      <c r="A51" s="73">
        <v>42</v>
      </c>
      <c r="B51" s="73"/>
      <c r="C51" s="74" t="s">
        <v>689</v>
      </c>
      <c r="D51" s="74" t="s">
        <v>719</v>
      </c>
      <c r="E51" s="323"/>
      <c r="F51" s="83" t="s">
        <v>8</v>
      </c>
      <c r="G51" s="105" t="s">
        <v>25</v>
      </c>
      <c r="H51" s="546" t="s">
        <v>26</v>
      </c>
      <c r="I51" s="97"/>
      <c r="J51" s="264" t="s">
        <v>27</v>
      </c>
      <c r="K51" s="103"/>
    </row>
    <row r="52" spans="1:11" s="1" customFormat="1" ht="16.5" customHeight="1" x14ac:dyDescent="0.25">
      <c r="A52" s="73">
        <v>43</v>
      </c>
      <c r="B52" s="73"/>
      <c r="C52" s="74" t="s">
        <v>689</v>
      </c>
      <c r="D52" s="74" t="s">
        <v>720</v>
      </c>
      <c r="E52" s="323"/>
      <c r="F52" s="83" t="s">
        <v>8</v>
      </c>
      <c r="G52" s="102" t="s">
        <v>28</v>
      </c>
      <c r="H52" s="547"/>
      <c r="I52" s="97"/>
      <c r="J52" s="264" t="s">
        <v>29</v>
      </c>
      <c r="K52" s="103"/>
    </row>
    <row r="53" spans="1:11" s="1" customFormat="1" ht="16.5" customHeight="1" x14ac:dyDescent="0.25">
      <c r="A53" s="73">
        <v>44</v>
      </c>
      <c r="B53" s="73"/>
      <c r="C53" s="74" t="s">
        <v>689</v>
      </c>
      <c r="D53" s="74" t="s">
        <v>721</v>
      </c>
      <c r="E53" s="323"/>
      <c r="F53" s="122" t="s">
        <v>284</v>
      </c>
      <c r="G53" s="105" t="s">
        <v>30</v>
      </c>
      <c r="H53" s="546" t="s">
        <v>31</v>
      </c>
      <c r="I53" s="97"/>
      <c r="J53" s="264" t="s">
        <v>229</v>
      </c>
      <c r="K53" s="514" t="s">
        <v>2335</v>
      </c>
    </row>
    <row r="54" spans="1:11" s="1" customFormat="1" ht="16.5" customHeight="1" x14ac:dyDescent="0.25">
      <c r="A54" s="73">
        <v>45</v>
      </c>
      <c r="B54" s="73"/>
      <c r="C54" s="74" t="s">
        <v>689</v>
      </c>
      <c r="D54" s="74" t="s">
        <v>722</v>
      </c>
      <c r="E54" s="323"/>
      <c r="F54" s="83" t="s">
        <v>8</v>
      </c>
      <c r="G54" s="102" t="s">
        <v>31</v>
      </c>
      <c r="H54" s="547"/>
      <c r="I54" s="97"/>
      <c r="J54" s="264" t="s">
        <v>364</v>
      </c>
      <c r="K54" s="103"/>
    </row>
    <row r="55" spans="1:11" s="1" customFormat="1" ht="16.5" customHeight="1" x14ac:dyDescent="0.25">
      <c r="A55" s="73">
        <v>46</v>
      </c>
      <c r="B55" s="73"/>
      <c r="C55" s="74" t="s">
        <v>689</v>
      </c>
      <c r="D55" s="74" t="s">
        <v>723</v>
      </c>
      <c r="E55" s="323"/>
      <c r="F55" s="83" t="s">
        <v>8</v>
      </c>
      <c r="G55" s="105" t="s">
        <v>32</v>
      </c>
      <c r="H55" s="546" t="s">
        <v>32</v>
      </c>
      <c r="I55" s="97"/>
      <c r="J55" s="264" t="s">
        <v>33</v>
      </c>
      <c r="K55" s="103"/>
    </row>
    <row r="56" spans="1:11" s="1" customFormat="1" ht="16.5" customHeight="1" x14ac:dyDescent="0.25">
      <c r="A56" s="73">
        <v>47</v>
      </c>
      <c r="B56" s="73"/>
      <c r="C56" s="74" t="s">
        <v>689</v>
      </c>
      <c r="D56" s="74" t="s">
        <v>724</v>
      </c>
      <c r="E56" s="323"/>
      <c r="F56" s="83" t="s">
        <v>8</v>
      </c>
      <c r="G56" s="102" t="s">
        <v>32</v>
      </c>
      <c r="H56" s="547"/>
      <c r="I56" s="97"/>
      <c r="J56" s="264" t="s">
        <v>34</v>
      </c>
      <c r="K56" s="103"/>
    </row>
    <row r="57" spans="1:11" s="10" customFormat="1" ht="16.5" customHeight="1" x14ac:dyDescent="0.25">
      <c r="A57" s="73">
        <v>48</v>
      </c>
      <c r="B57" s="73"/>
      <c r="C57" s="74" t="s">
        <v>689</v>
      </c>
      <c r="D57" s="74" t="s">
        <v>725</v>
      </c>
      <c r="E57" s="323"/>
      <c r="F57" s="83" t="s">
        <v>8</v>
      </c>
      <c r="G57" s="102" t="s">
        <v>19</v>
      </c>
      <c r="H57" s="73"/>
      <c r="I57" s="97"/>
      <c r="J57" s="264" t="s">
        <v>228</v>
      </c>
      <c r="K57" s="103" t="s">
        <v>227</v>
      </c>
    </row>
    <row r="58" spans="1:11" s="1" customFormat="1" ht="16.5" customHeight="1" x14ac:dyDescent="0.25">
      <c r="A58" s="73">
        <v>49</v>
      </c>
      <c r="B58" s="73"/>
      <c r="C58" s="74" t="s">
        <v>689</v>
      </c>
      <c r="D58" s="74" t="s">
        <v>726</v>
      </c>
      <c r="E58" s="323"/>
      <c r="F58" s="83" t="s">
        <v>8</v>
      </c>
      <c r="G58" s="125"/>
      <c r="H58" s="113" t="s">
        <v>376</v>
      </c>
      <c r="I58" s="97"/>
      <c r="J58" s="264" t="s">
        <v>226</v>
      </c>
      <c r="K58" s="103"/>
    </row>
    <row r="59" spans="1:11" s="1" customFormat="1" ht="16.5" customHeight="1" x14ac:dyDescent="0.25">
      <c r="A59" s="73">
        <v>50</v>
      </c>
      <c r="B59" s="73"/>
      <c r="C59" s="74" t="s">
        <v>689</v>
      </c>
      <c r="D59" s="74" t="s">
        <v>727</v>
      </c>
      <c r="E59" s="323"/>
      <c r="F59" s="83" t="s">
        <v>8</v>
      </c>
      <c r="G59" s="105" t="s">
        <v>35</v>
      </c>
      <c r="H59" s="560" t="s">
        <v>377</v>
      </c>
      <c r="I59" s="97"/>
      <c r="J59" s="264" t="s">
        <v>225</v>
      </c>
      <c r="K59" s="103"/>
    </row>
    <row r="60" spans="1:11" s="1" customFormat="1" ht="16.5" customHeight="1" x14ac:dyDescent="0.25">
      <c r="A60" s="73">
        <v>51</v>
      </c>
      <c r="B60" s="73"/>
      <c r="C60" s="74" t="s">
        <v>689</v>
      </c>
      <c r="D60" s="74" t="s">
        <v>728</v>
      </c>
      <c r="E60" s="323"/>
      <c r="F60" s="83" t="s">
        <v>8</v>
      </c>
      <c r="G60" s="102" t="s">
        <v>36</v>
      </c>
      <c r="H60" s="561"/>
      <c r="I60" s="97"/>
      <c r="J60" s="264" t="s">
        <v>224</v>
      </c>
      <c r="K60" s="103"/>
    </row>
    <row r="61" spans="1:11" s="1" customFormat="1" ht="16.5" customHeight="1" x14ac:dyDescent="0.25">
      <c r="A61" s="73">
        <v>52</v>
      </c>
      <c r="B61" s="73"/>
      <c r="C61" s="74" t="s">
        <v>689</v>
      </c>
      <c r="D61" s="74" t="s">
        <v>729</v>
      </c>
      <c r="E61" s="323"/>
      <c r="F61" s="83" t="s">
        <v>8</v>
      </c>
      <c r="G61" s="102" t="s">
        <v>37</v>
      </c>
      <c r="H61" s="110" t="s">
        <v>38</v>
      </c>
      <c r="I61" s="97"/>
      <c r="J61" s="264" t="s">
        <v>223</v>
      </c>
      <c r="K61" s="103"/>
    </row>
    <row r="62" spans="1:11" s="1" customFormat="1" ht="16.5" customHeight="1" x14ac:dyDescent="0.25">
      <c r="A62" s="73">
        <v>53</v>
      </c>
      <c r="B62" s="73"/>
      <c r="C62" s="74" t="s">
        <v>660</v>
      </c>
      <c r="D62" s="74" t="s">
        <v>730</v>
      </c>
      <c r="E62" s="323"/>
      <c r="F62" s="83" t="s">
        <v>8</v>
      </c>
      <c r="G62" s="102"/>
      <c r="H62" s="110"/>
      <c r="I62" s="97"/>
      <c r="J62" s="264" t="s">
        <v>378</v>
      </c>
      <c r="K62" s="103"/>
    </row>
    <row r="63" spans="1:11" s="1" customFormat="1" ht="16.5" customHeight="1" x14ac:dyDescent="0.25">
      <c r="A63" s="73">
        <v>54</v>
      </c>
      <c r="B63" s="73"/>
      <c r="C63" s="74" t="s">
        <v>660</v>
      </c>
      <c r="D63" s="74" t="s">
        <v>731</v>
      </c>
      <c r="E63" s="323"/>
      <c r="F63" s="83" t="s">
        <v>8</v>
      </c>
      <c r="G63" s="102"/>
      <c r="H63" s="110"/>
      <c r="I63" s="97"/>
      <c r="J63" s="264" t="s">
        <v>379</v>
      </c>
      <c r="K63" s="103"/>
    </row>
    <row r="64" spans="1:11" s="9" customFormat="1" ht="16.5" customHeight="1" x14ac:dyDescent="0.25">
      <c r="A64" s="73">
        <v>55</v>
      </c>
      <c r="B64" s="73"/>
      <c r="C64" s="101" t="s">
        <v>689</v>
      </c>
      <c r="D64" s="101" t="s">
        <v>732</v>
      </c>
      <c r="E64" s="323"/>
      <c r="F64" s="83" t="s">
        <v>8</v>
      </c>
      <c r="G64" s="102"/>
      <c r="H64" s="110" t="s">
        <v>222</v>
      </c>
      <c r="I64" s="97"/>
      <c r="J64" s="264" t="s">
        <v>597</v>
      </c>
      <c r="K64" s="103"/>
    </row>
    <row r="65" spans="1:11" s="1" customFormat="1" ht="16.5" customHeight="1" x14ac:dyDescent="0.25">
      <c r="A65" s="73">
        <v>56</v>
      </c>
      <c r="B65" s="73"/>
      <c r="C65" s="101" t="s">
        <v>689</v>
      </c>
      <c r="D65" s="101" t="s">
        <v>733</v>
      </c>
      <c r="E65" s="323"/>
      <c r="F65" s="83" t="s">
        <v>8</v>
      </c>
      <c r="G65" s="102"/>
      <c r="H65" s="113" t="s">
        <v>221</v>
      </c>
      <c r="I65" s="97"/>
      <c r="J65" s="264" t="s">
        <v>2212</v>
      </c>
      <c r="K65" s="104"/>
    </row>
    <row r="66" spans="1:11" ht="15.75" customHeight="1" x14ac:dyDescent="0.25">
      <c r="A66" s="73">
        <v>57</v>
      </c>
      <c r="B66" s="73"/>
      <c r="C66" s="307" t="s">
        <v>734</v>
      </c>
      <c r="D66" s="101" t="s">
        <v>735</v>
      </c>
      <c r="E66" s="323" t="s">
        <v>390</v>
      </c>
      <c r="F66" s="83" t="s">
        <v>8</v>
      </c>
      <c r="G66" s="102"/>
      <c r="H66" s="125"/>
      <c r="I66" s="75"/>
      <c r="J66" s="264" t="s">
        <v>2090</v>
      </c>
      <c r="K66" s="74"/>
    </row>
    <row r="67" spans="1:11" s="28" customFormat="1" ht="16.5" customHeight="1" x14ac:dyDescent="0.25">
      <c r="A67" s="73">
        <v>58</v>
      </c>
      <c r="B67" s="86"/>
      <c r="C67" s="307" t="s">
        <v>736</v>
      </c>
      <c r="D67" s="333" t="s">
        <v>737</v>
      </c>
      <c r="E67" s="338"/>
      <c r="F67" s="83" t="s">
        <v>8</v>
      </c>
      <c r="G67" s="87"/>
      <c r="H67" s="86"/>
      <c r="I67" s="88"/>
      <c r="J67" s="90" t="s">
        <v>278</v>
      </c>
      <c r="K67" s="90" t="s">
        <v>1216</v>
      </c>
    </row>
    <row r="68" spans="1:11" s="28" customFormat="1" ht="16.5" customHeight="1" x14ac:dyDescent="0.25">
      <c r="A68" s="73">
        <v>59</v>
      </c>
      <c r="B68" s="86"/>
      <c r="C68" s="307" t="s">
        <v>736</v>
      </c>
      <c r="D68" s="333" t="s">
        <v>738</v>
      </c>
      <c r="E68" s="338"/>
      <c r="F68" s="83" t="s">
        <v>8</v>
      </c>
      <c r="G68" s="87"/>
      <c r="H68" s="86"/>
      <c r="I68" s="88"/>
      <c r="J68" s="90" t="s">
        <v>1398</v>
      </c>
      <c r="K68" s="90" t="s">
        <v>1256</v>
      </c>
    </row>
    <row r="69" spans="1:11" s="28" customFormat="1" ht="16.5" customHeight="1" x14ac:dyDescent="0.25">
      <c r="A69" s="73">
        <v>60</v>
      </c>
      <c r="B69" s="86"/>
      <c r="C69" s="307" t="s">
        <v>736</v>
      </c>
      <c r="D69" s="333" t="s">
        <v>739</v>
      </c>
      <c r="E69" s="338"/>
      <c r="F69" s="83" t="s">
        <v>8</v>
      </c>
      <c r="G69" s="87"/>
      <c r="H69" s="86"/>
      <c r="I69" s="88"/>
      <c r="J69" s="90" t="s">
        <v>1217</v>
      </c>
      <c r="K69" s="90" t="s">
        <v>620</v>
      </c>
    </row>
    <row r="70" spans="1:11" s="28" customFormat="1" ht="16.5" customHeight="1" x14ac:dyDescent="0.25">
      <c r="A70" s="73">
        <v>61</v>
      </c>
      <c r="B70" s="86"/>
      <c r="C70" s="307" t="s">
        <v>736</v>
      </c>
      <c r="D70" s="333" t="s">
        <v>740</v>
      </c>
      <c r="E70" s="338"/>
      <c r="F70" s="83" t="s">
        <v>8</v>
      </c>
      <c r="G70" s="87"/>
      <c r="H70" s="86"/>
      <c r="I70" s="88"/>
      <c r="J70" s="90" t="s">
        <v>622</v>
      </c>
      <c r="K70" s="90" t="s">
        <v>621</v>
      </c>
    </row>
    <row r="71" spans="1:11" s="28" customFormat="1" ht="16.5" customHeight="1" x14ac:dyDescent="0.25">
      <c r="A71" s="73">
        <v>62</v>
      </c>
      <c r="B71" s="86"/>
      <c r="C71" s="307" t="s">
        <v>736</v>
      </c>
      <c r="D71" s="333" t="s">
        <v>1209</v>
      </c>
      <c r="E71" s="338"/>
      <c r="F71" s="83" t="s">
        <v>8</v>
      </c>
      <c r="G71" s="87"/>
      <c r="H71" s="86"/>
      <c r="I71" s="88"/>
      <c r="J71" s="90" t="s">
        <v>1144</v>
      </c>
      <c r="K71" s="90" t="s">
        <v>1204</v>
      </c>
    </row>
    <row r="72" spans="1:11" s="28" customFormat="1" ht="16.5" customHeight="1" x14ac:dyDescent="0.25">
      <c r="A72" s="73">
        <v>63</v>
      </c>
      <c r="B72" s="86"/>
      <c r="C72" s="307" t="s">
        <v>736</v>
      </c>
      <c r="D72" s="333" t="s">
        <v>741</v>
      </c>
      <c r="E72" s="338"/>
      <c r="F72" s="83" t="s">
        <v>8</v>
      </c>
      <c r="G72" s="87"/>
      <c r="H72" s="86"/>
      <c r="I72" s="88"/>
      <c r="J72" s="90" t="s">
        <v>199</v>
      </c>
      <c r="K72" s="90" t="s">
        <v>1156</v>
      </c>
    </row>
    <row r="73" spans="1:11" s="28" customFormat="1" ht="16.5" customHeight="1" x14ac:dyDescent="0.25">
      <c r="A73" s="73">
        <v>64</v>
      </c>
      <c r="B73" s="86"/>
      <c r="C73" s="307" t="s">
        <v>736</v>
      </c>
      <c r="D73" s="333" t="s">
        <v>742</v>
      </c>
      <c r="E73" s="338"/>
      <c r="F73" s="83" t="s">
        <v>8</v>
      </c>
      <c r="G73" s="87"/>
      <c r="H73" s="86"/>
      <c r="I73" s="88"/>
      <c r="J73" s="90" t="s">
        <v>200</v>
      </c>
      <c r="K73" s="90" t="s">
        <v>305</v>
      </c>
    </row>
    <row r="74" spans="1:11" s="28" customFormat="1" ht="16.5" customHeight="1" x14ac:dyDescent="0.25">
      <c r="A74" s="73">
        <v>65</v>
      </c>
      <c r="B74" s="86"/>
      <c r="C74" s="307" t="s">
        <v>743</v>
      </c>
      <c r="D74" s="333" t="s">
        <v>744</v>
      </c>
      <c r="E74" s="338"/>
      <c r="F74" s="83" t="s">
        <v>8</v>
      </c>
      <c r="G74" s="87"/>
      <c r="H74" s="86"/>
      <c r="I74" s="88"/>
      <c r="J74" s="90" t="s">
        <v>201</v>
      </c>
      <c r="K74" s="90" t="s">
        <v>373</v>
      </c>
    </row>
    <row r="75" spans="1:11" s="8" customFormat="1" ht="16.5" customHeight="1" x14ac:dyDescent="0.25">
      <c r="A75" s="73">
        <v>66</v>
      </c>
      <c r="B75" s="64"/>
      <c r="C75" s="304" t="s">
        <v>746</v>
      </c>
      <c r="D75" s="507" t="s">
        <v>1232</v>
      </c>
      <c r="E75" s="316"/>
      <c r="F75" s="83" t="s">
        <v>8</v>
      </c>
      <c r="G75" s="36"/>
      <c r="H75" s="36"/>
      <c r="I75" s="39" t="s">
        <v>2187</v>
      </c>
      <c r="J75" s="43" t="s">
        <v>1235</v>
      </c>
      <c r="K75" s="43"/>
    </row>
    <row r="76" spans="1:11" s="8" customFormat="1" ht="16.5" customHeight="1" x14ac:dyDescent="0.25">
      <c r="A76" s="73">
        <v>67</v>
      </c>
      <c r="B76" s="64"/>
      <c r="C76" s="304" t="s">
        <v>746</v>
      </c>
      <c r="D76" s="507" t="s">
        <v>1233</v>
      </c>
      <c r="E76" s="316"/>
      <c r="F76" s="83" t="s">
        <v>8</v>
      </c>
      <c r="G76" s="36"/>
      <c r="H76" s="36"/>
      <c r="I76" s="39" t="s">
        <v>2186</v>
      </c>
      <c r="J76" s="43" t="s">
        <v>2129</v>
      </c>
      <c r="K76" s="43"/>
    </row>
    <row r="77" spans="1:11" s="8" customFormat="1" ht="16.5" customHeight="1" x14ac:dyDescent="0.25">
      <c r="A77" s="73">
        <v>68</v>
      </c>
      <c r="B77" s="64"/>
      <c r="C77" s="304" t="s">
        <v>746</v>
      </c>
      <c r="D77" s="507" t="s">
        <v>747</v>
      </c>
      <c r="E77" s="316"/>
      <c r="F77" s="83" t="s">
        <v>8</v>
      </c>
      <c r="G77" s="36"/>
      <c r="H77" s="36"/>
      <c r="I77" s="65" t="s">
        <v>365</v>
      </c>
      <c r="J77" s="43" t="s">
        <v>1239</v>
      </c>
      <c r="K77" s="42"/>
    </row>
    <row r="78" spans="1:11" s="8" customFormat="1" ht="16.5" customHeight="1" x14ac:dyDescent="0.25">
      <c r="A78" s="73">
        <v>69</v>
      </c>
      <c r="B78" s="64"/>
      <c r="C78" s="304" t="s">
        <v>748</v>
      </c>
      <c r="D78" s="507" t="s">
        <v>749</v>
      </c>
      <c r="E78" s="316"/>
      <c r="F78" s="83" t="s">
        <v>8</v>
      </c>
      <c r="G78" s="36"/>
      <c r="H78" s="36"/>
      <c r="I78" s="65" t="s">
        <v>1238</v>
      </c>
      <c r="J78" s="43" t="s">
        <v>1237</v>
      </c>
      <c r="K78" s="42"/>
    </row>
    <row r="79" spans="1:11" s="8" customFormat="1" ht="16.5" customHeight="1" x14ac:dyDescent="0.25">
      <c r="A79" s="73">
        <v>70</v>
      </c>
      <c r="B79" s="64"/>
      <c r="C79" s="101" t="s">
        <v>750</v>
      </c>
      <c r="D79" s="507" t="s">
        <v>1280</v>
      </c>
      <c r="E79" s="339" t="s">
        <v>174</v>
      </c>
      <c r="F79" s="83" t="s">
        <v>8</v>
      </c>
      <c r="G79" s="36"/>
      <c r="H79" s="36"/>
      <c r="I79" s="37"/>
      <c r="J79" s="264" t="s">
        <v>1457</v>
      </c>
      <c r="K79" s="42"/>
    </row>
    <row r="80" spans="1:11" s="8" customFormat="1" ht="16.5" customHeight="1" x14ac:dyDescent="0.25">
      <c r="A80" s="73">
        <v>71</v>
      </c>
      <c r="B80" s="64"/>
      <c r="C80" s="101" t="s">
        <v>750</v>
      </c>
      <c r="D80" s="101" t="s">
        <v>1281</v>
      </c>
      <c r="E80" s="339" t="s">
        <v>175</v>
      </c>
      <c r="F80" s="83" t="s">
        <v>8</v>
      </c>
      <c r="G80" s="36"/>
      <c r="H80" s="36"/>
      <c r="I80" s="37"/>
      <c r="J80" s="264" t="s">
        <v>1458</v>
      </c>
      <c r="K80" s="42"/>
    </row>
    <row r="81" spans="1:11" s="8" customFormat="1" ht="16.5" customHeight="1" x14ac:dyDescent="0.25">
      <c r="A81" s="73">
        <v>72</v>
      </c>
      <c r="B81" s="64"/>
      <c r="C81" s="101" t="s">
        <v>750</v>
      </c>
      <c r="D81" s="101" t="s">
        <v>1282</v>
      </c>
      <c r="E81" s="339" t="s">
        <v>584</v>
      </c>
      <c r="F81" s="83" t="s">
        <v>8</v>
      </c>
      <c r="G81" s="36"/>
      <c r="H81" s="36"/>
      <c r="I81" s="37"/>
      <c r="J81" s="264" t="s">
        <v>1350</v>
      </c>
      <c r="K81" s="42"/>
    </row>
    <row r="82" spans="1:11" s="8" customFormat="1" ht="16.5" customHeight="1" x14ac:dyDescent="0.25">
      <c r="A82" s="73">
        <v>73</v>
      </c>
      <c r="B82" s="64"/>
      <c r="C82" s="101" t="s">
        <v>750</v>
      </c>
      <c r="D82" s="101" t="s">
        <v>1283</v>
      </c>
      <c r="E82" s="339"/>
      <c r="F82" s="83" t="s">
        <v>8</v>
      </c>
      <c r="G82" s="36"/>
      <c r="H82" s="36"/>
      <c r="I82" s="37"/>
      <c r="J82" s="264" t="s">
        <v>1264</v>
      </c>
      <c r="K82" s="42"/>
    </row>
    <row r="83" spans="1:11" s="8" customFormat="1" ht="16.5" customHeight="1" x14ac:dyDescent="0.25">
      <c r="A83" s="73">
        <v>74</v>
      </c>
      <c r="B83" s="64"/>
      <c r="C83" s="101" t="s">
        <v>750</v>
      </c>
      <c r="D83" s="101" t="s">
        <v>1284</v>
      </c>
      <c r="E83" s="339" t="s">
        <v>176</v>
      </c>
      <c r="F83" s="83" t="s">
        <v>8</v>
      </c>
      <c r="G83" s="36"/>
      <c r="H83" s="36"/>
      <c r="I83" s="39" t="s">
        <v>1498</v>
      </c>
      <c r="J83" s="264" t="s">
        <v>1459</v>
      </c>
      <c r="K83" s="42"/>
    </row>
    <row r="84" spans="1:11" s="8" customFormat="1" ht="16.5" customHeight="1" x14ac:dyDescent="0.25">
      <c r="A84" s="73">
        <v>75</v>
      </c>
      <c r="B84" s="64"/>
      <c r="C84" s="101" t="s">
        <v>750</v>
      </c>
      <c r="D84" s="101" t="s">
        <v>1285</v>
      </c>
      <c r="E84" s="339" t="s">
        <v>176</v>
      </c>
      <c r="F84" s="83" t="s">
        <v>8</v>
      </c>
      <c r="G84" s="36"/>
      <c r="H84" s="36"/>
      <c r="I84" s="37"/>
      <c r="J84" s="264"/>
      <c r="K84" s="42"/>
    </row>
    <row r="85" spans="1:11" s="8" customFormat="1" ht="16.5" customHeight="1" x14ac:dyDescent="0.25">
      <c r="A85" s="73">
        <v>76</v>
      </c>
      <c r="B85" s="64"/>
      <c r="C85" s="101" t="s">
        <v>750</v>
      </c>
      <c r="D85" s="101" t="s">
        <v>1286</v>
      </c>
      <c r="E85" s="339" t="s">
        <v>176</v>
      </c>
      <c r="F85" s="83" t="s">
        <v>8</v>
      </c>
      <c r="G85" s="36"/>
      <c r="H85" s="36"/>
      <c r="I85" s="37"/>
      <c r="J85" s="264"/>
      <c r="K85" s="42"/>
    </row>
    <row r="86" spans="1:11" s="8" customFormat="1" ht="16.5" customHeight="1" x14ac:dyDescent="0.25">
      <c r="A86" s="73">
        <v>77</v>
      </c>
      <c r="B86" s="64"/>
      <c r="C86" s="101" t="s">
        <v>750</v>
      </c>
      <c r="D86" s="101" t="s">
        <v>1287</v>
      </c>
      <c r="E86" s="339" t="s">
        <v>176</v>
      </c>
      <c r="F86" s="83" t="s">
        <v>8</v>
      </c>
      <c r="G86" s="36"/>
      <c r="H86" s="36"/>
      <c r="I86" s="37"/>
      <c r="J86" s="264"/>
      <c r="K86" s="42"/>
    </row>
    <row r="87" spans="1:11" s="8" customFormat="1" ht="16.5" customHeight="1" x14ac:dyDescent="0.25">
      <c r="A87" s="73">
        <v>78</v>
      </c>
      <c r="B87" s="64"/>
      <c r="C87" s="101" t="s">
        <v>750</v>
      </c>
      <c r="D87" s="101" t="s">
        <v>1288</v>
      </c>
      <c r="E87" s="339" t="s">
        <v>174</v>
      </c>
      <c r="F87" s="83" t="s">
        <v>8</v>
      </c>
      <c r="G87" s="36"/>
      <c r="H87" s="36"/>
      <c r="I87" s="37"/>
      <c r="J87" s="264" t="s">
        <v>1460</v>
      </c>
      <c r="K87" s="42"/>
    </row>
    <row r="88" spans="1:11" s="8" customFormat="1" ht="16.5" customHeight="1" x14ac:dyDescent="0.25">
      <c r="A88" s="73">
        <v>79</v>
      </c>
      <c r="B88" s="64"/>
      <c r="C88" s="101" t="s">
        <v>750</v>
      </c>
      <c r="D88" s="101" t="s">
        <v>1289</v>
      </c>
      <c r="E88" s="339" t="s">
        <v>175</v>
      </c>
      <c r="F88" s="83" t="s">
        <v>8</v>
      </c>
      <c r="G88" s="36"/>
      <c r="H88" s="36"/>
      <c r="I88" s="37"/>
      <c r="J88" s="264" t="s">
        <v>1265</v>
      </c>
      <c r="K88" s="42"/>
    </row>
    <row r="89" spans="1:11" s="8" customFormat="1" ht="16.5" customHeight="1" x14ac:dyDescent="0.25">
      <c r="A89" s="73">
        <v>80</v>
      </c>
      <c r="B89" s="64"/>
      <c r="C89" s="101" t="s">
        <v>750</v>
      </c>
      <c r="D89" s="101" t="s">
        <v>1290</v>
      </c>
      <c r="E89" s="339" t="s">
        <v>584</v>
      </c>
      <c r="F89" s="83" t="s">
        <v>8</v>
      </c>
      <c r="G89" s="36"/>
      <c r="H89" s="36"/>
      <c r="I89" s="37"/>
      <c r="J89" s="264" t="s">
        <v>1266</v>
      </c>
      <c r="K89" s="42"/>
    </row>
    <row r="90" spans="1:11" s="8" customFormat="1" ht="16.5" customHeight="1" x14ac:dyDescent="0.25">
      <c r="A90" s="73">
        <v>81</v>
      </c>
      <c r="B90" s="64"/>
      <c r="C90" s="101" t="s">
        <v>750</v>
      </c>
      <c r="D90" s="101" t="s">
        <v>1291</v>
      </c>
      <c r="E90" s="339"/>
      <c r="F90" s="83" t="s">
        <v>8</v>
      </c>
      <c r="G90" s="36"/>
      <c r="H90" s="36"/>
      <c r="I90" s="37"/>
      <c r="J90" s="264" t="s">
        <v>1267</v>
      </c>
      <c r="K90" s="42"/>
    </row>
    <row r="91" spans="1:11" s="8" customFormat="1" ht="16.5" customHeight="1" x14ac:dyDescent="0.25">
      <c r="A91" s="73">
        <v>82</v>
      </c>
      <c r="B91" s="64"/>
      <c r="C91" s="101" t="s">
        <v>750</v>
      </c>
      <c r="D91" s="101" t="s">
        <v>1292</v>
      </c>
      <c r="E91" s="339" t="s">
        <v>176</v>
      </c>
      <c r="F91" s="83" t="s">
        <v>8</v>
      </c>
      <c r="G91" s="36"/>
      <c r="H91" s="36"/>
      <c r="I91" s="45" t="s">
        <v>1499</v>
      </c>
      <c r="J91" s="264" t="s">
        <v>1461</v>
      </c>
      <c r="K91" s="42"/>
    </row>
    <row r="92" spans="1:11" s="8" customFormat="1" ht="16.5" customHeight="1" x14ac:dyDescent="0.25">
      <c r="A92" s="73">
        <v>83</v>
      </c>
      <c r="B92" s="64"/>
      <c r="C92" s="101" t="s">
        <v>750</v>
      </c>
      <c r="D92" s="101" t="s">
        <v>1293</v>
      </c>
      <c r="E92" s="339" t="s">
        <v>176</v>
      </c>
      <c r="F92" s="83" t="s">
        <v>8</v>
      </c>
      <c r="G92" s="36"/>
      <c r="H92" s="36"/>
      <c r="I92" s="37"/>
      <c r="J92" s="264"/>
      <c r="K92" s="42"/>
    </row>
    <row r="93" spans="1:11" s="8" customFormat="1" ht="16.5" customHeight="1" x14ac:dyDescent="0.25">
      <c r="A93" s="73">
        <v>84</v>
      </c>
      <c r="B93" s="64"/>
      <c r="C93" s="101" t="s">
        <v>750</v>
      </c>
      <c r="D93" s="101" t="s">
        <v>1294</v>
      </c>
      <c r="E93" s="339" t="s">
        <v>176</v>
      </c>
      <c r="F93" s="83" t="s">
        <v>8</v>
      </c>
      <c r="G93" s="36"/>
      <c r="H93" s="36"/>
      <c r="I93" s="37"/>
      <c r="J93" s="264"/>
      <c r="K93" s="42"/>
    </row>
    <row r="94" spans="1:11" s="8" customFormat="1" ht="16.5" customHeight="1" x14ac:dyDescent="0.25">
      <c r="A94" s="73">
        <v>85</v>
      </c>
      <c r="B94" s="64"/>
      <c r="C94" s="101" t="s">
        <v>750</v>
      </c>
      <c r="D94" s="101" t="s">
        <v>1295</v>
      </c>
      <c r="E94" s="339" t="s">
        <v>176</v>
      </c>
      <c r="F94" s="83" t="s">
        <v>8</v>
      </c>
      <c r="G94" s="36"/>
      <c r="H94" s="36"/>
      <c r="I94" s="37"/>
      <c r="J94" s="264"/>
      <c r="K94" s="42"/>
    </row>
    <row r="95" spans="1:11" s="8" customFormat="1" ht="16.5" customHeight="1" x14ac:dyDescent="0.25">
      <c r="A95" s="73">
        <v>86</v>
      </c>
      <c r="B95" s="73"/>
      <c r="C95" s="74" t="s">
        <v>752</v>
      </c>
      <c r="D95" s="74" t="s">
        <v>754</v>
      </c>
      <c r="E95" s="321" t="s">
        <v>253</v>
      </c>
      <c r="F95" s="83" t="s">
        <v>8</v>
      </c>
      <c r="G95" s="69"/>
      <c r="H95" s="70"/>
      <c r="I95" s="65" t="s">
        <v>366</v>
      </c>
      <c r="J95" s="519" t="s">
        <v>1171</v>
      </c>
      <c r="K95" s="104"/>
    </row>
    <row r="96" spans="1:11" s="8" customFormat="1" ht="16.5" customHeight="1" x14ac:dyDescent="0.25">
      <c r="A96" s="73">
        <v>87</v>
      </c>
      <c r="B96" s="73"/>
      <c r="C96" s="74" t="s">
        <v>752</v>
      </c>
      <c r="D96" s="74" t="s">
        <v>756</v>
      </c>
      <c r="E96" s="321" t="s">
        <v>253</v>
      </c>
      <c r="F96" s="83" t="s">
        <v>8</v>
      </c>
      <c r="G96" s="69"/>
      <c r="H96" s="70"/>
      <c r="I96" s="65" t="s">
        <v>2297</v>
      </c>
      <c r="J96" s="332" t="s">
        <v>1170</v>
      </c>
      <c r="K96" s="104"/>
    </row>
    <row r="97" spans="1:11" s="8" customFormat="1" ht="16.5" customHeight="1" x14ac:dyDescent="0.25">
      <c r="A97" s="73">
        <v>88</v>
      </c>
      <c r="B97" s="73"/>
      <c r="C97" s="74" t="s">
        <v>752</v>
      </c>
      <c r="D97" s="74" t="s">
        <v>758</v>
      </c>
      <c r="E97" s="321" t="s">
        <v>253</v>
      </c>
      <c r="F97" s="83" t="s">
        <v>8</v>
      </c>
      <c r="G97" s="69"/>
      <c r="H97" s="70"/>
      <c r="I97" s="65" t="s">
        <v>2298</v>
      </c>
      <c r="J97" s="46" t="s">
        <v>611</v>
      </c>
      <c r="K97" s="104"/>
    </row>
    <row r="98" spans="1:11" s="8" customFormat="1" ht="16.5" customHeight="1" x14ac:dyDescent="0.25">
      <c r="A98" s="73">
        <v>89</v>
      </c>
      <c r="B98" s="73"/>
      <c r="C98" s="74" t="s">
        <v>752</v>
      </c>
      <c r="D98" s="74" t="s">
        <v>760</v>
      </c>
      <c r="E98" s="321"/>
      <c r="F98" s="83" t="s">
        <v>8</v>
      </c>
      <c r="G98" s="69"/>
      <c r="H98" s="70"/>
      <c r="I98" s="65" t="s">
        <v>2299</v>
      </c>
      <c r="J98" s="44"/>
      <c r="K98" s="104"/>
    </row>
    <row r="99" spans="1:11" s="8" customFormat="1" ht="16.5" customHeight="1" x14ac:dyDescent="0.25">
      <c r="A99" s="73">
        <v>90</v>
      </c>
      <c r="B99" s="73"/>
      <c r="C99" s="74" t="s">
        <v>752</v>
      </c>
      <c r="D99" s="74" t="s">
        <v>762</v>
      </c>
      <c r="E99" s="321"/>
      <c r="F99" s="83" t="s">
        <v>8</v>
      </c>
      <c r="G99" s="69"/>
      <c r="H99" s="70"/>
      <c r="I99" s="71"/>
      <c r="J99" s="46" t="s">
        <v>2007</v>
      </c>
      <c r="K99" s="104"/>
    </row>
    <row r="100" spans="1:11" s="8" customFormat="1" ht="16.5" customHeight="1" x14ac:dyDescent="0.25">
      <c r="A100" s="73">
        <v>91</v>
      </c>
      <c r="B100" s="73"/>
      <c r="C100" s="74" t="s">
        <v>752</v>
      </c>
      <c r="D100" s="74" t="s">
        <v>764</v>
      </c>
      <c r="E100" s="321"/>
      <c r="F100" s="83" t="s">
        <v>8</v>
      </c>
      <c r="G100" s="69"/>
      <c r="H100" s="70"/>
      <c r="I100" s="65" t="s">
        <v>2300</v>
      </c>
      <c r="J100" s="46" t="s">
        <v>2006</v>
      </c>
      <c r="K100" s="104"/>
    </row>
    <row r="101" spans="1:11" s="8" customFormat="1" ht="16.5" customHeight="1" x14ac:dyDescent="0.25">
      <c r="A101" s="73">
        <v>92</v>
      </c>
      <c r="B101" s="73"/>
      <c r="C101" s="101" t="s">
        <v>752</v>
      </c>
      <c r="D101" s="101" t="s">
        <v>766</v>
      </c>
      <c r="E101" s="321" t="s">
        <v>255</v>
      </c>
      <c r="F101" s="83" t="s">
        <v>8</v>
      </c>
      <c r="G101" s="69"/>
      <c r="H101" s="70"/>
      <c r="I101" s="39" t="s">
        <v>2301</v>
      </c>
      <c r="J101" s="46"/>
      <c r="K101" s="104"/>
    </row>
    <row r="102" spans="1:11" s="8" customFormat="1" ht="16.5" customHeight="1" x14ac:dyDescent="0.25">
      <c r="A102" s="73">
        <v>93</v>
      </c>
      <c r="B102" s="73"/>
      <c r="C102" s="74" t="s">
        <v>752</v>
      </c>
      <c r="D102" s="74" t="s">
        <v>768</v>
      </c>
      <c r="E102" s="321" t="s">
        <v>39</v>
      </c>
      <c r="F102" s="83" t="s">
        <v>8</v>
      </c>
      <c r="G102" s="69"/>
      <c r="H102" s="70"/>
      <c r="I102" s="39" t="s">
        <v>599</v>
      </c>
      <c r="J102" s="46"/>
      <c r="K102" s="104"/>
    </row>
    <row r="103" spans="1:11" s="8" customFormat="1" ht="16.5" customHeight="1" x14ac:dyDescent="0.25">
      <c r="A103" s="73">
        <v>94</v>
      </c>
      <c r="B103" s="73"/>
      <c r="C103" s="74" t="s">
        <v>752</v>
      </c>
      <c r="D103" s="74" t="s">
        <v>770</v>
      </c>
      <c r="E103" s="321" t="s">
        <v>257</v>
      </c>
      <c r="F103" s="83" t="s">
        <v>8</v>
      </c>
      <c r="G103" s="69"/>
      <c r="H103" s="70"/>
      <c r="I103" s="39" t="s">
        <v>594</v>
      </c>
      <c r="J103" s="46"/>
      <c r="K103" s="104"/>
    </row>
    <row r="104" spans="1:11" s="8" customFormat="1" ht="16.5" customHeight="1" x14ac:dyDescent="0.25">
      <c r="A104" s="73">
        <v>95</v>
      </c>
      <c r="B104" s="73"/>
      <c r="C104" s="101" t="s">
        <v>752</v>
      </c>
      <c r="D104" s="101" t="s">
        <v>772</v>
      </c>
      <c r="E104" s="321" t="s">
        <v>255</v>
      </c>
      <c r="F104" s="83" t="s">
        <v>8</v>
      </c>
      <c r="G104" s="69"/>
      <c r="H104" s="70"/>
      <c r="I104" s="39" t="s">
        <v>600</v>
      </c>
      <c r="J104" s="46"/>
      <c r="K104" s="104"/>
    </row>
    <row r="105" spans="1:11" s="8" customFormat="1" ht="16.5" customHeight="1" x14ac:dyDescent="0.25">
      <c r="A105" s="73">
        <v>96</v>
      </c>
      <c r="B105" s="73"/>
      <c r="C105" s="74" t="s">
        <v>752</v>
      </c>
      <c r="D105" s="74" t="s">
        <v>774</v>
      </c>
      <c r="E105" s="321" t="s">
        <v>40</v>
      </c>
      <c r="F105" s="83" t="s">
        <v>8</v>
      </c>
      <c r="G105" s="69"/>
      <c r="H105" s="70"/>
      <c r="I105" s="39" t="s">
        <v>601</v>
      </c>
      <c r="J105" s="46"/>
      <c r="K105" s="104"/>
    </row>
    <row r="106" spans="1:11" s="8" customFormat="1" ht="16.5" customHeight="1" x14ac:dyDescent="0.25">
      <c r="A106" s="73">
        <v>97</v>
      </c>
      <c r="B106" s="73"/>
      <c r="C106" s="74" t="s">
        <v>752</v>
      </c>
      <c r="D106" s="74" t="s">
        <v>776</v>
      </c>
      <c r="E106" s="321" t="s">
        <v>258</v>
      </c>
      <c r="F106" s="83" t="s">
        <v>8</v>
      </c>
      <c r="G106" s="69"/>
      <c r="H106" s="70"/>
      <c r="I106" s="39" t="s">
        <v>594</v>
      </c>
      <c r="J106" s="46"/>
      <c r="K106" s="104"/>
    </row>
    <row r="107" spans="1:11" s="8" customFormat="1" ht="16.5" customHeight="1" x14ac:dyDescent="0.25">
      <c r="A107" s="73">
        <v>98</v>
      </c>
      <c r="B107" s="73"/>
      <c r="C107" s="74" t="s">
        <v>752</v>
      </c>
      <c r="D107" s="74" t="s">
        <v>778</v>
      </c>
      <c r="E107" s="321" t="s">
        <v>259</v>
      </c>
      <c r="F107" s="83" t="s">
        <v>8</v>
      </c>
      <c r="G107" s="69"/>
      <c r="H107" s="70"/>
      <c r="I107" s="38" t="s">
        <v>602</v>
      </c>
      <c r="J107" s="46"/>
      <c r="K107" s="104"/>
    </row>
    <row r="108" spans="1:11" s="8" customFormat="1" ht="16.5" customHeight="1" x14ac:dyDescent="0.25">
      <c r="A108" s="73">
        <v>99</v>
      </c>
      <c r="B108" s="73"/>
      <c r="C108" s="74" t="s">
        <v>752</v>
      </c>
      <c r="D108" s="74" t="s">
        <v>780</v>
      </c>
      <c r="E108" s="321" t="s">
        <v>261</v>
      </c>
      <c r="F108" s="83" t="s">
        <v>8</v>
      </c>
      <c r="G108" s="69"/>
      <c r="H108" s="70"/>
      <c r="I108" s="39" t="s">
        <v>603</v>
      </c>
      <c r="J108" s="46"/>
      <c r="K108" s="104"/>
    </row>
    <row r="109" spans="1:11" s="8" customFormat="1" ht="16.5" customHeight="1" x14ac:dyDescent="0.25">
      <c r="A109" s="73">
        <v>100</v>
      </c>
      <c r="B109" s="73"/>
      <c r="C109" s="74" t="s">
        <v>752</v>
      </c>
      <c r="D109" s="74" t="s">
        <v>782</v>
      </c>
      <c r="E109" s="316"/>
      <c r="F109" s="83" t="s">
        <v>8</v>
      </c>
      <c r="G109" s="69"/>
      <c r="H109" s="70"/>
      <c r="I109" s="38"/>
      <c r="J109" s="46" t="s">
        <v>2008</v>
      </c>
      <c r="K109" s="104"/>
    </row>
    <row r="110" spans="1:11" s="8" customFormat="1" ht="16.5" customHeight="1" x14ac:dyDescent="0.25">
      <c r="A110" s="73">
        <v>101</v>
      </c>
      <c r="B110" s="73"/>
      <c r="C110" s="74" t="s">
        <v>752</v>
      </c>
      <c r="D110" s="74" t="s">
        <v>784</v>
      </c>
      <c r="E110" s="316"/>
      <c r="F110" s="83" t="s">
        <v>8</v>
      </c>
      <c r="G110" s="69"/>
      <c r="H110" s="70"/>
      <c r="I110" s="39"/>
      <c r="J110" s="46" t="s">
        <v>1190</v>
      </c>
      <c r="K110" s="104"/>
    </row>
    <row r="111" spans="1:11" s="8" customFormat="1" ht="16.5" customHeight="1" x14ac:dyDescent="0.25">
      <c r="A111" s="73">
        <v>102</v>
      </c>
      <c r="B111" s="73"/>
      <c r="C111" s="74" t="s">
        <v>752</v>
      </c>
      <c r="D111" s="74" t="s">
        <v>786</v>
      </c>
      <c r="E111" s="316"/>
      <c r="F111" s="83" t="s">
        <v>8</v>
      </c>
      <c r="G111" s="69"/>
      <c r="H111" s="70"/>
      <c r="I111" s="38"/>
      <c r="J111" s="46" t="s">
        <v>1177</v>
      </c>
      <c r="K111" s="104"/>
    </row>
    <row r="112" spans="1:11" s="8" customFormat="1" ht="16.5" customHeight="1" x14ac:dyDescent="0.25">
      <c r="A112" s="73">
        <v>103</v>
      </c>
      <c r="B112" s="73"/>
      <c r="C112" s="74" t="s">
        <v>752</v>
      </c>
      <c r="D112" s="74" t="s">
        <v>788</v>
      </c>
      <c r="E112" s="316"/>
      <c r="F112" s="83" t="s">
        <v>8</v>
      </c>
      <c r="G112" s="69"/>
      <c r="H112" s="70"/>
      <c r="I112" s="72" t="s">
        <v>2302</v>
      </c>
      <c r="J112" s="114" t="s">
        <v>1192</v>
      </c>
      <c r="K112" s="104"/>
    </row>
    <row r="113" spans="1:11" s="8" customFormat="1" ht="16.5" customHeight="1" x14ac:dyDescent="0.25">
      <c r="A113" s="73">
        <v>104</v>
      </c>
      <c r="B113" s="73"/>
      <c r="C113" s="74" t="s">
        <v>752</v>
      </c>
      <c r="D113" s="74" t="s">
        <v>790</v>
      </c>
      <c r="E113" s="316"/>
      <c r="F113" s="83" t="s">
        <v>8</v>
      </c>
      <c r="G113" s="69"/>
      <c r="H113" s="70"/>
      <c r="I113" s="72" t="s">
        <v>604</v>
      </c>
      <c r="J113" s="46" t="s">
        <v>528</v>
      </c>
      <c r="K113" s="104"/>
    </row>
    <row r="114" spans="1:11" s="8" customFormat="1" ht="16.5" customHeight="1" x14ac:dyDescent="0.25">
      <c r="A114" s="73">
        <v>105</v>
      </c>
      <c r="B114" s="73"/>
      <c r="C114" s="74" t="s">
        <v>752</v>
      </c>
      <c r="D114" s="74" t="s">
        <v>792</v>
      </c>
      <c r="E114" s="316"/>
      <c r="F114" s="83" t="s">
        <v>8</v>
      </c>
      <c r="G114" s="69"/>
      <c r="H114" s="70"/>
      <c r="I114" s="72" t="s">
        <v>605</v>
      </c>
      <c r="J114" s="46" t="s">
        <v>1178</v>
      </c>
      <c r="K114" s="104"/>
    </row>
    <row r="115" spans="1:11" s="8" customFormat="1" ht="16.5" customHeight="1" x14ac:dyDescent="0.25">
      <c r="A115" s="73">
        <v>106</v>
      </c>
      <c r="B115" s="73"/>
      <c r="C115" s="74" t="s">
        <v>752</v>
      </c>
      <c r="D115" s="74" t="s">
        <v>794</v>
      </c>
      <c r="E115" s="316"/>
      <c r="F115" s="83" t="s">
        <v>8</v>
      </c>
      <c r="G115" s="69"/>
      <c r="H115" s="70"/>
      <c r="I115" s="72" t="s">
        <v>263</v>
      </c>
      <c r="J115" s="114" t="s">
        <v>1193</v>
      </c>
      <c r="K115" s="104"/>
    </row>
    <row r="116" spans="1:11" s="8" customFormat="1" ht="16.5" customHeight="1" x14ac:dyDescent="0.25">
      <c r="A116" s="73">
        <v>107</v>
      </c>
      <c r="B116" s="73"/>
      <c r="C116" s="74" t="s">
        <v>752</v>
      </c>
      <c r="D116" s="74" t="s">
        <v>796</v>
      </c>
      <c r="E116" s="316"/>
      <c r="F116" s="83" t="s">
        <v>8</v>
      </c>
      <c r="G116" s="69"/>
      <c r="H116" s="70"/>
      <c r="I116" s="39" t="s">
        <v>387</v>
      </c>
      <c r="J116" s="46" t="s">
        <v>1179</v>
      </c>
      <c r="K116" s="104"/>
    </row>
    <row r="117" spans="1:11" s="8" customFormat="1" ht="16.5" customHeight="1" x14ac:dyDescent="0.25">
      <c r="A117" s="73">
        <v>108</v>
      </c>
      <c r="B117" s="73"/>
      <c r="C117" s="74" t="s">
        <v>752</v>
      </c>
      <c r="D117" s="74" t="s">
        <v>798</v>
      </c>
      <c r="E117" s="316"/>
      <c r="F117" s="83" t="s">
        <v>8</v>
      </c>
      <c r="G117" s="69"/>
      <c r="H117" s="70"/>
      <c r="I117" s="39" t="s">
        <v>2303</v>
      </c>
      <c r="J117" s="46"/>
      <c r="K117" s="104"/>
    </row>
    <row r="118" spans="1:11" s="8" customFormat="1" ht="16.5" customHeight="1" x14ac:dyDescent="0.25">
      <c r="A118" s="73">
        <v>109</v>
      </c>
      <c r="B118" s="73"/>
      <c r="C118" s="74" t="s">
        <v>752</v>
      </c>
      <c r="D118" s="74" t="s">
        <v>800</v>
      </c>
      <c r="E118" s="316"/>
      <c r="F118" s="83" t="s">
        <v>8</v>
      </c>
      <c r="G118" s="69"/>
      <c r="H118" s="70"/>
      <c r="I118" s="39"/>
      <c r="J118" s="46" t="s">
        <v>1177</v>
      </c>
      <c r="K118" s="104"/>
    </row>
    <row r="119" spans="1:11" s="8" customFormat="1" ht="16.5" customHeight="1" x14ac:dyDescent="0.25">
      <c r="A119" s="73">
        <v>110</v>
      </c>
      <c r="B119" s="73"/>
      <c r="C119" s="74" t="s">
        <v>752</v>
      </c>
      <c r="D119" s="74" t="s">
        <v>802</v>
      </c>
      <c r="E119" s="316" t="s">
        <v>41</v>
      </c>
      <c r="F119" s="83" t="s">
        <v>8</v>
      </c>
      <c r="G119" s="69"/>
      <c r="H119" s="70"/>
      <c r="I119" s="39" t="s">
        <v>606</v>
      </c>
      <c r="J119" s="46" t="s">
        <v>1180</v>
      </c>
      <c r="K119" s="104"/>
    </row>
    <row r="120" spans="1:11" s="8" customFormat="1" ht="16.5" customHeight="1" x14ac:dyDescent="0.25">
      <c r="A120" s="73">
        <v>111</v>
      </c>
      <c r="B120" s="73"/>
      <c r="C120" s="74" t="s">
        <v>752</v>
      </c>
      <c r="D120" s="74" t="s">
        <v>804</v>
      </c>
      <c r="E120" s="316"/>
      <c r="F120" s="83" t="s">
        <v>8</v>
      </c>
      <c r="G120" s="69"/>
      <c r="H120" s="70"/>
      <c r="I120" s="38"/>
      <c r="J120" s="46" t="s">
        <v>1179</v>
      </c>
      <c r="K120" s="104"/>
    </row>
    <row r="121" spans="1:11" s="8" customFormat="1" ht="16.5" customHeight="1" x14ac:dyDescent="0.25">
      <c r="A121" s="73">
        <v>112</v>
      </c>
      <c r="B121" s="73"/>
      <c r="C121" s="74" t="s">
        <v>752</v>
      </c>
      <c r="D121" s="74" t="s">
        <v>806</v>
      </c>
      <c r="E121" s="316" t="s">
        <v>42</v>
      </c>
      <c r="F121" s="83" t="s">
        <v>8</v>
      </c>
      <c r="G121" s="69"/>
      <c r="H121" s="70"/>
      <c r="I121" s="39" t="s">
        <v>607</v>
      </c>
      <c r="J121" s="46" t="s">
        <v>2318</v>
      </c>
      <c r="K121" s="104"/>
    </row>
    <row r="122" spans="1:11" s="8" customFormat="1" ht="16.5" customHeight="1" x14ac:dyDescent="0.25">
      <c r="A122" s="73">
        <v>113</v>
      </c>
      <c r="B122" s="73"/>
      <c r="C122" s="74" t="s">
        <v>752</v>
      </c>
      <c r="D122" s="74" t="s">
        <v>2329</v>
      </c>
      <c r="E122" s="316" t="s">
        <v>43</v>
      </c>
      <c r="F122" s="83" t="s">
        <v>8</v>
      </c>
      <c r="G122" s="69"/>
      <c r="H122" s="70"/>
      <c r="I122" s="39" t="s">
        <v>267</v>
      </c>
      <c r="J122" s="46" t="s">
        <v>2317</v>
      </c>
      <c r="K122" s="104"/>
    </row>
    <row r="123" spans="1:11" s="8" customFormat="1" ht="16.5" customHeight="1" x14ac:dyDescent="0.25">
      <c r="A123" s="73">
        <v>114</v>
      </c>
      <c r="B123" s="73"/>
      <c r="C123" s="74" t="s">
        <v>808</v>
      </c>
      <c r="D123" s="74" t="s">
        <v>810</v>
      </c>
      <c r="E123" s="316" t="s">
        <v>42</v>
      </c>
      <c r="F123" s="83" t="s">
        <v>8</v>
      </c>
      <c r="G123" s="69"/>
      <c r="H123" s="70"/>
      <c r="I123" s="39" t="s">
        <v>266</v>
      </c>
      <c r="J123" s="46" t="s">
        <v>2328</v>
      </c>
      <c r="K123" s="104"/>
    </row>
    <row r="124" spans="1:11" s="8" customFormat="1" ht="16.5" customHeight="1" x14ac:dyDescent="0.25">
      <c r="A124" s="73">
        <v>115</v>
      </c>
      <c r="B124" s="73"/>
      <c r="C124" s="74" t="s">
        <v>752</v>
      </c>
      <c r="D124" s="74" t="s">
        <v>812</v>
      </c>
      <c r="E124" s="316"/>
      <c r="F124" s="83" t="s">
        <v>8</v>
      </c>
      <c r="G124" s="69"/>
      <c r="H124" s="70"/>
      <c r="I124" s="39"/>
      <c r="J124" s="46" t="s">
        <v>613</v>
      </c>
      <c r="K124" s="104"/>
    </row>
    <row r="125" spans="1:11" s="8" customFormat="1" ht="16.5" customHeight="1" x14ac:dyDescent="0.25">
      <c r="A125" s="73">
        <v>116</v>
      </c>
      <c r="B125" s="73"/>
      <c r="C125" s="74" t="s">
        <v>752</v>
      </c>
      <c r="D125" s="74" t="s">
        <v>813</v>
      </c>
      <c r="E125" s="316"/>
      <c r="F125" s="83" t="s">
        <v>8</v>
      </c>
      <c r="G125" s="69"/>
      <c r="H125" s="70"/>
      <c r="I125" s="39"/>
      <c r="J125" s="46" t="s">
        <v>1194</v>
      </c>
      <c r="K125" s="104"/>
    </row>
    <row r="126" spans="1:11" s="8" customFormat="1" ht="16.5" customHeight="1" x14ac:dyDescent="0.25">
      <c r="A126" s="73">
        <v>117</v>
      </c>
      <c r="B126" s="73"/>
      <c r="C126" s="74" t="s">
        <v>752</v>
      </c>
      <c r="D126" s="74" t="s">
        <v>815</v>
      </c>
      <c r="E126" s="316"/>
      <c r="F126" s="83" t="s">
        <v>8</v>
      </c>
      <c r="G126" s="69"/>
      <c r="H126" s="70"/>
      <c r="I126" s="39"/>
      <c r="J126" s="46" t="s">
        <v>1195</v>
      </c>
      <c r="K126" s="104"/>
    </row>
    <row r="127" spans="1:11" s="8" customFormat="1" ht="16.5" customHeight="1" x14ac:dyDescent="0.25">
      <c r="A127" s="73">
        <v>118</v>
      </c>
      <c r="B127" s="73"/>
      <c r="C127" s="74" t="s">
        <v>752</v>
      </c>
      <c r="D127" s="74" t="s">
        <v>817</v>
      </c>
      <c r="E127" s="316"/>
      <c r="F127" s="83" t="s">
        <v>8</v>
      </c>
      <c r="G127" s="69"/>
      <c r="H127" s="70"/>
      <c r="I127" s="72" t="s">
        <v>263</v>
      </c>
      <c r="J127" s="114" t="s">
        <v>1196</v>
      </c>
      <c r="K127" s="104"/>
    </row>
    <row r="128" spans="1:11" s="8" customFormat="1" ht="16.5" customHeight="1" x14ac:dyDescent="0.25">
      <c r="A128" s="73">
        <v>119</v>
      </c>
      <c r="B128" s="73"/>
      <c r="C128" s="74" t="s">
        <v>752</v>
      </c>
      <c r="D128" s="74" t="s">
        <v>819</v>
      </c>
      <c r="E128" s="316"/>
      <c r="F128" s="83" t="s">
        <v>8</v>
      </c>
      <c r="G128" s="69"/>
      <c r="H128" s="70"/>
      <c r="I128" s="72" t="s">
        <v>387</v>
      </c>
      <c r="J128" s="46" t="s">
        <v>1191</v>
      </c>
      <c r="K128" s="104"/>
    </row>
    <row r="129" spans="1:11" s="8" customFormat="1" ht="16.5" customHeight="1" x14ac:dyDescent="0.25">
      <c r="A129" s="73">
        <v>120</v>
      </c>
      <c r="B129" s="73"/>
      <c r="C129" s="74" t="s">
        <v>752</v>
      </c>
      <c r="D129" s="74" t="s">
        <v>821</v>
      </c>
      <c r="E129" s="316"/>
      <c r="F129" s="83" t="s">
        <v>8</v>
      </c>
      <c r="G129" s="69"/>
      <c r="H129" s="70"/>
      <c r="I129" s="72" t="s">
        <v>264</v>
      </c>
      <c r="J129" s="46" t="s">
        <v>2005</v>
      </c>
      <c r="K129" s="104"/>
    </row>
    <row r="130" spans="1:11" s="8" customFormat="1" ht="16.5" customHeight="1" x14ac:dyDescent="0.25">
      <c r="A130" s="73">
        <v>121</v>
      </c>
      <c r="B130" s="73"/>
      <c r="C130" s="74" t="s">
        <v>752</v>
      </c>
      <c r="D130" s="74" t="s">
        <v>823</v>
      </c>
      <c r="E130" s="316"/>
      <c r="F130" s="83" t="s">
        <v>8</v>
      </c>
      <c r="G130" s="69"/>
      <c r="H130" s="70"/>
      <c r="I130" s="72" t="s">
        <v>263</v>
      </c>
      <c r="J130" s="114" t="s">
        <v>1193</v>
      </c>
      <c r="K130" s="104"/>
    </row>
    <row r="131" spans="1:11" s="8" customFormat="1" ht="16.5" customHeight="1" x14ac:dyDescent="0.25">
      <c r="A131" s="73">
        <v>122</v>
      </c>
      <c r="B131" s="73"/>
      <c r="C131" s="74" t="s">
        <v>752</v>
      </c>
      <c r="D131" s="74" t="s">
        <v>825</v>
      </c>
      <c r="E131" s="316"/>
      <c r="F131" s="83" t="s">
        <v>8</v>
      </c>
      <c r="G131" s="69"/>
      <c r="H131" s="70"/>
      <c r="I131" s="39" t="s">
        <v>269</v>
      </c>
      <c r="J131" s="46" t="s">
        <v>614</v>
      </c>
      <c r="K131" s="104"/>
    </row>
    <row r="132" spans="1:11" s="8" customFormat="1" ht="16.5" customHeight="1" x14ac:dyDescent="0.25">
      <c r="A132" s="73">
        <v>123</v>
      </c>
      <c r="B132" s="73"/>
      <c r="C132" s="74" t="s">
        <v>752</v>
      </c>
      <c r="D132" s="74" t="s">
        <v>827</v>
      </c>
      <c r="E132" s="316"/>
      <c r="F132" s="83" t="s">
        <v>8</v>
      </c>
      <c r="G132" s="69"/>
      <c r="H132" s="70"/>
      <c r="I132" s="39" t="s">
        <v>271</v>
      </c>
      <c r="J132" s="46"/>
      <c r="K132" s="104"/>
    </row>
    <row r="133" spans="1:11" s="9" customFormat="1" ht="16.5" customHeight="1" x14ac:dyDescent="0.25">
      <c r="A133" s="73">
        <v>124</v>
      </c>
      <c r="B133" s="64"/>
      <c r="C133" s="47" t="s">
        <v>828</v>
      </c>
      <c r="D133" s="74" t="s">
        <v>1347</v>
      </c>
      <c r="E133" s="323"/>
      <c r="F133" s="83" t="s">
        <v>8</v>
      </c>
      <c r="G133" s="69"/>
      <c r="H133" s="73" t="s">
        <v>1549</v>
      </c>
      <c r="I133" s="75"/>
      <c r="J133" s="98" t="s">
        <v>2199</v>
      </c>
      <c r="K133" s="104"/>
    </row>
    <row r="134" spans="1:11" s="9" customFormat="1" ht="16.5" customHeight="1" x14ac:dyDescent="0.25">
      <c r="A134" s="73">
        <v>125</v>
      </c>
      <c r="B134" s="64"/>
      <c r="C134" s="47" t="s">
        <v>828</v>
      </c>
      <c r="D134" s="74" t="s">
        <v>1641</v>
      </c>
      <c r="E134" s="323"/>
      <c r="F134" s="83" t="s">
        <v>8</v>
      </c>
      <c r="G134" s="69"/>
      <c r="H134" s="73" t="s">
        <v>1612</v>
      </c>
      <c r="I134" s="75"/>
      <c r="J134" s="538" t="s">
        <v>2193</v>
      </c>
      <c r="K134" s="104"/>
    </row>
    <row r="135" spans="1:11" s="9" customFormat="1" ht="16.5" customHeight="1" x14ac:dyDescent="0.25">
      <c r="A135" s="73">
        <v>126</v>
      </c>
      <c r="B135" s="64"/>
      <c r="C135" s="47" t="s">
        <v>828</v>
      </c>
      <c r="D135" s="74" t="s">
        <v>1622</v>
      </c>
      <c r="E135" s="323"/>
      <c r="F135" s="83" t="s">
        <v>8</v>
      </c>
      <c r="G135" s="69"/>
      <c r="H135" s="73" t="s">
        <v>1613</v>
      </c>
      <c r="I135" s="75"/>
      <c r="J135" s="539"/>
      <c r="K135" s="104"/>
    </row>
    <row r="136" spans="1:11" s="9" customFormat="1" ht="16.5" customHeight="1" x14ac:dyDescent="0.25">
      <c r="A136" s="73">
        <v>127</v>
      </c>
      <c r="B136" s="64"/>
      <c r="C136" s="47" t="s">
        <v>828</v>
      </c>
      <c r="D136" s="74" t="s">
        <v>1623</v>
      </c>
      <c r="E136" s="323"/>
      <c r="F136" s="83" t="s">
        <v>8</v>
      </c>
      <c r="G136" s="69"/>
      <c r="H136" s="73" t="s">
        <v>1614</v>
      </c>
      <c r="I136" s="75"/>
      <c r="J136" s="539"/>
      <c r="K136" s="104"/>
    </row>
    <row r="137" spans="1:11" s="9" customFormat="1" ht="16.5" customHeight="1" x14ac:dyDescent="0.25">
      <c r="A137" s="73">
        <v>128</v>
      </c>
      <c r="B137" s="64"/>
      <c r="C137" s="47" t="s">
        <v>828</v>
      </c>
      <c r="D137" s="74" t="s">
        <v>1624</v>
      </c>
      <c r="E137" s="323"/>
      <c r="F137" s="83" t="s">
        <v>8</v>
      </c>
      <c r="G137" s="69"/>
      <c r="H137" s="73" t="s">
        <v>1615</v>
      </c>
      <c r="I137" s="75"/>
      <c r="J137" s="539"/>
      <c r="K137" s="104"/>
    </row>
    <row r="138" spans="1:11" s="9" customFormat="1" ht="16.5" customHeight="1" x14ac:dyDescent="0.25">
      <c r="A138" s="73">
        <v>129</v>
      </c>
      <c r="B138" s="64"/>
      <c r="C138" s="47" t="s">
        <v>828</v>
      </c>
      <c r="D138" s="74" t="s">
        <v>1625</v>
      </c>
      <c r="E138" s="323"/>
      <c r="F138" s="83" t="s">
        <v>8</v>
      </c>
      <c r="G138" s="69"/>
      <c r="H138" s="73" t="s">
        <v>1616</v>
      </c>
      <c r="I138" s="75"/>
      <c r="J138" s="539"/>
      <c r="K138" s="514" t="s">
        <v>2194</v>
      </c>
    </row>
    <row r="139" spans="1:11" s="9" customFormat="1" ht="16.5" customHeight="1" x14ac:dyDescent="0.25">
      <c r="A139" s="73">
        <v>130</v>
      </c>
      <c r="B139" s="64"/>
      <c r="C139" s="47" t="s">
        <v>828</v>
      </c>
      <c r="D139" s="74" t="s">
        <v>1626</v>
      </c>
      <c r="E139" s="323"/>
      <c r="F139" s="83" t="s">
        <v>8</v>
      </c>
      <c r="G139" s="69"/>
      <c r="H139" s="73" t="s">
        <v>1617</v>
      </c>
      <c r="I139" s="75"/>
      <c r="J139" s="539"/>
      <c r="K139" s="104"/>
    </row>
    <row r="140" spans="1:11" s="9" customFormat="1" ht="16.5" customHeight="1" x14ac:dyDescent="0.25">
      <c r="A140" s="73">
        <v>131</v>
      </c>
      <c r="B140" s="64"/>
      <c r="C140" s="47" t="s">
        <v>828</v>
      </c>
      <c r="D140" s="74" t="s">
        <v>1627</v>
      </c>
      <c r="E140" s="323"/>
      <c r="F140" s="83" t="s">
        <v>8</v>
      </c>
      <c r="G140" s="69"/>
      <c r="H140" s="73" t="s">
        <v>1618</v>
      </c>
      <c r="I140" s="75"/>
      <c r="J140" s="539"/>
      <c r="K140" s="104"/>
    </row>
    <row r="141" spans="1:11" s="9" customFormat="1" ht="16.5" customHeight="1" x14ac:dyDescent="0.25">
      <c r="A141" s="73">
        <v>132</v>
      </c>
      <c r="B141" s="64"/>
      <c r="C141" s="47" t="s">
        <v>828</v>
      </c>
      <c r="D141" s="74" t="s">
        <v>1628</v>
      </c>
      <c r="E141" s="323"/>
      <c r="F141" s="83" t="s">
        <v>8</v>
      </c>
      <c r="G141" s="69"/>
      <c r="H141" s="73" t="s">
        <v>1619</v>
      </c>
      <c r="I141" s="75"/>
      <c r="J141" s="539"/>
      <c r="K141" s="104"/>
    </row>
    <row r="142" spans="1:11" s="9" customFormat="1" ht="16.5" customHeight="1" x14ac:dyDescent="0.25">
      <c r="A142" s="73">
        <v>133</v>
      </c>
      <c r="B142" s="64"/>
      <c r="C142" s="47" t="s">
        <v>828</v>
      </c>
      <c r="D142" s="74" t="s">
        <v>1629</v>
      </c>
      <c r="E142" s="323"/>
      <c r="F142" s="83" t="s">
        <v>8</v>
      </c>
      <c r="G142" s="69"/>
      <c r="H142" s="73" t="s">
        <v>1620</v>
      </c>
      <c r="I142" s="75"/>
      <c r="J142" s="539"/>
      <c r="K142" s="104"/>
    </row>
    <row r="143" spans="1:11" s="9" customFormat="1" ht="16.5" customHeight="1" x14ac:dyDescent="0.25">
      <c r="A143" s="73">
        <v>134</v>
      </c>
      <c r="B143" s="64"/>
      <c r="C143" s="47" t="s">
        <v>828</v>
      </c>
      <c r="D143" s="74" t="s">
        <v>1640</v>
      </c>
      <c r="E143" s="323"/>
      <c r="F143" s="83" t="s">
        <v>8</v>
      </c>
      <c r="G143" s="69"/>
      <c r="H143" s="73" t="s">
        <v>1621</v>
      </c>
      <c r="I143" s="110"/>
      <c r="J143" s="540"/>
      <c r="K143" s="104"/>
    </row>
    <row r="144" spans="1:11" s="9" customFormat="1" ht="16.5" customHeight="1" x14ac:dyDescent="0.25">
      <c r="A144" s="73">
        <v>135</v>
      </c>
      <c r="B144" s="64"/>
      <c r="C144" s="47" t="s">
        <v>828</v>
      </c>
      <c r="D144" s="47" t="s">
        <v>1630</v>
      </c>
      <c r="E144" s="323" t="s">
        <v>615</v>
      </c>
      <c r="F144" s="83" t="s">
        <v>8</v>
      </c>
      <c r="G144" s="69"/>
      <c r="H144" s="73" t="s">
        <v>1632</v>
      </c>
      <c r="I144" s="75"/>
      <c r="J144" s="538" t="s">
        <v>2201</v>
      </c>
      <c r="K144" s="104"/>
    </row>
    <row r="145" spans="1:11" s="9" customFormat="1" ht="16.5" customHeight="1" x14ac:dyDescent="0.25">
      <c r="A145" s="73">
        <v>136</v>
      </c>
      <c r="B145" s="64"/>
      <c r="C145" s="47" t="s">
        <v>828</v>
      </c>
      <c r="D145" s="47" t="s">
        <v>1631</v>
      </c>
      <c r="E145" s="323" t="s">
        <v>616</v>
      </c>
      <c r="F145" s="83" t="s">
        <v>8</v>
      </c>
      <c r="G145" s="69"/>
      <c r="H145" s="73" t="s">
        <v>1633</v>
      </c>
      <c r="I145" s="75"/>
      <c r="J145" s="539"/>
      <c r="K145" s="104"/>
    </row>
    <row r="146" spans="1:11" s="9" customFormat="1" ht="16.5" customHeight="1" x14ac:dyDescent="0.25">
      <c r="A146" s="73">
        <v>137</v>
      </c>
      <c r="B146" s="64"/>
      <c r="C146" s="47" t="s">
        <v>828</v>
      </c>
      <c r="D146" s="74" t="s">
        <v>1642</v>
      </c>
      <c r="E146" s="323"/>
      <c r="F146" s="83" t="s">
        <v>8</v>
      </c>
      <c r="G146" s="69"/>
      <c r="H146" s="73" t="s">
        <v>1634</v>
      </c>
      <c r="I146" s="99"/>
      <c r="J146" s="539"/>
      <c r="K146" s="104"/>
    </row>
    <row r="147" spans="1:11" s="9" customFormat="1" ht="16.5" customHeight="1" x14ac:dyDescent="0.25">
      <c r="A147" s="73">
        <v>138</v>
      </c>
      <c r="B147" s="64"/>
      <c r="C147" s="47" t="s">
        <v>828</v>
      </c>
      <c r="D147" s="47" t="s">
        <v>1611</v>
      </c>
      <c r="E147" s="323"/>
      <c r="F147" s="83" t="s">
        <v>8</v>
      </c>
      <c r="G147" s="69"/>
      <c r="H147" s="73" t="s">
        <v>1637</v>
      </c>
      <c r="I147" s="75"/>
      <c r="J147" s="539"/>
      <c r="K147" s="104"/>
    </row>
    <row r="148" spans="1:11" s="9" customFormat="1" ht="16.5" customHeight="1" x14ac:dyDescent="0.25">
      <c r="A148" s="73">
        <v>139</v>
      </c>
      <c r="B148" s="64"/>
      <c r="C148" s="47" t="s">
        <v>828</v>
      </c>
      <c r="D148" s="47" t="s">
        <v>1635</v>
      </c>
      <c r="E148" s="323"/>
      <c r="F148" s="83" t="s">
        <v>8</v>
      </c>
      <c r="G148" s="69"/>
      <c r="H148" s="73" t="s">
        <v>1636</v>
      </c>
      <c r="I148" s="75"/>
      <c r="J148" s="539"/>
      <c r="K148" s="104"/>
    </row>
    <row r="149" spans="1:11" s="9" customFormat="1" ht="16.5" customHeight="1" x14ac:dyDescent="0.25">
      <c r="A149" s="73">
        <v>140</v>
      </c>
      <c r="B149" s="64"/>
      <c r="C149" s="47" t="s">
        <v>828</v>
      </c>
      <c r="D149" s="74" t="s">
        <v>1663</v>
      </c>
      <c r="E149" s="323"/>
      <c r="F149" s="83" t="s">
        <v>8</v>
      </c>
      <c r="G149" s="69"/>
      <c r="H149" s="73" t="s">
        <v>1638</v>
      </c>
      <c r="I149" s="75"/>
      <c r="J149" s="539"/>
      <c r="K149" s="104"/>
    </row>
    <row r="150" spans="1:11" s="9" customFormat="1" ht="16.5" customHeight="1" x14ac:dyDescent="0.25">
      <c r="A150" s="73">
        <v>141</v>
      </c>
      <c r="B150" s="64"/>
      <c r="C150" s="47" t="s">
        <v>828</v>
      </c>
      <c r="D150" s="74" t="s">
        <v>1664</v>
      </c>
      <c r="E150" s="323"/>
      <c r="F150" s="83" t="s">
        <v>8</v>
      </c>
      <c r="G150" s="69"/>
      <c r="H150" s="73" t="s">
        <v>1639</v>
      </c>
      <c r="I150" s="75"/>
      <c r="J150" s="540"/>
      <c r="K150" s="104"/>
    </row>
    <row r="151" spans="1:11" s="9" customFormat="1" ht="16.5" customHeight="1" x14ac:dyDescent="0.25">
      <c r="A151" s="73">
        <v>142</v>
      </c>
      <c r="B151" s="64"/>
      <c r="C151" s="47" t="s">
        <v>828</v>
      </c>
      <c r="D151" s="74" t="s">
        <v>1643</v>
      </c>
      <c r="E151" s="323"/>
      <c r="F151" s="83" t="s">
        <v>8</v>
      </c>
      <c r="G151" s="69"/>
      <c r="H151" s="73" t="s">
        <v>1653</v>
      </c>
      <c r="I151" s="75"/>
      <c r="J151" s="538" t="s">
        <v>2195</v>
      </c>
      <c r="K151" s="104"/>
    </row>
    <row r="152" spans="1:11" s="9" customFormat="1" ht="16.5" customHeight="1" x14ac:dyDescent="0.25">
      <c r="A152" s="73">
        <v>143</v>
      </c>
      <c r="B152" s="64"/>
      <c r="C152" s="47" t="s">
        <v>828</v>
      </c>
      <c r="D152" s="74" t="s">
        <v>1644</v>
      </c>
      <c r="E152" s="323"/>
      <c r="F152" s="83" t="s">
        <v>8</v>
      </c>
      <c r="G152" s="69"/>
      <c r="H152" s="73" t="s">
        <v>1654</v>
      </c>
      <c r="I152" s="75"/>
      <c r="J152" s="539"/>
      <c r="K152" s="104"/>
    </row>
    <row r="153" spans="1:11" s="9" customFormat="1" ht="16.5" customHeight="1" x14ac:dyDescent="0.25">
      <c r="A153" s="73">
        <v>144</v>
      </c>
      <c r="B153" s="64"/>
      <c r="C153" s="47" t="s">
        <v>828</v>
      </c>
      <c r="D153" s="74" t="s">
        <v>1645</v>
      </c>
      <c r="E153" s="323"/>
      <c r="F153" s="83" t="s">
        <v>8</v>
      </c>
      <c r="G153" s="69"/>
      <c r="H153" s="73" t="s">
        <v>1655</v>
      </c>
      <c r="I153" s="75"/>
      <c r="J153" s="539"/>
      <c r="K153" s="104"/>
    </row>
    <row r="154" spans="1:11" s="9" customFormat="1" ht="16.5" customHeight="1" x14ac:dyDescent="0.25">
      <c r="A154" s="73">
        <v>145</v>
      </c>
      <c r="B154" s="64"/>
      <c r="C154" s="47" t="s">
        <v>828</v>
      </c>
      <c r="D154" s="74" t="s">
        <v>1646</v>
      </c>
      <c r="E154" s="323"/>
      <c r="F154" s="83" t="s">
        <v>8</v>
      </c>
      <c r="G154" s="69"/>
      <c r="H154" s="73" t="s">
        <v>1656</v>
      </c>
      <c r="I154" s="75"/>
      <c r="J154" s="539"/>
      <c r="K154" s="104"/>
    </row>
    <row r="155" spans="1:11" s="9" customFormat="1" ht="16.5" customHeight="1" x14ac:dyDescent="0.25">
      <c r="A155" s="73">
        <v>146</v>
      </c>
      <c r="B155" s="64"/>
      <c r="C155" s="47" t="s">
        <v>828</v>
      </c>
      <c r="D155" s="74" t="s">
        <v>1647</v>
      </c>
      <c r="E155" s="323"/>
      <c r="F155" s="83" t="s">
        <v>8</v>
      </c>
      <c r="G155" s="69"/>
      <c r="H155" s="73" t="s">
        <v>1657</v>
      </c>
      <c r="I155" s="75"/>
      <c r="J155" s="539"/>
      <c r="K155" s="104"/>
    </row>
    <row r="156" spans="1:11" s="9" customFormat="1" ht="16.5" customHeight="1" x14ac:dyDescent="0.25">
      <c r="A156" s="73">
        <v>147</v>
      </c>
      <c r="B156" s="64"/>
      <c r="C156" s="47" t="s">
        <v>828</v>
      </c>
      <c r="D156" s="74" t="s">
        <v>1648</v>
      </c>
      <c r="E156" s="323"/>
      <c r="F156" s="83" t="s">
        <v>8</v>
      </c>
      <c r="G156" s="69"/>
      <c r="H156" s="73" t="s">
        <v>1658</v>
      </c>
      <c r="I156" s="75"/>
      <c r="J156" s="539"/>
      <c r="K156" s="104"/>
    </row>
    <row r="157" spans="1:11" s="9" customFormat="1" ht="16.5" customHeight="1" x14ac:dyDescent="0.25">
      <c r="A157" s="73">
        <v>148</v>
      </c>
      <c r="B157" s="64"/>
      <c r="C157" s="47" t="s">
        <v>828</v>
      </c>
      <c r="D157" s="74" t="s">
        <v>1649</v>
      </c>
      <c r="E157" s="323"/>
      <c r="F157" s="83" t="s">
        <v>8</v>
      </c>
      <c r="G157" s="69"/>
      <c r="H157" s="73" t="s">
        <v>1659</v>
      </c>
      <c r="I157" s="75"/>
      <c r="J157" s="539"/>
      <c r="K157" s="104"/>
    </row>
    <row r="158" spans="1:11" s="9" customFormat="1" ht="16.5" customHeight="1" x14ac:dyDescent="0.25">
      <c r="A158" s="73">
        <v>149</v>
      </c>
      <c r="B158" s="64"/>
      <c r="C158" s="47" t="s">
        <v>828</v>
      </c>
      <c r="D158" s="74" t="s">
        <v>1650</v>
      </c>
      <c r="E158" s="323"/>
      <c r="F158" s="83" t="s">
        <v>8</v>
      </c>
      <c r="G158" s="69"/>
      <c r="H158" s="73" t="s">
        <v>1660</v>
      </c>
      <c r="I158" s="75"/>
      <c r="J158" s="539"/>
      <c r="K158" s="104"/>
    </row>
    <row r="159" spans="1:11" s="9" customFormat="1" ht="16.5" customHeight="1" x14ac:dyDescent="0.25">
      <c r="A159" s="73">
        <v>150</v>
      </c>
      <c r="B159" s="64"/>
      <c r="C159" s="47" t="s">
        <v>828</v>
      </c>
      <c r="D159" s="74" t="s">
        <v>1651</v>
      </c>
      <c r="E159" s="323"/>
      <c r="F159" s="83" t="s">
        <v>8</v>
      </c>
      <c r="G159" s="69"/>
      <c r="H159" s="73" t="s">
        <v>1661</v>
      </c>
      <c r="I159" s="75"/>
      <c r="J159" s="539"/>
      <c r="K159" s="104"/>
    </row>
    <row r="160" spans="1:11" s="9" customFormat="1" ht="16.5" customHeight="1" x14ac:dyDescent="0.25">
      <c r="A160" s="73">
        <v>151</v>
      </c>
      <c r="B160" s="64"/>
      <c r="C160" s="47" t="s">
        <v>828</v>
      </c>
      <c r="D160" s="74" t="s">
        <v>1652</v>
      </c>
      <c r="E160" s="323"/>
      <c r="F160" s="83" t="s">
        <v>8</v>
      </c>
      <c r="G160" s="69"/>
      <c r="H160" s="73" t="s">
        <v>1662</v>
      </c>
      <c r="I160" s="75"/>
      <c r="J160" s="539"/>
      <c r="K160" s="104"/>
    </row>
    <row r="161" spans="1:14" s="9" customFormat="1" ht="16.5" customHeight="1" x14ac:dyDescent="0.25">
      <c r="A161" s="73">
        <v>152</v>
      </c>
      <c r="B161" s="64"/>
      <c r="C161" s="47" t="s">
        <v>828</v>
      </c>
      <c r="D161" s="74" t="s">
        <v>1665</v>
      </c>
      <c r="E161" s="323"/>
      <c r="F161" s="83" t="s">
        <v>8</v>
      </c>
      <c r="G161" s="69"/>
      <c r="H161" s="73" t="s">
        <v>1670</v>
      </c>
      <c r="I161" s="75"/>
      <c r="J161" s="539"/>
      <c r="K161" s="104"/>
    </row>
    <row r="162" spans="1:14" s="9" customFormat="1" ht="16.5" customHeight="1" x14ac:dyDescent="0.25">
      <c r="A162" s="73">
        <v>153</v>
      </c>
      <c r="B162" s="64"/>
      <c r="C162" s="47" t="s">
        <v>828</v>
      </c>
      <c r="D162" s="47" t="s">
        <v>1666</v>
      </c>
      <c r="E162" s="323"/>
      <c r="F162" s="83" t="s">
        <v>8</v>
      </c>
      <c r="G162" s="69"/>
      <c r="H162" s="73" t="s">
        <v>1671</v>
      </c>
      <c r="I162" s="75"/>
      <c r="J162" s="539"/>
      <c r="K162" s="104"/>
    </row>
    <row r="163" spans="1:14" s="9" customFormat="1" ht="16.5" customHeight="1" x14ac:dyDescent="0.25">
      <c r="A163" s="73">
        <v>154</v>
      </c>
      <c r="B163" s="64"/>
      <c r="C163" s="47" t="s">
        <v>828</v>
      </c>
      <c r="D163" s="47" t="s">
        <v>1667</v>
      </c>
      <c r="E163" s="323"/>
      <c r="F163" s="83" t="s">
        <v>8</v>
      </c>
      <c r="G163" s="69"/>
      <c r="H163" s="73" t="s">
        <v>1672</v>
      </c>
      <c r="I163" s="75"/>
      <c r="J163" s="539"/>
      <c r="K163" s="104"/>
    </row>
    <row r="164" spans="1:14" s="9" customFormat="1" ht="16.5" customHeight="1" x14ac:dyDescent="0.25">
      <c r="A164" s="73">
        <v>155</v>
      </c>
      <c r="B164" s="64"/>
      <c r="C164" s="47" t="s">
        <v>828</v>
      </c>
      <c r="D164" s="74" t="s">
        <v>1668</v>
      </c>
      <c r="E164" s="323"/>
      <c r="F164" s="83" t="s">
        <v>8</v>
      </c>
      <c r="G164" s="69"/>
      <c r="H164" s="73" t="s">
        <v>1673</v>
      </c>
      <c r="I164" s="75"/>
      <c r="J164" s="539"/>
      <c r="K164" s="104"/>
    </row>
    <row r="165" spans="1:14" s="9" customFormat="1" ht="16.5" customHeight="1" x14ac:dyDescent="0.25">
      <c r="A165" s="73">
        <v>156</v>
      </c>
      <c r="B165" s="64"/>
      <c r="C165" s="47" t="s">
        <v>828</v>
      </c>
      <c r="D165" s="74" t="s">
        <v>1669</v>
      </c>
      <c r="E165" s="36"/>
      <c r="F165" s="83" t="s">
        <v>8</v>
      </c>
      <c r="G165" s="69"/>
      <c r="H165" s="73" t="s">
        <v>1674</v>
      </c>
      <c r="I165" s="75"/>
      <c r="J165" s="540"/>
      <c r="K165" s="104"/>
    </row>
    <row r="166" spans="1:14" s="8" customFormat="1" ht="16.5" customHeight="1" x14ac:dyDescent="0.25">
      <c r="A166" s="73">
        <v>157</v>
      </c>
      <c r="B166" s="64"/>
      <c r="C166" s="224" t="s">
        <v>830</v>
      </c>
      <c r="D166" s="47" t="s">
        <v>831</v>
      </c>
      <c r="E166" s="36" t="s">
        <v>2100</v>
      </c>
      <c r="F166" s="83" t="s">
        <v>8</v>
      </c>
      <c r="G166" s="36"/>
      <c r="H166" s="36"/>
      <c r="I166" s="39" t="s">
        <v>2059</v>
      </c>
      <c r="J166" s="39" t="s">
        <v>2060</v>
      </c>
      <c r="K166" s="543"/>
      <c r="L166" s="23"/>
      <c r="M166" s="23"/>
      <c r="N166" s="23"/>
    </row>
    <row r="167" spans="1:14" s="8" customFormat="1" ht="16.5" customHeight="1" x14ac:dyDescent="0.25">
      <c r="A167" s="73">
        <v>158</v>
      </c>
      <c r="B167" s="64"/>
      <c r="C167" s="224" t="s">
        <v>830</v>
      </c>
      <c r="D167" s="47" t="s">
        <v>833</v>
      </c>
      <c r="E167" s="36" t="s">
        <v>45</v>
      </c>
      <c r="F167" s="83" t="s">
        <v>8</v>
      </c>
      <c r="G167" s="36"/>
      <c r="H167" s="36"/>
      <c r="I167" s="39" t="s">
        <v>2101</v>
      </c>
      <c r="J167" s="39"/>
      <c r="K167" s="543"/>
    </row>
    <row r="168" spans="1:14" s="8" customFormat="1" ht="16.5" customHeight="1" x14ac:dyDescent="0.25">
      <c r="A168" s="73">
        <v>159</v>
      </c>
      <c r="B168" s="64"/>
      <c r="C168" s="224" t="s">
        <v>830</v>
      </c>
      <c r="D168" s="47" t="s">
        <v>835</v>
      </c>
      <c r="E168" s="36" t="s">
        <v>45</v>
      </c>
      <c r="F168" s="83" t="s">
        <v>8</v>
      </c>
      <c r="G168" s="36"/>
      <c r="H168" s="36"/>
      <c r="I168" s="39" t="s">
        <v>2102</v>
      </c>
      <c r="J168" s="39" t="s">
        <v>1231</v>
      </c>
      <c r="K168" s="543"/>
    </row>
    <row r="169" spans="1:14" s="8" customFormat="1" ht="16.5" customHeight="1" x14ac:dyDescent="0.25">
      <c r="A169" s="73">
        <v>160</v>
      </c>
      <c r="B169" s="64"/>
      <c r="C169" s="224" t="s">
        <v>830</v>
      </c>
      <c r="D169" s="47" t="s">
        <v>836</v>
      </c>
      <c r="E169" s="36"/>
      <c r="F169" s="83" t="s">
        <v>8</v>
      </c>
      <c r="G169" s="36"/>
      <c r="H169" s="36"/>
      <c r="I169" s="37"/>
      <c r="J169" s="39"/>
      <c r="K169" s="42"/>
    </row>
    <row r="170" spans="1:14" s="8" customFormat="1" ht="16.5" customHeight="1" x14ac:dyDescent="0.25">
      <c r="A170" s="73">
        <v>161</v>
      </c>
      <c r="B170" s="64"/>
      <c r="C170" s="224" t="s">
        <v>830</v>
      </c>
      <c r="D170" s="47" t="s">
        <v>1089</v>
      </c>
      <c r="E170" s="36"/>
      <c r="F170" s="83" t="s">
        <v>8</v>
      </c>
      <c r="G170" s="36"/>
      <c r="H170" s="36"/>
      <c r="I170" s="37"/>
      <c r="J170" s="39"/>
      <c r="K170" s="42"/>
    </row>
    <row r="171" spans="1:14" s="8" customFormat="1" ht="16.5" customHeight="1" x14ac:dyDescent="0.25">
      <c r="A171" s="73">
        <v>162</v>
      </c>
      <c r="B171" s="64"/>
      <c r="C171" s="224" t="s">
        <v>830</v>
      </c>
      <c r="D171" s="47" t="s">
        <v>1090</v>
      </c>
      <c r="E171" s="36"/>
      <c r="F171" s="83" t="s">
        <v>8</v>
      </c>
      <c r="G171" s="36"/>
      <c r="H171" s="36"/>
      <c r="I171" s="37"/>
      <c r="J171" s="39"/>
      <c r="K171" s="42"/>
    </row>
    <row r="172" spans="1:14" s="8" customFormat="1" ht="16.5" customHeight="1" x14ac:dyDescent="0.25">
      <c r="A172" s="73">
        <v>163</v>
      </c>
      <c r="B172" s="64"/>
      <c r="C172" s="224" t="s">
        <v>837</v>
      </c>
      <c r="D172" s="47" t="s">
        <v>838</v>
      </c>
      <c r="E172" s="36"/>
      <c r="F172" s="83" t="s">
        <v>8</v>
      </c>
      <c r="G172" s="36"/>
      <c r="H172" s="36"/>
      <c r="I172" s="37"/>
      <c r="J172" s="535" t="s">
        <v>2128</v>
      </c>
      <c r="K172" s="42"/>
    </row>
    <row r="173" spans="1:14" s="9" customFormat="1" ht="16.5" customHeight="1" x14ac:dyDescent="0.25">
      <c r="A173" s="73">
        <v>164</v>
      </c>
      <c r="B173" s="350"/>
      <c r="C173" s="224" t="s">
        <v>837</v>
      </c>
      <c r="D173" s="47" t="s">
        <v>839</v>
      </c>
      <c r="E173" s="40" t="s">
        <v>1440</v>
      </c>
      <c r="F173" s="83" t="s">
        <v>8</v>
      </c>
      <c r="G173" s="125"/>
      <c r="H173" s="74"/>
      <c r="I173" s="75"/>
      <c r="J173" s="536"/>
      <c r="K173" s="534"/>
      <c r="L173" s="9" t="s">
        <v>289</v>
      </c>
    </row>
    <row r="174" spans="1:14" s="9" customFormat="1" ht="16.5" customHeight="1" x14ac:dyDescent="0.25">
      <c r="A174" s="73">
        <v>165</v>
      </c>
      <c r="B174" s="64"/>
      <c r="C174" s="224" t="s">
        <v>837</v>
      </c>
      <c r="D174" s="47" t="s">
        <v>840</v>
      </c>
      <c r="E174" s="36" t="s">
        <v>46</v>
      </c>
      <c r="F174" s="83" t="s">
        <v>8</v>
      </c>
      <c r="G174" s="125"/>
      <c r="H174" s="74"/>
      <c r="I174" s="75"/>
      <c r="J174" s="536"/>
      <c r="K174" s="534"/>
    </row>
    <row r="175" spans="1:14" s="9" customFormat="1" ht="16.5" customHeight="1" x14ac:dyDescent="0.25">
      <c r="A175" s="73">
        <v>166</v>
      </c>
      <c r="B175" s="64"/>
      <c r="C175" s="224" t="s">
        <v>837</v>
      </c>
      <c r="D175" s="47" t="s">
        <v>2086</v>
      </c>
      <c r="E175" s="36" t="s">
        <v>47</v>
      </c>
      <c r="F175" s="83" t="s">
        <v>8</v>
      </c>
      <c r="G175" s="125"/>
      <c r="H175" s="74"/>
      <c r="I175" s="75"/>
      <c r="J175" s="536"/>
      <c r="K175" s="534"/>
    </row>
    <row r="176" spans="1:14" s="9" customFormat="1" ht="16.5" customHeight="1" x14ac:dyDescent="0.25">
      <c r="A176" s="73">
        <v>167</v>
      </c>
      <c r="B176" s="350"/>
      <c r="C176" s="224" t="s">
        <v>837</v>
      </c>
      <c r="D176" s="47" t="s">
        <v>841</v>
      </c>
      <c r="E176" s="40" t="s">
        <v>1442</v>
      </c>
      <c r="F176" s="83" t="s">
        <v>8</v>
      </c>
      <c r="G176" s="125"/>
      <c r="H176" s="74"/>
      <c r="I176" s="75"/>
      <c r="J176" s="536"/>
      <c r="K176" s="534"/>
    </row>
    <row r="177" spans="1:11" s="9" customFormat="1" ht="16.5" customHeight="1" x14ac:dyDescent="0.25">
      <c r="A177" s="73">
        <v>168</v>
      </c>
      <c r="B177" s="350"/>
      <c r="C177" s="224" t="s">
        <v>837</v>
      </c>
      <c r="D177" s="47" t="s">
        <v>842</v>
      </c>
      <c r="E177" s="40" t="s">
        <v>1441</v>
      </c>
      <c r="F177" s="83" t="s">
        <v>8</v>
      </c>
      <c r="G177" s="125"/>
      <c r="H177" s="74"/>
      <c r="I177" s="75"/>
      <c r="J177" s="536"/>
      <c r="K177" s="534"/>
    </row>
    <row r="178" spans="1:11" s="9" customFormat="1" ht="16.5" customHeight="1" x14ac:dyDescent="0.25">
      <c r="A178" s="73">
        <v>169</v>
      </c>
      <c r="B178" s="64"/>
      <c r="C178" s="224" t="s">
        <v>837</v>
      </c>
      <c r="D178" s="47" t="s">
        <v>843</v>
      </c>
      <c r="E178" s="36" t="s">
        <v>220</v>
      </c>
      <c r="F178" s="83" t="s">
        <v>8</v>
      </c>
      <c r="G178" s="125"/>
      <c r="H178" s="74"/>
      <c r="I178" s="75"/>
      <c r="J178" s="536"/>
      <c r="K178" s="534"/>
    </row>
    <row r="179" spans="1:11" s="9" customFormat="1" ht="16.5" customHeight="1" x14ac:dyDescent="0.25">
      <c r="A179" s="73">
        <v>170</v>
      </c>
      <c r="B179" s="64"/>
      <c r="C179" s="224" t="s">
        <v>837</v>
      </c>
      <c r="D179" s="47" t="s">
        <v>2087</v>
      </c>
      <c r="E179" s="36" t="s">
        <v>1390</v>
      </c>
      <c r="F179" s="83" t="s">
        <v>8</v>
      </c>
      <c r="G179" s="125"/>
      <c r="H179" s="74"/>
      <c r="I179" s="75"/>
      <c r="J179" s="536"/>
      <c r="K179" s="534"/>
    </row>
    <row r="180" spans="1:11" s="9" customFormat="1" ht="16.5" customHeight="1" x14ac:dyDescent="0.25">
      <c r="A180" s="73">
        <v>171</v>
      </c>
      <c r="B180" s="64"/>
      <c r="C180" s="224" t="s">
        <v>837</v>
      </c>
      <c r="D180" s="47" t="s">
        <v>844</v>
      </c>
      <c r="E180" s="36" t="s">
        <v>415</v>
      </c>
      <c r="F180" s="83" t="s">
        <v>8</v>
      </c>
      <c r="G180" s="125"/>
      <c r="H180" s="74"/>
      <c r="I180" s="75"/>
      <c r="J180" s="536"/>
      <c r="K180" s="534"/>
    </row>
    <row r="181" spans="1:11" s="9" customFormat="1" ht="16.5" customHeight="1" x14ac:dyDescent="0.25">
      <c r="A181" s="73">
        <v>172</v>
      </c>
      <c r="B181" s="350"/>
      <c r="C181" s="224" t="s">
        <v>837</v>
      </c>
      <c r="D181" s="47" t="s">
        <v>845</v>
      </c>
      <c r="E181" s="40" t="s">
        <v>1440</v>
      </c>
      <c r="F181" s="83" t="s">
        <v>8</v>
      </c>
      <c r="G181" s="125"/>
      <c r="H181" s="74"/>
      <c r="I181" s="75"/>
      <c r="J181" s="536"/>
      <c r="K181" s="534"/>
    </row>
    <row r="182" spans="1:11" s="9" customFormat="1" ht="16.5" customHeight="1" x14ac:dyDescent="0.25">
      <c r="A182" s="73">
        <v>173</v>
      </c>
      <c r="B182" s="64"/>
      <c r="C182" s="224" t="s">
        <v>837</v>
      </c>
      <c r="D182" s="47" t="s">
        <v>846</v>
      </c>
      <c r="E182" s="36" t="s">
        <v>220</v>
      </c>
      <c r="F182" s="83" t="s">
        <v>8</v>
      </c>
      <c r="G182" s="125"/>
      <c r="H182" s="74"/>
      <c r="I182" s="75"/>
      <c r="J182" s="536"/>
      <c r="K182" s="534"/>
    </row>
    <row r="183" spans="1:11" s="9" customFormat="1" ht="16.5" customHeight="1" x14ac:dyDescent="0.25">
      <c r="A183" s="73">
        <v>174</v>
      </c>
      <c r="B183" s="64"/>
      <c r="C183" s="224" t="s">
        <v>837</v>
      </c>
      <c r="D183" s="47" t="s">
        <v>2088</v>
      </c>
      <c r="E183" s="36" t="s">
        <v>392</v>
      </c>
      <c r="F183" s="83" t="s">
        <v>8</v>
      </c>
      <c r="G183" s="125"/>
      <c r="H183" s="74"/>
      <c r="I183" s="75"/>
      <c r="J183" s="536"/>
      <c r="K183" s="534"/>
    </row>
    <row r="184" spans="1:11" s="9" customFormat="1" ht="16.5" customHeight="1" x14ac:dyDescent="0.25">
      <c r="A184" s="73">
        <v>175</v>
      </c>
      <c r="B184" s="350"/>
      <c r="C184" s="224" t="s">
        <v>837</v>
      </c>
      <c r="D184" s="47" t="s">
        <v>847</v>
      </c>
      <c r="E184" s="40" t="s">
        <v>1442</v>
      </c>
      <c r="F184" s="83" t="s">
        <v>8</v>
      </c>
      <c r="G184" s="125"/>
      <c r="H184" s="74"/>
      <c r="I184" s="75"/>
      <c r="J184" s="536"/>
      <c r="K184" s="534"/>
    </row>
    <row r="185" spans="1:11" s="9" customFormat="1" ht="16.5" customHeight="1" x14ac:dyDescent="0.25">
      <c r="A185" s="73">
        <v>176</v>
      </c>
      <c r="B185" s="350"/>
      <c r="C185" s="224" t="s">
        <v>837</v>
      </c>
      <c r="D185" s="47" t="s">
        <v>1351</v>
      </c>
      <c r="E185" s="40" t="s">
        <v>1441</v>
      </c>
      <c r="F185" s="83" t="s">
        <v>8</v>
      </c>
      <c r="G185" s="125"/>
      <c r="H185" s="74"/>
      <c r="I185" s="75"/>
      <c r="J185" s="536"/>
      <c r="K185" s="534"/>
    </row>
    <row r="186" spans="1:11" s="9" customFormat="1" ht="16.5" customHeight="1" x14ac:dyDescent="0.25">
      <c r="A186" s="73">
        <v>177</v>
      </c>
      <c r="B186" s="64"/>
      <c r="C186" s="224" t="s">
        <v>837</v>
      </c>
      <c r="D186" s="47" t="s">
        <v>848</v>
      </c>
      <c r="E186" s="36" t="s">
        <v>220</v>
      </c>
      <c r="F186" s="83" t="s">
        <v>8</v>
      </c>
      <c r="G186" s="125"/>
      <c r="H186" s="74"/>
      <c r="I186" s="75"/>
      <c r="J186" s="536"/>
      <c r="K186" s="534"/>
    </row>
    <row r="187" spans="1:11" s="9" customFormat="1" ht="16.5" customHeight="1" x14ac:dyDescent="0.25">
      <c r="A187" s="73">
        <v>178</v>
      </c>
      <c r="B187" s="64"/>
      <c r="C187" s="224" t="s">
        <v>837</v>
      </c>
      <c r="D187" s="47" t="s">
        <v>2089</v>
      </c>
      <c r="E187" s="36" t="s">
        <v>1390</v>
      </c>
      <c r="F187" s="83" t="s">
        <v>8</v>
      </c>
      <c r="G187" s="125"/>
      <c r="H187" s="74"/>
      <c r="I187" s="75"/>
      <c r="J187" s="536"/>
      <c r="K187" s="534"/>
    </row>
    <row r="188" spans="1:11" s="9" customFormat="1" ht="16.5" customHeight="1" x14ac:dyDescent="0.25">
      <c r="A188" s="73">
        <v>179</v>
      </c>
      <c r="B188" s="64"/>
      <c r="C188" s="224" t="s">
        <v>837</v>
      </c>
      <c r="D188" s="47" t="s">
        <v>849</v>
      </c>
      <c r="E188" s="36" t="s">
        <v>415</v>
      </c>
      <c r="F188" s="83" t="s">
        <v>8</v>
      </c>
      <c r="G188" s="125"/>
      <c r="H188" s="74"/>
      <c r="I188" s="75"/>
      <c r="J188" s="537"/>
      <c r="K188" s="534"/>
    </row>
    <row r="189" spans="1:11" s="9" customFormat="1" ht="16.5" customHeight="1" x14ac:dyDescent="0.25">
      <c r="A189" s="73">
        <v>180</v>
      </c>
      <c r="B189" s="64"/>
      <c r="C189" s="224" t="s">
        <v>851</v>
      </c>
      <c r="D189" s="47" t="s">
        <v>914</v>
      </c>
      <c r="E189" s="48" t="s">
        <v>1443</v>
      </c>
      <c r="F189" s="83" t="s">
        <v>8</v>
      </c>
      <c r="G189" s="125"/>
      <c r="H189" s="74"/>
      <c r="I189" s="75"/>
      <c r="J189" s="538" t="s">
        <v>2285</v>
      </c>
      <c r="K189" s="265"/>
    </row>
    <row r="190" spans="1:11" s="9" customFormat="1" ht="16.5" customHeight="1" x14ac:dyDescent="0.25">
      <c r="A190" s="73">
        <v>181</v>
      </c>
      <c r="B190" s="64"/>
      <c r="C190" s="308" t="s">
        <v>853</v>
      </c>
      <c r="D190" s="47" t="s">
        <v>854</v>
      </c>
      <c r="E190" s="48" t="s">
        <v>310</v>
      </c>
      <c r="F190" s="83" t="s">
        <v>8</v>
      </c>
      <c r="G190" s="125"/>
      <c r="H190" s="74"/>
      <c r="I190" s="75"/>
      <c r="J190" s="539"/>
      <c r="K190" s="265"/>
    </row>
    <row r="191" spans="1:11" s="9" customFormat="1" ht="16.5" customHeight="1" x14ac:dyDescent="0.25">
      <c r="A191" s="73">
        <v>182</v>
      </c>
      <c r="B191" s="64"/>
      <c r="C191" s="308" t="s">
        <v>853</v>
      </c>
      <c r="D191" s="47" t="s">
        <v>855</v>
      </c>
      <c r="E191" s="48" t="s">
        <v>310</v>
      </c>
      <c r="F191" s="83" t="s">
        <v>8</v>
      </c>
      <c r="G191" s="125"/>
      <c r="H191" s="74"/>
      <c r="I191" s="75"/>
      <c r="J191" s="539"/>
      <c r="K191" s="265"/>
    </row>
    <row r="192" spans="1:11" s="9" customFormat="1" ht="16.5" customHeight="1" x14ac:dyDescent="0.25">
      <c r="A192" s="73">
        <v>183</v>
      </c>
      <c r="B192" s="64"/>
      <c r="C192" s="308" t="s">
        <v>853</v>
      </c>
      <c r="D192" s="47" t="s">
        <v>856</v>
      </c>
      <c r="E192" s="48" t="s">
        <v>317</v>
      </c>
      <c r="F192" s="83" t="s">
        <v>8</v>
      </c>
      <c r="G192" s="125"/>
      <c r="H192" s="74"/>
      <c r="I192" s="75"/>
      <c r="J192" s="539"/>
      <c r="K192" s="265"/>
    </row>
    <row r="193" spans="1:11" s="9" customFormat="1" ht="16.5" customHeight="1" x14ac:dyDescent="0.25">
      <c r="A193" s="73">
        <v>184</v>
      </c>
      <c r="B193" s="64"/>
      <c r="C193" s="308" t="s">
        <v>853</v>
      </c>
      <c r="D193" s="47" t="s">
        <v>857</v>
      </c>
      <c r="E193" s="48" t="s">
        <v>317</v>
      </c>
      <c r="F193" s="83" t="s">
        <v>8</v>
      </c>
      <c r="G193" s="125"/>
      <c r="H193" s="74"/>
      <c r="I193" s="75"/>
      <c r="J193" s="540"/>
      <c r="K193" s="265"/>
    </row>
    <row r="194" spans="1:11" s="9" customFormat="1" ht="16.5" customHeight="1" x14ac:dyDescent="0.25">
      <c r="A194" s="73">
        <v>185</v>
      </c>
      <c r="B194" s="64"/>
      <c r="C194" s="74" t="s">
        <v>932</v>
      </c>
      <c r="D194" s="363" t="s">
        <v>1709</v>
      </c>
      <c r="E194" s="48"/>
      <c r="F194" s="83" t="s">
        <v>8</v>
      </c>
      <c r="G194" s="125"/>
      <c r="H194" s="74"/>
      <c r="I194" s="75"/>
      <c r="J194" s="500" t="s">
        <v>2099</v>
      </c>
      <c r="K194" s="363"/>
    </row>
    <row r="195" spans="1:11" s="9" customFormat="1" ht="16.5" customHeight="1" x14ac:dyDescent="0.25">
      <c r="A195" s="73">
        <v>186</v>
      </c>
      <c r="B195" s="64"/>
      <c r="C195" s="74" t="s">
        <v>932</v>
      </c>
      <c r="D195" s="513" t="s">
        <v>2188</v>
      </c>
      <c r="E195" s="48"/>
      <c r="F195" s="83" t="s">
        <v>8</v>
      </c>
      <c r="G195" s="125"/>
      <c r="H195" s="74"/>
      <c r="I195" s="75"/>
      <c r="J195" s="362" t="s">
        <v>1707</v>
      </c>
      <c r="K195" s="363"/>
    </row>
    <row r="196" spans="1:11" s="1" customFormat="1" ht="16.5" customHeight="1" x14ac:dyDescent="0.25">
      <c r="A196" s="73">
        <v>187</v>
      </c>
      <c r="B196" s="501"/>
      <c r="C196" s="508" t="s">
        <v>2131</v>
      </c>
      <c r="D196" s="508" t="s">
        <v>2132</v>
      </c>
      <c r="E196" s="323"/>
      <c r="F196" s="83" t="s">
        <v>8</v>
      </c>
      <c r="G196" s="509"/>
      <c r="H196" s="510"/>
      <c r="I196" s="511"/>
      <c r="J196" s="511" t="s">
        <v>2133</v>
      </c>
      <c r="K196" s="512"/>
    </row>
    <row r="197" spans="1:11" s="1" customFormat="1" ht="16.5" customHeight="1" x14ac:dyDescent="0.25">
      <c r="A197" s="73">
        <v>188</v>
      </c>
      <c r="B197" s="501"/>
      <c r="C197" s="508" t="s">
        <v>2131</v>
      </c>
      <c r="D197" s="508" t="s">
        <v>2134</v>
      </c>
      <c r="E197" s="48" t="s">
        <v>2135</v>
      </c>
      <c r="F197" s="83" t="s">
        <v>8</v>
      </c>
      <c r="G197" s="509"/>
      <c r="H197" s="510"/>
      <c r="I197" s="511"/>
      <c r="J197" s="531" t="s">
        <v>2254</v>
      </c>
      <c r="K197" s="512"/>
    </row>
    <row r="198" spans="1:11" s="1" customFormat="1" ht="16.5" customHeight="1" x14ac:dyDescent="0.25">
      <c r="A198" s="73">
        <v>189</v>
      </c>
      <c r="B198" s="501"/>
      <c r="C198" s="508" t="s">
        <v>2131</v>
      </c>
      <c r="D198" s="508" t="s">
        <v>2136</v>
      </c>
      <c r="E198" s="48" t="s">
        <v>2252</v>
      </c>
      <c r="F198" s="83" t="s">
        <v>8</v>
      </c>
      <c r="G198" s="509"/>
      <c r="H198" s="510"/>
      <c r="I198" s="511"/>
      <c r="J198" s="532"/>
      <c r="K198" s="512"/>
    </row>
    <row r="199" spans="1:11" s="1" customFormat="1" ht="16.5" customHeight="1" x14ac:dyDescent="0.25">
      <c r="A199" s="73">
        <v>190</v>
      </c>
      <c r="B199" s="501"/>
      <c r="C199" s="508" t="s">
        <v>2131</v>
      </c>
      <c r="D199" s="508" t="s">
        <v>2137</v>
      </c>
      <c r="E199" s="518" t="s">
        <v>1213</v>
      </c>
      <c r="F199" s="83" t="s">
        <v>8</v>
      </c>
      <c r="G199" s="509"/>
      <c r="H199" s="510"/>
      <c r="I199" s="511"/>
      <c r="J199" s="532"/>
      <c r="K199" s="512"/>
    </row>
    <row r="200" spans="1:11" s="1" customFormat="1" ht="16.5" customHeight="1" x14ac:dyDescent="0.25">
      <c r="A200" s="73">
        <v>191</v>
      </c>
      <c r="B200" s="501"/>
      <c r="C200" s="508" t="s">
        <v>2131</v>
      </c>
      <c r="D200" s="508" t="s">
        <v>2138</v>
      </c>
      <c r="E200" s="48" t="s">
        <v>317</v>
      </c>
      <c r="F200" s="83" t="s">
        <v>8</v>
      </c>
      <c r="G200" s="509"/>
      <c r="H200" s="510"/>
      <c r="I200" s="511"/>
      <c r="J200" s="532"/>
      <c r="K200" s="512"/>
    </row>
    <row r="201" spans="1:11" s="1" customFormat="1" ht="16.5" customHeight="1" x14ac:dyDescent="0.25">
      <c r="A201" s="73">
        <v>192</v>
      </c>
      <c r="B201" s="501"/>
      <c r="C201" s="508" t="s">
        <v>2131</v>
      </c>
      <c r="D201" s="508" t="s">
        <v>2139</v>
      </c>
      <c r="E201" s="48" t="s">
        <v>2135</v>
      </c>
      <c r="F201" s="83" t="s">
        <v>8</v>
      </c>
      <c r="G201" s="509"/>
      <c r="H201" s="510"/>
      <c r="I201" s="511"/>
      <c r="J201" s="532"/>
      <c r="K201" s="512"/>
    </row>
    <row r="202" spans="1:11" s="1" customFormat="1" ht="16.5" customHeight="1" x14ac:dyDescent="0.25">
      <c r="A202" s="73">
        <v>193</v>
      </c>
      <c r="B202" s="501"/>
      <c r="C202" s="508" t="s">
        <v>2131</v>
      </c>
      <c r="D202" s="508" t="s">
        <v>2140</v>
      </c>
      <c r="E202" s="48" t="s">
        <v>2252</v>
      </c>
      <c r="F202" s="83" t="s">
        <v>8</v>
      </c>
      <c r="G202" s="509"/>
      <c r="H202" s="510"/>
      <c r="I202" s="511"/>
      <c r="J202" s="532"/>
      <c r="K202" s="512"/>
    </row>
    <row r="203" spans="1:11" s="1" customFormat="1" ht="16.5" customHeight="1" x14ac:dyDescent="0.25">
      <c r="A203" s="73">
        <v>194</v>
      </c>
      <c r="B203" s="501"/>
      <c r="C203" s="508" t="s">
        <v>2131</v>
      </c>
      <c r="D203" s="508" t="s">
        <v>2141</v>
      </c>
      <c r="E203" s="518" t="s">
        <v>1213</v>
      </c>
      <c r="F203" s="83" t="s">
        <v>8</v>
      </c>
      <c r="G203" s="509"/>
      <c r="H203" s="510"/>
      <c r="I203" s="511"/>
      <c r="J203" s="532"/>
    </row>
    <row r="204" spans="1:11" s="1" customFormat="1" ht="16.5" customHeight="1" x14ac:dyDescent="0.25">
      <c r="A204" s="73">
        <v>195</v>
      </c>
      <c r="B204" s="501"/>
      <c r="C204" s="508" t="s">
        <v>2131</v>
      </c>
      <c r="D204" s="508" t="s">
        <v>2253</v>
      </c>
      <c r="E204" s="48" t="s">
        <v>317</v>
      </c>
      <c r="F204" s="83" t="s">
        <v>8</v>
      </c>
      <c r="G204" s="509"/>
      <c r="H204" s="510"/>
      <c r="I204" s="511"/>
      <c r="J204" s="532"/>
      <c r="K204" s="512"/>
    </row>
    <row r="205" spans="1:11" s="1" customFormat="1" ht="16.5" customHeight="1" x14ac:dyDescent="0.25">
      <c r="A205" s="73">
        <v>196</v>
      </c>
      <c r="B205" s="501"/>
      <c r="C205" s="508" t="s">
        <v>2131</v>
      </c>
      <c r="D205" s="508" t="s">
        <v>2255</v>
      </c>
      <c r="E205" s="518" t="s">
        <v>2295</v>
      </c>
      <c r="F205" s="83" t="s">
        <v>8</v>
      </c>
      <c r="G205" s="509"/>
      <c r="H205" s="510"/>
      <c r="I205" s="511"/>
      <c r="J205" s="532"/>
      <c r="K205" s="541" t="s">
        <v>2291</v>
      </c>
    </row>
    <row r="206" spans="1:11" s="1" customFormat="1" ht="16.5" customHeight="1" x14ac:dyDescent="0.25">
      <c r="A206" s="73">
        <v>197</v>
      </c>
      <c r="B206" s="501"/>
      <c r="C206" s="508" t="s">
        <v>2131</v>
      </c>
      <c r="D206" s="508" t="s">
        <v>2256</v>
      </c>
      <c r="E206" s="518" t="s">
        <v>2295</v>
      </c>
      <c r="F206" s="83" t="s">
        <v>8</v>
      </c>
      <c r="G206" s="509"/>
      <c r="H206" s="510"/>
      <c r="I206" s="511"/>
      <c r="J206" s="533"/>
      <c r="K206" s="542"/>
    </row>
    <row r="207" spans="1:11" s="9" customFormat="1" ht="16.5" customHeight="1" x14ac:dyDescent="0.25">
      <c r="A207" s="73">
        <v>198</v>
      </c>
      <c r="B207" s="501"/>
      <c r="C207" s="508" t="s">
        <v>2131</v>
      </c>
      <c r="D207" s="508" t="s">
        <v>2142</v>
      </c>
      <c r="E207" s="48" t="s">
        <v>2135</v>
      </c>
      <c r="F207" s="83" t="s">
        <v>8</v>
      </c>
      <c r="G207" s="509"/>
      <c r="H207" s="510"/>
      <c r="I207" s="511"/>
      <c r="J207" s="531" t="s">
        <v>2259</v>
      </c>
      <c r="K207" s="512"/>
    </row>
    <row r="208" spans="1:11" s="9" customFormat="1" ht="16.5" customHeight="1" x14ac:dyDescent="0.25">
      <c r="A208" s="73">
        <v>199</v>
      </c>
      <c r="B208" s="501"/>
      <c r="C208" s="508" t="s">
        <v>2131</v>
      </c>
      <c r="D208" s="508" t="s">
        <v>2143</v>
      </c>
      <c r="E208" s="48" t="s">
        <v>2252</v>
      </c>
      <c r="F208" s="83" t="s">
        <v>8</v>
      </c>
      <c r="G208" s="509"/>
      <c r="H208" s="510"/>
      <c r="I208" s="511"/>
      <c r="J208" s="532"/>
      <c r="K208" s="512"/>
    </row>
    <row r="209" spans="1:11" s="9" customFormat="1" ht="16.5" customHeight="1" x14ac:dyDescent="0.25">
      <c r="A209" s="73">
        <v>200</v>
      </c>
      <c r="B209" s="501"/>
      <c r="C209" s="508" t="s">
        <v>2131</v>
      </c>
      <c r="D209" s="508" t="s">
        <v>2144</v>
      </c>
      <c r="E209" s="518" t="s">
        <v>1213</v>
      </c>
      <c r="F209" s="83" t="s">
        <v>8</v>
      </c>
      <c r="G209" s="509"/>
      <c r="H209" s="510"/>
      <c r="I209" s="511"/>
      <c r="J209" s="532"/>
      <c r="K209" s="512"/>
    </row>
    <row r="210" spans="1:11" s="9" customFormat="1" ht="16.5" customHeight="1" x14ac:dyDescent="0.25">
      <c r="A210" s="73">
        <v>201</v>
      </c>
      <c r="B210" s="501"/>
      <c r="C210" s="508" t="s">
        <v>2131</v>
      </c>
      <c r="D210" s="508" t="s">
        <v>2145</v>
      </c>
      <c r="E210" s="48" t="s">
        <v>317</v>
      </c>
      <c r="F210" s="83" t="s">
        <v>8</v>
      </c>
      <c r="G210" s="509"/>
      <c r="H210" s="510"/>
      <c r="I210" s="511"/>
      <c r="J210" s="532"/>
      <c r="K210" s="512"/>
    </row>
    <row r="211" spans="1:11" s="9" customFormat="1" ht="16.5" customHeight="1" x14ac:dyDescent="0.25">
      <c r="A211" s="73">
        <v>202</v>
      </c>
      <c r="B211" s="501"/>
      <c r="C211" s="508" t="s">
        <v>2131</v>
      </c>
      <c r="D211" s="508" t="s">
        <v>2146</v>
      </c>
      <c r="E211" s="48" t="s">
        <v>2135</v>
      </c>
      <c r="F211" s="83" t="s">
        <v>8</v>
      </c>
      <c r="G211" s="509"/>
      <c r="H211" s="510"/>
      <c r="I211" s="511"/>
      <c r="J211" s="532"/>
      <c r="K211" s="512"/>
    </row>
    <row r="212" spans="1:11" s="9" customFormat="1" ht="16.5" customHeight="1" x14ac:dyDescent="0.25">
      <c r="A212" s="73">
        <v>203</v>
      </c>
      <c r="B212" s="501"/>
      <c r="C212" s="508" t="s">
        <v>2131</v>
      </c>
      <c r="D212" s="508" t="s">
        <v>2147</v>
      </c>
      <c r="E212" s="48" t="s">
        <v>2252</v>
      </c>
      <c r="F212" s="83" t="s">
        <v>8</v>
      </c>
      <c r="G212" s="509"/>
      <c r="H212" s="510"/>
      <c r="I212" s="511"/>
      <c r="J212" s="532"/>
      <c r="K212" s="512"/>
    </row>
    <row r="213" spans="1:11" s="9" customFormat="1" ht="16.5" customHeight="1" x14ac:dyDescent="0.25">
      <c r="A213" s="73">
        <v>204</v>
      </c>
      <c r="B213" s="501"/>
      <c r="C213" s="508" t="s">
        <v>2131</v>
      </c>
      <c r="D213" s="508" t="s">
        <v>2148</v>
      </c>
      <c r="E213" s="518" t="s">
        <v>1213</v>
      </c>
      <c r="F213" s="83" t="s">
        <v>8</v>
      </c>
      <c r="G213" s="509"/>
      <c r="H213" s="510"/>
      <c r="I213" s="511"/>
      <c r="J213" s="532"/>
      <c r="K213" s="512"/>
    </row>
    <row r="214" spans="1:11" s="9" customFormat="1" ht="16.5" customHeight="1" x14ac:dyDescent="0.25">
      <c r="A214" s="73">
        <v>205</v>
      </c>
      <c r="B214" s="501"/>
      <c r="C214" s="508" t="s">
        <v>2131</v>
      </c>
      <c r="D214" s="508" t="s">
        <v>2149</v>
      </c>
      <c r="E214" s="48" t="s">
        <v>1213</v>
      </c>
      <c r="F214" s="83" t="s">
        <v>8</v>
      </c>
      <c r="G214" s="509"/>
      <c r="H214" s="510"/>
      <c r="I214" s="511"/>
      <c r="J214" s="532"/>
      <c r="K214" s="512"/>
    </row>
    <row r="215" spans="1:11" s="9" customFormat="1" ht="16.5" customHeight="1" x14ac:dyDescent="0.25">
      <c r="A215" s="73">
        <v>206</v>
      </c>
      <c r="B215" s="501"/>
      <c r="C215" s="508" t="s">
        <v>2131</v>
      </c>
      <c r="D215" s="508" t="s">
        <v>2257</v>
      </c>
      <c r="E215" s="518" t="s">
        <v>2295</v>
      </c>
      <c r="F215" s="83" t="s">
        <v>8</v>
      </c>
      <c r="G215" s="509"/>
      <c r="H215" s="510"/>
      <c r="I215" s="511"/>
      <c r="J215" s="532"/>
      <c r="K215" s="512"/>
    </row>
    <row r="216" spans="1:11" s="9" customFormat="1" ht="16.5" customHeight="1" x14ac:dyDescent="0.25">
      <c r="A216" s="73">
        <v>207</v>
      </c>
      <c r="B216" s="501"/>
      <c r="C216" s="508" t="s">
        <v>2131</v>
      </c>
      <c r="D216" s="508" t="s">
        <v>2258</v>
      </c>
      <c r="E216" s="518" t="s">
        <v>2295</v>
      </c>
      <c r="F216" s="83" t="s">
        <v>8</v>
      </c>
      <c r="G216" s="509"/>
      <c r="H216" s="510"/>
      <c r="I216" s="511"/>
      <c r="J216" s="532"/>
      <c r="K216" s="512"/>
    </row>
    <row r="217" spans="1:11" s="1" customFormat="1" ht="16.5" customHeight="1" x14ac:dyDescent="0.25">
      <c r="A217" s="73">
        <v>208</v>
      </c>
      <c r="B217" s="501"/>
      <c r="C217" s="508" t="s">
        <v>2131</v>
      </c>
      <c r="D217" s="508" t="s">
        <v>2151</v>
      </c>
      <c r="E217" s="48" t="s">
        <v>2135</v>
      </c>
      <c r="F217" s="83" t="s">
        <v>8</v>
      </c>
      <c r="G217" s="509"/>
      <c r="H217" s="510"/>
      <c r="I217" s="511" t="s">
        <v>2262</v>
      </c>
      <c r="J217" s="531" t="s">
        <v>2182</v>
      </c>
      <c r="K217" s="531" t="s">
        <v>2150</v>
      </c>
    </row>
    <row r="218" spans="1:11" s="1" customFormat="1" ht="16.5" customHeight="1" x14ac:dyDescent="0.25">
      <c r="A218" s="73">
        <v>209</v>
      </c>
      <c r="B218" s="501"/>
      <c r="C218" s="508" t="s">
        <v>2131</v>
      </c>
      <c r="D218" s="508" t="s">
        <v>2152</v>
      </c>
      <c r="E218" s="48" t="s">
        <v>2252</v>
      </c>
      <c r="F218" s="83" t="s">
        <v>8</v>
      </c>
      <c r="G218" s="509"/>
      <c r="H218" s="510"/>
      <c r="I218" s="511"/>
      <c r="J218" s="532"/>
      <c r="K218" s="532"/>
    </row>
    <row r="219" spans="1:11" s="1" customFormat="1" ht="16.5" customHeight="1" x14ac:dyDescent="0.25">
      <c r="A219" s="73">
        <v>210</v>
      </c>
      <c r="B219" s="501"/>
      <c r="C219" s="508" t="s">
        <v>2131</v>
      </c>
      <c r="D219" s="508" t="s">
        <v>2153</v>
      </c>
      <c r="E219" s="518" t="s">
        <v>1213</v>
      </c>
      <c r="F219" s="83" t="s">
        <v>8</v>
      </c>
      <c r="G219" s="509"/>
      <c r="H219" s="510"/>
      <c r="I219" s="511"/>
      <c r="J219" s="532"/>
      <c r="K219" s="532"/>
    </row>
    <row r="220" spans="1:11" s="1" customFormat="1" ht="16.5" customHeight="1" x14ac:dyDescent="0.25">
      <c r="A220" s="73">
        <v>211</v>
      </c>
      <c r="B220" s="501"/>
      <c r="C220" s="508" t="s">
        <v>2131</v>
      </c>
      <c r="D220" s="508" t="s">
        <v>2154</v>
      </c>
      <c r="E220" s="48" t="s">
        <v>1213</v>
      </c>
      <c r="F220" s="83" t="s">
        <v>8</v>
      </c>
      <c r="G220" s="509"/>
      <c r="H220" s="510"/>
      <c r="I220" s="511"/>
      <c r="J220" s="532"/>
      <c r="K220" s="532"/>
    </row>
    <row r="221" spans="1:11" s="1" customFormat="1" ht="16.5" customHeight="1" x14ac:dyDescent="0.25">
      <c r="A221" s="73">
        <v>212</v>
      </c>
      <c r="B221" s="501"/>
      <c r="C221" s="508" t="s">
        <v>2131</v>
      </c>
      <c r="D221" s="508" t="s">
        <v>2155</v>
      </c>
      <c r="E221" s="48" t="s">
        <v>2135</v>
      </c>
      <c r="F221" s="83" t="s">
        <v>8</v>
      </c>
      <c r="G221" s="509"/>
      <c r="H221" s="510"/>
      <c r="I221" s="511"/>
      <c r="J221" s="532"/>
      <c r="K221" s="532"/>
    </row>
    <row r="222" spans="1:11" s="1" customFormat="1" ht="16.5" customHeight="1" x14ac:dyDescent="0.25">
      <c r="A222" s="73">
        <v>213</v>
      </c>
      <c r="B222" s="501"/>
      <c r="C222" s="508" t="s">
        <v>2131</v>
      </c>
      <c r="D222" s="508" t="s">
        <v>2156</v>
      </c>
      <c r="E222" s="48" t="s">
        <v>2252</v>
      </c>
      <c r="F222" s="83" t="s">
        <v>8</v>
      </c>
      <c r="G222" s="509"/>
      <c r="H222" s="510"/>
      <c r="I222" s="511"/>
      <c r="J222" s="532"/>
      <c r="K222" s="532"/>
    </row>
    <row r="223" spans="1:11" s="1" customFormat="1" ht="16.5" customHeight="1" x14ac:dyDescent="0.25">
      <c r="A223" s="73">
        <v>214</v>
      </c>
      <c r="B223" s="501"/>
      <c r="C223" s="508" t="s">
        <v>2131</v>
      </c>
      <c r="D223" s="508" t="s">
        <v>2157</v>
      </c>
      <c r="E223" s="518" t="s">
        <v>1213</v>
      </c>
      <c r="F223" s="83" t="s">
        <v>8</v>
      </c>
      <c r="G223" s="509"/>
      <c r="H223" s="510"/>
      <c r="I223" s="511"/>
      <c r="J223" s="532"/>
      <c r="K223" s="532"/>
    </row>
    <row r="224" spans="1:11" s="1" customFormat="1" ht="16.5" customHeight="1" x14ac:dyDescent="0.25">
      <c r="A224" s="73">
        <v>215</v>
      </c>
      <c r="B224" s="501"/>
      <c r="C224" s="508" t="s">
        <v>2131</v>
      </c>
      <c r="D224" s="508" t="s">
        <v>2158</v>
      </c>
      <c r="E224" s="48" t="s">
        <v>1213</v>
      </c>
      <c r="F224" s="83" t="s">
        <v>8</v>
      </c>
      <c r="G224" s="509"/>
      <c r="H224" s="510"/>
      <c r="I224" s="511"/>
      <c r="J224" s="532"/>
      <c r="K224" s="532"/>
    </row>
    <row r="225" spans="1:11" s="1" customFormat="1" ht="16.5" customHeight="1" x14ac:dyDescent="0.25">
      <c r="A225" s="73">
        <v>216</v>
      </c>
      <c r="B225" s="501"/>
      <c r="C225" s="508" t="s">
        <v>2131</v>
      </c>
      <c r="D225" s="508" t="s">
        <v>2260</v>
      </c>
      <c r="E225" s="518" t="s">
        <v>2295</v>
      </c>
      <c r="F225" s="83" t="s">
        <v>8</v>
      </c>
      <c r="G225" s="509"/>
      <c r="H225" s="510"/>
      <c r="I225" s="511"/>
      <c r="J225" s="532"/>
      <c r="K225" s="532"/>
    </row>
    <row r="226" spans="1:11" s="1" customFormat="1" ht="16.5" customHeight="1" x14ac:dyDescent="0.25">
      <c r="A226" s="73">
        <v>217</v>
      </c>
      <c r="B226" s="501"/>
      <c r="C226" s="508" t="s">
        <v>2131</v>
      </c>
      <c r="D226" s="508" t="s">
        <v>2261</v>
      </c>
      <c r="E226" s="518" t="s">
        <v>2295</v>
      </c>
      <c r="F226" s="83" t="s">
        <v>8</v>
      </c>
      <c r="G226" s="509"/>
      <c r="H226" s="510"/>
      <c r="I226" s="511"/>
      <c r="J226" s="533"/>
      <c r="K226" s="533"/>
    </row>
    <row r="227" spans="1:11" s="1" customFormat="1" ht="16.5" customHeight="1" x14ac:dyDescent="0.25">
      <c r="A227" s="73">
        <v>218</v>
      </c>
      <c r="B227" s="501"/>
      <c r="C227" s="508" t="s">
        <v>2131</v>
      </c>
      <c r="D227" s="508" t="s">
        <v>2159</v>
      </c>
      <c r="E227" s="48" t="s">
        <v>2135</v>
      </c>
      <c r="F227" s="83" t="s">
        <v>8</v>
      </c>
      <c r="G227" s="509"/>
      <c r="H227" s="510"/>
      <c r="I227" s="511" t="s">
        <v>2263</v>
      </c>
      <c r="J227" s="531" t="s">
        <v>2183</v>
      </c>
      <c r="K227" s="531" t="s">
        <v>2150</v>
      </c>
    </row>
    <row r="228" spans="1:11" s="1" customFormat="1" ht="16.5" customHeight="1" x14ac:dyDescent="0.25">
      <c r="A228" s="73">
        <v>219</v>
      </c>
      <c r="B228" s="501"/>
      <c r="C228" s="508" t="s">
        <v>2131</v>
      </c>
      <c r="D228" s="508" t="s">
        <v>2160</v>
      </c>
      <c r="E228" s="48" t="s">
        <v>2252</v>
      </c>
      <c r="F228" s="83" t="s">
        <v>8</v>
      </c>
      <c r="G228" s="509"/>
      <c r="H228" s="510"/>
      <c r="I228" s="511"/>
      <c r="J228" s="532"/>
      <c r="K228" s="532"/>
    </row>
    <row r="229" spans="1:11" s="1" customFormat="1" ht="16.5" customHeight="1" x14ac:dyDescent="0.25">
      <c r="A229" s="73">
        <v>220</v>
      </c>
      <c r="B229" s="501"/>
      <c r="C229" s="508" t="s">
        <v>2131</v>
      </c>
      <c r="D229" s="508" t="s">
        <v>2161</v>
      </c>
      <c r="E229" s="518" t="s">
        <v>1213</v>
      </c>
      <c r="F229" s="83" t="s">
        <v>8</v>
      </c>
      <c r="G229" s="509"/>
      <c r="H229" s="510"/>
      <c r="I229" s="511"/>
      <c r="J229" s="532"/>
      <c r="K229" s="532"/>
    </row>
    <row r="230" spans="1:11" s="1" customFormat="1" ht="16.5" customHeight="1" x14ac:dyDescent="0.25">
      <c r="A230" s="73">
        <v>221</v>
      </c>
      <c r="B230" s="501"/>
      <c r="C230" s="508" t="s">
        <v>2131</v>
      </c>
      <c r="D230" s="508" t="s">
        <v>2162</v>
      </c>
      <c r="E230" s="48" t="s">
        <v>1213</v>
      </c>
      <c r="F230" s="83" t="s">
        <v>8</v>
      </c>
      <c r="G230" s="509"/>
      <c r="H230" s="510"/>
      <c r="I230" s="511"/>
      <c r="J230" s="532"/>
      <c r="K230" s="532"/>
    </row>
    <row r="231" spans="1:11" s="1" customFormat="1" ht="16.5" customHeight="1" x14ac:dyDescent="0.25">
      <c r="A231" s="73">
        <v>222</v>
      </c>
      <c r="B231" s="501"/>
      <c r="C231" s="508" t="s">
        <v>2131</v>
      </c>
      <c r="D231" s="508" t="s">
        <v>2163</v>
      </c>
      <c r="E231" s="48" t="s">
        <v>2135</v>
      </c>
      <c r="F231" s="83" t="s">
        <v>8</v>
      </c>
      <c r="G231" s="509"/>
      <c r="H231" s="510"/>
      <c r="I231" s="511"/>
      <c r="J231" s="532"/>
      <c r="K231" s="532"/>
    </row>
    <row r="232" spans="1:11" s="1" customFormat="1" ht="16.5" customHeight="1" x14ac:dyDescent="0.25">
      <c r="A232" s="73">
        <v>223</v>
      </c>
      <c r="B232" s="501"/>
      <c r="C232" s="508" t="s">
        <v>2131</v>
      </c>
      <c r="D232" s="508" t="s">
        <v>2164</v>
      </c>
      <c r="E232" s="48" t="s">
        <v>2252</v>
      </c>
      <c r="F232" s="83" t="s">
        <v>8</v>
      </c>
      <c r="G232" s="509"/>
      <c r="H232" s="510"/>
      <c r="I232" s="511"/>
      <c r="J232" s="532"/>
      <c r="K232" s="532"/>
    </row>
    <row r="233" spans="1:11" s="1" customFormat="1" ht="16.5" customHeight="1" x14ac:dyDescent="0.25">
      <c r="A233" s="73">
        <v>224</v>
      </c>
      <c r="B233" s="501"/>
      <c r="C233" s="508" t="s">
        <v>2131</v>
      </c>
      <c r="D233" s="508" t="s">
        <v>2165</v>
      </c>
      <c r="E233" s="518" t="s">
        <v>1213</v>
      </c>
      <c r="F233" s="83" t="s">
        <v>8</v>
      </c>
      <c r="G233" s="509"/>
      <c r="H233" s="510"/>
      <c r="I233" s="511"/>
      <c r="J233" s="532"/>
      <c r="K233" s="532"/>
    </row>
    <row r="234" spans="1:11" s="1" customFormat="1" ht="16.5" customHeight="1" x14ac:dyDescent="0.25">
      <c r="A234" s="73">
        <v>225</v>
      </c>
      <c r="B234" s="501"/>
      <c r="C234" s="508" t="s">
        <v>2131</v>
      </c>
      <c r="D234" s="508" t="s">
        <v>2166</v>
      </c>
      <c r="E234" s="48" t="s">
        <v>1213</v>
      </c>
      <c r="F234" s="83" t="s">
        <v>8</v>
      </c>
      <c r="G234" s="509"/>
      <c r="H234" s="510"/>
      <c r="I234" s="511"/>
      <c r="J234" s="532"/>
      <c r="K234" s="532"/>
    </row>
    <row r="235" spans="1:11" s="1" customFormat="1" ht="16.5" customHeight="1" x14ac:dyDescent="0.25">
      <c r="A235" s="73">
        <v>226</v>
      </c>
      <c r="B235" s="501"/>
      <c r="C235" s="508" t="s">
        <v>2131</v>
      </c>
      <c r="D235" s="508" t="s">
        <v>2264</v>
      </c>
      <c r="E235" s="518" t="s">
        <v>2292</v>
      </c>
      <c r="F235" s="83" t="s">
        <v>8</v>
      </c>
      <c r="G235" s="509"/>
      <c r="H235" s="510"/>
      <c r="I235" s="511"/>
      <c r="J235" s="532"/>
      <c r="K235" s="532"/>
    </row>
    <row r="236" spans="1:11" s="1" customFormat="1" ht="16.5" customHeight="1" x14ac:dyDescent="0.25">
      <c r="A236" s="73">
        <v>227</v>
      </c>
      <c r="B236" s="501"/>
      <c r="C236" s="508" t="s">
        <v>2131</v>
      </c>
      <c r="D236" s="508" t="s">
        <v>2265</v>
      </c>
      <c r="E236" s="518" t="s">
        <v>2295</v>
      </c>
      <c r="F236" s="83" t="s">
        <v>8</v>
      </c>
      <c r="G236" s="509"/>
      <c r="H236" s="510"/>
      <c r="I236" s="511"/>
      <c r="J236" s="533"/>
      <c r="K236" s="533"/>
    </row>
    <row r="237" spans="1:11" s="1" customFormat="1" ht="16.5" customHeight="1" x14ac:dyDescent="0.25">
      <c r="A237" s="73">
        <v>228</v>
      </c>
      <c r="B237" s="501"/>
      <c r="C237" s="508" t="s">
        <v>2131</v>
      </c>
      <c r="D237" s="508" t="s">
        <v>2167</v>
      </c>
      <c r="E237" s="48" t="s">
        <v>2135</v>
      </c>
      <c r="F237" s="83" t="s">
        <v>8</v>
      </c>
      <c r="G237" s="509"/>
      <c r="H237" s="510"/>
      <c r="I237" s="511" t="s">
        <v>2266</v>
      </c>
      <c r="J237" s="531" t="s">
        <v>2184</v>
      </c>
      <c r="K237" s="531" t="s">
        <v>2150</v>
      </c>
    </row>
    <row r="238" spans="1:11" s="1" customFormat="1" ht="16.5" customHeight="1" x14ac:dyDescent="0.25">
      <c r="A238" s="73">
        <v>229</v>
      </c>
      <c r="B238" s="501"/>
      <c r="C238" s="508" t="s">
        <v>2131</v>
      </c>
      <c r="D238" s="508" t="s">
        <v>2168</v>
      </c>
      <c r="E238" s="48" t="s">
        <v>2252</v>
      </c>
      <c r="F238" s="83" t="s">
        <v>8</v>
      </c>
      <c r="G238" s="509"/>
      <c r="H238" s="510"/>
      <c r="I238" s="511"/>
      <c r="J238" s="532"/>
      <c r="K238" s="532"/>
    </row>
    <row r="239" spans="1:11" s="1" customFormat="1" ht="16.5" customHeight="1" x14ac:dyDescent="0.25">
      <c r="A239" s="73">
        <v>230</v>
      </c>
      <c r="B239" s="501"/>
      <c r="C239" s="508" t="s">
        <v>2131</v>
      </c>
      <c r="D239" s="508" t="s">
        <v>2169</v>
      </c>
      <c r="E239" s="518" t="s">
        <v>1213</v>
      </c>
      <c r="F239" s="83" t="s">
        <v>8</v>
      </c>
      <c r="G239" s="509"/>
      <c r="H239" s="510"/>
      <c r="I239" s="511"/>
      <c r="J239" s="532"/>
      <c r="K239" s="532"/>
    </row>
    <row r="240" spans="1:11" s="1" customFormat="1" ht="16.5" customHeight="1" x14ac:dyDescent="0.25">
      <c r="A240" s="73">
        <v>231</v>
      </c>
      <c r="B240" s="501"/>
      <c r="C240" s="508" t="s">
        <v>2131</v>
      </c>
      <c r="D240" s="508" t="s">
        <v>2170</v>
      </c>
      <c r="E240" s="48" t="s">
        <v>1213</v>
      </c>
      <c r="F240" s="83" t="s">
        <v>8</v>
      </c>
      <c r="G240" s="509"/>
      <c r="H240" s="510"/>
      <c r="I240" s="511"/>
      <c r="J240" s="532"/>
      <c r="K240" s="532"/>
    </row>
    <row r="241" spans="1:11" s="1" customFormat="1" ht="16.5" customHeight="1" x14ac:dyDescent="0.25">
      <c r="A241" s="73">
        <v>232</v>
      </c>
      <c r="B241" s="501"/>
      <c r="C241" s="508" t="s">
        <v>2131</v>
      </c>
      <c r="D241" s="508" t="s">
        <v>2171</v>
      </c>
      <c r="E241" s="48" t="s">
        <v>2135</v>
      </c>
      <c r="F241" s="83" t="s">
        <v>8</v>
      </c>
      <c r="G241" s="509"/>
      <c r="H241" s="510"/>
      <c r="I241" s="511"/>
      <c r="J241" s="532"/>
      <c r="K241" s="532"/>
    </row>
    <row r="242" spans="1:11" s="1" customFormat="1" ht="16.5" customHeight="1" x14ac:dyDescent="0.25">
      <c r="A242" s="73">
        <v>233</v>
      </c>
      <c r="B242" s="501"/>
      <c r="C242" s="508" t="s">
        <v>2131</v>
      </c>
      <c r="D242" s="508" t="s">
        <v>2172</v>
      </c>
      <c r="E242" s="48" t="s">
        <v>2252</v>
      </c>
      <c r="F242" s="83" t="s">
        <v>8</v>
      </c>
      <c r="G242" s="509"/>
      <c r="H242" s="510"/>
      <c r="I242" s="511"/>
      <c r="J242" s="532"/>
      <c r="K242" s="532"/>
    </row>
    <row r="243" spans="1:11" s="1" customFormat="1" ht="16.5" customHeight="1" x14ac:dyDescent="0.25">
      <c r="A243" s="73">
        <v>234</v>
      </c>
      <c r="B243" s="501"/>
      <c r="C243" s="508" t="s">
        <v>2131</v>
      </c>
      <c r="D243" s="508" t="s">
        <v>2173</v>
      </c>
      <c r="E243" s="518" t="s">
        <v>1213</v>
      </c>
      <c r="F243" s="83" t="s">
        <v>8</v>
      </c>
      <c r="G243" s="509"/>
      <c r="H243" s="510"/>
      <c r="I243" s="488"/>
      <c r="J243" s="532"/>
      <c r="K243" s="532"/>
    </row>
    <row r="244" spans="1:11" s="1" customFormat="1" ht="16.5" customHeight="1" x14ac:dyDescent="0.25">
      <c r="A244" s="73">
        <v>235</v>
      </c>
      <c r="B244" s="501"/>
      <c r="C244" s="508" t="s">
        <v>2131</v>
      </c>
      <c r="D244" s="508" t="s">
        <v>2174</v>
      </c>
      <c r="E244" s="48" t="s">
        <v>1213</v>
      </c>
      <c r="F244" s="83" t="s">
        <v>8</v>
      </c>
      <c r="G244" s="509"/>
      <c r="H244" s="510"/>
      <c r="I244" s="511"/>
      <c r="J244" s="532"/>
      <c r="K244" s="532"/>
    </row>
    <row r="245" spans="1:11" s="1" customFormat="1" ht="16.5" customHeight="1" x14ac:dyDescent="0.25">
      <c r="A245" s="73">
        <v>236</v>
      </c>
      <c r="B245" s="501"/>
      <c r="C245" s="508" t="s">
        <v>2131</v>
      </c>
      <c r="D245" s="508" t="s">
        <v>2267</v>
      </c>
      <c r="E245" s="518" t="s">
        <v>2295</v>
      </c>
      <c r="F245" s="83" t="s">
        <v>8</v>
      </c>
      <c r="G245" s="509"/>
      <c r="H245" s="510"/>
      <c r="I245" s="511"/>
      <c r="J245" s="532"/>
      <c r="K245" s="532"/>
    </row>
    <row r="246" spans="1:11" s="1" customFormat="1" ht="16.5" customHeight="1" x14ac:dyDescent="0.25">
      <c r="A246" s="73">
        <v>237</v>
      </c>
      <c r="B246" s="501"/>
      <c r="C246" s="508" t="s">
        <v>2131</v>
      </c>
      <c r="D246" s="508" t="s">
        <v>2268</v>
      </c>
      <c r="E246" s="518" t="s">
        <v>2295</v>
      </c>
      <c r="F246" s="83" t="s">
        <v>8</v>
      </c>
      <c r="G246" s="509"/>
      <c r="H246" s="510"/>
      <c r="I246" s="511"/>
      <c r="J246" s="533"/>
      <c r="K246" s="533"/>
    </row>
    <row r="247" spans="1:11" s="1" customFormat="1" ht="16.5" customHeight="1" x14ac:dyDescent="0.25">
      <c r="A247" s="73">
        <v>238</v>
      </c>
      <c r="B247" s="501"/>
      <c r="C247" s="508" t="s">
        <v>2131</v>
      </c>
      <c r="D247" s="508" t="s">
        <v>2269</v>
      </c>
      <c r="E247" s="48" t="s">
        <v>2135</v>
      </c>
      <c r="F247" s="83" t="s">
        <v>8</v>
      </c>
      <c r="G247" s="509"/>
      <c r="H247" s="510"/>
      <c r="I247" s="511" t="s">
        <v>2251</v>
      </c>
      <c r="J247" s="558" t="s">
        <v>2185</v>
      </c>
      <c r="K247" s="558" t="s">
        <v>2272</v>
      </c>
    </row>
    <row r="248" spans="1:11" s="1" customFormat="1" ht="16.5" customHeight="1" x14ac:dyDescent="0.25">
      <c r="A248" s="73">
        <v>239</v>
      </c>
      <c r="B248" s="501"/>
      <c r="C248" s="508" t="s">
        <v>2131</v>
      </c>
      <c r="D248" s="508" t="s">
        <v>2175</v>
      </c>
      <c r="E248" s="48" t="s">
        <v>2252</v>
      </c>
      <c r="F248" s="83" t="s">
        <v>8</v>
      </c>
      <c r="G248" s="509"/>
      <c r="H248" s="510"/>
      <c r="I248" s="511"/>
      <c r="J248" s="559"/>
      <c r="K248" s="559"/>
    </row>
    <row r="249" spans="1:11" s="1" customFormat="1" ht="16.5" customHeight="1" x14ac:dyDescent="0.25">
      <c r="A249" s="73">
        <v>240</v>
      </c>
      <c r="B249" s="501"/>
      <c r="C249" s="508" t="s">
        <v>2131</v>
      </c>
      <c r="D249" s="508" t="s">
        <v>2176</v>
      </c>
      <c r="E249" s="518" t="s">
        <v>1213</v>
      </c>
      <c r="F249" s="83" t="s">
        <v>8</v>
      </c>
      <c r="G249" s="509"/>
      <c r="H249" s="510"/>
      <c r="I249" s="511"/>
      <c r="J249" s="559"/>
      <c r="K249" s="559"/>
    </row>
    <row r="250" spans="1:11" s="1" customFormat="1" ht="16.5" customHeight="1" x14ac:dyDescent="0.25">
      <c r="A250" s="73">
        <v>241</v>
      </c>
      <c r="B250" s="501"/>
      <c r="C250" s="508" t="s">
        <v>2131</v>
      </c>
      <c r="D250" s="508" t="s">
        <v>2177</v>
      </c>
      <c r="E250" s="48" t="s">
        <v>1213</v>
      </c>
      <c r="F250" s="83" t="s">
        <v>8</v>
      </c>
      <c r="G250" s="509"/>
      <c r="H250" s="510"/>
      <c r="I250" s="511"/>
      <c r="J250" s="559"/>
      <c r="K250" s="559"/>
    </row>
    <row r="251" spans="1:11" s="1" customFormat="1" ht="16.5" customHeight="1" x14ac:dyDescent="0.25">
      <c r="A251" s="73">
        <v>242</v>
      </c>
      <c r="B251" s="501"/>
      <c r="C251" s="508" t="s">
        <v>2131</v>
      </c>
      <c r="D251" s="508" t="s">
        <v>2178</v>
      </c>
      <c r="E251" s="48" t="s">
        <v>2135</v>
      </c>
      <c r="F251" s="83" t="s">
        <v>8</v>
      </c>
      <c r="G251" s="509"/>
      <c r="H251" s="510"/>
      <c r="I251" s="511"/>
      <c r="J251" s="559"/>
      <c r="K251" s="559"/>
    </row>
    <row r="252" spans="1:11" s="1" customFormat="1" ht="16.5" customHeight="1" x14ac:dyDescent="0.25">
      <c r="A252" s="73">
        <v>243</v>
      </c>
      <c r="B252" s="501"/>
      <c r="C252" s="508" t="s">
        <v>2131</v>
      </c>
      <c r="D252" s="508" t="s">
        <v>2179</v>
      </c>
      <c r="E252" s="48" t="s">
        <v>2252</v>
      </c>
      <c r="F252" s="83" t="s">
        <v>8</v>
      </c>
      <c r="G252" s="509"/>
      <c r="H252" s="510"/>
      <c r="I252" s="511"/>
      <c r="J252" s="559"/>
      <c r="K252" s="559"/>
    </row>
    <row r="253" spans="1:11" s="1" customFormat="1" ht="16.5" customHeight="1" x14ac:dyDescent="0.25">
      <c r="A253" s="73">
        <v>244</v>
      </c>
      <c r="B253" s="501"/>
      <c r="C253" s="508" t="s">
        <v>2131</v>
      </c>
      <c r="D253" s="508" t="s">
        <v>2180</v>
      </c>
      <c r="E253" s="518" t="s">
        <v>1213</v>
      </c>
      <c r="F253" s="83" t="s">
        <v>8</v>
      </c>
      <c r="G253" s="509"/>
      <c r="H253" s="510"/>
      <c r="I253" s="511"/>
      <c r="J253" s="559"/>
      <c r="K253" s="559"/>
    </row>
    <row r="254" spans="1:11" s="1" customFormat="1" ht="16.5" customHeight="1" x14ac:dyDescent="0.25">
      <c r="A254" s="73">
        <v>245</v>
      </c>
      <c r="B254" s="501"/>
      <c r="C254" s="508" t="s">
        <v>2131</v>
      </c>
      <c r="D254" s="508" t="s">
        <v>2181</v>
      </c>
      <c r="E254" s="48" t="s">
        <v>1213</v>
      </c>
      <c r="F254" s="83" t="s">
        <v>8</v>
      </c>
      <c r="G254" s="509"/>
      <c r="H254" s="510"/>
      <c r="I254" s="511"/>
      <c r="J254" s="559"/>
      <c r="K254" s="559"/>
    </row>
    <row r="255" spans="1:11" s="1" customFormat="1" ht="16.5" customHeight="1" x14ac:dyDescent="0.25">
      <c r="A255" s="73">
        <v>246</v>
      </c>
      <c r="B255" s="501"/>
      <c r="C255" s="508" t="s">
        <v>2131</v>
      </c>
      <c r="D255" s="508" t="s">
        <v>2270</v>
      </c>
      <c r="E255" s="518" t="s">
        <v>2293</v>
      </c>
      <c r="F255" s="83" t="s">
        <v>8</v>
      </c>
      <c r="G255" s="509"/>
      <c r="H255" s="510"/>
      <c r="I255" s="511"/>
      <c r="J255" s="559"/>
      <c r="K255" s="559"/>
    </row>
    <row r="256" spans="1:11" s="1" customFormat="1" ht="16.5" customHeight="1" x14ac:dyDescent="0.25">
      <c r="A256" s="73">
        <v>247</v>
      </c>
      <c r="B256" s="501"/>
      <c r="C256" s="508" t="s">
        <v>2131</v>
      </c>
      <c r="D256" s="508" t="s">
        <v>2271</v>
      </c>
      <c r="E256" s="518" t="s">
        <v>2295</v>
      </c>
      <c r="F256" s="83" t="s">
        <v>8</v>
      </c>
      <c r="G256" s="509"/>
      <c r="H256" s="510"/>
      <c r="I256" s="511" t="s">
        <v>2286</v>
      </c>
      <c r="J256" s="559"/>
      <c r="K256" s="559"/>
    </row>
    <row r="257" spans="1:11" s="1" customFormat="1" ht="16.5" customHeight="1" x14ac:dyDescent="0.25">
      <c r="A257" s="73">
        <v>248</v>
      </c>
      <c r="B257" s="501"/>
      <c r="C257" s="508" t="s">
        <v>2131</v>
      </c>
      <c r="D257" s="508" t="s">
        <v>2219</v>
      </c>
      <c r="E257" s="48" t="s">
        <v>2135</v>
      </c>
      <c r="F257" s="83" t="s">
        <v>8</v>
      </c>
      <c r="G257" s="509"/>
      <c r="H257" s="510"/>
      <c r="I257" s="511" t="s">
        <v>2288</v>
      </c>
      <c r="J257" s="531" t="s">
        <v>2281</v>
      </c>
      <c r="K257" s="531" t="s">
        <v>2150</v>
      </c>
    </row>
    <row r="258" spans="1:11" s="1" customFormat="1" ht="16.5" customHeight="1" x14ac:dyDescent="0.25">
      <c r="A258" s="73">
        <v>249</v>
      </c>
      <c r="B258" s="501"/>
      <c r="C258" s="508" t="s">
        <v>2131</v>
      </c>
      <c r="D258" s="508" t="s">
        <v>2220</v>
      </c>
      <c r="E258" s="48" t="s">
        <v>2252</v>
      </c>
      <c r="F258" s="83" t="s">
        <v>8</v>
      </c>
      <c r="G258" s="509"/>
      <c r="H258" s="510"/>
      <c r="I258" s="511"/>
      <c r="J258" s="532"/>
      <c r="K258" s="532"/>
    </row>
    <row r="259" spans="1:11" s="1" customFormat="1" ht="16.5" customHeight="1" x14ac:dyDescent="0.25">
      <c r="A259" s="73">
        <v>250</v>
      </c>
      <c r="B259" s="501"/>
      <c r="C259" s="508" t="s">
        <v>2131</v>
      </c>
      <c r="D259" s="508" t="s">
        <v>2221</v>
      </c>
      <c r="E259" s="518" t="s">
        <v>1213</v>
      </c>
      <c r="F259" s="83" t="s">
        <v>8</v>
      </c>
      <c r="G259" s="509"/>
      <c r="H259" s="510"/>
      <c r="I259" s="511"/>
      <c r="J259" s="532"/>
      <c r="K259" s="532"/>
    </row>
    <row r="260" spans="1:11" s="1" customFormat="1" ht="16.5" customHeight="1" x14ac:dyDescent="0.25">
      <c r="A260" s="73">
        <v>251</v>
      </c>
      <c r="B260" s="501"/>
      <c r="C260" s="508" t="s">
        <v>2131</v>
      </c>
      <c r="D260" s="508" t="s">
        <v>2222</v>
      </c>
      <c r="E260" s="48" t="s">
        <v>1213</v>
      </c>
      <c r="F260" s="83" t="s">
        <v>8</v>
      </c>
      <c r="G260" s="509"/>
      <c r="H260" s="510"/>
      <c r="I260" s="511"/>
      <c r="J260" s="532"/>
      <c r="K260" s="532"/>
    </row>
    <row r="261" spans="1:11" s="1" customFormat="1" ht="16.5" customHeight="1" x14ac:dyDescent="0.25">
      <c r="A261" s="73">
        <v>252</v>
      </c>
      <c r="B261" s="501"/>
      <c r="C261" s="508" t="s">
        <v>2131</v>
      </c>
      <c r="D261" s="508" t="s">
        <v>2223</v>
      </c>
      <c r="E261" s="48" t="s">
        <v>2135</v>
      </c>
      <c r="F261" s="83" t="s">
        <v>8</v>
      </c>
      <c r="G261" s="509"/>
      <c r="H261" s="510"/>
      <c r="I261" s="511"/>
      <c r="J261" s="532"/>
      <c r="K261" s="532"/>
    </row>
    <row r="262" spans="1:11" s="1" customFormat="1" ht="16.5" customHeight="1" x14ac:dyDescent="0.25">
      <c r="A262" s="73">
        <v>253</v>
      </c>
      <c r="B262" s="501"/>
      <c r="C262" s="508" t="s">
        <v>2131</v>
      </c>
      <c r="D262" s="508" t="s">
        <v>2224</v>
      </c>
      <c r="E262" s="48" t="s">
        <v>2252</v>
      </c>
      <c r="F262" s="83" t="s">
        <v>8</v>
      </c>
      <c r="G262" s="509"/>
      <c r="H262" s="510"/>
      <c r="I262" s="511"/>
      <c r="J262" s="532"/>
      <c r="K262" s="532"/>
    </row>
    <row r="263" spans="1:11" s="1" customFormat="1" ht="16.5" customHeight="1" x14ac:dyDescent="0.25">
      <c r="A263" s="73">
        <v>254</v>
      </c>
      <c r="B263" s="501"/>
      <c r="C263" s="508" t="s">
        <v>2131</v>
      </c>
      <c r="D263" s="508" t="s">
        <v>2225</v>
      </c>
      <c r="E263" s="518" t="s">
        <v>1213</v>
      </c>
      <c r="F263" s="83" t="s">
        <v>8</v>
      </c>
      <c r="G263" s="509"/>
      <c r="H263" s="510"/>
      <c r="I263" s="511"/>
      <c r="J263" s="532"/>
      <c r="K263" s="532"/>
    </row>
    <row r="264" spans="1:11" s="1" customFormat="1" ht="16.5" customHeight="1" x14ac:dyDescent="0.25">
      <c r="A264" s="73">
        <v>255</v>
      </c>
      <c r="B264" s="501"/>
      <c r="C264" s="508" t="s">
        <v>2131</v>
      </c>
      <c r="D264" s="508" t="s">
        <v>2226</v>
      </c>
      <c r="E264" s="48" t="s">
        <v>1213</v>
      </c>
      <c r="F264" s="83" t="s">
        <v>8</v>
      </c>
      <c r="G264" s="509"/>
      <c r="H264" s="510"/>
      <c r="I264" s="511"/>
      <c r="J264" s="532"/>
      <c r="K264" s="532"/>
    </row>
    <row r="265" spans="1:11" s="1" customFormat="1" ht="16.5" customHeight="1" x14ac:dyDescent="0.25">
      <c r="A265" s="73">
        <v>256</v>
      </c>
      <c r="B265" s="501"/>
      <c r="C265" s="508" t="s">
        <v>2131</v>
      </c>
      <c r="D265" s="508" t="s">
        <v>2273</v>
      </c>
      <c r="E265" s="518" t="s">
        <v>2295</v>
      </c>
      <c r="F265" s="83" t="s">
        <v>8</v>
      </c>
      <c r="G265" s="509"/>
      <c r="H265" s="510"/>
      <c r="I265" s="511"/>
      <c r="J265" s="532"/>
      <c r="K265" s="532"/>
    </row>
    <row r="266" spans="1:11" s="1" customFormat="1" ht="16.5" customHeight="1" x14ac:dyDescent="0.25">
      <c r="A266" s="73">
        <v>257</v>
      </c>
      <c r="B266" s="501"/>
      <c r="C266" s="508" t="s">
        <v>2131</v>
      </c>
      <c r="D266" s="508" t="s">
        <v>2274</v>
      </c>
      <c r="E266" s="518" t="s">
        <v>2295</v>
      </c>
      <c r="F266" s="83" t="s">
        <v>8</v>
      </c>
      <c r="G266" s="509"/>
      <c r="H266" s="510"/>
      <c r="I266" s="511"/>
      <c r="J266" s="533"/>
      <c r="K266" s="533"/>
    </row>
    <row r="267" spans="1:11" s="1" customFormat="1" ht="16.5" customHeight="1" x14ac:dyDescent="0.25">
      <c r="A267" s="73">
        <v>258</v>
      </c>
      <c r="B267" s="501"/>
      <c r="C267" s="508" t="s">
        <v>2131</v>
      </c>
      <c r="D267" s="508" t="s">
        <v>2227</v>
      </c>
      <c r="E267" s="48" t="s">
        <v>2135</v>
      </c>
      <c r="F267" s="83" t="s">
        <v>8</v>
      </c>
      <c r="G267" s="509"/>
      <c r="H267" s="510"/>
      <c r="I267" s="511" t="s">
        <v>2263</v>
      </c>
      <c r="J267" s="531" t="s">
        <v>2282</v>
      </c>
      <c r="K267" s="531" t="s">
        <v>2150</v>
      </c>
    </row>
    <row r="268" spans="1:11" s="1" customFormat="1" ht="16.5" customHeight="1" x14ac:dyDescent="0.25">
      <c r="A268" s="73">
        <v>259</v>
      </c>
      <c r="B268" s="501"/>
      <c r="C268" s="508" t="s">
        <v>2131</v>
      </c>
      <c r="D268" s="508" t="s">
        <v>2228</v>
      </c>
      <c r="E268" s="48" t="s">
        <v>2252</v>
      </c>
      <c r="F268" s="83" t="s">
        <v>8</v>
      </c>
      <c r="G268" s="509"/>
      <c r="H268" s="510"/>
      <c r="I268" s="511"/>
      <c r="J268" s="532"/>
      <c r="K268" s="532"/>
    </row>
    <row r="269" spans="1:11" s="1" customFormat="1" ht="16.5" customHeight="1" x14ac:dyDescent="0.25">
      <c r="A269" s="73">
        <v>260</v>
      </c>
      <c r="B269" s="501"/>
      <c r="C269" s="508" t="s">
        <v>2131</v>
      </c>
      <c r="D269" s="508" t="s">
        <v>2229</v>
      </c>
      <c r="E269" s="518" t="s">
        <v>1213</v>
      </c>
      <c r="F269" s="83" t="s">
        <v>8</v>
      </c>
      <c r="G269" s="509"/>
      <c r="H269" s="510"/>
      <c r="I269" s="511"/>
      <c r="J269" s="532"/>
      <c r="K269" s="532"/>
    </row>
    <row r="270" spans="1:11" s="1" customFormat="1" ht="16.5" customHeight="1" x14ac:dyDescent="0.25">
      <c r="A270" s="73">
        <v>261</v>
      </c>
      <c r="B270" s="501"/>
      <c r="C270" s="508" t="s">
        <v>2131</v>
      </c>
      <c r="D270" s="508" t="s">
        <v>2230</v>
      </c>
      <c r="E270" s="48" t="s">
        <v>1213</v>
      </c>
      <c r="F270" s="83" t="s">
        <v>8</v>
      </c>
      <c r="G270" s="509"/>
      <c r="H270" s="510"/>
      <c r="I270" s="511"/>
      <c r="J270" s="532"/>
      <c r="K270" s="532"/>
    </row>
    <row r="271" spans="1:11" s="1" customFormat="1" ht="16.5" customHeight="1" x14ac:dyDescent="0.25">
      <c r="A271" s="73">
        <v>262</v>
      </c>
      <c r="B271" s="501"/>
      <c r="C271" s="508" t="s">
        <v>2131</v>
      </c>
      <c r="D271" s="508" t="s">
        <v>2231</v>
      </c>
      <c r="E271" s="48" t="s">
        <v>2135</v>
      </c>
      <c r="F271" s="83" t="s">
        <v>8</v>
      </c>
      <c r="G271" s="509"/>
      <c r="H271" s="510"/>
      <c r="I271" s="511"/>
      <c r="J271" s="532"/>
      <c r="K271" s="532"/>
    </row>
    <row r="272" spans="1:11" s="1" customFormat="1" ht="16.5" customHeight="1" x14ac:dyDescent="0.25">
      <c r="A272" s="73">
        <v>263</v>
      </c>
      <c r="B272" s="501"/>
      <c r="C272" s="508" t="s">
        <v>2131</v>
      </c>
      <c r="D272" s="508" t="s">
        <v>2232</v>
      </c>
      <c r="E272" s="48" t="s">
        <v>2252</v>
      </c>
      <c r="F272" s="83" t="s">
        <v>8</v>
      </c>
      <c r="G272" s="509"/>
      <c r="H272" s="510"/>
      <c r="I272" s="511"/>
      <c r="J272" s="532"/>
      <c r="K272" s="532"/>
    </row>
    <row r="273" spans="1:11" s="1" customFormat="1" ht="16.5" customHeight="1" x14ac:dyDescent="0.25">
      <c r="A273" s="73">
        <v>264</v>
      </c>
      <c r="B273" s="501"/>
      <c r="C273" s="508" t="s">
        <v>2131</v>
      </c>
      <c r="D273" s="508" t="s">
        <v>2233</v>
      </c>
      <c r="E273" s="518" t="s">
        <v>1213</v>
      </c>
      <c r="F273" s="83" t="s">
        <v>8</v>
      </c>
      <c r="G273" s="509"/>
      <c r="H273" s="510"/>
      <c r="I273"/>
      <c r="J273" s="532"/>
      <c r="K273" s="532"/>
    </row>
    <row r="274" spans="1:11" s="1" customFormat="1" ht="16.5" customHeight="1" x14ac:dyDescent="0.25">
      <c r="A274" s="73">
        <v>265</v>
      </c>
      <c r="B274" s="501"/>
      <c r="C274" s="508" t="s">
        <v>2131</v>
      </c>
      <c r="D274" s="508" t="s">
        <v>2234</v>
      </c>
      <c r="E274" s="48" t="s">
        <v>1213</v>
      </c>
      <c r="F274" s="83" t="s">
        <v>8</v>
      </c>
      <c r="G274" s="509"/>
      <c r="H274" s="510"/>
      <c r="I274" s="511"/>
      <c r="J274" s="532"/>
      <c r="K274" s="532"/>
    </row>
    <row r="275" spans="1:11" s="1" customFormat="1" ht="16.5" customHeight="1" x14ac:dyDescent="0.25">
      <c r="A275" s="73">
        <v>266</v>
      </c>
      <c r="B275" s="501"/>
      <c r="C275" s="508" t="s">
        <v>2131</v>
      </c>
      <c r="D275" s="508" t="s">
        <v>2275</v>
      </c>
      <c r="E275" s="518" t="s">
        <v>2292</v>
      </c>
      <c r="F275" s="83" t="s">
        <v>8</v>
      </c>
      <c r="G275" s="509"/>
      <c r="H275" s="510"/>
      <c r="I275" s="511"/>
      <c r="J275" s="532"/>
      <c r="K275" s="532"/>
    </row>
    <row r="276" spans="1:11" s="1" customFormat="1" ht="16.5" customHeight="1" x14ac:dyDescent="0.25">
      <c r="A276" s="73">
        <v>267</v>
      </c>
      <c r="B276" s="501"/>
      <c r="C276" s="508" t="s">
        <v>2131</v>
      </c>
      <c r="D276" s="508" t="s">
        <v>2276</v>
      </c>
      <c r="E276" s="518" t="s">
        <v>2295</v>
      </c>
      <c r="F276" s="83" t="s">
        <v>8</v>
      </c>
      <c r="G276" s="509"/>
      <c r="H276" s="510"/>
      <c r="I276" s="511"/>
      <c r="J276" s="533"/>
      <c r="K276" s="533"/>
    </row>
    <row r="277" spans="1:11" s="1" customFormat="1" ht="16.5" customHeight="1" x14ac:dyDescent="0.25">
      <c r="A277" s="73">
        <v>268</v>
      </c>
      <c r="B277" s="501"/>
      <c r="C277" s="508" t="s">
        <v>2131</v>
      </c>
      <c r="D277" s="508" t="s">
        <v>2235</v>
      </c>
      <c r="E277" s="48" t="s">
        <v>2135</v>
      </c>
      <c r="F277" s="83" t="s">
        <v>8</v>
      </c>
      <c r="G277" s="509"/>
      <c r="H277" s="510"/>
      <c r="I277" s="511" t="s">
        <v>2266</v>
      </c>
      <c r="J277" s="531" t="s">
        <v>2283</v>
      </c>
      <c r="K277" s="531" t="s">
        <v>2150</v>
      </c>
    </row>
    <row r="278" spans="1:11" s="1" customFormat="1" ht="16.5" customHeight="1" x14ac:dyDescent="0.25">
      <c r="A278" s="73">
        <v>269</v>
      </c>
      <c r="B278" s="501"/>
      <c r="C278" s="508" t="s">
        <v>2131</v>
      </c>
      <c r="D278" s="508" t="s">
        <v>2236</v>
      </c>
      <c r="E278" s="48" t="s">
        <v>2252</v>
      </c>
      <c r="F278" s="83" t="s">
        <v>8</v>
      </c>
      <c r="G278" s="509"/>
      <c r="H278" s="510"/>
      <c r="I278" s="511"/>
      <c r="J278" s="532"/>
      <c r="K278" s="532"/>
    </row>
    <row r="279" spans="1:11" s="1" customFormat="1" ht="16.5" customHeight="1" x14ac:dyDescent="0.25">
      <c r="A279" s="73">
        <v>270</v>
      </c>
      <c r="B279" s="501"/>
      <c r="C279" s="508" t="s">
        <v>2131</v>
      </c>
      <c r="D279" s="508" t="s">
        <v>2237</v>
      </c>
      <c r="E279" s="518" t="s">
        <v>1213</v>
      </c>
      <c r="F279" s="83" t="s">
        <v>8</v>
      </c>
      <c r="G279" s="509"/>
      <c r="H279" s="510"/>
      <c r="I279" s="511"/>
      <c r="J279" s="532"/>
      <c r="K279" s="532"/>
    </row>
    <row r="280" spans="1:11" s="1" customFormat="1" ht="16.5" customHeight="1" x14ac:dyDescent="0.25">
      <c r="A280" s="73">
        <v>271</v>
      </c>
      <c r="B280" s="501"/>
      <c r="C280" s="508" t="s">
        <v>2131</v>
      </c>
      <c r="D280" s="508" t="s">
        <v>2238</v>
      </c>
      <c r="E280" s="48" t="s">
        <v>1213</v>
      </c>
      <c r="F280" s="83" t="s">
        <v>8</v>
      </c>
      <c r="G280" s="509"/>
      <c r="H280" s="510"/>
      <c r="I280" s="511"/>
      <c r="J280" s="532"/>
      <c r="K280" s="532"/>
    </row>
    <row r="281" spans="1:11" s="1" customFormat="1" ht="16.5" customHeight="1" x14ac:dyDescent="0.25">
      <c r="A281" s="73">
        <v>272</v>
      </c>
      <c r="B281" s="501"/>
      <c r="C281" s="508" t="s">
        <v>2131</v>
      </c>
      <c r="D281" s="508" t="s">
        <v>2239</v>
      </c>
      <c r="E281" s="48" t="s">
        <v>2135</v>
      </c>
      <c r="F281" s="83" t="s">
        <v>8</v>
      </c>
      <c r="G281" s="509"/>
      <c r="H281" s="510"/>
      <c r="I281" s="511"/>
      <c r="J281" s="532"/>
      <c r="K281" s="532"/>
    </row>
    <row r="282" spans="1:11" s="1" customFormat="1" ht="16.5" customHeight="1" x14ac:dyDescent="0.25">
      <c r="A282" s="73">
        <v>273</v>
      </c>
      <c r="B282" s="501"/>
      <c r="C282" s="508" t="s">
        <v>2131</v>
      </c>
      <c r="D282" s="508" t="s">
        <v>2240</v>
      </c>
      <c r="E282" s="48" t="s">
        <v>2252</v>
      </c>
      <c r="F282" s="83" t="s">
        <v>8</v>
      </c>
      <c r="G282" s="509"/>
      <c r="H282" s="510"/>
      <c r="I282" s="511"/>
      <c r="J282" s="532"/>
      <c r="K282" s="532"/>
    </row>
    <row r="283" spans="1:11" s="1" customFormat="1" ht="16.5" customHeight="1" x14ac:dyDescent="0.25">
      <c r="A283" s="73">
        <v>274</v>
      </c>
      <c r="B283" s="501"/>
      <c r="C283" s="508" t="s">
        <v>2131</v>
      </c>
      <c r="D283" s="508" t="s">
        <v>2241</v>
      </c>
      <c r="E283" s="518" t="s">
        <v>1213</v>
      </c>
      <c r="F283" s="83" t="s">
        <v>8</v>
      </c>
      <c r="G283" s="509"/>
      <c r="H283" s="510"/>
      <c r="I283" s="488"/>
      <c r="J283" s="532"/>
      <c r="K283" s="532"/>
    </row>
    <row r="284" spans="1:11" s="1" customFormat="1" ht="16.5" customHeight="1" x14ac:dyDescent="0.25">
      <c r="A284" s="73">
        <v>275</v>
      </c>
      <c r="B284" s="501"/>
      <c r="C284" s="508" t="s">
        <v>2131</v>
      </c>
      <c r="D284" s="508" t="s">
        <v>2242</v>
      </c>
      <c r="E284" s="48" t="s">
        <v>1213</v>
      </c>
      <c r="F284" s="83" t="s">
        <v>8</v>
      </c>
      <c r="G284" s="509"/>
      <c r="H284" s="510"/>
      <c r="I284" s="511"/>
      <c r="J284" s="532"/>
      <c r="K284" s="532"/>
    </row>
    <row r="285" spans="1:11" s="1" customFormat="1" ht="16.5" customHeight="1" x14ac:dyDescent="0.25">
      <c r="A285" s="73">
        <v>276</v>
      </c>
      <c r="B285" s="501"/>
      <c r="C285" s="508" t="s">
        <v>2131</v>
      </c>
      <c r="D285" s="508" t="s">
        <v>2277</v>
      </c>
      <c r="E285" s="518" t="s">
        <v>2295</v>
      </c>
      <c r="F285" s="83" t="s">
        <v>8</v>
      </c>
      <c r="G285" s="509"/>
      <c r="H285" s="510"/>
      <c r="I285" s="511"/>
      <c r="J285" s="532"/>
      <c r="K285" s="532"/>
    </row>
    <row r="286" spans="1:11" s="1" customFormat="1" ht="16.5" customHeight="1" x14ac:dyDescent="0.25">
      <c r="A286" s="73">
        <v>277</v>
      </c>
      <c r="B286" s="501"/>
      <c r="C286" s="508" t="s">
        <v>2131</v>
      </c>
      <c r="D286" s="508" t="s">
        <v>2278</v>
      </c>
      <c r="E286" s="518" t="s">
        <v>2295</v>
      </c>
      <c r="F286" s="83" t="s">
        <v>8</v>
      </c>
      <c r="G286" s="509"/>
      <c r="H286" s="510"/>
      <c r="I286" s="511"/>
      <c r="J286" s="533"/>
      <c r="K286" s="533"/>
    </row>
    <row r="287" spans="1:11" s="1" customFormat="1" ht="16.5" customHeight="1" x14ac:dyDescent="0.25">
      <c r="A287" s="73">
        <v>278</v>
      </c>
      <c r="B287" s="501"/>
      <c r="C287" s="508" t="s">
        <v>2131</v>
      </c>
      <c r="D287" s="508" t="s">
        <v>2243</v>
      </c>
      <c r="E287" s="48" t="s">
        <v>2135</v>
      </c>
      <c r="F287" s="83" t="s">
        <v>8</v>
      </c>
      <c r="G287" s="509"/>
      <c r="H287" s="510"/>
      <c r="I287" s="511" t="s">
        <v>2251</v>
      </c>
      <c r="J287" s="558" t="s">
        <v>2284</v>
      </c>
      <c r="K287" s="558" t="s">
        <v>2272</v>
      </c>
    </row>
    <row r="288" spans="1:11" s="1" customFormat="1" ht="16.5" customHeight="1" x14ac:dyDescent="0.25">
      <c r="A288" s="73">
        <v>279</v>
      </c>
      <c r="B288" s="501"/>
      <c r="C288" s="508" t="s">
        <v>2131</v>
      </c>
      <c r="D288" s="508" t="s">
        <v>2244</v>
      </c>
      <c r="E288" s="48" t="s">
        <v>2252</v>
      </c>
      <c r="F288" s="83" t="s">
        <v>8</v>
      </c>
      <c r="G288" s="509"/>
      <c r="H288" s="510"/>
      <c r="I288" s="511"/>
      <c r="J288" s="559"/>
      <c r="K288" s="559"/>
    </row>
    <row r="289" spans="1:11" s="1" customFormat="1" ht="16.5" customHeight="1" x14ac:dyDescent="0.25">
      <c r="A289" s="73">
        <v>280</v>
      </c>
      <c r="B289" s="501"/>
      <c r="C289" s="508" t="s">
        <v>2131</v>
      </c>
      <c r="D289" s="508" t="s">
        <v>2245</v>
      </c>
      <c r="E289" s="518" t="s">
        <v>1213</v>
      </c>
      <c r="F289" s="83" t="s">
        <v>8</v>
      </c>
      <c r="G289" s="509"/>
      <c r="H289" s="510"/>
      <c r="I289" s="511"/>
      <c r="J289" s="559"/>
      <c r="K289" s="559"/>
    </row>
    <row r="290" spans="1:11" s="1" customFormat="1" ht="16.5" customHeight="1" x14ac:dyDescent="0.25">
      <c r="A290" s="73">
        <v>281</v>
      </c>
      <c r="B290" s="501"/>
      <c r="C290" s="508" t="s">
        <v>2131</v>
      </c>
      <c r="D290" s="508" t="s">
        <v>2246</v>
      </c>
      <c r="E290" s="48" t="s">
        <v>1213</v>
      </c>
      <c r="F290" s="83" t="s">
        <v>8</v>
      </c>
      <c r="G290" s="509"/>
      <c r="H290" s="510"/>
      <c r="I290" s="511"/>
      <c r="J290" s="559"/>
      <c r="K290" s="559"/>
    </row>
    <row r="291" spans="1:11" s="1" customFormat="1" ht="16.5" customHeight="1" x14ac:dyDescent="0.25">
      <c r="A291" s="73">
        <v>282</v>
      </c>
      <c r="B291" s="501"/>
      <c r="C291" s="508" t="s">
        <v>2131</v>
      </c>
      <c r="D291" s="508" t="s">
        <v>2247</v>
      </c>
      <c r="E291" s="48" t="s">
        <v>2135</v>
      </c>
      <c r="F291" s="83" t="s">
        <v>8</v>
      </c>
      <c r="G291" s="509"/>
      <c r="H291" s="510"/>
      <c r="I291" s="511"/>
      <c r="J291" s="559"/>
      <c r="K291" s="559"/>
    </row>
    <row r="292" spans="1:11" s="1" customFormat="1" ht="16.5" customHeight="1" x14ac:dyDescent="0.25">
      <c r="A292" s="73">
        <v>283</v>
      </c>
      <c r="B292" s="501"/>
      <c r="C292" s="508" t="s">
        <v>2131</v>
      </c>
      <c r="D292" s="508" t="s">
        <v>2248</v>
      </c>
      <c r="E292" s="48" t="s">
        <v>2252</v>
      </c>
      <c r="F292" s="83" t="s">
        <v>8</v>
      </c>
      <c r="G292" s="509"/>
      <c r="H292" s="510"/>
      <c r="I292" s="511"/>
      <c r="J292" s="559"/>
      <c r="K292" s="559"/>
    </row>
    <row r="293" spans="1:11" s="1" customFormat="1" ht="16.5" customHeight="1" x14ac:dyDescent="0.25">
      <c r="A293" s="73">
        <v>284</v>
      </c>
      <c r="B293" s="501"/>
      <c r="C293" s="508" t="s">
        <v>2131</v>
      </c>
      <c r="D293" s="508" t="s">
        <v>2249</v>
      </c>
      <c r="E293" s="518" t="s">
        <v>1213</v>
      </c>
      <c r="F293" s="83" t="s">
        <v>8</v>
      </c>
      <c r="G293" s="509"/>
      <c r="H293" s="510"/>
      <c r="I293" s="511"/>
      <c r="J293" s="559"/>
      <c r="K293" s="559"/>
    </row>
    <row r="294" spans="1:11" s="1" customFormat="1" ht="16.5" customHeight="1" x14ac:dyDescent="0.25">
      <c r="A294" s="73">
        <v>285</v>
      </c>
      <c r="B294" s="501"/>
      <c r="C294" s="508" t="s">
        <v>2131</v>
      </c>
      <c r="D294" s="508" t="s">
        <v>2250</v>
      </c>
      <c r="E294" s="48" t="s">
        <v>1213</v>
      </c>
      <c r="F294" s="83" t="s">
        <v>8</v>
      </c>
      <c r="G294" s="509"/>
      <c r="H294" s="510"/>
      <c r="I294" s="511"/>
      <c r="J294" s="559"/>
      <c r="K294" s="559"/>
    </row>
    <row r="295" spans="1:11" s="1" customFormat="1" ht="16.5" customHeight="1" x14ac:dyDescent="0.25">
      <c r="A295" s="73">
        <v>286</v>
      </c>
      <c r="B295" s="501"/>
      <c r="C295" s="508" t="s">
        <v>2131</v>
      </c>
      <c r="D295" s="508" t="s">
        <v>2279</v>
      </c>
      <c r="E295" s="518" t="s">
        <v>2293</v>
      </c>
      <c r="F295" s="83" t="s">
        <v>8</v>
      </c>
      <c r="G295" s="509"/>
      <c r="H295" s="510"/>
      <c r="I295" s="511"/>
      <c r="J295" s="559"/>
      <c r="K295" s="559"/>
    </row>
    <row r="296" spans="1:11" s="1" customFormat="1" ht="16.5" customHeight="1" x14ac:dyDescent="0.25">
      <c r="A296" s="73">
        <v>287</v>
      </c>
      <c r="B296" s="501"/>
      <c r="C296" s="508" t="s">
        <v>2131</v>
      </c>
      <c r="D296" s="508" t="s">
        <v>2280</v>
      </c>
      <c r="E296" s="518" t="s">
        <v>2295</v>
      </c>
      <c r="F296" s="83" t="s">
        <v>8</v>
      </c>
      <c r="G296" s="509"/>
      <c r="H296" s="510"/>
      <c r="I296" s="511" t="s">
        <v>2289</v>
      </c>
      <c r="J296" s="559"/>
      <c r="K296" s="559"/>
    </row>
    <row r="297" spans="1:11" s="8" customFormat="1" ht="16.5" customHeight="1" x14ac:dyDescent="0.25">
      <c r="A297" s="73">
        <v>288</v>
      </c>
      <c r="B297" s="64"/>
      <c r="C297" s="224" t="s">
        <v>858</v>
      </c>
      <c r="D297" s="47" t="s">
        <v>859</v>
      </c>
      <c r="E297" s="36" t="s">
        <v>48</v>
      </c>
      <c r="F297" s="83" t="s">
        <v>8</v>
      </c>
      <c r="G297" s="36"/>
      <c r="H297" s="36"/>
      <c r="I297" s="37"/>
      <c r="J297" s="39" t="s">
        <v>218</v>
      </c>
      <c r="K297" s="42"/>
    </row>
    <row r="298" spans="1:11" s="8" customFormat="1" ht="16.5" customHeight="1" x14ac:dyDescent="0.25">
      <c r="A298" s="73">
        <v>289</v>
      </c>
      <c r="B298" s="64"/>
      <c r="C298" s="224" t="s">
        <v>858</v>
      </c>
      <c r="D298" s="47" t="s">
        <v>860</v>
      </c>
      <c r="E298" s="36" t="s">
        <v>274</v>
      </c>
      <c r="F298" s="83" t="s">
        <v>8</v>
      </c>
      <c r="G298" s="36"/>
      <c r="H298" s="36"/>
      <c r="I298" s="37"/>
      <c r="J298" s="39" t="s">
        <v>219</v>
      </c>
      <c r="K298" s="42"/>
    </row>
    <row r="299" spans="1:11" s="8" customFormat="1" ht="16.5" customHeight="1" x14ac:dyDescent="0.25">
      <c r="A299" s="73">
        <v>290</v>
      </c>
      <c r="B299" s="64"/>
      <c r="C299" s="224" t="s">
        <v>861</v>
      </c>
      <c r="D299" s="47" t="s">
        <v>862</v>
      </c>
      <c r="E299" s="36"/>
      <c r="F299" s="83" t="s">
        <v>8</v>
      </c>
      <c r="G299" s="36"/>
      <c r="H299" s="36"/>
      <c r="I299" s="37"/>
      <c r="J299" s="65" t="s">
        <v>433</v>
      </c>
      <c r="K299" s="42"/>
    </row>
    <row r="300" spans="1:11" s="8" customFormat="1" ht="16.5" customHeight="1" x14ac:dyDescent="0.25">
      <c r="A300" s="73">
        <v>291</v>
      </c>
      <c r="B300" s="64"/>
      <c r="C300" s="224" t="s">
        <v>863</v>
      </c>
      <c r="D300" s="47" t="s">
        <v>865</v>
      </c>
      <c r="E300" s="36"/>
      <c r="F300" s="83" t="s">
        <v>8</v>
      </c>
      <c r="G300" s="36"/>
      <c r="H300" s="36"/>
      <c r="I300" s="37" t="s">
        <v>275</v>
      </c>
      <c r="J300" s="39"/>
      <c r="K300" s="42"/>
    </row>
  </sheetData>
  <mergeCells count="41">
    <mergeCell ref="H53:H54"/>
    <mergeCell ref="H55:H56"/>
    <mergeCell ref="H59:H60"/>
    <mergeCell ref="J227:J236"/>
    <mergeCell ref="J277:J286"/>
    <mergeCell ref="J237:J246"/>
    <mergeCell ref="K277:K286"/>
    <mergeCell ref="J287:J296"/>
    <mergeCell ref="K287:K296"/>
    <mergeCell ref="J247:J256"/>
    <mergeCell ref="K247:K256"/>
    <mergeCell ref="J257:J266"/>
    <mergeCell ref="K257:K266"/>
    <mergeCell ref="J267:J276"/>
    <mergeCell ref="K267:K276"/>
    <mergeCell ref="K166:K168"/>
    <mergeCell ref="J134:J143"/>
    <mergeCell ref="J144:J150"/>
    <mergeCell ref="J151:J165"/>
    <mergeCell ref="D1:D8"/>
    <mergeCell ref="H47:H48"/>
    <mergeCell ref="E1:E8"/>
    <mergeCell ref="K33:K38"/>
    <mergeCell ref="K44:K46"/>
    <mergeCell ref="H45:H46"/>
    <mergeCell ref="J33:J38"/>
    <mergeCell ref="K10:K11"/>
    <mergeCell ref="J24:J32"/>
    <mergeCell ref="K25:K32"/>
    <mergeCell ref="H49:H50"/>
    <mergeCell ref="H51:H52"/>
    <mergeCell ref="K237:K246"/>
    <mergeCell ref="K173:K188"/>
    <mergeCell ref="J172:J188"/>
    <mergeCell ref="J189:J193"/>
    <mergeCell ref="J197:J206"/>
    <mergeCell ref="K205:K206"/>
    <mergeCell ref="J207:J216"/>
    <mergeCell ref="J217:J226"/>
    <mergeCell ref="K217:K226"/>
    <mergeCell ref="K227:K236"/>
  </mergeCells>
  <phoneticPr fontId="7" type="noConversion"/>
  <hyperlinks>
    <hyperlink ref="D75" r:id="rId1" xr:uid="{00000000-0004-0000-0200-000000000000}"/>
    <hyperlink ref="D76" r:id="rId2" xr:uid="{00000000-0004-0000-0200-000001000000}"/>
    <hyperlink ref="D82" r:id="rId3" xr:uid="{00000000-0004-0000-0200-000002000000}"/>
    <hyperlink ref="D87" r:id="rId4" xr:uid="{00000000-0004-0000-0200-000003000000}"/>
    <hyperlink ref="D88" r:id="rId5" xr:uid="{00000000-0004-0000-0200-000004000000}"/>
    <hyperlink ref="D90" r:id="rId6" xr:uid="{00000000-0004-0000-0200-000005000000}"/>
    <hyperlink ref="D172" r:id="rId7" display="Borris_Boost@OTP_VER" xr:uid="{00000000-0004-0000-0200-000006000000}"/>
    <hyperlink ref="D173" r:id="rId8" xr:uid="{00000000-0004-0000-0200-000007000000}"/>
    <hyperlink ref="D177" r:id="rId9" xr:uid="{00000000-0004-0000-0200-000008000000}"/>
    <hyperlink ref="D178" r:id="rId10" xr:uid="{00000000-0004-0000-0200-000009000000}"/>
    <hyperlink ref="D179" r:id="rId11" display="IMON_THD_N@CN_L_W_CH3" xr:uid="{00000000-0004-0000-0200-00000A000000}"/>
    <hyperlink ref="D174" r:id="rId12" xr:uid="{00000000-0004-0000-0200-00000B000000}"/>
    <hyperlink ref="D175" r:id="rId13" display="VMON_THD_N@CN_L_W_CH2" xr:uid="{00000000-0004-0000-0200-00000C000000}"/>
    <hyperlink ref="D181" r:id="rId14" xr:uid="{00000000-0004-0000-0200-00000D000000}"/>
    <hyperlink ref="D184" r:id="rId15" xr:uid="{00000000-0004-0000-0200-00000E000000}"/>
    <hyperlink ref="D185" r:id="rId16" xr:uid="{00000000-0004-0000-0200-00000F000000}"/>
    <hyperlink ref="D188" r:id="rId17" display="VMON_RMS@CN_L_T _CH8" xr:uid="{00000000-0004-0000-0200-000010000000}"/>
    <hyperlink ref="D186" r:id="rId18" xr:uid="{00000000-0004-0000-0200-000011000000}"/>
    <hyperlink ref="D187" r:id="rId19" display="IMON_THD_N@FH_L_W_CH11" xr:uid="{00000000-0004-0000-0200-000012000000}"/>
    <hyperlink ref="D182" r:id="rId20" xr:uid="{00000000-0004-0000-0200-000013000000}"/>
    <hyperlink ref="D183" r:id="rId21" display="VMON_THD_N@FH_L_W_CH10" xr:uid="{00000000-0004-0000-0200-000014000000}"/>
    <hyperlink ref="D190" r:id="rId22" xr:uid="{00000000-0004-0000-0200-000015000000}"/>
    <hyperlink ref="D191" r:id="rId23" xr:uid="{00000000-0004-0000-0200-000016000000}"/>
    <hyperlink ref="D192" r:id="rId24" xr:uid="{00000000-0004-0000-0200-000017000000}"/>
    <hyperlink ref="D193" r:id="rId25" xr:uid="{00000000-0004-0000-0200-000018000000}"/>
    <hyperlink ref="D189" r:id="rId26" xr:uid="{00000000-0004-0000-0200-000019000000}"/>
    <hyperlink ref="D80" r:id="rId27" xr:uid="{00000000-0004-0000-0200-00001A000000}"/>
    <hyperlink ref="D79" r:id="rId28" display="Device_ID@ALS1_FH_Right" xr:uid="{00000000-0004-0000-0200-00001B000000}"/>
    <hyperlink ref="D135" r:id="rId29" display="Version_Before_127@Word_1" xr:uid="{00000000-0004-0000-0200-00001C000000}"/>
    <hyperlink ref="D136" r:id="rId30" display="Signature_Before_127@Word_0" xr:uid="{00000000-0004-0000-0200-00001D000000}"/>
    <hyperlink ref="D137" r:id="rId31" display="Tx_HWID_MTP_Before_127@Word_10" xr:uid="{00000000-0004-0000-0200-00001E000000}"/>
    <hyperlink ref="D138" r:id="rId32" display="Ctx_MTP_Before_127@Word_2" xr:uid="{00000000-0004-0000-0200-00001F000000}"/>
    <hyperlink ref="D139" r:id="rId33" display="VBoost_MTP_Before_127@Word_6" xr:uid="{00000000-0004-0000-0200-000020000000}"/>
    <hyperlink ref="D140" r:id="rId34" display="VSense_MTP_Before_127@Word_7" xr:uid="{00000000-0004-0000-0200-000021000000}"/>
    <hyperlink ref="D141" r:id="rId35" display="ISense_MTP_Before_127@Word_8" xr:uid="{00000000-0004-0000-0200-000022000000}"/>
    <hyperlink ref="D142" r:id="rId36" display="LFOD_MTP_Before_127@Word_9" xr:uid="{00000000-0004-0000-0200-000023000000}"/>
    <hyperlink ref="D152" r:id="rId37" display="Version_Before_127@Word_1" xr:uid="{00000000-0004-0000-0200-000024000000}"/>
    <hyperlink ref="D153" r:id="rId38" display="Signature_Before_127@Word_0" xr:uid="{00000000-0004-0000-0200-000025000000}"/>
    <hyperlink ref="D154" r:id="rId39" display="Tx_HWID_MTP_Before_127@Word_10" xr:uid="{00000000-0004-0000-0200-000026000000}"/>
    <hyperlink ref="D155" r:id="rId40" display="Ctx_MTP_Before_127@Word_2" xr:uid="{00000000-0004-0000-0200-000027000000}"/>
    <hyperlink ref="D156" r:id="rId41" display="VBoost_MTP_Before_127@Word_6" xr:uid="{00000000-0004-0000-0200-000028000000}"/>
    <hyperlink ref="D157" r:id="rId42" display="VSense_MTP_Before_127@Word_7" xr:uid="{00000000-0004-0000-0200-000029000000}"/>
    <hyperlink ref="D158" r:id="rId43" display="ISense_MTP_Before_127@Word_8" xr:uid="{00000000-0004-0000-0200-00002A000000}"/>
    <hyperlink ref="D159" r:id="rId44" display="LFOD_MTP_Before_127@Word_9" xr:uid="{00000000-0004-0000-0200-00002B000000}"/>
    <hyperlink ref="D25" r:id="rId45" xr:uid="{00000000-0004-0000-0200-00002C000000}"/>
    <hyperlink ref="D26" r:id="rId46" xr:uid="{00000000-0004-0000-0200-00002D000000}"/>
    <hyperlink ref="D27" r:id="rId47" xr:uid="{00000000-0004-0000-0200-00002E000000}"/>
    <hyperlink ref="D28" r:id="rId48" xr:uid="{00000000-0004-0000-0200-00002F000000}"/>
    <hyperlink ref="D29" r:id="rId49" xr:uid="{00000000-0004-0000-0200-000030000000}"/>
    <hyperlink ref="D30" r:id="rId50" xr:uid="{00000000-0004-0000-0200-000031000000}"/>
    <hyperlink ref="D31" r:id="rId51" xr:uid="{00000000-0004-0000-0200-000032000000}"/>
    <hyperlink ref="D32" r:id="rId52" xr:uid="{00000000-0004-0000-0200-000033000000}"/>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V340"/>
  <sheetViews>
    <sheetView topLeftCell="A172" workbookViewId="0">
      <selection activeCell="F170" sqref="F170"/>
    </sheetView>
  </sheetViews>
  <sheetFormatPr defaultColWidth="8.625" defaultRowHeight="15.75" x14ac:dyDescent="0.2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x14ac:dyDescent="0.25">
      <c r="A1" s="12"/>
      <c r="B1" s="12"/>
      <c r="C1" s="12"/>
      <c r="D1" s="578" t="s">
        <v>928</v>
      </c>
      <c r="E1" s="579"/>
      <c r="F1" s="112"/>
      <c r="G1" s="58" t="s">
        <v>238</v>
      </c>
      <c r="H1" s="14"/>
      <c r="I1" s="13"/>
      <c r="J1" s="15"/>
    </row>
    <row r="2" spans="1:12" ht="15.75" customHeight="1" x14ac:dyDescent="0.25">
      <c r="A2" s="12"/>
      <c r="B2" s="12"/>
      <c r="C2" s="12"/>
      <c r="D2" s="579"/>
      <c r="E2" s="579"/>
      <c r="F2" s="77" t="s">
        <v>0</v>
      </c>
      <c r="G2" s="62">
        <f>COUNTIF(F10:F193,"Not POR")</f>
        <v>2</v>
      </c>
      <c r="H2" s="14"/>
      <c r="I2" s="13"/>
      <c r="J2" s="15"/>
    </row>
    <row r="3" spans="1:12" ht="15.75" customHeight="1" x14ac:dyDescent="0.25">
      <c r="A3" s="12"/>
      <c r="B3" s="12"/>
      <c r="C3" s="12"/>
      <c r="D3" s="579"/>
      <c r="E3" s="579"/>
      <c r="F3" s="79" t="s">
        <v>50</v>
      </c>
      <c r="G3" s="62">
        <f>COUNTIF(F10:F193,"CHN validation")</f>
        <v>0</v>
      </c>
      <c r="H3" s="14"/>
      <c r="I3" s="13"/>
      <c r="J3" s="15"/>
    </row>
    <row r="4" spans="1:12" ht="15.75" customHeight="1" x14ac:dyDescent="0.25">
      <c r="A4" s="12"/>
      <c r="B4" s="12"/>
      <c r="C4" s="12"/>
      <c r="D4" s="579"/>
      <c r="E4" s="579"/>
      <c r="F4" s="80" t="s">
        <v>178</v>
      </c>
      <c r="G4" s="62">
        <f>COUNTIF(F10:F193,"New Item")</f>
        <v>1</v>
      </c>
      <c r="H4" s="14"/>
      <c r="I4" s="13"/>
      <c r="J4" s="15"/>
    </row>
    <row r="5" spans="1:12" ht="19.5" customHeight="1" x14ac:dyDescent="0.25">
      <c r="D5" s="579"/>
      <c r="E5" s="579"/>
      <c r="F5" s="81" t="s">
        <v>52</v>
      </c>
      <c r="G5" s="62">
        <f>COUNTIF(F10:F193,"Pending update")</f>
        <v>0</v>
      </c>
      <c r="J5" s="8"/>
    </row>
    <row r="6" spans="1:12" ht="15.75" customHeight="1" x14ac:dyDescent="0.25">
      <c r="A6" s="12"/>
      <c r="B6" s="12"/>
      <c r="C6" s="12"/>
      <c r="D6" s="579"/>
      <c r="E6" s="579"/>
      <c r="F6" s="82" t="s">
        <v>1</v>
      </c>
      <c r="G6" s="62">
        <f t="array" ref="G6">COUNTIF(F10:F193,"Modified")</f>
        <v>0</v>
      </c>
      <c r="H6" s="14"/>
      <c r="I6" s="13"/>
      <c r="J6" s="15"/>
    </row>
    <row r="7" spans="1:12" ht="15.75" customHeight="1" x14ac:dyDescent="0.25">
      <c r="A7" s="12"/>
      <c r="B7" s="12"/>
      <c r="C7" s="12"/>
      <c r="D7" s="579"/>
      <c r="E7" s="579"/>
      <c r="F7" s="83" t="s">
        <v>179</v>
      </c>
      <c r="G7" s="62">
        <f>COUNTIF(F10:F193,"Ready")</f>
        <v>181</v>
      </c>
      <c r="H7" s="14"/>
      <c r="I7" s="13"/>
      <c r="J7" s="15"/>
    </row>
    <row r="8" spans="1:12" ht="15.75" customHeight="1" thickBot="1" x14ac:dyDescent="0.3">
      <c r="A8" s="12"/>
      <c r="B8" s="12"/>
      <c r="C8" s="12"/>
      <c r="D8" s="580"/>
      <c r="E8" s="580"/>
      <c r="F8" s="84" t="s">
        <v>2</v>
      </c>
      <c r="G8" s="62">
        <f>COUNTIF(F10:F193,"Not ready")</f>
        <v>0</v>
      </c>
      <c r="H8" s="14"/>
      <c r="I8" s="13"/>
      <c r="J8" s="15"/>
    </row>
    <row r="9" spans="1:12" ht="31.5" x14ac:dyDescent="0.25">
      <c r="A9" s="18" t="s">
        <v>54</v>
      </c>
      <c r="B9" s="262" t="s">
        <v>587</v>
      </c>
      <c r="C9" s="5" t="s">
        <v>651</v>
      </c>
      <c r="D9" s="5" t="s">
        <v>652</v>
      </c>
      <c r="E9" s="19" t="s">
        <v>1062</v>
      </c>
      <c r="F9" s="20" t="s">
        <v>4</v>
      </c>
      <c r="G9" s="63" t="s">
        <v>56</v>
      </c>
      <c r="H9" s="19" t="s">
        <v>5</v>
      </c>
      <c r="I9" s="19" t="s">
        <v>57</v>
      </c>
      <c r="J9" s="19" t="s">
        <v>6</v>
      </c>
      <c r="K9" s="19" t="s">
        <v>7</v>
      </c>
    </row>
    <row r="10" spans="1:12" ht="16.5" customHeight="1" x14ac:dyDescent="0.25">
      <c r="A10" s="64" t="s">
        <v>306</v>
      </c>
      <c r="B10" s="64"/>
      <c r="C10" s="74" t="s">
        <v>654</v>
      </c>
      <c r="D10" s="315" t="s">
        <v>662</v>
      </c>
      <c r="E10" s="316"/>
      <c r="F10" s="41" t="s">
        <v>8</v>
      </c>
      <c r="G10" s="36"/>
      <c r="H10" s="36"/>
      <c r="I10" s="39"/>
      <c r="J10" s="39"/>
      <c r="K10" s="553" t="s">
        <v>639</v>
      </c>
    </row>
    <row r="11" spans="1:12" ht="16.5" customHeight="1" x14ac:dyDescent="0.25">
      <c r="A11" s="64" t="s">
        <v>291</v>
      </c>
      <c r="B11" s="64"/>
      <c r="C11" s="74" t="s">
        <v>654</v>
      </c>
      <c r="D11" s="315" t="s">
        <v>663</v>
      </c>
      <c r="E11" s="316"/>
      <c r="F11" s="41" t="s">
        <v>8</v>
      </c>
      <c r="G11" s="36"/>
      <c r="H11" s="36"/>
      <c r="I11" s="39"/>
      <c r="J11" s="39"/>
      <c r="K11" s="554"/>
    </row>
    <row r="12" spans="1:12" ht="16.5" customHeight="1" x14ac:dyDescent="0.25">
      <c r="A12" s="64" t="s">
        <v>58</v>
      </c>
      <c r="B12" s="64"/>
      <c r="C12" s="101" t="s">
        <v>655</v>
      </c>
      <c r="D12" s="101" t="s">
        <v>664</v>
      </c>
      <c r="E12" s="316"/>
      <c r="F12" s="41" t="s">
        <v>8</v>
      </c>
      <c r="G12" s="36"/>
      <c r="H12" s="36"/>
      <c r="I12" s="65" t="s">
        <v>235</v>
      </c>
      <c r="J12" s="39"/>
      <c r="K12" s="42"/>
      <c r="L12" s="23"/>
    </row>
    <row r="13" spans="1:12" ht="16.5" customHeight="1" x14ac:dyDescent="0.25">
      <c r="A13" s="64" t="s">
        <v>59</v>
      </c>
      <c r="B13" s="263"/>
      <c r="C13" s="74" t="s">
        <v>654</v>
      </c>
      <c r="D13" s="101" t="s">
        <v>665</v>
      </c>
      <c r="E13" s="317"/>
      <c r="F13" s="21" t="s">
        <v>8</v>
      </c>
      <c r="G13" s="96"/>
      <c r="H13" s="96"/>
      <c r="J13" s="22" t="s">
        <v>239</v>
      </c>
      <c r="K13" s="42"/>
      <c r="L13" s="23"/>
    </row>
    <row r="14" spans="1:12" ht="16.5" customHeight="1" x14ac:dyDescent="0.25">
      <c r="A14" s="64" t="s">
        <v>60</v>
      </c>
      <c r="B14" s="64"/>
      <c r="C14" s="101" t="s">
        <v>689</v>
      </c>
      <c r="D14" s="101" t="s">
        <v>690</v>
      </c>
      <c r="E14" s="316"/>
      <c r="F14" s="41" t="s">
        <v>8</v>
      </c>
      <c r="G14" s="36"/>
      <c r="H14" s="36"/>
      <c r="I14" s="37"/>
      <c r="J14" s="22" t="s">
        <v>1386</v>
      </c>
      <c r="K14" s="42"/>
      <c r="L14" s="23"/>
    </row>
    <row r="15" spans="1:12" ht="16.5" customHeight="1" x14ac:dyDescent="0.25">
      <c r="A15" s="64" t="s">
        <v>61</v>
      </c>
      <c r="B15" s="64"/>
      <c r="C15" s="101" t="s">
        <v>689</v>
      </c>
      <c r="D15" s="101" t="s">
        <v>692</v>
      </c>
      <c r="E15" s="316"/>
      <c r="F15" s="21" t="s">
        <v>8</v>
      </c>
      <c r="G15" s="36"/>
      <c r="H15" s="66" t="s">
        <v>64</v>
      </c>
      <c r="I15" s="37"/>
      <c r="J15" s="65" t="s">
        <v>361</v>
      </c>
      <c r="K15" s="42"/>
      <c r="L15" s="23"/>
    </row>
    <row r="16" spans="1:12" ht="16.5" customHeight="1" x14ac:dyDescent="0.25">
      <c r="A16" s="64" t="s">
        <v>62</v>
      </c>
      <c r="B16" s="64"/>
      <c r="C16" s="101" t="s">
        <v>689</v>
      </c>
      <c r="D16" s="101" t="s">
        <v>693</v>
      </c>
      <c r="E16" s="316"/>
      <c r="F16" s="21" t="s">
        <v>8</v>
      </c>
      <c r="G16" s="36"/>
      <c r="H16" s="36"/>
      <c r="I16" s="45"/>
      <c r="J16" s="39"/>
      <c r="K16" s="42"/>
      <c r="L16" s="23"/>
    </row>
    <row r="17" spans="1:12" ht="16.5" customHeight="1" x14ac:dyDescent="0.25">
      <c r="A17" s="64" t="s">
        <v>63</v>
      </c>
      <c r="B17" s="64"/>
      <c r="C17" s="101" t="s">
        <v>694</v>
      </c>
      <c r="D17" s="101" t="s">
        <v>867</v>
      </c>
      <c r="E17" s="316" t="s">
        <v>48</v>
      </c>
      <c r="F17" s="21" t="s">
        <v>8</v>
      </c>
      <c r="G17" s="36"/>
      <c r="H17" s="36"/>
      <c r="I17" s="37"/>
      <c r="J17" s="39" t="s">
        <v>218</v>
      </c>
      <c r="K17" s="42"/>
      <c r="L17" s="23"/>
    </row>
    <row r="18" spans="1:12" ht="16.5" customHeight="1" x14ac:dyDescent="0.25">
      <c r="A18" s="64" t="s">
        <v>65</v>
      </c>
      <c r="B18" s="64"/>
      <c r="C18" s="101" t="s">
        <v>694</v>
      </c>
      <c r="D18" s="101" t="s">
        <v>868</v>
      </c>
      <c r="E18" s="316" t="s">
        <v>11</v>
      </c>
      <c r="F18" s="21" t="s">
        <v>8</v>
      </c>
      <c r="G18" s="36"/>
      <c r="H18" s="36"/>
      <c r="I18" s="37"/>
      <c r="J18" s="39" t="s">
        <v>219</v>
      </c>
      <c r="K18" s="42"/>
      <c r="L18" s="23"/>
    </row>
    <row r="19" spans="1:12" ht="16.5" customHeight="1" x14ac:dyDescent="0.25">
      <c r="A19" s="64" t="s">
        <v>66</v>
      </c>
      <c r="B19" s="64"/>
      <c r="C19" s="74" t="s">
        <v>694</v>
      </c>
      <c r="D19" s="74" t="s">
        <v>929</v>
      </c>
      <c r="E19" s="316"/>
      <c r="F19" s="21" t="s">
        <v>8</v>
      </c>
      <c r="G19" s="36"/>
      <c r="H19" s="36"/>
      <c r="I19" s="37"/>
      <c r="J19" s="264" t="s">
        <v>649</v>
      </c>
      <c r="K19" s="42"/>
      <c r="L19" s="23"/>
    </row>
    <row r="20" spans="1:12" ht="16.5" customHeight="1" x14ac:dyDescent="0.25">
      <c r="A20" s="64" t="s">
        <v>67</v>
      </c>
      <c r="B20" s="64"/>
      <c r="C20" s="101" t="s">
        <v>694</v>
      </c>
      <c r="D20" s="101" t="s">
        <v>869</v>
      </c>
      <c r="E20" s="316" t="s">
        <v>303</v>
      </c>
      <c r="F20" s="21" t="s">
        <v>8</v>
      </c>
      <c r="G20" s="36"/>
      <c r="H20" s="36"/>
      <c r="I20" s="37"/>
      <c r="J20" s="39" t="s">
        <v>2020</v>
      </c>
      <c r="K20" s="42" t="s">
        <v>1201</v>
      </c>
      <c r="L20" s="23"/>
    </row>
    <row r="21" spans="1:12" ht="16.5" customHeight="1" x14ac:dyDescent="0.25">
      <c r="A21" s="64" t="s">
        <v>68</v>
      </c>
      <c r="B21" s="64"/>
      <c r="C21" s="101" t="s">
        <v>870</v>
      </c>
      <c r="D21" s="101" t="s">
        <v>1571</v>
      </c>
      <c r="E21" s="316"/>
      <c r="F21" s="21" t="s">
        <v>8</v>
      </c>
      <c r="G21" s="36"/>
      <c r="H21" s="36"/>
      <c r="I21" s="37"/>
      <c r="J21" s="39" t="s">
        <v>1572</v>
      </c>
      <c r="K21" s="42"/>
      <c r="L21" s="23"/>
    </row>
    <row r="22" spans="1:12" s="1" customFormat="1" ht="16.5" customHeight="1" x14ac:dyDescent="0.25">
      <c r="A22" s="64" t="s">
        <v>69</v>
      </c>
      <c r="B22" s="501"/>
      <c r="C22" s="74" t="s">
        <v>694</v>
      </c>
      <c r="D22" s="484" t="s">
        <v>2092</v>
      </c>
      <c r="E22" s="323"/>
      <c r="F22" s="21" t="s">
        <v>8</v>
      </c>
      <c r="G22" s="501"/>
      <c r="H22" s="502"/>
      <c r="I22" s="486"/>
      <c r="J22" s="503" t="s">
        <v>2095</v>
      </c>
      <c r="K22" s="504" t="s">
        <v>2096</v>
      </c>
    </row>
    <row r="23" spans="1:12" ht="16.5" customHeight="1" x14ac:dyDescent="0.25">
      <c r="A23" s="64" t="s">
        <v>70</v>
      </c>
      <c r="B23" s="64"/>
      <c r="C23" s="101" t="s">
        <v>694</v>
      </c>
      <c r="D23" s="101" t="s">
        <v>871</v>
      </c>
      <c r="E23" s="318" t="s">
        <v>240</v>
      </c>
      <c r="F23" s="21" t="s">
        <v>8</v>
      </c>
      <c r="G23" s="36"/>
      <c r="H23" s="36"/>
      <c r="I23" s="37"/>
      <c r="J23" s="39" t="s">
        <v>360</v>
      </c>
      <c r="K23" s="42"/>
      <c r="L23" s="23"/>
    </row>
    <row r="24" spans="1:12" ht="16.5" customHeight="1" x14ac:dyDescent="0.25">
      <c r="A24" s="64" t="s">
        <v>71</v>
      </c>
      <c r="B24" s="64"/>
      <c r="C24" s="101" t="s">
        <v>694</v>
      </c>
      <c r="D24" s="101" t="s">
        <v>701</v>
      </c>
      <c r="E24" s="316"/>
      <c r="F24" s="21" t="s">
        <v>8</v>
      </c>
      <c r="G24" s="36"/>
      <c r="H24" s="36"/>
      <c r="I24" s="37"/>
      <c r="J24" s="39"/>
      <c r="K24" s="42"/>
      <c r="L24" s="23"/>
    </row>
    <row r="25" spans="1:12" ht="16.5" customHeight="1" x14ac:dyDescent="0.25">
      <c r="A25" s="64" t="s">
        <v>72</v>
      </c>
      <c r="B25" s="64"/>
      <c r="C25" s="101" t="s">
        <v>694</v>
      </c>
      <c r="D25" s="101" t="s">
        <v>702</v>
      </c>
      <c r="E25" s="316"/>
      <c r="F25" s="21" t="s">
        <v>8</v>
      </c>
      <c r="G25" s="36"/>
      <c r="H25" s="36"/>
      <c r="I25" s="37"/>
      <c r="J25" s="39"/>
      <c r="K25" s="42"/>
      <c r="L25" s="23"/>
    </row>
    <row r="26" spans="1:12" ht="16.5" customHeight="1" x14ac:dyDescent="0.25">
      <c r="A26" s="64" t="s">
        <v>73</v>
      </c>
      <c r="B26" s="64"/>
      <c r="C26" s="101" t="s">
        <v>694</v>
      </c>
      <c r="D26" s="101" t="s">
        <v>703</v>
      </c>
      <c r="E26" s="316"/>
      <c r="F26" s="21" t="s">
        <v>8</v>
      </c>
      <c r="G26" s="36"/>
      <c r="H26" s="36"/>
      <c r="I26" s="37"/>
      <c r="J26" s="39"/>
      <c r="K26" s="42"/>
      <c r="L26" s="23"/>
    </row>
    <row r="27" spans="1:12" ht="16.5" customHeight="1" x14ac:dyDescent="0.25">
      <c r="A27" s="64" t="s">
        <v>74</v>
      </c>
      <c r="B27" s="64"/>
      <c r="C27" s="101" t="s">
        <v>694</v>
      </c>
      <c r="D27" s="101" t="s">
        <v>704</v>
      </c>
      <c r="E27" s="316"/>
      <c r="F27" s="21" t="s">
        <v>8</v>
      </c>
      <c r="G27" s="36"/>
      <c r="H27" s="36"/>
      <c r="I27" s="37"/>
      <c r="J27" s="39"/>
      <c r="K27" s="42"/>
      <c r="L27" s="23"/>
    </row>
    <row r="28" spans="1:12" ht="16.5" customHeight="1" x14ac:dyDescent="0.25">
      <c r="A28" s="64" t="s">
        <v>75</v>
      </c>
      <c r="B28" s="64"/>
      <c r="C28" s="101" t="s">
        <v>694</v>
      </c>
      <c r="D28" s="101" t="s">
        <v>705</v>
      </c>
      <c r="E28" s="316"/>
      <c r="F28" s="21" t="s">
        <v>8</v>
      </c>
      <c r="G28" s="36"/>
      <c r="H28" s="36"/>
      <c r="I28" s="37"/>
      <c r="J28" s="39"/>
      <c r="K28" s="42"/>
      <c r="L28" s="23"/>
    </row>
    <row r="29" spans="1:12" ht="16.5" customHeight="1" x14ac:dyDescent="0.25">
      <c r="A29" s="64" t="s">
        <v>76</v>
      </c>
      <c r="B29" s="64"/>
      <c r="C29" s="101" t="s">
        <v>689</v>
      </c>
      <c r="D29" s="101" t="s">
        <v>872</v>
      </c>
      <c r="E29" s="316"/>
      <c r="F29" s="21" t="s">
        <v>8</v>
      </c>
      <c r="G29" s="36"/>
      <c r="H29" s="36" t="s">
        <v>78</v>
      </c>
      <c r="I29" s="37"/>
      <c r="J29" s="39"/>
      <c r="K29" s="42"/>
      <c r="L29" s="23"/>
    </row>
    <row r="30" spans="1:12" ht="16.5" customHeight="1" x14ac:dyDescent="0.25">
      <c r="A30" s="64" t="s">
        <v>77</v>
      </c>
      <c r="B30" s="64"/>
      <c r="C30" s="101" t="s">
        <v>689</v>
      </c>
      <c r="D30" s="101" t="s">
        <v>668</v>
      </c>
      <c r="E30" s="316"/>
      <c r="F30" s="21" t="s">
        <v>8</v>
      </c>
      <c r="G30" s="36"/>
      <c r="H30" s="36" t="s">
        <v>80</v>
      </c>
      <c r="I30" s="37"/>
      <c r="J30" s="39"/>
      <c r="K30" s="42"/>
      <c r="L30" s="23"/>
    </row>
    <row r="31" spans="1:12" ht="16.5" customHeight="1" x14ac:dyDescent="0.25">
      <c r="A31" s="64" t="s">
        <v>79</v>
      </c>
      <c r="B31" s="64"/>
      <c r="C31" s="101" t="s">
        <v>689</v>
      </c>
      <c r="D31" s="101" t="s">
        <v>669</v>
      </c>
      <c r="E31" s="316"/>
      <c r="F31" s="21" t="s">
        <v>8</v>
      </c>
      <c r="G31" s="36"/>
      <c r="H31" s="36" t="s">
        <v>82</v>
      </c>
      <c r="I31" s="37"/>
      <c r="J31" s="39"/>
      <c r="K31" s="42"/>
      <c r="L31" s="23"/>
    </row>
    <row r="32" spans="1:12" ht="16.5" customHeight="1" x14ac:dyDescent="0.25">
      <c r="A32" s="64" t="s">
        <v>81</v>
      </c>
      <c r="B32" s="64"/>
      <c r="C32" s="101" t="s">
        <v>689</v>
      </c>
      <c r="D32" s="101" t="s">
        <v>671</v>
      </c>
      <c r="E32" s="316"/>
      <c r="F32" s="21" t="s">
        <v>8</v>
      </c>
      <c r="G32" s="36"/>
      <c r="H32" s="36" t="s">
        <v>84</v>
      </c>
      <c r="I32" s="37"/>
      <c r="J32" s="39"/>
      <c r="K32" s="42"/>
      <c r="L32" s="23"/>
    </row>
    <row r="33" spans="1:22" ht="16.5" customHeight="1" x14ac:dyDescent="0.25">
      <c r="A33" s="64" t="s">
        <v>83</v>
      </c>
      <c r="B33" s="64"/>
      <c r="C33" s="101" t="s">
        <v>689</v>
      </c>
      <c r="D33" s="101" t="s">
        <v>670</v>
      </c>
      <c r="E33" s="316"/>
      <c r="F33" s="21" t="s">
        <v>8</v>
      </c>
      <c r="G33" s="36"/>
      <c r="H33" s="36" t="s">
        <v>86</v>
      </c>
      <c r="I33" s="37"/>
      <c r="J33" s="39"/>
      <c r="K33" s="42"/>
      <c r="L33" s="23"/>
    </row>
    <row r="34" spans="1:22" ht="16.5" customHeight="1" x14ac:dyDescent="0.25">
      <c r="A34" s="64" t="s">
        <v>85</v>
      </c>
      <c r="B34" s="64"/>
      <c r="C34" s="101" t="s">
        <v>689</v>
      </c>
      <c r="D34" s="101" t="s">
        <v>672</v>
      </c>
      <c r="E34" s="316"/>
      <c r="F34" s="21" t="s">
        <v>8</v>
      </c>
      <c r="G34" s="36"/>
      <c r="H34" s="36" t="s">
        <v>88</v>
      </c>
      <c r="I34" s="37"/>
      <c r="J34" s="39"/>
      <c r="K34" s="42"/>
      <c r="L34" s="23"/>
    </row>
    <row r="35" spans="1:22" ht="16.5" customHeight="1" x14ac:dyDescent="0.25">
      <c r="A35" s="64" t="s">
        <v>87</v>
      </c>
      <c r="B35" s="64"/>
      <c r="C35" s="101" t="s">
        <v>689</v>
      </c>
      <c r="D35" s="101" t="s">
        <v>674</v>
      </c>
      <c r="E35" s="316"/>
      <c r="F35" s="21" t="s">
        <v>8</v>
      </c>
      <c r="G35" s="36"/>
      <c r="H35" s="49" t="s">
        <v>90</v>
      </c>
      <c r="I35" s="37"/>
      <c r="J35" s="39"/>
      <c r="K35" s="42"/>
      <c r="L35" s="23"/>
    </row>
    <row r="36" spans="1:22" ht="16.5" customHeight="1" x14ac:dyDescent="0.25">
      <c r="A36" s="64" t="s">
        <v>89</v>
      </c>
      <c r="B36" s="64"/>
      <c r="C36" s="101" t="s">
        <v>689</v>
      </c>
      <c r="D36" s="101" t="s">
        <v>673</v>
      </c>
      <c r="E36" s="316"/>
      <c r="F36" s="21" t="s">
        <v>8</v>
      </c>
      <c r="G36" s="36"/>
      <c r="H36" s="36" t="s">
        <v>92</v>
      </c>
      <c r="I36" s="37"/>
      <c r="J36" s="39"/>
      <c r="K36" s="42"/>
      <c r="L36" s="23"/>
    </row>
    <row r="37" spans="1:22" ht="17.100000000000001" customHeight="1" x14ac:dyDescent="0.25">
      <c r="A37" s="64" t="s">
        <v>91</v>
      </c>
      <c r="B37" s="64"/>
      <c r="C37" s="101" t="s">
        <v>689</v>
      </c>
      <c r="D37" s="101" t="s">
        <v>873</v>
      </c>
      <c r="E37" s="316"/>
      <c r="F37" s="21" t="s">
        <v>8</v>
      </c>
      <c r="G37" s="36"/>
      <c r="H37" s="36"/>
      <c r="I37" s="37"/>
      <c r="J37" s="65" t="s">
        <v>1478</v>
      </c>
      <c r="K37" s="42"/>
      <c r="L37" s="23"/>
    </row>
    <row r="38" spans="1:22" ht="18.600000000000001" customHeight="1" x14ac:dyDescent="0.25">
      <c r="A38" s="64" t="s">
        <v>93</v>
      </c>
      <c r="B38" s="64"/>
      <c r="C38" s="101" t="s">
        <v>689</v>
      </c>
      <c r="D38" s="101" t="s">
        <v>874</v>
      </c>
      <c r="E38" s="316"/>
      <c r="F38" s="21" t="s">
        <v>8</v>
      </c>
      <c r="G38" s="36"/>
      <c r="H38" s="36" t="s">
        <v>95</v>
      </c>
      <c r="I38" s="37"/>
      <c r="J38" s="39"/>
      <c r="K38" s="42"/>
      <c r="L38" s="23"/>
    </row>
    <row r="39" spans="1:22" ht="16.5" customHeight="1" x14ac:dyDescent="0.25">
      <c r="A39" s="64" t="s">
        <v>94</v>
      </c>
      <c r="B39" s="64"/>
      <c r="C39" s="101" t="s">
        <v>689</v>
      </c>
      <c r="D39" s="101" t="s">
        <v>2310</v>
      </c>
      <c r="E39" s="316"/>
      <c r="F39" s="77" t="s">
        <v>0</v>
      </c>
      <c r="G39" s="67" t="s">
        <v>97</v>
      </c>
      <c r="H39" s="36"/>
      <c r="I39" s="37" t="s">
        <v>1332</v>
      </c>
      <c r="J39" s="39" t="s">
        <v>1331</v>
      </c>
      <c r="K39" s="42"/>
      <c r="L39" s="23"/>
    </row>
    <row r="40" spans="1:22" ht="16.5" customHeight="1" x14ac:dyDescent="0.25">
      <c r="A40" s="64" t="s">
        <v>96</v>
      </c>
      <c r="B40" s="64"/>
      <c r="C40" s="101" t="s">
        <v>689</v>
      </c>
      <c r="D40" s="101" t="s">
        <v>2312</v>
      </c>
      <c r="E40" s="316"/>
      <c r="F40" s="77" t="s">
        <v>0</v>
      </c>
      <c r="G40" s="68" t="s">
        <v>97</v>
      </c>
      <c r="H40" s="36"/>
      <c r="I40" s="37"/>
      <c r="J40" s="39" t="s">
        <v>241</v>
      </c>
      <c r="K40" s="42"/>
      <c r="L40" s="23"/>
    </row>
    <row r="41" spans="1:22" ht="16.5" customHeight="1" x14ac:dyDescent="0.25">
      <c r="A41" s="64" t="s">
        <v>98</v>
      </c>
      <c r="B41" s="64"/>
      <c r="C41" s="101" t="s">
        <v>689</v>
      </c>
      <c r="D41" s="101" t="s">
        <v>875</v>
      </c>
      <c r="E41" s="316"/>
      <c r="F41" s="21" t="s">
        <v>8</v>
      </c>
      <c r="G41" s="67" t="s">
        <v>100</v>
      </c>
      <c r="H41" s="36" t="s">
        <v>242</v>
      </c>
      <c r="I41" s="45"/>
      <c r="J41" s="39" t="s">
        <v>243</v>
      </c>
      <c r="K41" s="42"/>
      <c r="L41" s="23"/>
    </row>
    <row r="42" spans="1:22" ht="16.5" customHeight="1" x14ac:dyDescent="0.25">
      <c r="A42" s="64" t="s">
        <v>99</v>
      </c>
      <c r="B42" s="64"/>
      <c r="C42" s="101" t="s">
        <v>689</v>
      </c>
      <c r="D42" s="101" t="s">
        <v>876</v>
      </c>
      <c r="E42" s="316"/>
      <c r="F42" s="21" t="s">
        <v>8</v>
      </c>
      <c r="G42" s="68" t="s">
        <v>102</v>
      </c>
      <c r="H42" s="36"/>
      <c r="I42" s="37"/>
      <c r="J42" s="39" t="s">
        <v>244</v>
      </c>
      <c r="K42" s="42"/>
      <c r="L42" s="23"/>
    </row>
    <row r="43" spans="1:22" s="358" customFormat="1" ht="16.5" customHeight="1" x14ac:dyDescent="0.25">
      <c r="A43" s="64" t="s">
        <v>101</v>
      </c>
      <c r="B43" s="64"/>
      <c r="C43" s="101" t="s">
        <v>1065</v>
      </c>
      <c r="D43" s="101" t="s">
        <v>2203</v>
      </c>
      <c r="E43" s="319"/>
      <c r="F43" s="21" t="s">
        <v>8</v>
      </c>
      <c r="G43" s="356"/>
      <c r="H43" s="356"/>
      <c r="I43" s="357"/>
      <c r="J43" s="39" t="s">
        <v>2204</v>
      </c>
      <c r="K43" s="42"/>
      <c r="L43" s="23"/>
      <c r="M43" s="8"/>
      <c r="N43" s="8"/>
      <c r="O43" s="8"/>
      <c r="P43" s="8"/>
      <c r="Q43" s="8"/>
      <c r="R43" s="8"/>
      <c r="S43" s="8"/>
      <c r="T43" s="8"/>
      <c r="U43" s="8"/>
      <c r="V43" s="8"/>
    </row>
    <row r="44" spans="1:22" ht="16.5" customHeight="1" x14ac:dyDescent="0.25">
      <c r="A44" s="64" t="s">
        <v>103</v>
      </c>
      <c r="B44" s="64"/>
      <c r="C44" s="101" t="s">
        <v>689</v>
      </c>
      <c r="D44" s="101" t="s">
        <v>877</v>
      </c>
      <c r="E44" s="316" t="s">
        <v>105</v>
      </c>
      <c r="F44" s="21" t="s">
        <v>8</v>
      </c>
      <c r="G44" s="68"/>
      <c r="H44" s="36"/>
      <c r="I44" s="37"/>
      <c r="J44" s="39" t="s">
        <v>618</v>
      </c>
      <c r="K44" s="42"/>
      <c r="L44" s="23"/>
    </row>
    <row r="45" spans="1:22" ht="16.5" customHeight="1" x14ac:dyDescent="0.25">
      <c r="A45" s="64" t="s">
        <v>104</v>
      </c>
      <c r="B45" s="64"/>
      <c r="C45" s="101" t="s">
        <v>878</v>
      </c>
      <c r="D45" s="101" t="s">
        <v>879</v>
      </c>
      <c r="E45" s="316"/>
      <c r="F45" s="21" t="s">
        <v>8</v>
      </c>
      <c r="G45" s="68"/>
      <c r="H45" s="36"/>
      <c r="I45" s="37"/>
      <c r="J45" s="43" t="s">
        <v>598</v>
      </c>
      <c r="K45" s="42"/>
      <c r="L45" s="23"/>
    </row>
    <row r="46" spans="1:22" ht="16.5" customHeight="1" x14ac:dyDescent="0.25">
      <c r="A46" s="64" t="s">
        <v>106</v>
      </c>
      <c r="B46" s="64"/>
      <c r="C46" s="101" t="s">
        <v>880</v>
      </c>
      <c r="D46" s="101" t="s">
        <v>881</v>
      </c>
      <c r="E46" s="316" t="s">
        <v>108</v>
      </c>
      <c r="F46" s="21" t="s">
        <v>8</v>
      </c>
      <c r="G46" s="36"/>
      <c r="H46" s="36"/>
      <c r="I46" s="37"/>
      <c r="J46" s="39"/>
      <c r="K46" s="42"/>
      <c r="L46" s="23"/>
    </row>
    <row r="47" spans="1:22" ht="16.5" customHeight="1" x14ac:dyDescent="0.25">
      <c r="A47" s="64" t="s">
        <v>107</v>
      </c>
      <c r="B47" s="64"/>
      <c r="C47" s="101" t="s">
        <v>880</v>
      </c>
      <c r="D47" s="101" t="s">
        <v>882</v>
      </c>
      <c r="E47" s="316" t="s">
        <v>108</v>
      </c>
      <c r="F47" s="21" t="s">
        <v>8</v>
      </c>
      <c r="G47" s="36"/>
      <c r="H47" s="36"/>
      <c r="I47" s="37"/>
      <c r="J47" s="39"/>
      <c r="K47" s="42"/>
      <c r="L47" s="23"/>
    </row>
    <row r="48" spans="1:22" ht="16.5" customHeight="1" x14ac:dyDescent="0.25">
      <c r="A48" s="64" t="s">
        <v>109</v>
      </c>
      <c r="B48" s="64"/>
      <c r="C48" s="101" t="s">
        <v>880</v>
      </c>
      <c r="D48" s="101" t="s">
        <v>883</v>
      </c>
      <c r="E48" s="316" t="s">
        <v>111</v>
      </c>
      <c r="F48" s="21" t="s">
        <v>8</v>
      </c>
      <c r="G48" s="36"/>
      <c r="H48" s="36"/>
      <c r="I48" s="37"/>
      <c r="J48" s="39"/>
      <c r="K48" s="42"/>
      <c r="L48" s="23"/>
    </row>
    <row r="49" spans="1:12" ht="16.5" customHeight="1" x14ac:dyDescent="0.25">
      <c r="A49" s="64" t="s">
        <v>110</v>
      </c>
      <c r="B49" s="64"/>
      <c r="C49" s="101" t="s">
        <v>880</v>
      </c>
      <c r="D49" s="101" t="s">
        <v>884</v>
      </c>
      <c r="E49" s="316" t="s">
        <v>113</v>
      </c>
      <c r="F49" s="21" t="s">
        <v>8</v>
      </c>
      <c r="G49" s="36"/>
      <c r="H49" s="36"/>
      <c r="I49" s="37"/>
      <c r="J49" s="39"/>
      <c r="K49" s="42"/>
      <c r="L49" s="23"/>
    </row>
    <row r="50" spans="1:12" ht="16.5" customHeight="1" x14ac:dyDescent="0.25">
      <c r="A50" s="64" t="s">
        <v>112</v>
      </c>
      <c r="B50" s="64"/>
      <c r="C50" s="101" t="s">
        <v>880</v>
      </c>
      <c r="D50" s="101" t="s">
        <v>885</v>
      </c>
      <c r="E50" s="316" t="s">
        <v>113</v>
      </c>
      <c r="F50" s="21" t="s">
        <v>8</v>
      </c>
      <c r="G50" s="36"/>
      <c r="H50" s="36"/>
      <c r="I50" s="37"/>
      <c r="J50" s="39"/>
      <c r="K50" s="42"/>
      <c r="L50" s="23"/>
    </row>
    <row r="51" spans="1:12" ht="16.5" customHeight="1" x14ac:dyDescent="0.25">
      <c r="A51" s="64" t="s">
        <v>114</v>
      </c>
      <c r="B51" s="64"/>
      <c r="C51" s="101" t="s">
        <v>880</v>
      </c>
      <c r="D51" s="101" t="s">
        <v>886</v>
      </c>
      <c r="E51" s="316" t="s">
        <v>113</v>
      </c>
      <c r="F51" s="21" t="s">
        <v>8</v>
      </c>
      <c r="G51" s="36"/>
      <c r="H51" s="36"/>
      <c r="I51" s="37"/>
      <c r="J51" s="39"/>
      <c r="K51" s="42"/>
      <c r="L51" s="23"/>
    </row>
    <row r="52" spans="1:12" ht="16.5" customHeight="1" x14ac:dyDescent="0.25">
      <c r="A52" s="64" t="s">
        <v>115</v>
      </c>
      <c r="B52" s="64"/>
      <c r="C52" s="101" t="s">
        <v>887</v>
      </c>
      <c r="D52" s="101" t="s">
        <v>888</v>
      </c>
      <c r="E52" s="316" t="s">
        <v>117</v>
      </c>
      <c r="F52" s="21" t="s">
        <v>8</v>
      </c>
      <c r="G52" s="36"/>
      <c r="H52" s="36"/>
      <c r="I52" s="37"/>
      <c r="J52" s="39"/>
      <c r="K52" s="42"/>
      <c r="L52" s="23"/>
    </row>
    <row r="53" spans="1:12" ht="16.5" customHeight="1" x14ac:dyDescent="0.25">
      <c r="A53" s="64" t="s">
        <v>116</v>
      </c>
      <c r="B53" s="64"/>
      <c r="C53" s="101" t="s">
        <v>887</v>
      </c>
      <c r="D53" s="101" t="s">
        <v>889</v>
      </c>
      <c r="E53" s="316" t="s">
        <v>119</v>
      </c>
      <c r="F53" s="21" t="s">
        <v>8</v>
      </c>
      <c r="G53" s="36"/>
      <c r="H53" s="36"/>
      <c r="I53" s="37"/>
      <c r="J53" s="39"/>
      <c r="K53" s="42"/>
      <c r="L53" s="23"/>
    </row>
    <row r="54" spans="1:12" ht="16.5" customHeight="1" x14ac:dyDescent="0.25">
      <c r="A54" s="64" t="s">
        <v>118</v>
      </c>
      <c r="B54" s="64"/>
      <c r="C54" s="101" t="s">
        <v>887</v>
      </c>
      <c r="D54" s="101" t="s">
        <v>890</v>
      </c>
      <c r="E54" s="316" t="s">
        <v>119</v>
      </c>
      <c r="F54" s="21" t="s">
        <v>8</v>
      </c>
      <c r="G54" s="36"/>
      <c r="H54" s="36"/>
      <c r="I54" s="37"/>
      <c r="J54" s="39"/>
      <c r="K54" s="42"/>
      <c r="L54" s="23"/>
    </row>
    <row r="55" spans="1:12" ht="16.5" customHeight="1" x14ac:dyDescent="0.25">
      <c r="A55" s="64" t="s">
        <v>120</v>
      </c>
      <c r="B55" s="64"/>
      <c r="C55" s="101" t="s">
        <v>887</v>
      </c>
      <c r="D55" s="101" t="s">
        <v>891</v>
      </c>
      <c r="E55" s="316" t="s">
        <v>119</v>
      </c>
      <c r="F55" s="21" t="s">
        <v>8</v>
      </c>
      <c r="G55" s="36"/>
      <c r="H55" s="36"/>
      <c r="I55" s="37"/>
      <c r="J55" s="39"/>
      <c r="K55" s="42"/>
      <c r="L55" s="23"/>
    </row>
    <row r="56" spans="1:12" ht="16.5" customHeight="1" x14ac:dyDescent="0.25">
      <c r="A56" s="64" t="s">
        <v>121</v>
      </c>
      <c r="B56" s="64"/>
      <c r="C56" s="101" t="s">
        <v>887</v>
      </c>
      <c r="D56" s="101" t="s">
        <v>892</v>
      </c>
      <c r="E56" s="316" t="s">
        <v>123</v>
      </c>
      <c r="F56" s="21" t="s">
        <v>8</v>
      </c>
      <c r="G56" s="36"/>
      <c r="H56" s="36"/>
      <c r="I56" s="37"/>
      <c r="J56" s="39"/>
      <c r="K56" s="42"/>
      <c r="L56" s="23"/>
    </row>
    <row r="57" spans="1:12" ht="16.5" customHeight="1" x14ac:dyDescent="0.25">
      <c r="A57" s="64" t="s">
        <v>122</v>
      </c>
      <c r="B57" s="64"/>
      <c r="C57" s="101" t="s">
        <v>887</v>
      </c>
      <c r="D57" s="101" t="s">
        <v>893</v>
      </c>
      <c r="E57" s="316" t="s">
        <v>123</v>
      </c>
      <c r="F57" s="21" t="s">
        <v>8</v>
      </c>
      <c r="G57" s="36"/>
      <c r="H57" s="36"/>
      <c r="I57" s="37"/>
      <c r="J57" s="39"/>
      <c r="K57" s="42"/>
      <c r="L57" s="23"/>
    </row>
    <row r="58" spans="1:12" ht="16.5" customHeight="1" x14ac:dyDescent="0.25">
      <c r="A58" s="64" t="s">
        <v>124</v>
      </c>
      <c r="B58" s="64"/>
      <c r="C58" s="101" t="s">
        <v>887</v>
      </c>
      <c r="D58" s="101" t="s">
        <v>886</v>
      </c>
      <c r="E58" s="316" t="s">
        <v>123</v>
      </c>
      <c r="F58" s="21" t="s">
        <v>8</v>
      </c>
      <c r="G58" s="36"/>
      <c r="H58" s="36"/>
      <c r="I58" s="37"/>
      <c r="J58" s="39"/>
      <c r="K58" s="42"/>
      <c r="L58" s="23"/>
    </row>
    <row r="59" spans="1:12" ht="16.5" customHeight="1" x14ac:dyDescent="0.25">
      <c r="A59" s="64" t="s">
        <v>125</v>
      </c>
      <c r="B59" s="64"/>
      <c r="C59" s="101" t="s">
        <v>880</v>
      </c>
      <c r="D59" s="101" t="s">
        <v>894</v>
      </c>
      <c r="E59" s="316"/>
      <c r="F59" s="21" t="s">
        <v>8</v>
      </c>
      <c r="G59" s="68"/>
      <c r="H59" s="36"/>
      <c r="I59" s="37"/>
      <c r="J59" s="43" t="s">
        <v>245</v>
      </c>
      <c r="K59" s="42"/>
      <c r="L59" s="23"/>
    </row>
    <row r="60" spans="1:12" ht="16.5" customHeight="1" x14ac:dyDescent="0.25">
      <c r="A60" s="64" t="s">
        <v>126</v>
      </c>
      <c r="B60" s="64"/>
      <c r="C60" s="101" t="s">
        <v>887</v>
      </c>
      <c r="D60" s="101" t="s">
        <v>894</v>
      </c>
      <c r="E60" s="316"/>
      <c r="F60" s="21" t="s">
        <v>8</v>
      </c>
      <c r="G60" s="68"/>
      <c r="H60" s="36"/>
      <c r="I60" s="37"/>
      <c r="J60" s="43" t="s">
        <v>380</v>
      </c>
      <c r="K60" s="42"/>
      <c r="L60" s="23"/>
    </row>
    <row r="61" spans="1:12" ht="18" customHeight="1" x14ac:dyDescent="0.25">
      <c r="A61" s="64" t="s">
        <v>127</v>
      </c>
      <c r="B61" s="64"/>
      <c r="C61" s="101" t="s">
        <v>895</v>
      </c>
      <c r="D61" s="101" t="s">
        <v>896</v>
      </c>
      <c r="E61" s="316"/>
      <c r="F61" s="21" t="s">
        <v>8</v>
      </c>
      <c r="G61" s="50"/>
      <c r="H61" s="50"/>
      <c r="I61" s="39"/>
      <c r="J61" s="39" t="s">
        <v>246</v>
      </c>
      <c r="K61" s="42"/>
      <c r="L61" s="23"/>
    </row>
    <row r="62" spans="1:12" ht="18" customHeight="1" x14ac:dyDescent="0.25">
      <c r="A62" s="64" t="s">
        <v>128</v>
      </c>
      <c r="B62" s="64"/>
      <c r="C62" s="101" t="s">
        <v>895</v>
      </c>
      <c r="D62" s="101" t="s">
        <v>897</v>
      </c>
      <c r="E62" s="316"/>
      <c r="F62" s="21" t="s">
        <v>8</v>
      </c>
      <c r="G62" s="50"/>
      <c r="H62" s="50"/>
      <c r="I62" s="39"/>
      <c r="J62" s="39" t="s">
        <v>247</v>
      </c>
      <c r="K62" s="42"/>
      <c r="L62" s="23"/>
    </row>
    <row r="63" spans="1:12" ht="18" customHeight="1" x14ac:dyDescent="0.25">
      <c r="A63" s="64" t="s">
        <v>129</v>
      </c>
      <c r="B63" s="64"/>
      <c r="C63" s="101" t="s">
        <v>895</v>
      </c>
      <c r="D63" s="101" t="s">
        <v>894</v>
      </c>
      <c r="E63" s="316"/>
      <c r="F63" s="21" t="s">
        <v>8</v>
      </c>
      <c r="G63" s="50"/>
      <c r="H63" s="50"/>
      <c r="I63" s="39"/>
      <c r="J63" s="39" t="s">
        <v>551</v>
      </c>
      <c r="K63" s="42"/>
      <c r="L63" s="23"/>
    </row>
    <row r="64" spans="1:12" ht="18" customHeight="1" x14ac:dyDescent="0.25">
      <c r="A64" s="64" t="s">
        <v>130</v>
      </c>
      <c r="B64" s="64"/>
      <c r="C64" s="101" t="s">
        <v>895</v>
      </c>
      <c r="D64" s="101" t="s">
        <v>898</v>
      </c>
      <c r="E64" s="316" t="s">
        <v>493</v>
      </c>
      <c r="F64" s="21" t="s">
        <v>8</v>
      </c>
      <c r="G64" s="50"/>
      <c r="H64" s="66" t="s">
        <v>248</v>
      </c>
      <c r="I64" s="39"/>
      <c r="J64" s="39" t="s">
        <v>249</v>
      </c>
      <c r="K64" s="42"/>
      <c r="L64" s="23"/>
    </row>
    <row r="65" spans="1:12" ht="18" customHeight="1" x14ac:dyDescent="0.25">
      <c r="A65" s="64" t="s">
        <v>131</v>
      </c>
      <c r="B65" s="64"/>
      <c r="C65" s="101" t="s">
        <v>895</v>
      </c>
      <c r="D65" s="101" t="s">
        <v>899</v>
      </c>
      <c r="E65" s="316" t="s">
        <v>1214</v>
      </c>
      <c r="F65" s="21" t="s">
        <v>8</v>
      </c>
      <c r="G65" s="49" t="s">
        <v>250</v>
      </c>
      <c r="H65" s="50"/>
      <c r="I65" s="39"/>
      <c r="J65" s="37" t="s">
        <v>1210</v>
      </c>
      <c r="K65" s="42"/>
      <c r="L65" s="23"/>
    </row>
    <row r="66" spans="1:12" ht="18" customHeight="1" x14ac:dyDescent="0.25">
      <c r="A66" s="64" t="s">
        <v>132</v>
      </c>
      <c r="B66" s="64"/>
      <c r="C66" s="101" t="s">
        <v>895</v>
      </c>
      <c r="D66" s="101" t="s">
        <v>900</v>
      </c>
      <c r="E66" s="319" t="s">
        <v>1213</v>
      </c>
      <c r="F66" s="21" t="s">
        <v>8</v>
      </c>
      <c r="G66" s="50"/>
      <c r="H66" s="50"/>
      <c r="I66" s="39"/>
      <c r="J66" s="65" t="s">
        <v>1215</v>
      </c>
      <c r="K66" s="42"/>
      <c r="L66" s="23"/>
    </row>
    <row r="67" spans="1:12" ht="18" customHeight="1" x14ac:dyDescent="0.25">
      <c r="A67" s="64" t="s">
        <v>133</v>
      </c>
      <c r="B67" s="64"/>
      <c r="C67" s="101" t="s">
        <v>895</v>
      </c>
      <c r="D67" s="101" t="s">
        <v>901</v>
      </c>
      <c r="E67" s="320" t="s">
        <v>252</v>
      </c>
      <c r="F67" s="21" t="s">
        <v>8</v>
      </c>
      <c r="G67" s="50"/>
      <c r="H67" s="50"/>
      <c r="I67" s="39"/>
      <c r="J67" s="43" t="s">
        <v>495</v>
      </c>
      <c r="K67" s="42"/>
      <c r="L67" s="23"/>
    </row>
    <row r="68" spans="1:12" ht="16.5" customHeight="1" x14ac:dyDescent="0.25">
      <c r="A68" s="64" t="s">
        <v>134</v>
      </c>
      <c r="B68" s="64"/>
      <c r="C68" s="101" t="s">
        <v>895</v>
      </c>
      <c r="D68" s="101" t="s">
        <v>902</v>
      </c>
      <c r="E68" s="316" t="s">
        <v>136</v>
      </c>
      <c r="F68" s="21" t="s">
        <v>8</v>
      </c>
      <c r="G68" s="36"/>
      <c r="H68" s="36"/>
      <c r="I68" s="37"/>
      <c r="J68" s="581"/>
      <c r="K68" s="42"/>
      <c r="L68" s="23"/>
    </row>
    <row r="69" spans="1:12" ht="16.5" customHeight="1" x14ac:dyDescent="0.25">
      <c r="A69" s="64" t="s">
        <v>135</v>
      </c>
      <c r="B69" s="64"/>
      <c r="C69" s="101" t="s">
        <v>895</v>
      </c>
      <c r="D69" s="101" t="s">
        <v>903</v>
      </c>
      <c r="E69" s="316" t="s">
        <v>136</v>
      </c>
      <c r="F69" s="21" t="s">
        <v>8</v>
      </c>
      <c r="G69" s="36"/>
      <c r="H69" s="36"/>
      <c r="I69" s="37"/>
      <c r="J69" s="581"/>
      <c r="K69" s="42"/>
      <c r="L69" s="23"/>
    </row>
    <row r="70" spans="1:12" ht="16.5" customHeight="1" x14ac:dyDescent="0.25">
      <c r="A70" s="64" t="s">
        <v>137</v>
      </c>
      <c r="B70" s="64"/>
      <c r="C70" s="101" t="s">
        <v>895</v>
      </c>
      <c r="D70" s="101" t="s">
        <v>904</v>
      </c>
      <c r="E70" s="316" t="s">
        <v>136</v>
      </c>
      <c r="F70" s="21" t="s">
        <v>8</v>
      </c>
      <c r="G70" s="36"/>
      <c r="H70" s="36"/>
      <c r="I70" s="37"/>
      <c r="J70" s="581"/>
      <c r="K70" s="42"/>
      <c r="L70" s="23"/>
    </row>
    <row r="71" spans="1:12" ht="16.5" customHeight="1" x14ac:dyDescent="0.25">
      <c r="A71" s="64" t="s">
        <v>138</v>
      </c>
      <c r="B71" s="64"/>
      <c r="C71" s="101" t="s">
        <v>895</v>
      </c>
      <c r="D71" s="101" t="s">
        <v>905</v>
      </c>
      <c r="E71" s="316" t="s">
        <v>140</v>
      </c>
      <c r="F71" s="21" t="s">
        <v>8</v>
      </c>
      <c r="G71" s="36"/>
      <c r="H71" s="36"/>
      <c r="I71" s="37"/>
      <c r="J71" s="581"/>
      <c r="K71" s="42"/>
      <c r="L71" s="23"/>
    </row>
    <row r="72" spans="1:12" ht="16.5" customHeight="1" x14ac:dyDescent="0.25">
      <c r="A72" s="64" t="s">
        <v>139</v>
      </c>
      <c r="B72" s="64"/>
      <c r="C72" s="101" t="s">
        <v>895</v>
      </c>
      <c r="D72" s="101" t="s">
        <v>906</v>
      </c>
      <c r="E72" s="316" t="s">
        <v>140</v>
      </c>
      <c r="F72" s="21" t="s">
        <v>8</v>
      </c>
      <c r="G72" s="36"/>
      <c r="H72" s="36"/>
      <c r="I72" s="37"/>
      <c r="J72" s="581"/>
      <c r="K72" s="42"/>
      <c r="L72" s="23"/>
    </row>
    <row r="73" spans="1:12" ht="16.5" customHeight="1" x14ac:dyDescent="0.25">
      <c r="A73" s="64" t="s">
        <v>141</v>
      </c>
      <c r="B73" s="64"/>
      <c r="C73" s="101" t="s">
        <v>895</v>
      </c>
      <c r="D73" s="101" t="s">
        <v>907</v>
      </c>
      <c r="E73" s="316" t="s">
        <v>140</v>
      </c>
      <c r="F73" s="21" t="s">
        <v>8</v>
      </c>
      <c r="G73" s="36"/>
      <c r="H73" s="36"/>
      <c r="I73" s="37"/>
      <c r="J73" s="581"/>
      <c r="K73" s="42"/>
      <c r="L73" s="23"/>
    </row>
    <row r="74" spans="1:12" ht="16.5" customHeight="1" x14ac:dyDescent="0.25">
      <c r="A74" s="64" t="s">
        <v>142</v>
      </c>
      <c r="B74" s="64"/>
      <c r="C74" s="101" t="s">
        <v>895</v>
      </c>
      <c r="D74" s="101" t="s">
        <v>908</v>
      </c>
      <c r="E74" s="316" t="s">
        <v>144</v>
      </c>
      <c r="F74" s="21" t="s">
        <v>8</v>
      </c>
      <c r="G74" s="36"/>
      <c r="H74" s="36"/>
      <c r="I74" s="37"/>
      <c r="J74" s="581"/>
      <c r="K74" s="42"/>
      <c r="L74" s="23"/>
    </row>
    <row r="75" spans="1:12" ht="16.5" customHeight="1" x14ac:dyDescent="0.25">
      <c r="A75" s="64" t="s">
        <v>143</v>
      </c>
      <c r="B75" s="64"/>
      <c r="C75" s="101" t="s">
        <v>909</v>
      </c>
      <c r="D75" s="101" t="s">
        <v>1569</v>
      </c>
      <c r="E75" s="316"/>
      <c r="F75" s="21" t="s">
        <v>8</v>
      </c>
      <c r="G75" s="36"/>
      <c r="H75" s="36"/>
      <c r="I75" s="37"/>
      <c r="J75" s="43" t="s">
        <v>2019</v>
      </c>
      <c r="K75" s="42"/>
      <c r="L75" s="23"/>
    </row>
    <row r="76" spans="1:12" ht="16.5" customHeight="1" x14ac:dyDescent="0.25">
      <c r="A76" s="64" t="s">
        <v>292</v>
      </c>
      <c r="B76" s="64"/>
      <c r="C76" s="74" t="s">
        <v>751</v>
      </c>
      <c r="D76" s="74" t="s">
        <v>753</v>
      </c>
      <c r="E76" s="321" t="s">
        <v>253</v>
      </c>
      <c r="F76" s="21" t="s">
        <v>8</v>
      </c>
      <c r="G76" s="69"/>
      <c r="H76" s="70"/>
      <c r="I76" s="65" t="s">
        <v>366</v>
      </c>
      <c r="J76" s="330" t="s">
        <v>367</v>
      </c>
      <c r="K76" s="42"/>
      <c r="L76" s="23"/>
    </row>
    <row r="77" spans="1:12" ht="16.5" customHeight="1" x14ac:dyDescent="0.25">
      <c r="A77" s="64" t="s">
        <v>293</v>
      </c>
      <c r="B77" s="64"/>
      <c r="C77" s="74" t="s">
        <v>751</v>
      </c>
      <c r="D77" s="74" t="s">
        <v>755</v>
      </c>
      <c r="E77" s="321" t="s">
        <v>253</v>
      </c>
      <c r="F77" s="21" t="s">
        <v>8</v>
      </c>
      <c r="G77" s="69"/>
      <c r="H77" s="70"/>
      <c r="I77" s="43" t="s">
        <v>368</v>
      </c>
      <c r="J77" s="330" t="s">
        <v>369</v>
      </c>
      <c r="K77" s="42"/>
      <c r="L77" s="23"/>
    </row>
    <row r="78" spans="1:12" ht="16.5" customHeight="1" x14ac:dyDescent="0.25">
      <c r="A78" s="64" t="s">
        <v>294</v>
      </c>
      <c r="B78" s="64"/>
      <c r="C78" s="74" t="s">
        <v>751</v>
      </c>
      <c r="D78" s="74" t="s">
        <v>757</v>
      </c>
      <c r="E78" s="321" t="s">
        <v>253</v>
      </c>
      <c r="F78" s="21" t="s">
        <v>8</v>
      </c>
      <c r="G78" s="69"/>
      <c r="H78" s="70"/>
      <c r="I78" s="43" t="s">
        <v>254</v>
      </c>
      <c r="J78" s="46" t="s">
        <v>381</v>
      </c>
      <c r="K78" s="42"/>
      <c r="L78" s="23"/>
    </row>
    <row r="79" spans="1:12" ht="16.5" customHeight="1" x14ac:dyDescent="0.25">
      <c r="A79" s="64" t="s">
        <v>295</v>
      </c>
      <c r="B79" s="64"/>
      <c r="C79" s="74" t="s">
        <v>751</v>
      </c>
      <c r="D79" s="74" t="s">
        <v>759</v>
      </c>
      <c r="E79" s="321"/>
      <c r="F79" s="21" t="s">
        <v>8</v>
      </c>
      <c r="G79" s="69"/>
      <c r="H79" s="70"/>
      <c r="I79" s="43" t="s">
        <v>595</v>
      </c>
      <c r="J79" s="44"/>
      <c r="K79" s="42"/>
      <c r="L79" s="23"/>
    </row>
    <row r="80" spans="1:12" ht="16.5" customHeight="1" x14ac:dyDescent="0.25">
      <c r="A80" s="64" t="s">
        <v>296</v>
      </c>
      <c r="B80" s="64"/>
      <c r="C80" s="74" t="s">
        <v>751</v>
      </c>
      <c r="D80" s="74" t="s">
        <v>761</v>
      </c>
      <c r="E80" s="321"/>
      <c r="F80" s="21" t="s">
        <v>8</v>
      </c>
      <c r="G80" s="69"/>
      <c r="H80" s="70"/>
      <c r="I80" s="329"/>
      <c r="J80" s="46" t="s">
        <v>2308</v>
      </c>
      <c r="K80" s="42"/>
      <c r="L80" s="24"/>
    </row>
    <row r="81" spans="1:12" ht="16.5" customHeight="1" x14ac:dyDescent="0.25">
      <c r="A81" s="64" t="s">
        <v>297</v>
      </c>
      <c r="B81" s="64"/>
      <c r="C81" s="74" t="s">
        <v>751</v>
      </c>
      <c r="D81" s="74" t="s">
        <v>763</v>
      </c>
      <c r="E81" s="321"/>
      <c r="F81" s="21" t="s">
        <v>8</v>
      </c>
      <c r="G81" s="69"/>
      <c r="H81" s="70"/>
      <c r="I81" s="43" t="s">
        <v>596</v>
      </c>
      <c r="J81" s="46" t="s">
        <v>2010</v>
      </c>
      <c r="K81" s="42"/>
      <c r="L81" s="23"/>
    </row>
    <row r="82" spans="1:12" ht="16.5" customHeight="1" x14ac:dyDescent="0.25">
      <c r="A82" s="64" t="s">
        <v>298</v>
      </c>
      <c r="B82" s="64"/>
      <c r="C82" s="101" t="s">
        <v>751</v>
      </c>
      <c r="D82" s="101" t="s">
        <v>765</v>
      </c>
      <c r="E82" s="321" t="s">
        <v>255</v>
      </c>
      <c r="F82" s="21" t="s">
        <v>8</v>
      </c>
      <c r="G82" s="69"/>
      <c r="H82" s="70"/>
      <c r="I82" s="43" t="s">
        <v>594</v>
      </c>
      <c r="J82" s="46"/>
      <c r="K82" s="42"/>
      <c r="L82" s="24"/>
    </row>
    <row r="83" spans="1:12" ht="16.5" customHeight="1" x14ac:dyDescent="0.25">
      <c r="A83" s="64" t="s">
        <v>299</v>
      </c>
      <c r="B83" s="64"/>
      <c r="C83" s="74" t="s">
        <v>751</v>
      </c>
      <c r="D83" s="74" t="s">
        <v>767</v>
      </c>
      <c r="E83" s="321" t="s">
        <v>39</v>
      </c>
      <c r="F83" s="21" t="s">
        <v>8</v>
      </c>
      <c r="G83" s="69"/>
      <c r="H83" s="70"/>
      <c r="I83" s="43" t="s">
        <v>382</v>
      </c>
      <c r="J83" s="46"/>
      <c r="K83" s="42"/>
      <c r="L83" s="23"/>
    </row>
    <row r="84" spans="1:12" ht="16.5" customHeight="1" x14ac:dyDescent="0.25">
      <c r="A84" s="64" t="s">
        <v>300</v>
      </c>
      <c r="B84" s="64"/>
      <c r="C84" s="74" t="s">
        <v>751</v>
      </c>
      <c r="D84" s="74" t="s">
        <v>769</v>
      </c>
      <c r="E84" s="321" t="s">
        <v>257</v>
      </c>
      <c r="F84" s="21" t="s">
        <v>8</v>
      </c>
      <c r="G84" s="69"/>
      <c r="H84" s="70"/>
      <c r="I84" s="43" t="s">
        <v>256</v>
      </c>
      <c r="J84" s="46"/>
      <c r="K84" s="42"/>
      <c r="L84" s="23"/>
    </row>
    <row r="85" spans="1:12" ht="16.5" customHeight="1" x14ac:dyDescent="0.25">
      <c r="A85" s="64" t="s">
        <v>301</v>
      </c>
      <c r="B85" s="64"/>
      <c r="C85" s="101" t="s">
        <v>751</v>
      </c>
      <c r="D85" s="101" t="s">
        <v>771</v>
      </c>
      <c r="E85" s="321" t="s">
        <v>255</v>
      </c>
      <c r="F85" s="21" t="s">
        <v>8</v>
      </c>
      <c r="G85" s="69"/>
      <c r="H85" s="70"/>
      <c r="I85" s="43" t="s">
        <v>383</v>
      </c>
      <c r="J85" s="46"/>
      <c r="K85" s="42"/>
      <c r="L85" s="23"/>
    </row>
    <row r="86" spans="1:12" ht="16.5" customHeight="1" x14ac:dyDescent="0.25">
      <c r="A86" s="64" t="s">
        <v>302</v>
      </c>
      <c r="B86" s="64"/>
      <c r="C86" s="74" t="s">
        <v>751</v>
      </c>
      <c r="D86" s="74" t="s">
        <v>773</v>
      </c>
      <c r="E86" s="321" t="s">
        <v>40</v>
      </c>
      <c r="F86" s="21" t="s">
        <v>8</v>
      </c>
      <c r="G86" s="69"/>
      <c r="H86" s="70"/>
      <c r="I86" s="43" t="s">
        <v>384</v>
      </c>
      <c r="J86" s="46"/>
      <c r="K86" s="42"/>
      <c r="L86" s="23"/>
    </row>
    <row r="87" spans="1:12" ht="16.5" customHeight="1" x14ac:dyDescent="0.25">
      <c r="A87" s="64" t="s">
        <v>145</v>
      </c>
      <c r="B87" s="64"/>
      <c r="C87" s="74" t="s">
        <v>751</v>
      </c>
      <c r="D87" s="74" t="s">
        <v>775</v>
      </c>
      <c r="E87" s="321" t="s">
        <v>258</v>
      </c>
      <c r="F87" s="21" t="s">
        <v>8</v>
      </c>
      <c r="G87" s="69"/>
      <c r="H87" s="70"/>
      <c r="I87" s="43" t="s">
        <v>256</v>
      </c>
      <c r="J87" s="46"/>
      <c r="K87" s="42"/>
      <c r="L87" s="23"/>
    </row>
    <row r="88" spans="1:12" ht="16.5" customHeight="1" x14ac:dyDescent="0.25">
      <c r="A88" s="64" t="s">
        <v>146</v>
      </c>
      <c r="B88" s="64"/>
      <c r="C88" s="74" t="s">
        <v>751</v>
      </c>
      <c r="D88" s="74" t="s">
        <v>777</v>
      </c>
      <c r="E88" s="321" t="s">
        <v>259</v>
      </c>
      <c r="F88" s="21" t="s">
        <v>8</v>
      </c>
      <c r="G88" s="69"/>
      <c r="H88" s="70"/>
      <c r="I88" s="329" t="s">
        <v>260</v>
      </c>
      <c r="J88" s="46"/>
      <c r="K88" s="42"/>
      <c r="L88" s="23"/>
    </row>
    <row r="89" spans="1:12" ht="16.5" customHeight="1" x14ac:dyDescent="0.25">
      <c r="A89" s="64" t="s">
        <v>147</v>
      </c>
      <c r="B89" s="64"/>
      <c r="C89" s="74" t="s">
        <v>751</v>
      </c>
      <c r="D89" s="74" t="s">
        <v>779</v>
      </c>
      <c r="E89" s="321" t="s">
        <v>261</v>
      </c>
      <c r="F89" s="21" t="s">
        <v>8</v>
      </c>
      <c r="G89" s="69"/>
      <c r="H89" s="70"/>
      <c r="I89" s="39" t="s">
        <v>262</v>
      </c>
      <c r="J89" s="46"/>
      <c r="K89" s="42"/>
      <c r="L89" s="23"/>
    </row>
    <row r="90" spans="1:12" ht="16.5" customHeight="1" x14ac:dyDescent="0.25">
      <c r="A90" s="64" t="s">
        <v>148</v>
      </c>
      <c r="B90" s="64"/>
      <c r="C90" s="74" t="s">
        <v>751</v>
      </c>
      <c r="D90" s="74" t="s">
        <v>781</v>
      </c>
      <c r="E90" s="316"/>
      <c r="F90" s="21" t="s">
        <v>8</v>
      </c>
      <c r="G90" s="69"/>
      <c r="H90" s="70"/>
      <c r="I90" s="38"/>
      <c r="J90" s="46" t="s">
        <v>385</v>
      </c>
      <c r="K90" s="42"/>
      <c r="L90" s="23"/>
    </row>
    <row r="91" spans="1:12" ht="16.5" customHeight="1" x14ac:dyDescent="0.25">
      <c r="A91" s="64" t="s">
        <v>149</v>
      </c>
      <c r="B91" s="64"/>
      <c r="C91" s="74" t="s">
        <v>751</v>
      </c>
      <c r="D91" s="74" t="s">
        <v>783</v>
      </c>
      <c r="E91" s="316"/>
      <c r="F91" s="21" t="s">
        <v>8</v>
      </c>
      <c r="G91" s="69"/>
      <c r="H91" s="70"/>
      <c r="I91" s="39"/>
      <c r="J91" s="46" t="s">
        <v>386</v>
      </c>
      <c r="K91" s="42"/>
      <c r="L91" s="23"/>
    </row>
    <row r="92" spans="1:12" ht="16.5" customHeight="1" x14ac:dyDescent="0.25">
      <c r="A92" s="64" t="s">
        <v>150</v>
      </c>
      <c r="B92" s="64"/>
      <c r="C92" s="74" t="s">
        <v>751</v>
      </c>
      <c r="D92" s="74" t="s">
        <v>785</v>
      </c>
      <c r="E92" s="316"/>
      <c r="F92" s="21" t="s">
        <v>8</v>
      </c>
      <c r="G92" s="69"/>
      <c r="H92" s="70"/>
      <c r="I92" s="38"/>
      <c r="J92" s="46" t="s">
        <v>2319</v>
      </c>
      <c r="K92" s="42"/>
      <c r="L92" s="23"/>
    </row>
    <row r="93" spans="1:12" ht="16.5" customHeight="1" x14ac:dyDescent="0.25">
      <c r="A93" s="64" t="s">
        <v>151</v>
      </c>
      <c r="B93" s="64"/>
      <c r="C93" s="74" t="s">
        <v>751</v>
      </c>
      <c r="D93" s="74" t="s">
        <v>787</v>
      </c>
      <c r="E93" s="316"/>
      <c r="F93" s="21" t="s">
        <v>8</v>
      </c>
      <c r="G93" s="69"/>
      <c r="H93" s="70"/>
      <c r="I93" s="72" t="s">
        <v>263</v>
      </c>
      <c r="J93" s="114" t="s">
        <v>2307</v>
      </c>
      <c r="K93" s="104"/>
      <c r="L93" s="23"/>
    </row>
    <row r="94" spans="1:12" ht="16.5" customHeight="1" x14ac:dyDescent="0.25">
      <c r="A94" s="64" t="s">
        <v>152</v>
      </c>
      <c r="B94" s="64"/>
      <c r="C94" s="74" t="s">
        <v>751</v>
      </c>
      <c r="D94" s="74" t="s">
        <v>789</v>
      </c>
      <c r="E94" s="316"/>
      <c r="F94" s="21" t="s">
        <v>8</v>
      </c>
      <c r="G94" s="69"/>
      <c r="H94" s="70"/>
      <c r="I94" s="72" t="s">
        <v>387</v>
      </c>
      <c r="J94" s="46" t="s">
        <v>372</v>
      </c>
      <c r="K94" s="74"/>
      <c r="L94" s="23"/>
    </row>
    <row r="95" spans="1:12" ht="16.5" customHeight="1" x14ac:dyDescent="0.25">
      <c r="A95" s="64" t="s">
        <v>153</v>
      </c>
      <c r="B95" s="64"/>
      <c r="C95" s="74" t="s">
        <v>751</v>
      </c>
      <c r="D95" s="74" t="s">
        <v>791</v>
      </c>
      <c r="E95" s="316"/>
      <c r="F95" s="21" t="s">
        <v>8</v>
      </c>
      <c r="G95" s="69"/>
      <c r="H95" s="70"/>
      <c r="I95" s="72" t="s">
        <v>264</v>
      </c>
      <c r="J95" s="46" t="s">
        <v>2306</v>
      </c>
      <c r="K95" s="74"/>
      <c r="L95" s="23"/>
    </row>
    <row r="96" spans="1:12" ht="16.5" customHeight="1" x14ac:dyDescent="0.25">
      <c r="A96" s="64" t="s">
        <v>154</v>
      </c>
      <c r="B96" s="64"/>
      <c r="C96" s="74" t="s">
        <v>751</v>
      </c>
      <c r="D96" s="74" t="s">
        <v>793</v>
      </c>
      <c r="E96" s="316"/>
      <c r="F96" s="21" t="s">
        <v>8</v>
      </c>
      <c r="G96" s="69"/>
      <c r="H96" s="70"/>
      <c r="I96" s="72" t="s">
        <v>263</v>
      </c>
      <c r="J96" s="114" t="s">
        <v>1197</v>
      </c>
      <c r="K96" s="104"/>
      <c r="L96" s="23"/>
    </row>
    <row r="97" spans="1:12" ht="16.5" customHeight="1" x14ac:dyDescent="0.25">
      <c r="A97" s="64" t="s">
        <v>155</v>
      </c>
      <c r="B97" s="64"/>
      <c r="C97" s="74" t="s">
        <v>751</v>
      </c>
      <c r="D97" s="74" t="s">
        <v>795</v>
      </c>
      <c r="E97" s="316"/>
      <c r="F97" s="21" t="s">
        <v>8</v>
      </c>
      <c r="G97" s="69"/>
      <c r="H97" s="70"/>
      <c r="I97" s="39" t="s">
        <v>387</v>
      </c>
      <c r="J97" s="46" t="s">
        <v>372</v>
      </c>
      <c r="K97" s="104"/>
      <c r="L97" s="23"/>
    </row>
    <row r="98" spans="1:12" ht="16.5" customHeight="1" x14ac:dyDescent="0.25">
      <c r="A98" s="64" t="s">
        <v>156</v>
      </c>
      <c r="B98" s="64"/>
      <c r="C98" s="74" t="s">
        <v>751</v>
      </c>
      <c r="D98" s="74" t="s">
        <v>797</v>
      </c>
      <c r="E98" s="316"/>
      <c r="F98" s="21" t="s">
        <v>8</v>
      </c>
      <c r="G98" s="69"/>
      <c r="H98" s="70"/>
      <c r="I98" s="39" t="s">
        <v>265</v>
      </c>
      <c r="J98" s="46"/>
      <c r="K98" s="74"/>
      <c r="L98" s="23"/>
    </row>
    <row r="99" spans="1:12" ht="16.5" customHeight="1" x14ac:dyDescent="0.25">
      <c r="A99" s="64" t="s">
        <v>157</v>
      </c>
      <c r="B99" s="64"/>
      <c r="C99" s="74" t="s">
        <v>751</v>
      </c>
      <c r="D99" s="74" t="s">
        <v>799</v>
      </c>
      <c r="E99" s="316"/>
      <c r="F99" s="21" t="s">
        <v>8</v>
      </c>
      <c r="G99" s="69"/>
      <c r="H99" s="70"/>
      <c r="I99" s="39"/>
      <c r="J99" s="46" t="s">
        <v>2320</v>
      </c>
      <c r="K99" s="74"/>
      <c r="L99" s="23"/>
    </row>
    <row r="100" spans="1:12" ht="16.5" customHeight="1" x14ac:dyDescent="0.25">
      <c r="A100" s="64" t="s">
        <v>158</v>
      </c>
      <c r="B100" s="64"/>
      <c r="C100" s="74" t="s">
        <v>751</v>
      </c>
      <c r="D100" s="74" t="s">
        <v>801</v>
      </c>
      <c r="E100" s="316" t="s">
        <v>41</v>
      </c>
      <c r="F100" s="21" t="s">
        <v>8</v>
      </c>
      <c r="G100" s="69"/>
      <c r="H100" s="70"/>
      <c r="I100" s="39" t="s">
        <v>370</v>
      </c>
      <c r="J100" s="46" t="s">
        <v>371</v>
      </c>
      <c r="K100" s="74"/>
      <c r="L100" s="23"/>
    </row>
    <row r="101" spans="1:12" ht="16.5" customHeight="1" x14ac:dyDescent="0.25">
      <c r="A101" s="64" t="s">
        <v>159</v>
      </c>
      <c r="B101" s="64"/>
      <c r="C101" s="74" t="s">
        <v>751</v>
      </c>
      <c r="D101" s="74" t="s">
        <v>803</v>
      </c>
      <c r="E101" s="316"/>
      <c r="F101" s="21" t="s">
        <v>8</v>
      </c>
      <c r="G101" s="69"/>
      <c r="H101" s="70"/>
      <c r="I101" s="38"/>
      <c r="J101" s="46" t="s">
        <v>372</v>
      </c>
      <c r="K101" s="104"/>
      <c r="L101" s="23"/>
    </row>
    <row r="102" spans="1:12" ht="16.5" customHeight="1" x14ac:dyDescent="0.25">
      <c r="A102" s="64" t="s">
        <v>160</v>
      </c>
      <c r="B102" s="64"/>
      <c r="C102" s="74" t="s">
        <v>751</v>
      </c>
      <c r="D102" s="74" t="s">
        <v>805</v>
      </c>
      <c r="E102" s="316" t="s">
        <v>42</v>
      </c>
      <c r="F102" s="21" t="s">
        <v>8</v>
      </c>
      <c r="G102" s="69"/>
      <c r="H102" s="70"/>
      <c r="I102" s="39" t="s">
        <v>266</v>
      </c>
      <c r="J102" s="46" t="s">
        <v>2321</v>
      </c>
      <c r="K102" s="74"/>
      <c r="L102" s="23"/>
    </row>
    <row r="103" spans="1:12" ht="16.5" customHeight="1" x14ac:dyDescent="0.25">
      <c r="A103" s="64" t="s">
        <v>161</v>
      </c>
      <c r="B103" s="64"/>
      <c r="C103" s="74" t="s">
        <v>751</v>
      </c>
      <c r="D103" s="74" t="s">
        <v>807</v>
      </c>
      <c r="E103" s="316" t="s">
        <v>43</v>
      </c>
      <c r="F103" s="21" t="s">
        <v>8</v>
      </c>
      <c r="G103" s="69"/>
      <c r="H103" s="70"/>
      <c r="I103" s="39" t="s">
        <v>267</v>
      </c>
      <c r="J103" s="46" t="s">
        <v>2323</v>
      </c>
      <c r="K103" s="74"/>
      <c r="L103" s="23"/>
    </row>
    <row r="104" spans="1:12" ht="16.5" customHeight="1" x14ac:dyDescent="0.25">
      <c r="A104" s="64" t="s">
        <v>162</v>
      </c>
      <c r="B104" s="64"/>
      <c r="C104" s="74" t="s">
        <v>808</v>
      </c>
      <c r="D104" s="74" t="s">
        <v>911</v>
      </c>
      <c r="E104" s="316" t="s">
        <v>42</v>
      </c>
      <c r="F104" s="21" t="s">
        <v>8</v>
      </c>
      <c r="G104" s="69"/>
      <c r="H104" s="70"/>
      <c r="I104" s="43" t="s">
        <v>266</v>
      </c>
      <c r="J104" s="46" t="s">
        <v>2322</v>
      </c>
      <c r="K104" s="74"/>
      <c r="L104" s="23"/>
    </row>
    <row r="105" spans="1:12" ht="16.5" customHeight="1" x14ac:dyDescent="0.25">
      <c r="A105" s="64" t="s">
        <v>163</v>
      </c>
      <c r="B105" s="64"/>
      <c r="C105" s="74" t="s">
        <v>751</v>
      </c>
      <c r="D105" s="74" t="s">
        <v>811</v>
      </c>
      <c r="E105" s="316"/>
      <c r="F105" s="21" t="s">
        <v>8</v>
      </c>
      <c r="G105" s="69"/>
      <c r="H105" s="70"/>
      <c r="I105" s="43"/>
      <c r="J105" s="46" t="s">
        <v>268</v>
      </c>
      <c r="K105" s="74"/>
      <c r="L105" s="23"/>
    </row>
    <row r="106" spans="1:12" ht="16.5" customHeight="1" x14ac:dyDescent="0.25">
      <c r="A106" s="64" t="s">
        <v>164</v>
      </c>
      <c r="B106" s="64"/>
      <c r="C106" s="74" t="s">
        <v>751</v>
      </c>
      <c r="D106" s="74" t="s">
        <v>912</v>
      </c>
      <c r="E106" s="316"/>
      <c r="F106" s="21" t="s">
        <v>8</v>
      </c>
      <c r="G106" s="69"/>
      <c r="H106" s="70"/>
      <c r="I106" s="43"/>
      <c r="J106" s="46" t="s">
        <v>388</v>
      </c>
      <c r="K106" s="74"/>
      <c r="L106" s="23"/>
    </row>
    <row r="107" spans="1:12" ht="16.5" customHeight="1" x14ac:dyDescent="0.25">
      <c r="A107" s="64" t="s">
        <v>165</v>
      </c>
      <c r="B107" s="64"/>
      <c r="C107" s="74" t="s">
        <v>751</v>
      </c>
      <c r="D107" s="74" t="s">
        <v>814</v>
      </c>
      <c r="E107" s="316"/>
      <c r="F107" s="21" t="s">
        <v>8</v>
      </c>
      <c r="G107" s="69"/>
      <c r="H107" s="70"/>
      <c r="I107" s="43"/>
      <c r="J107" s="46" t="s">
        <v>1175</v>
      </c>
      <c r="K107" s="74"/>
      <c r="L107" s="23"/>
    </row>
    <row r="108" spans="1:12" ht="16.5" customHeight="1" x14ac:dyDescent="0.25">
      <c r="A108" s="64" t="s">
        <v>166</v>
      </c>
      <c r="B108" s="64"/>
      <c r="C108" s="74" t="s">
        <v>751</v>
      </c>
      <c r="D108" s="74" t="s">
        <v>816</v>
      </c>
      <c r="E108" s="316"/>
      <c r="F108" s="21" t="s">
        <v>8</v>
      </c>
      <c r="G108" s="69"/>
      <c r="H108" s="70"/>
      <c r="I108" s="72" t="s">
        <v>263</v>
      </c>
      <c r="J108" s="114" t="s">
        <v>1198</v>
      </c>
      <c r="K108" s="104"/>
      <c r="L108" s="23"/>
    </row>
    <row r="109" spans="1:12" ht="16.5" customHeight="1" x14ac:dyDescent="0.25">
      <c r="A109" s="64" t="s">
        <v>167</v>
      </c>
      <c r="B109" s="64"/>
      <c r="C109" s="74" t="s">
        <v>751</v>
      </c>
      <c r="D109" s="74" t="s">
        <v>818</v>
      </c>
      <c r="E109" s="316"/>
      <c r="F109" s="21" t="s">
        <v>8</v>
      </c>
      <c r="G109" s="69"/>
      <c r="H109" s="70"/>
      <c r="I109" s="72" t="s">
        <v>387</v>
      </c>
      <c r="J109" s="46" t="s">
        <v>1173</v>
      </c>
      <c r="K109" s="74"/>
      <c r="L109" s="23"/>
    </row>
    <row r="110" spans="1:12" ht="16.5" customHeight="1" x14ac:dyDescent="0.25">
      <c r="A110" s="64" t="s">
        <v>168</v>
      </c>
      <c r="B110" s="64"/>
      <c r="C110" s="74" t="s">
        <v>751</v>
      </c>
      <c r="D110" s="74" t="s">
        <v>820</v>
      </c>
      <c r="E110" s="316"/>
      <c r="F110" s="21" t="s">
        <v>8</v>
      </c>
      <c r="G110" s="69"/>
      <c r="H110" s="70"/>
      <c r="I110" s="72" t="s">
        <v>264</v>
      </c>
      <c r="J110" s="46" t="s">
        <v>1176</v>
      </c>
      <c r="K110" s="74"/>
      <c r="L110" s="23"/>
    </row>
    <row r="111" spans="1:12" ht="16.5" customHeight="1" x14ac:dyDescent="0.25">
      <c r="A111" s="64" t="s">
        <v>169</v>
      </c>
      <c r="B111" s="64"/>
      <c r="C111" s="74" t="s">
        <v>751</v>
      </c>
      <c r="D111" s="74" t="s">
        <v>822</v>
      </c>
      <c r="E111" s="316"/>
      <c r="F111" s="21" t="s">
        <v>8</v>
      </c>
      <c r="G111" s="69"/>
      <c r="H111" s="70"/>
      <c r="I111" s="72" t="s">
        <v>263</v>
      </c>
      <c r="J111" s="114" t="s">
        <v>1197</v>
      </c>
      <c r="K111" s="104"/>
      <c r="L111" s="23"/>
    </row>
    <row r="112" spans="1:12" ht="16.5" customHeight="1" x14ac:dyDescent="0.25">
      <c r="A112" s="64" t="s">
        <v>170</v>
      </c>
      <c r="B112" s="64"/>
      <c r="C112" s="74" t="s">
        <v>751</v>
      </c>
      <c r="D112" s="74" t="s">
        <v>824</v>
      </c>
      <c r="E112" s="316"/>
      <c r="F112" s="21" t="s">
        <v>8</v>
      </c>
      <c r="G112" s="69"/>
      <c r="H112" s="70"/>
      <c r="I112" s="43" t="s">
        <v>269</v>
      </c>
      <c r="J112" s="46" t="s">
        <v>270</v>
      </c>
      <c r="K112" s="42"/>
      <c r="L112" s="23"/>
    </row>
    <row r="113" spans="1:12" ht="16.5" customHeight="1" x14ac:dyDescent="0.25">
      <c r="A113" s="64" t="s">
        <v>171</v>
      </c>
      <c r="B113" s="64"/>
      <c r="C113" s="74" t="s">
        <v>751</v>
      </c>
      <c r="D113" s="74" t="s">
        <v>826</v>
      </c>
      <c r="E113" s="316"/>
      <c r="F113" s="21" t="s">
        <v>8</v>
      </c>
      <c r="G113" s="69"/>
      <c r="H113" s="70"/>
      <c r="I113" s="43" t="s">
        <v>271</v>
      </c>
      <c r="J113" s="46"/>
      <c r="K113" s="42"/>
      <c r="L113" s="23"/>
    </row>
    <row r="114" spans="1:12" ht="16.5" customHeight="1" x14ac:dyDescent="0.25">
      <c r="A114" s="64" t="s">
        <v>172</v>
      </c>
      <c r="B114" s="64"/>
      <c r="C114" s="101" t="s">
        <v>750</v>
      </c>
      <c r="D114" s="101" t="s">
        <v>1280</v>
      </c>
      <c r="E114" s="316" t="s">
        <v>174</v>
      </c>
      <c r="F114" s="21" t="s">
        <v>8</v>
      </c>
      <c r="G114" s="36"/>
      <c r="H114" s="36"/>
      <c r="I114" s="42"/>
      <c r="J114" s="43" t="s">
        <v>1457</v>
      </c>
      <c r="K114" s="42"/>
      <c r="L114" s="23"/>
    </row>
    <row r="115" spans="1:12" ht="16.5" customHeight="1" x14ac:dyDescent="0.25">
      <c r="A115" s="64" t="s">
        <v>173</v>
      </c>
      <c r="B115" s="64"/>
      <c r="C115" s="101" t="s">
        <v>750</v>
      </c>
      <c r="D115" s="101" t="s">
        <v>1281</v>
      </c>
      <c r="E115" s="316" t="s">
        <v>175</v>
      </c>
      <c r="F115" s="21" t="s">
        <v>8</v>
      </c>
      <c r="G115" s="36"/>
      <c r="H115" s="36"/>
      <c r="I115" s="42"/>
      <c r="J115" s="43" t="s">
        <v>1318</v>
      </c>
      <c r="K115" s="42"/>
      <c r="L115" s="23"/>
    </row>
    <row r="116" spans="1:12" ht="16.5" customHeight="1" x14ac:dyDescent="0.25">
      <c r="A116" s="64" t="s">
        <v>320</v>
      </c>
      <c r="B116" s="64"/>
      <c r="C116" s="101" t="s">
        <v>750</v>
      </c>
      <c r="D116" s="101" t="s">
        <v>1282</v>
      </c>
      <c r="E116" s="316" t="s">
        <v>272</v>
      </c>
      <c r="F116" s="21" t="s">
        <v>8</v>
      </c>
      <c r="G116" s="36"/>
      <c r="H116" s="36"/>
      <c r="I116" s="42"/>
      <c r="J116" s="43" t="s">
        <v>1268</v>
      </c>
      <c r="K116" s="42" t="s">
        <v>1200</v>
      </c>
      <c r="L116" s="23"/>
    </row>
    <row r="117" spans="1:12" ht="16.5" customHeight="1" x14ac:dyDescent="0.25">
      <c r="A117" s="64" t="s">
        <v>321</v>
      </c>
      <c r="B117" s="64"/>
      <c r="C117" s="101" t="s">
        <v>750</v>
      </c>
      <c r="D117" s="101" t="s">
        <v>1283</v>
      </c>
      <c r="E117" s="316"/>
      <c r="F117" s="21" t="s">
        <v>8</v>
      </c>
      <c r="G117" s="36"/>
      <c r="H117" s="36"/>
      <c r="I117" s="42"/>
      <c r="J117" s="43" t="s">
        <v>1269</v>
      </c>
      <c r="K117" s="42"/>
      <c r="L117" s="23"/>
    </row>
    <row r="118" spans="1:12" ht="16.5" customHeight="1" x14ac:dyDescent="0.25">
      <c r="A118" s="64" t="s">
        <v>322</v>
      </c>
      <c r="B118" s="64"/>
      <c r="C118" s="101" t="s">
        <v>750</v>
      </c>
      <c r="D118" s="101" t="s">
        <v>1284</v>
      </c>
      <c r="E118" s="316" t="s">
        <v>176</v>
      </c>
      <c r="F118" s="21" t="s">
        <v>8</v>
      </c>
      <c r="G118" s="36"/>
      <c r="H118" s="36"/>
      <c r="I118" s="43" t="s">
        <v>1500</v>
      </c>
      <c r="J118" s="577" t="s">
        <v>1462</v>
      </c>
      <c r="K118" s="42"/>
      <c r="L118" s="23"/>
    </row>
    <row r="119" spans="1:12" ht="16.5" customHeight="1" x14ac:dyDescent="0.25">
      <c r="A119" s="64" t="s">
        <v>323</v>
      </c>
      <c r="B119" s="64"/>
      <c r="C119" s="101" t="s">
        <v>750</v>
      </c>
      <c r="D119" s="101" t="s">
        <v>1285</v>
      </c>
      <c r="E119" s="316" t="s">
        <v>176</v>
      </c>
      <c r="F119" s="21" t="s">
        <v>8</v>
      </c>
      <c r="G119" s="36"/>
      <c r="H119" s="36"/>
      <c r="I119" s="329"/>
      <c r="J119" s="577"/>
      <c r="K119" s="42"/>
      <c r="L119" s="23"/>
    </row>
    <row r="120" spans="1:12" ht="16.5" customHeight="1" x14ac:dyDescent="0.25">
      <c r="A120" s="64" t="s">
        <v>324</v>
      </c>
      <c r="B120" s="64"/>
      <c r="C120" s="101" t="s">
        <v>750</v>
      </c>
      <c r="D120" s="101" t="s">
        <v>1286</v>
      </c>
      <c r="E120" s="316" t="s">
        <v>176</v>
      </c>
      <c r="F120" s="21" t="s">
        <v>8</v>
      </c>
      <c r="G120" s="36"/>
      <c r="H120" s="36"/>
      <c r="I120" s="329"/>
      <c r="J120" s="577"/>
      <c r="K120" s="42"/>
      <c r="L120" s="23"/>
    </row>
    <row r="121" spans="1:12" ht="16.5" customHeight="1" x14ac:dyDescent="0.25">
      <c r="A121" s="64" t="s">
        <v>325</v>
      </c>
      <c r="B121" s="64"/>
      <c r="C121" s="101" t="s">
        <v>750</v>
      </c>
      <c r="D121" s="101" t="s">
        <v>1287</v>
      </c>
      <c r="E121" s="316" t="s">
        <v>176</v>
      </c>
      <c r="F121" s="21" t="s">
        <v>8</v>
      </c>
      <c r="G121" s="36"/>
      <c r="H121" s="36"/>
      <c r="I121" s="329"/>
      <c r="J121" s="577"/>
      <c r="K121" s="42"/>
      <c r="L121" s="23"/>
    </row>
    <row r="122" spans="1:12" ht="16.5" customHeight="1" x14ac:dyDescent="0.25">
      <c r="A122" s="64" t="s">
        <v>326</v>
      </c>
      <c r="B122" s="64"/>
      <c r="C122" s="101" t="s">
        <v>750</v>
      </c>
      <c r="D122" s="101" t="s">
        <v>1288</v>
      </c>
      <c r="E122" s="316" t="s">
        <v>174</v>
      </c>
      <c r="F122" s="21" t="s">
        <v>8</v>
      </c>
      <c r="G122" s="36"/>
      <c r="H122" s="36"/>
      <c r="I122" s="329"/>
      <c r="J122" s="65" t="s">
        <v>1460</v>
      </c>
      <c r="K122" s="42"/>
      <c r="L122" s="23"/>
    </row>
    <row r="123" spans="1:12" ht="16.5" customHeight="1" x14ac:dyDescent="0.25">
      <c r="A123" s="64" t="s">
        <v>327</v>
      </c>
      <c r="B123" s="64"/>
      <c r="C123" s="101" t="s">
        <v>750</v>
      </c>
      <c r="D123" s="101" t="s">
        <v>1289</v>
      </c>
      <c r="E123" s="316" t="s">
        <v>175</v>
      </c>
      <c r="F123" s="21" t="s">
        <v>8</v>
      </c>
      <c r="G123" s="36"/>
      <c r="H123" s="36"/>
      <c r="I123" s="329"/>
      <c r="J123" s="65" t="s">
        <v>1265</v>
      </c>
      <c r="K123" s="42"/>
      <c r="L123" s="23"/>
    </row>
    <row r="124" spans="1:12" ht="16.5" customHeight="1" x14ac:dyDescent="0.25">
      <c r="A124" s="64" t="s">
        <v>328</v>
      </c>
      <c r="B124" s="64"/>
      <c r="C124" s="101" t="s">
        <v>750</v>
      </c>
      <c r="D124" s="101" t="s">
        <v>1290</v>
      </c>
      <c r="E124" s="316" t="s">
        <v>272</v>
      </c>
      <c r="F124" s="21" t="s">
        <v>8</v>
      </c>
      <c r="G124" s="36"/>
      <c r="H124" s="36"/>
      <c r="I124" s="329"/>
      <c r="J124" s="65" t="s">
        <v>1319</v>
      </c>
      <c r="K124" s="42" t="s">
        <v>304</v>
      </c>
      <c r="L124" s="23"/>
    </row>
    <row r="125" spans="1:12" ht="16.5" customHeight="1" x14ac:dyDescent="0.25">
      <c r="A125" s="64" t="s">
        <v>329</v>
      </c>
      <c r="B125" s="64"/>
      <c r="C125" s="101" t="s">
        <v>750</v>
      </c>
      <c r="D125" s="101" t="s">
        <v>1291</v>
      </c>
      <c r="E125" s="316"/>
      <c r="F125" s="21" t="s">
        <v>8</v>
      </c>
      <c r="G125" s="36"/>
      <c r="H125" s="36"/>
      <c r="I125" s="329"/>
      <c r="J125" s="65" t="s">
        <v>1320</v>
      </c>
      <c r="K125" s="42"/>
      <c r="L125" s="23"/>
    </row>
    <row r="126" spans="1:12" ht="16.5" customHeight="1" x14ac:dyDescent="0.25">
      <c r="A126" s="64" t="s">
        <v>330</v>
      </c>
      <c r="B126" s="64"/>
      <c r="C126" s="101" t="s">
        <v>750</v>
      </c>
      <c r="D126" s="101" t="s">
        <v>1469</v>
      </c>
      <c r="E126" s="316" t="s">
        <v>176</v>
      </c>
      <c r="F126" s="21" t="s">
        <v>8</v>
      </c>
      <c r="G126" s="36"/>
      <c r="H126" s="36"/>
      <c r="I126" s="329"/>
      <c r="J126" s="577" t="s">
        <v>1461</v>
      </c>
      <c r="K126" s="42"/>
      <c r="L126" s="23"/>
    </row>
    <row r="127" spans="1:12" ht="16.5" customHeight="1" x14ac:dyDescent="0.25">
      <c r="A127" s="64" t="s">
        <v>331</v>
      </c>
      <c r="B127" s="64"/>
      <c r="C127" s="101" t="s">
        <v>750</v>
      </c>
      <c r="D127" s="101" t="s">
        <v>1293</v>
      </c>
      <c r="E127" s="316" t="s">
        <v>176</v>
      </c>
      <c r="F127" s="21" t="s">
        <v>8</v>
      </c>
      <c r="G127" s="36"/>
      <c r="H127" s="36"/>
      <c r="I127" s="329"/>
      <c r="J127" s="577"/>
      <c r="K127" s="42"/>
      <c r="L127" s="23"/>
    </row>
    <row r="128" spans="1:12" ht="16.5" customHeight="1" x14ac:dyDescent="0.25">
      <c r="A128" s="64" t="s">
        <v>332</v>
      </c>
      <c r="B128" s="64"/>
      <c r="C128" s="101" t="s">
        <v>750</v>
      </c>
      <c r="D128" s="101" t="s">
        <v>1294</v>
      </c>
      <c r="E128" s="316" t="s">
        <v>176</v>
      </c>
      <c r="F128" s="21" t="s">
        <v>8</v>
      </c>
      <c r="G128" s="36"/>
      <c r="H128" s="36"/>
      <c r="I128" s="329"/>
      <c r="J128" s="577"/>
      <c r="K128" s="42"/>
      <c r="L128" s="23"/>
    </row>
    <row r="129" spans="1:12" ht="16.5" customHeight="1" x14ac:dyDescent="0.25">
      <c r="A129" s="64" t="s">
        <v>333</v>
      </c>
      <c r="B129" s="64"/>
      <c r="C129" s="101" t="s">
        <v>750</v>
      </c>
      <c r="D129" s="101" t="s">
        <v>1295</v>
      </c>
      <c r="E129" s="316" t="s">
        <v>176</v>
      </c>
      <c r="F129" s="21" t="s">
        <v>8</v>
      </c>
      <c r="G129" s="36"/>
      <c r="H129" s="36"/>
      <c r="I129" s="43"/>
      <c r="J129" s="577"/>
      <c r="K129" s="42"/>
      <c r="L129" s="23"/>
    </row>
    <row r="130" spans="1:12" ht="16.5" customHeight="1" x14ac:dyDescent="0.25">
      <c r="A130" s="64" t="s">
        <v>334</v>
      </c>
      <c r="B130" s="64"/>
      <c r="C130" s="101" t="s">
        <v>750</v>
      </c>
      <c r="D130" s="101" t="s">
        <v>1296</v>
      </c>
      <c r="E130" s="316" t="s">
        <v>391</v>
      </c>
      <c r="F130" s="21" t="s">
        <v>8</v>
      </c>
      <c r="G130" s="36"/>
      <c r="H130" s="36"/>
      <c r="I130" s="43" t="s">
        <v>2025</v>
      </c>
      <c r="J130" s="577" t="s">
        <v>1999</v>
      </c>
      <c r="K130" s="42"/>
      <c r="L130" s="23"/>
    </row>
    <row r="131" spans="1:12" ht="16.5" customHeight="1" x14ac:dyDescent="0.25">
      <c r="A131" s="64" t="s">
        <v>335</v>
      </c>
      <c r="B131" s="64"/>
      <c r="C131" s="101" t="s">
        <v>750</v>
      </c>
      <c r="D131" s="101" t="s">
        <v>1297</v>
      </c>
      <c r="E131" s="316" t="s">
        <v>391</v>
      </c>
      <c r="F131" s="21" t="s">
        <v>8</v>
      </c>
      <c r="G131" s="36"/>
      <c r="H131" s="36"/>
      <c r="I131" s="329"/>
      <c r="J131" s="577"/>
      <c r="K131" s="42"/>
      <c r="L131" s="23"/>
    </row>
    <row r="132" spans="1:12" ht="16.5" customHeight="1" x14ac:dyDescent="0.25">
      <c r="A132" s="64" t="s">
        <v>336</v>
      </c>
      <c r="B132" s="64"/>
      <c r="C132" s="101" t="s">
        <v>750</v>
      </c>
      <c r="D132" s="101" t="s">
        <v>1298</v>
      </c>
      <c r="E132" s="316" t="s">
        <v>391</v>
      </c>
      <c r="F132" s="21" t="s">
        <v>8</v>
      </c>
      <c r="G132" s="36"/>
      <c r="H132" s="36"/>
      <c r="I132" s="329"/>
      <c r="J132" s="577"/>
      <c r="K132" s="42"/>
      <c r="L132" s="23"/>
    </row>
    <row r="133" spans="1:12" ht="16.5" customHeight="1" x14ac:dyDescent="0.25">
      <c r="A133" s="64" t="s">
        <v>337</v>
      </c>
      <c r="B133" s="64"/>
      <c r="C133" s="101" t="s">
        <v>750</v>
      </c>
      <c r="D133" s="101" t="s">
        <v>1299</v>
      </c>
      <c r="E133" s="316" t="s">
        <v>391</v>
      </c>
      <c r="F133" s="21" t="s">
        <v>8</v>
      </c>
      <c r="G133" s="36"/>
      <c r="H133" s="36"/>
      <c r="I133" s="43"/>
      <c r="J133" s="577"/>
      <c r="K133" s="42"/>
      <c r="L133" s="23"/>
    </row>
    <row r="134" spans="1:12" ht="16.5" customHeight="1" x14ac:dyDescent="0.25">
      <c r="A134" s="64" t="s">
        <v>338</v>
      </c>
      <c r="B134" s="64"/>
      <c r="C134" s="101" t="s">
        <v>750</v>
      </c>
      <c r="D134" s="101" t="s">
        <v>1300</v>
      </c>
      <c r="E134" s="316" t="s">
        <v>391</v>
      </c>
      <c r="F134" s="21" t="s">
        <v>8</v>
      </c>
      <c r="G134" s="36"/>
      <c r="H134" s="36"/>
      <c r="I134" s="43"/>
      <c r="J134" s="577" t="s">
        <v>2000</v>
      </c>
      <c r="K134" s="146"/>
      <c r="L134" s="23"/>
    </row>
    <row r="135" spans="1:12" ht="16.5" customHeight="1" x14ac:dyDescent="0.25">
      <c r="A135" s="64" t="s">
        <v>339</v>
      </c>
      <c r="B135" s="64"/>
      <c r="C135" s="101" t="s">
        <v>750</v>
      </c>
      <c r="D135" s="101" t="s">
        <v>1301</v>
      </c>
      <c r="E135" s="316" t="s">
        <v>391</v>
      </c>
      <c r="F135" s="21" t="s">
        <v>8</v>
      </c>
      <c r="G135" s="36"/>
      <c r="H135" s="36"/>
      <c r="I135" s="43"/>
      <c r="J135" s="577"/>
      <c r="K135" s="146"/>
      <c r="L135" s="23"/>
    </row>
    <row r="136" spans="1:12" ht="16.5" customHeight="1" x14ac:dyDescent="0.25">
      <c r="A136" s="64" t="s">
        <v>340</v>
      </c>
      <c r="B136" s="64"/>
      <c r="C136" s="101" t="s">
        <v>750</v>
      </c>
      <c r="D136" s="101" t="s">
        <v>1302</v>
      </c>
      <c r="E136" s="316" t="s">
        <v>391</v>
      </c>
      <c r="F136" s="21" t="s">
        <v>8</v>
      </c>
      <c r="G136" s="36"/>
      <c r="H136" s="36"/>
      <c r="I136" s="43"/>
      <c r="J136" s="577"/>
      <c r="K136" s="146"/>
      <c r="L136" s="23"/>
    </row>
    <row r="137" spans="1:12" ht="16.5" customHeight="1" x14ac:dyDescent="0.25">
      <c r="A137" s="64" t="s">
        <v>341</v>
      </c>
      <c r="B137" s="64"/>
      <c r="C137" s="101" t="s">
        <v>750</v>
      </c>
      <c r="D137" s="101" t="s">
        <v>1303</v>
      </c>
      <c r="E137" s="316" t="s">
        <v>391</v>
      </c>
      <c r="F137" s="21" t="s">
        <v>8</v>
      </c>
      <c r="G137" s="36"/>
      <c r="H137" s="36"/>
      <c r="I137" s="43"/>
      <c r="J137" s="577"/>
      <c r="K137" s="146"/>
      <c r="L137" s="23"/>
    </row>
    <row r="138" spans="1:12" ht="16.5" customHeight="1" x14ac:dyDescent="0.25">
      <c r="A138" s="64" t="s">
        <v>342</v>
      </c>
      <c r="B138" s="64"/>
      <c r="C138" s="101" t="s">
        <v>750</v>
      </c>
      <c r="D138" s="101" t="s">
        <v>1304</v>
      </c>
      <c r="E138" s="316" t="s">
        <v>391</v>
      </c>
      <c r="F138" s="21" t="s">
        <v>8</v>
      </c>
      <c r="G138" s="36"/>
      <c r="H138" s="36"/>
      <c r="I138" s="39"/>
      <c r="J138" s="577" t="s">
        <v>2001</v>
      </c>
      <c r="K138" s="146"/>
      <c r="L138" s="23"/>
    </row>
    <row r="139" spans="1:12" ht="16.5" customHeight="1" x14ac:dyDescent="0.25">
      <c r="A139" s="64" t="s">
        <v>343</v>
      </c>
      <c r="B139" s="64"/>
      <c r="C139" s="101" t="s">
        <v>750</v>
      </c>
      <c r="D139" s="101" t="s">
        <v>1305</v>
      </c>
      <c r="E139" s="316" t="s">
        <v>391</v>
      </c>
      <c r="F139" s="21" t="s">
        <v>8</v>
      </c>
      <c r="G139" s="36"/>
      <c r="H139" s="36"/>
      <c r="I139" s="39"/>
      <c r="J139" s="577"/>
      <c r="K139" s="146"/>
      <c r="L139" s="23"/>
    </row>
    <row r="140" spans="1:12" ht="16.5" customHeight="1" x14ac:dyDescent="0.25">
      <c r="A140" s="64" t="s">
        <v>344</v>
      </c>
      <c r="B140" s="64"/>
      <c r="C140" s="101" t="s">
        <v>750</v>
      </c>
      <c r="D140" s="101" t="s">
        <v>1306</v>
      </c>
      <c r="E140" s="316" t="s">
        <v>391</v>
      </c>
      <c r="F140" s="21" t="s">
        <v>8</v>
      </c>
      <c r="G140" s="36"/>
      <c r="H140" s="36"/>
      <c r="I140" s="39"/>
      <c r="J140" s="577"/>
      <c r="K140" s="146"/>
      <c r="L140" s="23"/>
    </row>
    <row r="141" spans="1:12" ht="16.5" customHeight="1" x14ac:dyDescent="0.25">
      <c r="A141" s="64" t="s">
        <v>345</v>
      </c>
      <c r="B141" s="64"/>
      <c r="C141" s="101" t="s">
        <v>750</v>
      </c>
      <c r="D141" s="101" t="s">
        <v>1307</v>
      </c>
      <c r="E141" s="316" t="s">
        <v>391</v>
      </c>
      <c r="F141" s="21" t="s">
        <v>8</v>
      </c>
      <c r="G141" s="36"/>
      <c r="H141" s="36"/>
      <c r="I141" s="39"/>
      <c r="J141" s="577"/>
      <c r="K141" s="146"/>
      <c r="L141" s="23"/>
    </row>
    <row r="142" spans="1:12" ht="16.5" customHeight="1" x14ac:dyDescent="0.25">
      <c r="A142" s="64" t="s">
        <v>346</v>
      </c>
      <c r="B142" s="64"/>
      <c r="C142" s="101" t="s">
        <v>750</v>
      </c>
      <c r="D142" s="101" t="s">
        <v>1308</v>
      </c>
      <c r="E142" s="316" t="s">
        <v>391</v>
      </c>
      <c r="F142" s="21" t="s">
        <v>8</v>
      </c>
      <c r="G142" s="36"/>
      <c r="H142" s="36"/>
      <c r="I142" s="39"/>
      <c r="J142" s="577" t="s">
        <v>2035</v>
      </c>
      <c r="K142" s="146"/>
      <c r="L142" s="23"/>
    </row>
    <row r="143" spans="1:12" ht="16.5" customHeight="1" x14ac:dyDescent="0.25">
      <c r="A143" s="64" t="s">
        <v>347</v>
      </c>
      <c r="B143" s="64"/>
      <c r="C143" s="101" t="s">
        <v>750</v>
      </c>
      <c r="D143" s="101" t="s">
        <v>1309</v>
      </c>
      <c r="E143" s="316" t="s">
        <v>391</v>
      </c>
      <c r="F143" s="21" t="s">
        <v>8</v>
      </c>
      <c r="G143" s="36"/>
      <c r="H143" s="36"/>
      <c r="I143" s="39"/>
      <c r="J143" s="577"/>
      <c r="K143" s="146"/>
      <c r="L143" s="23"/>
    </row>
    <row r="144" spans="1:12" ht="16.5" customHeight="1" x14ac:dyDescent="0.25">
      <c r="A144" s="64" t="s">
        <v>348</v>
      </c>
      <c r="B144" s="64"/>
      <c r="C144" s="101" t="s">
        <v>750</v>
      </c>
      <c r="D144" s="101" t="s">
        <v>1310</v>
      </c>
      <c r="E144" s="316" t="s">
        <v>391</v>
      </c>
      <c r="F144" s="21" t="s">
        <v>8</v>
      </c>
      <c r="G144" s="36"/>
      <c r="H144" s="36"/>
      <c r="I144" s="39"/>
      <c r="J144" s="577"/>
      <c r="K144" s="146"/>
      <c r="L144" s="23"/>
    </row>
    <row r="145" spans="1:12" ht="16.5" customHeight="1" x14ac:dyDescent="0.25">
      <c r="A145" s="64" t="s">
        <v>349</v>
      </c>
      <c r="B145" s="64"/>
      <c r="C145" s="101" t="s">
        <v>750</v>
      </c>
      <c r="D145" s="101" t="s">
        <v>1311</v>
      </c>
      <c r="E145" s="316" t="s">
        <v>391</v>
      </c>
      <c r="F145" s="21" t="s">
        <v>8</v>
      </c>
      <c r="G145" s="36"/>
      <c r="H145" s="36"/>
      <c r="I145" s="39" t="s">
        <v>1501</v>
      </c>
      <c r="J145" s="577"/>
      <c r="K145" s="146"/>
      <c r="L145" s="23"/>
    </row>
    <row r="146" spans="1:12" ht="16.5" customHeight="1" x14ac:dyDescent="0.25">
      <c r="A146" s="64" t="s">
        <v>636</v>
      </c>
      <c r="B146" s="64"/>
      <c r="C146" s="101" t="s">
        <v>660</v>
      </c>
      <c r="D146" s="101" t="s">
        <v>1255</v>
      </c>
      <c r="E146" s="316"/>
      <c r="F146" s="21" t="s">
        <v>8</v>
      </c>
      <c r="G146" s="36"/>
      <c r="H146" s="36"/>
      <c r="I146" s="38"/>
      <c r="J146" s="65" t="s">
        <v>2002</v>
      </c>
      <c r="K146" s="42"/>
      <c r="L146" s="23"/>
    </row>
    <row r="147" spans="1:12" ht="16.5" customHeight="1" x14ac:dyDescent="0.25">
      <c r="A147" s="64" t="s">
        <v>350</v>
      </c>
      <c r="B147" s="64"/>
      <c r="C147" s="101" t="s">
        <v>660</v>
      </c>
      <c r="D147" s="101" t="s">
        <v>913</v>
      </c>
      <c r="E147" s="316"/>
      <c r="F147" s="21" t="s">
        <v>8</v>
      </c>
      <c r="G147" s="36"/>
      <c r="H147" s="36"/>
      <c r="I147" s="38"/>
      <c r="J147" s="65"/>
      <c r="K147" s="42"/>
      <c r="L147" s="23"/>
    </row>
    <row r="148" spans="1:12" ht="16.5" customHeight="1" x14ac:dyDescent="0.25">
      <c r="A148" s="64" t="s">
        <v>624</v>
      </c>
      <c r="B148" s="64"/>
      <c r="C148" s="314" t="s">
        <v>746</v>
      </c>
      <c r="D148" s="315" t="s">
        <v>1232</v>
      </c>
      <c r="E148" s="316"/>
      <c r="F148" s="21" t="s">
        <v>8</v>
      </c>
      <c r="G148" s="36"/>
      <c r="H148" s="36"/>
      <c r="I148" s="39" t="s">
        <v>1234</v>
      </c>
      <c r="J148" s="43" t="s">
        <v>1235</v>
      </c>
      <c r="K148" s="43"/>
    </row>
    <row r="149" spans="1:12" ht="16.5" customHeight="1" x14ac:dyDescent="0.25">
      <c r="A149" s="64" t="s">
        <v>309</v>
      </c>
      <c r="B149" s="64"/>
      <c r="C149" s="314" t="s">
        <v>746</v>
      </c>
      <c r="D149" s="315" t="s">
        <v>1233</v>
      </c>
      <c r="E149" s="316"/>
      <c r="F149" s="21" t="s">
        <v>8</v>
      </c>
      <c r="G149" s="36"/>
      <c r="H149" s="36"/>
      <c r="I149" s="39" t="s">
        <v>2186</v>
      </c>
      <c r="J149" s="43" t="s">
        <v>2129</v>
      </c>
      <c r="K149" s="43"/>
    </row>
    <row r="150" spans="1:12" ht="16.5" customHeight="1" x14ac:dyDescent="0.25">
      <c r="A150" s="64" t="s">
        <v>311</v>
      </c>
      <c r="B150" s="64"/>
      <c r="C150" s="314" t="s">
        <v>746</v>
      </c>
      <c r="D150" s="315" t="s">
        <v>747</v>
      </c>
      <c r="E150" s="316"/>
      <c r="F150" s="21" t="s">
        <v>8</v>
      </c>
      <c r="G150" s="36"/>
      <c r="H150" s="36"/>
      <c r="I150" s="65" t="s">
        <v>365</v>
      </c>
      <c r="J150" s="43" t="s">
        <v>1236</v>
      </c>
      <c r="K150" s="42"/>
    </row>
    <row r="151" spans="1:12" ht="16.5" customHeight="1" x14ac:dyDescent="0.25">
      <c r="A151" s="64" t="s">
        <v>625</v>
      </c>
      <c r="B151" s="64"/>
      <c r="C151" s="314" t="s">
        <v>748</v>
      </c>
      <c r="D151" s="315" t="s">
        <v>749</v>
      </c>
      <c r="E151" s="316"/>
      <c r="F151" s="21" t="s">
        <v>8</v>
      </c>
      <c r="G151" s="36"/>
      <c r="H151" s="36"/>
      <c r="I151" s="65" t="s">
        <v>1238</v>
      </c>
      <c r="J151" s="43" t="s">
        <v>1237</v>
      </c>
      <c r="K151" s="42"/>
    </row>
    <row r="152" spans="1:12" s="9" customFormat="1" ht="16.5" customHeight="1" x14ac:dyDescent="0.25">
      <c r="A152" s="64" t="s">
        <v>312</v>
      </c>
      <c r="B152" s="64"/>
      <c r="C152" s="224" t="s">
        <v>850</v>
      </c>
      <c r="D152" s="74" t="s">
        <v>914</v>
      </c>
      <c r="E152" s="322"/>
      <c r="F152" s="21" t="s">
        <v>8</v>
      </c>
      <c r="G152" s="125"/>
      <c r="H152" s="74"/>
      <c r="I152" s="75"/>
      <c r="J152" s="571" t="s">
        <v>1577</v>
      </c>
      <c r="K152" s="145"/>
    </row>
    <row r="153" spans="1:12" s="9" customFormat="1" ht="16.5" customHeight="1" x14ac:dyDescent="0.25">
      <c r="A153" s="64" t="s">
        <v>313</v>
      </c>
      <c r="B153" s="64"/>
      <c r="C153" s="308" t="s">
        <v>852</v>
      </c>
      <c r="D153" s="74" t="s">
        <v>854</v>
      </c>
      <c r="E153" s="322" t="s">
        <v>310</v>
      </c>
      <c r="F153" s="21" t="s">
        <v>8</v>
      </c>
      <c r="G153" s="125"/>
      <c r="H153" s="74"/>
      <c r="I153" s="75"/>
      <c r="J153" s="572"/>
      <c r="K153" s="145"/>
    </row>
    <row r="154" spans="1:12" s="9" customFormat="1" ht="16.5" customHeight="1" x14ac:dyDescent="0.25">
      <c r="A154" s="64" t="s">
        <v>314</v>
      </c>
      <c r="B154" s="64"/>
      <c r="C154" s="308" t="s">
        <v>852</v>
      </c>
      <c r="D154" s="74" t="s">
        <v>855</v>
      </c>
      <c r="E154" s="322" t="s">
        <v>310</v>
      </c>
      <c r="F154" s="21" t="s">
        <v>8</v>
      </c>
      <c r="G154" s="125"/>
      <c r="H154" s="74"/>
      <c r="I154" s="75"/>
      <c r="J154" s="572"/>
      <c r="K154" s="145"/>
    </row>
    <row r="155" spans="1:12" s="9" customFormat="1" ht="16.5" customHeight="1" x14ac:dyDescent="0.25">
      <c r="A155" s="64" t="s">
        <v>315</v>
      </c>
      <c r="B155" s="64"/>
      <c r="C155" s="308" t="s">
        <v>852</v>
      </c>
      <c r="D155" s="74" t="s">
        <v>856</v>
      </c>
      <c r="E155" s="322" t="s">
        <v>317</v>
      </c>
      <c r="F155" s="21" t="s">
        <v>8</v>
      </c>
      <c r="G155" s="125"/>
      <c r="H155" s="74"/>
      <c r="I155" s="75"/>
      <c r="J155" s="572"/>
      <c r="K155" s="145"/>
    </row>
    <row r="156" spans="1:12" s="9" customFormat="1" ht="16.5" customHeight="1" x14ac:dyDescent="0.25">
      <c r="A156" s="64" t="s">
        <v>316</v>
      </c>
      <c r="B156" s="64"/>
      <c r="C156" s="308" t="s">
        <v>852</v>
      </c>
      <c r="D156" s="74" t="s">
        <v>857</v>
      </c>
      <c r="E156" s="322" t="s">
        <v>317</v>
      </c>
      <c r="F156" s="21" t="s">
        <v>8</v>
      </c>
      <c r="G156" s="125"/>
      <c r="H156" s="74"/>
      <c r="I156" s="75"/>
      <c r="J156" s="573"/>
      <c r="K156" s="145"/>
    </row>
    <row r="157" spans="1:12" s="9" customFormat="1" ht="16.5" customHeight="1" x14ac:dyDescent="0.25">
      <c r="A157" s="64" t="s">
        <v>351</v>
      </c>
      <c r="B157" s="64"/>
      <c r="C157" s="101" t="s">
        <v>852</v>
      </c>
      <c r="D157" s="74" t="s">
        <v>915</v>
      </c>
      <c r="E157" s="322"/>
      <c r="F157" s="21" t="s">
        <v>8</v>
      </c>
      <c r="G157" s="125"/>
      <c r="H157" s="74"/>
      <c r="I157" s="72" t="s">
        <v>593</v>
      </c>
      <c r="J157" s="538" t="s">
        <v>1578</v>
      </c>
      <c r="K157" s="145"/>
    </row>
    <row r="158" spans="1:12" s="9" customFormat="1" ht="16.5" customHeight="1" x14ac:dyDescent="0.25">
      <c r="A158" s="64" t="s">
        <v>352</v>
      </c>
      <c r="B158" s="64"/>
      <c r="C158" s="101" t="s">
        <v>852</v>
      </c>
      <c r="D158" s="74" t="s">
        <v>916</v>
      </c>
      <c r="E158" s="322" t="s">
        <v>318</v>
      </c>
      <c r="F158" s="21" t="s">
        <v>8</v>
      </c>
      <c r="G158" s="125"/>
      <c r="H158" s="74"/>
      <c r="I158" s="75"/>
      <c r="J158" s="539"/>
      <c r="K158" s="145"/>
    </row>
    <row r="159" spans="1:12" s="9" customFormat="1" ht="16.5" customHeight="1" x14ac:dyDescent="0.25">
      <c r="A159" s="64" t="s">
        <v>353</v>
      </c>
      <c r="B159" s="64"/>
      <c r="C159" s="101" t="s">
        <v>852</v>
      </c>
      <c r="D159" s="74" t="s">
        <v>917</v>
      </c>
      <c r="E159" s="322" t="s">
        <v>318</v>
      </c>
      <c r="F159" s="21" t="s">
        <v>8</v>
      </c>
      <c r="G159" s="125"/>
      <c r="H159" s="74"/>
      <c r="I159" s="75"/>
      <c r="J159" s="539"/>
      <c r="K159" s="145"/>
    </row>
    <row r="160" spans="1:12" s="9" customFormat="1" ht="16.5" customHeight="1" x14ac:dyDescent="0.25">
      <c r="A160" s="64" t="s">
        <v>354</v>
      </c>
      <c r="B160" s="64"/>
      <c r="C160" s="101" t="s">
        <v>852</v>
      </c>
      <c r="D160" s="74" t="s">
        <v>918</v>
      </c>
      <c r="E160" s="322" t="s">
        <v>319</v>
      </c>
      <c r="F160" s="21" t="s">
        <v>8</v>
      </c>
      <c r="G160" s="125"/>
      <c r="H160" s="74"/>
      <c r="I160" s="75"/>
      <c r="J160" s="539"/>
      <c r="K160" s="145"/>
    </row>
    <row r="161" spans="1:12" s="9" customFormat="1" ht="16.5" customHeight="1" x14ac:dyDescent="0.25">
      <c r="A161" s="64" t="s">
        <v>355</v>
      </c>
      <c r="B161" s="64"/>
      <c r="C161" s="101" t="s">
        <v>852</v>
      </c>
      <c r="D161" s="74" t="s">
        <v>919</v>
      </c>
      <c r="E161" s="322" t="s">
        <v>319</v>
      </c>
      <c r="F161" s="21" t="s">
        <v>8</v>
      </c>
      <c r="G161" s="125"/>
      <c r="H161" s="74"/>
      <c r="I161" s="75"/>
      <c r="J161" s="540"/>
      <c r="K161" s="145"/>
    </row>
    <row r="162" spans="1:12" s="9" customFormat="1" ht="16.5" customHeight="1" x14ac:dyDescent="0.25">
      <c r="A162" s="64" t="s">
        <v>356</v>
      </c>
      <c r="B162" s="350"/>
      <c r="C162" s="74" t="s">
        <v>1598</v>
      </c>
      <c r="D162" s="74" t="s">
        <v>1602</v>
      </c>
      <c r="E162" s="321"/>
      <c r="F162" s="21" t="s">
        <v>8</v>
      </c>
      <c r="G162" s="125"/>
      <c r="H162" s="74"/>
      <c r="I162" s="75"/>
      <c r="J162" s="522" t="s">
        <v>2341</v>
      </c>
      <c r="K162" s="355"/>
    </row>
    <row r="163" spans="1:12" s="9" customFormat="1" ht="16.5" customHeight="1" x14ac:dyDescent="0.25">
      <c r="A163" s="64" t="s">
        <v>357</v>
      </c>
      <c r="B163" s="350"/>
      <c r="C163" s="74" t="s">
        <v>1598</v>
      </c>
      <c r="D163" s="74" t="s">
        <v>1607</v>
      </c>
      <c r="E163" s="321"/>
      <c r="F163" s="21" t="s">
        <v>8</v>
      </c>
      <c r="G163" s="125"/>
      <c r="H163" s="74"/>
      <c r="I163" s="75"/>
      <c r="J163" s="354"/>
      <c r="K163" s="355"/>
    </row>
    <row r="164" spans="1:12" s="9" customFormat="1" ht="16.5" customHeight="1" x14ac:dyDescent="0.25">
      <c r="A164" s="64" t="s">
        <v>626</v>
      </c>
      <c r="B164" s="350"/>
      <c r="C164" s="74" t="s">
        <v>1598</v>
      </c>
      <c r="D164" s="74" t="s">
        <v>1603</v>
      </c>
      <c r="E164" s="321"/>
      <c r="F164" s="21" t="s">
        <v>8</v>
      </c>
      <c r="G164" s="125"/>
      <c r="H164" s="74"/>
      <c r="I164" s="75"/>
      <c r="J164" s="477" t="s">
        <v>1600</v>
      </c>
      <c r="K164" s="355"/>
    </row>
    <row r="165" spans="1:12" s="9" customFormat="1" ht="16.5" customHeight="1" x14ac:dyDescent="0.25">
      <c r="A165" s="64" t="s">
        <v>627</v>
      </c>
      <c r="B165" s="350"/>
      <c r="C165" s="74" t="s">
        <v>1598</v>
      </c>
      <c r="D165" s="74" t="s">
        <v>1604</v>
      </c>
      <c r="E165" s="321"/>
      <c r="F165" s="21" t="s">
        <v>8</v>
      </c>
      <c r="G165" s="125"/>
      <c r="H165" s="74"/>
      <c r="I165" s="75"/>
      <c r="J165" s="354"/>
      <c r="K165" s="355"/>
    </row>
    <row r="166" spans="1:12" s="9" customFormat="1" ht="16.5" customHeight="1" x14ac:dyDescent="0.25">
      <c r="A166" s="64" t="s">
        <v>628</v>
      </c>
      <c r="B166" s="350"/>
      <c r="C166" s="74" t="s">
        <v>1598</v>
      </c>
      <c r="D166" s="74" t="s">
        <v>2353</v>
      </c>
      <c r="E166" s="321"/>
      <c r="F166" s="21" t="s">
        <v>8</v>
      </c>
      <c r="G166" s="125"/>
      <c r="H166" s="74"/>
      <c r="I166" s="75"/>
      <c r="J166" s="520"/>
      <c r="K166" s="521"/>
    </row>
    <row r="167" spans="1:12" s="9" customFormat="1" ht="16.5" customHeight="1" x14ac:dyDescent="0.25">
      <c r="A167" s="64" t="s">
        <v>2210</v>
      </c>
      <c r="B167" s="483"/>
      <c r="C167" s="74" t="s">
        <v>1598</v>
      </c>
      <c r="D167" s="484" t="s">
        <v>2346</v>
      </c>
      <c r="E167" s="321"/>
      <c r="F167" s="21" t="s">
        <v>8</v>
      </c>
      <c r="G167" s="485"/>
      <c r="H167" s="484"/>
      <c r="I167" s="486"/>
      <c r="J167" s="524" t="s">
        <v>2345</v>
      </c>
      <c r="K167" s="525" t="s">
        <v>2359</v>
      </c>
    </row>
    <row r="168" spans="1:12" s="9" customFormat="1" ht="18" customHeight="1" x14ac:dyDescent="0.25">
      <c r="A168" s="64" t="s">
        <v>2046</v>
      </c>
      <c r="B168" s="350"/>
      <c r="C168" s="74" t="s">
        <v>1598</v>
      </c>
      <c r="D168" s="74" t="s">
        <v>1605</v>
      </c>
      <c r="E168" s="321"/>
      <c r="F168" s="21" t="s">
        <v>8</v>
      </c>
      <c r="G168" s="125"/>
      <c r="H168" s="74"/>
      <c r="I168" s="75"/>
      <c r="J168" s="477" t="s">
        <v>1601</v>
      </c>
      <c r="K168" s="355"/>
    </row>
    <row r="169" spans="1:12" s="9" customFormat="1" ht="16.5" customHeight="1" x14ac:dyDescent="0.25">
      <c r="A169" s="64" t="s">
        <v>629</v>
      </c>
      <c r="B169" s="350"/>
      <c r="C169" s="74" t="s">
        <v>1598</v>
      </c>
      <c r="D169" s="74" t="s">
        <v>1606</v>
      </c>
      <c r="E169" s="321"/>
      <c r="F169" s="21" t="s">
        <v>8</v>
      </c>
      <c r="G169" s="125" t="s">
        <v>1610</v>
      </c>
      <c r="H169" s="74"/>
      <c r="I169" s="75"/>
      <c r="J169" s="515" t="s">
        <v>2200</v>
      </c>
      <c r="K169" s="355"/>
    </row>
    <row r="170" spans="1:12" s="9" customFormat="1" ht="16.5" customHeight="1" x14ac:dyDescent="0.25">
      <c r="A170" s="64" t="s">
        <v>358</v>
      </c>
      <c r="B170" s="483"/>
      <c r="C170" s="74" t="s">
        <v>1598</v>
      </c>
      <c r="D170" s="74" t="s">
        <v>2205</v>
      </c>
      <c r="E170" s="321"/>
      <c r="F170" s="21" t="s">
        <v>8</v>
      </c>
      <c r="G170" s="485"/>
      <c r="H170" s="484"/>
      <c r="I170" s="488" t="s">
        <v>2045</v>
      </c>
      <c r="J170" s="515" t="s">
        <v>2084</v>
      </c>
      <c r="K170" s="487"/>
    </row>
    <row r="171" spans="1:12" s="9" customFormat="1" ht="16.5" customHeight="1" x14ac:dyDescent="0.25">
      <c r="A171" s="64" t="s">
        <v>359</v>
      </c>
      <c r="B171" s="483"/>
      <c r="C171" s="74" t="s">
        <v>1598</v>
      </c>
      <c r="D171" s="74" t="s">
        <v>2050</v>
      </c>
      <c r="E171" s="321"/>
      <c r="F171" s="21" t="s">
        <v>8</v>
      </c>
      <c r="G171" s="485"/>
      <c r="H171" s="484"/>
      <c r="K171" s="487"/>
    </row>
    <row r="172" spans="1:12" ht="16.5" customHeight="1" x14ac:dyDescent="0.25">
      <c r="A172" s="64" t="s">
        <v>1592</v>
      </c>
      <c r="B172" s="478"/>
      <c r="C172" s="101" t="s">
        <v>829</v>
      </c>
      <c r="D172" s="74" t="s">
        <v>2112</v>
      </c>
      <c r="E172" s="316" t="s">
        <v>45</v>
      </c>
      <c r="F172" s="21" t="s">
        <v>8</v>
      </c>
      <c r="G172" s="479"/>
      <c r="H172" s="479"/>
      <c r="I172" s="39" t="s">
        <v>2202</v>
      </c>
      <c r="J172" s="505" t="s">
        <v>2109</v>
      </c>
      <c r="K172" s="574" t="s">
        <v>2108</v>
      </c>
      <c r="L172" s="23"/>
    </row>
    <row r="173" spans="1:12" ht="16.5" customHeight="1" x14ac:dyDescent="0.25">
      <c r="A173" s="64" t="s">
        <v>1593</v>
      </c>
      <c r="B173" s="478"/>
      <c r="C173" s="101" t="s">
        <v>829</v>
      </c>
      <c r="D173" s="74" t="s">
        <v>2113</v>
      </c>
      <c r="E173" s="316" t="s">
        <v>45</v>
      </c>
      <c r="F173" s="21" t="s">
        <v>8</v>
      </c>
      <c r="G173" s="479"/>
      <c r="H173" s="479"/>
      <c r="I173" s="39" t="s">
        <v>538</v>
      </c>
      <c r="J173" s="505" t="s">
        <v>2110</v>
      </c>
      <c r="K173" s="575"/>
      <c r="L173" s="23"/>
    </row>
    <row r="174" spans="1:12" ht="16.5" customHeight="1" x14ac:dyDescent="0.25">
      <c r="A174" s="64" t="s">
        <v>1594</v>
      </c>
      <c r="B174" s="478"/>
      <c r="C174" s="101" t="s">
        <v>829</v>
      </c>
      <c r="D174" s="74" t="s">
        <v>2114</v>
      </c>
      <c r="E174" s="316" t="s">
        <v>2067</v>
      </c>
      <c r="F174" s="21" t="s">
        <v>8</v>
      </c>
      <c r="G174" s="479"/>
      <c r="H174" s="479"/>
      <c r="I174" s="43" t="s">
        <v>2044</v>
      </c>
      <c r="J174" s="505" t="s">
        <v>2111</v>
      </c>
      <c r="K174" s="576"/>
      <c r="L174" s="23"/>
    </row>
    <row r="175" spans="1:12" ht="16.5" customHeight="1" x14ac:dyDescent="0.25">
      <c r="A175" s="64" t="s">
        <v>1595</v>
      </c>
      <c r="B175" s="478"/>
      <c r="C175" s="101" t="s">
        <v>829</v>
      </c>
      <c r="D175" s="74" t="s">
        <v>2115</v>
      </c>
      <c r="E175" s="316"/>
      <c r="F175" s="21" t="s">
        <v>8</v>
      </c>
      <c r="G175" s="479"/>
      <c r="H175" s="479"/>
      <c r="I175" s="480"/>
      <c r="J175" s="481"/>
      <c r="K175" s="482"/>
      <c r="L175" s="23"/>
    </row>
    <row r="176" spans="1:12" ht="16.5" customHeight="1" x14ac:dyDescent="0.25">
      <c r="A176" s="64" t="s">
        <v>1596</v>
      </c>
      <c r="B176" s="478"/>
      <c r="C176" s="101" t="s">
        <v>829</v>
      </c>
      <c r="D176" s="74" t="s">
        <v>2116</v>
      </c>
      <c r="E176" s="316"/>
      <c r="F176" s="21" t="s">
        <v>8</v>
      </c>
      <c r="G176" s="479"/>
      <c r="H176" s="479"/>
      <c r="I176" s="480"/>
      <c r="J176" s="481"/>
      <c r="K176" s="482"/>
      <c r="L176" s="23"/>
    </row>
    <row r="177" spans="1:15" ht="16.5" customHeight="1" x14ac:dyDescent="0.25">
      <c r="A177" s="64" t="s">
        <v>1597</v>
      </c>
      <c r="B177" s="478"/>
      <c r="C177" s="101" t="s">
        <v>829</v>
      </c>
      <c r="D177" s="74" t="s">
        <v>2117</v>
      </c>
      <c r="E177" s="316"/>
      <c r="F177" s="21" t="s">
        <v>8</v>
      </c>
      <c r="G177" s="479"/>
      <c r="H177" s="479"/>
      <c r="I177" s="480"/>
      <c r="J177" s="481"/>
      <c r="K177" s="482"/>
      <c r="L177" s="23"/>
    </row>
    <row r="178" spans="1:15" ht="16.5" customHeight="1" x14ac:dyDescent="0.25">
      <c r="A178" s="64" t="s">
        <v>2347</v>
      </c>
      <c r="B178" s="64"/>
      <c r="C178" s="101" t="s">
        <v>829</v>
      </c>
      <c r="D178" s="74" t="s">
        <v>922</v>
      </c>
      <c r="E178" s="316" t="s">
        <v>45</v>
      </c>
      <c r="F178" s="21" t="s">
        <v>8</v>
      </c>
      <c r="G178" s="36"/>
      <c r="H178" s="36"/>
      <c r="I178" s="39" t="s">
        <v>537</v>
      </c>
      <c r="J178" s="39" t="s">
        <v>2060</v>
      </c>
      <c r="K178" s="482"/>
      <c r="L178" s="23"/>
    </row>
    <row r="179" spans="1:15" ht="16.5" customHeight="1" x14ac:dyDescent="0.25">
      <c r="A179" s="64" t="s">
        <v>2348</v>
      </c>
      <c r="B179" s="64"/>
      <c r="C179" s="101" t="s">
        <v>829</v>
      </c>
      <c r="D179" s="74" t="s">
        <v>923</v>
      </c>
      <c r="E179" s="316" t="s">
        <v>2065</v>
      </c>
      <c r="F179" s="21" t="s">
        <v>8</v>
      </c>
      <c r="G179" s="36"/>
      <c r="H179" s="36"/>
      <c r="I179" s="39" t="s">
        <v>538</v>
      </c>
      <c r="J179" s="39"/>
      <c r="K179" s="482"/>
      <c r="L179" s="23"/>
    </row>
    <row r="180" spans="1:15" ht="16.5" customHeight="1" x14ac:dyDescent="0.25">
      <c r="A180" s="565" t="s">
        <v>2349</v>
      </c>
      <c r="B180" s="64"/>
      <c r="C180" s="568" t="s">
        <v>829</v>
      </c>
      <c r="D180" s="101" t="s">
        <v>921</v>
      </c>
      <c r="E180" s="316"/>
      <c r="F180" s="21" t="s">
        <v>8</v>
      </c>
      <c r="G180" s="36"/>
      <c r="H180" s="36"/>
      <c r="I180" s="39" t="s">
        <v>2073</v>
      </c>
      <c r="J180" s="39"/>
      <c r="K180" s="482"/>
      <c r="L180" s="23"/>
      <c r="M180" s="23"/>
      <c r="N180" s="23"/>
      <c r="O180" s="23"/>
    </row>
    <row r="181" spans="1:15" ht="16.5" customHeight="1" x14ac:dyDescent="0.25">
      <c r="A181" s="566"/>
      <c r="B181" s="478"/>
      <c r="C181" s="569"/>
      <c r="D181" s="490" t="s">
        <v>2063</v>
      </c>
      <c r="E181" s="316" t="s">
        <v>2066</v>
      </c>
      <c r="F181" s="21" t="s">
        <v>8</v>
      </c>
      <c r="G181" s="479"/>
      <c r="H181" s="479"/>
      <c r="I181" s="489"/>
      <c r="J181" s="481"/>
      <c r="K181" s="482"/>
      <c r="L181" s="23"/>
      <c r="M181" s="23"/>
      <c r="N181" s="23"/>
      <c r="O181" s="23"/>
    </row>
    <row r="182" spans="1:15" ht="16.5" customHeight="1" x14ac:dyDescent="0.25">
      <c r="A182" s="566"/>
      <c r="B182" s="478"/>
      <c r="C182" s="569"/>
      <c r="D182" s="490" t="s">
        <v>2072</v>
      </c>
      <c r="E182" s="316" t="s">
        <v>2069</v>
      </c>
      <c r="F182" s="21" t="s">
        <v>8</v>
      </c>
      <c r="G182" s="479"/>
      <c r="H182" s="479"/>
      <c r="I182" s="489"/>
      <c r="J182" s="481"/>
      <c r="K182" s="482"/>
      <c r="L182" s="23"/>
      <c r="M182" s="23"/>
      <c r="N182" s="23"/>
      <c r="O182" s="23"/>
    </row>
    <row r="183" spans="1:15" ht="16.5" customHeight="1" x14ac:dyDescent="0.25">
      <c r="A183" s="567"/>
      <c r="B183" s="478"/>
      <c r="C183" s="570"/>
      <c r="D183" s="490" t="s">
        <v>2064</v>
      </c>
      <c r="E183" s="316" t="s">
        <v>2069</v>
      </c>
      <c r="F183" s="21" t="s">
        <v>8</v>
      </c>
      <c r="G183" s="479"/>
      <c r="H183" s="479"/>
      <c r="I183" s="489"/>
      <c r="J183" s="481"/>
      <c r="K183" s="482"/>
      <c r="L183" s="23"/>
      <c r="M183" s="23"/>
      <c r="N183" s="23"/>
      <c r="O183" s="23"/>
    </row>
    <row r="184" spans="1:15" ht="16.5" customHeight="1" x14ac:dyDescent="0.25">
      <c r="A184" s="64" t="s">
        <v>2350</v>
      </c>
      <c r="B184" s="64"/>
      <c r="C184" s="101" t="s">
        <v>829</v>
      </c>
      <c r="D184" s="101" t="s">
        <v>925</v>
      </c>
      <c r="E184" s="316"/>
      <c r="F184" s="21" t="s">
        <v>8</v>
      </c>
      <c r="G184" s="36"/>
      <c r="H184" s="36"/>
      <c r="I184" s="37"/>
      <c r="J184" s="39" t="s">
        <v>1231</v>
      </c>
      <c r="K184" s="42"/>
      <c r="L184" s="23"/>
    </row>
    <row r="185" spans="1:15" ht="16.5" customHeight="1" x14ac:dyDescent="0.25">
      <c r="A185" s="64" t="s">
        <v>2211</v>
      </c>
      <c r="B185" s="64"/>
      <c r="C185" s="101" t="s">
        <v>829</v>
      </c>
      <c r="D185" s="101" t="s">
        <v>1381</v>
      </c>
      <c r="E185" s="316"/>
      <c r="F185" s="21" t="s">
        <v>8</v>
      </c>
      <c r="G185" s="36"/>
      <c r="H185" s="36"/>
      <c r="I185" s="37"/>
      <c r="J185" s="39"/>
      <c r="K185" s="42"/>
      <c r="L185" s="23"/>
    </row>
    <row r="186" spans="1:15" ht="16.5" customHeight="1" x14ac:dyDescent="0.25">
      <c r="A186" s="64" t="s">
        <v>2041</v>
      </c>
      <c r="B186" s="478"/>
      <c r="C186" s="101" t="s">
        <v>829</v>
      </c>
      <c r="D186" s="101" t="s">
        <v>2061</v>
      </c>
      <c r="E186" s="316"/>
      <c r="F186" s="21" t="s">
        <v>8</v>
      </c>
      <c r="G186" s="479"/>
      <c r="H186" s="479"/>
      <c r="I186" s="480"/>
      <c r="J186" s="481"/>
      <c r="K186" s="562" t="s">
        <v>2190</v>
      </c>
      <c r="L186" s="23"/>
    </row>
    <row r="187" spans="1:15" ht="16.5" customHeight="1" x14ac:dyDescent="0.25">
      <c r="A187" s="64" t="s">
        <v>2042</v>
      </c>
      <c r="B187" s="478"/>
      <c r="C187" s="101" t="s">
        <v>829</v>
      </c>
      <c r="D187" s="101" t="s">
        <v>2055</v>
      </c>
      <c r="E187" s="316"/>
      <c r="F187" s="21" t="s">
        <v>8</v>
      </c>
      <c r="G187" s="479"/>
      <c r="H187" s="479"/>
      <c r="I187" s="480"/>
      <c r="J187" s="481"/>
      <c r="K187" s="563"/>
      <c r="L187" s="23"/>
    </row>
    <row r="188" spans="1:15" ht="16.5" customHeight="1" x14ac:dyDescent="0.25">
      <c r="A188" s="64" t="s">
        <v>2047</v>
      </c>
      <c r="B188" s="64"/>
      <c r="C188" s="101" t="s">
        <v>829</v>
      </c>
      <c r="D188" s="101" t="s">
        <v>2056</v>
      </c>
      <c r="E188" s="316"/>
      <c r="F188" s="21" t="s">
        <v>8</v>
      </c>
      <c r="G188" s="36"/>
      <c r="H188" s="36"/>
      <c r="I188" s="37"/>
      <c r="J188" s="39"/>
      <c r="K188" s="564"/>
      <c r="L188" s="23"/>
    </row>
    <row r="189" spans="1:15" ht="16.5" customHeight="1" x14ac:dyDescent="0.25">
      <c r="A189" s="64" t="s">
        <v>2057</v>
      </c>
      <c r="B189" s="64"/>
      <c r="C189" s="101" t="s">
        <v>694</v>
      </c>
      <c r="D189" s="101" t="s">
        <v>926</v>
      </c>
      <c r="E189" s="316" t="s">
        <v>48</v>
      </c>
      <c r="F189" s="21" t="s">
        <v>8</v>
      </c>
      <c r="G189" s="36"/>
      <c r="H189" s="36"/>
      <c r="I189" s="37"/>
      <c r="J189" s="39" t="s">
        <v>273</v>
      </c>
      <c r="K189" s="42"/>
      <c r="L189" s="23"/>
    </row>
    <row r="190" spans="1:15" ht="16.5" customHeight="1" x14ac:dyDescent="0.25">
      <c r="A190" s="64" t="s">
        <v>2058</v>
      </c>
      <c r="B190" s="64"/>
      <c r="C190" s="101" t="s">
        <v>694</v>
      </c>
      <c r="D190" s="101" t="s">
        <v>2364</v>
      </c>
      <c r="E190" s="316" t="s">
        <v>274</v>
      </c>
      <c r="F190" s="21" t="s">
        <v>8</v>
      </c>
      <c r="G190" s="36"/>
      <c r="H190" s="36"/>
      <c r="I190" s="37"/>
      <c r="J190" s="39" t="s">
        <v>219</v>
      </c>
      <c r="K190" s="42"/>
      <c r="L190" s="23"/>
    </row>
    <row r="191" spans="1:15" ht="16.5" customHeight="1" x14ac:dyDescent="0.25">
      <c r="A191" s="64" t="s">
        <v>2351</v>
      </c>
      <c r="B191" s="478"/>
      <c r="C191" s="101" t="s">
        <v>660</v>
      </c>
      <c r="D191" s="101" t="s">
        <v>2363</v>
      </c>
      <c r="E191" s="316"/>
      <c r="F191" s="80" t="s">
        <v>178</v>
      </c>
      <c r="G191" s="479"/>
      <c r="H191" s="479"/>
      <c r="I191" s="480"/>
      <c r="J191" s="481" t="s">
        <v>2362</v>
      </c>
      <c r="K191" s="482"/>
      <c r="L191" s="23"/>
    </row>
    <row r="192" spans="1:15" ht="16.5" customHeight="1" x14ac:dyDescent="0.25">
      <c r="A192" s="64" t="s">
        <v>2352</v>
      </c>
      <c r="B192" s="64"/>
      <c r="C192" s="101" t="s">
        <v>660</v>
      </c>
      <c r="D192" s="101" t="s">
        <v>862</v>
      </c>
      <c r="E192" s="316"/>
      <c r="F192" s="21" t="s">
        <v>8</v>
      </c>
      <c r="G192" s="36"/>
      <c r="H192" s="36"/>
      <c r="I192" s="37"/>
      <c r="J192" s="65" t="s">
        <v>1225</v>
      </c>
      <c r="K192" s="42"/>
      <c r="L192" s="23"/>
    </row>
    <row r="193" spans="1:12" ht="16.5" customHeight="1" x14ac:dyDescent="0.25">
      <c r="A193" s="64" t="s">
        <v>2361</v>
      </c>
      <c r="B193" s="64"/>
      <c r="C193" s="101" t="s">
        <v>655</v>
      </c>
      <c r="D193" s="101" t="s">
        <v>864</v>
      </c>
      <c r="E193" s="316"/>
      <c r="F193" s="21" t="s">
        <v>8</v>
      </c>
      <c r="G193" s="36"/>
      <c r="H193" s="36"/>
      <c r="I193" s="37" t="s">
        <v>1434</v>
      </c>
      <c r="J193" s="39"/>
      <c r="K193" s="42"/>
      <c r="L193" s="23"/>
    </row>
    <row r="194" spans="1:12" ht="16.5" customHeight="1" x14ac:dyDescent="0.25">
      <c r="L194" s="23"/>
    </row>
    <row r="195" spans="1:12" ht="16.5" customHeight="1" x14ac:dyDescent="0.25">
      <c r="L195" s="23"/>
    </row>
    <row r="196" spans="1:12" x14ac:dyDescent="0.25">
      <c r="L196" s="23"/>
    </row>
    <row r="197" spans="1:12" x14ac:dyDescent="0.25">
      <c r="L197" s="23"/>
    </row>
    <row r="198" spans="1:12" x14ac:dyDescent="0.25">
      <c r="L198" s="23"/>
    </row>
    <row r="199" spans="1:12" x14ac:dyDescent="0.25">
      <c r="L199" s="23"/>
    </row>
    <row r="200" spans="1:12" x14ac:dyDescent="0.25">
      <c r="L200" s="23"/>
    </row>
    <row r="201" spans="1:12" x14ac:dyDescent="0.25">
      <c r="L201" s="23"/>
    </row>
    <row r="202" spans="1:12" x14ac:dyDescent="0.25">
      <c r="L202" s="23"/>
    </row>
    <row r="203" spans="1:12" x14ac:dyDescent="0.25">
      <c r="L203" s="23"/>
    </row>
    <row r="204" spans="1:12" x14ac:dyDescent="0.25">
      <c r="L204" s="23"/>
    </row>
    <row r="205" spans="1:12" x14ac:dyDescent="0.25">
      <c r="L205" s="23"/>
    </row>
    <row r="206" spans="1:12" x14ac:dyDescent="0.25">
      <c r="L206" s="23"/>
    </row>
    <row r="207" spans="1:12" x14ac:dyDescent="0.25">
      <c r="L207" s="23"/>
    </row>
    <row r="208" spans="1:12" x14ac:dyDescent="0.25">
      <c r="L208" s="23"/>
    </row>
    <row r="209" spans="12:12" x14ac:dyDescent="0.25">
      <c r="L209" s="23"/>
    </row>
    <row r="210" spans="12:12" x14ac:dyDescent="0.25">
      <c r="L210" s="23"/>
    </row>
    <row r="211" spans="12:12" x14ac:dyDescent="0.25">
      <c r="L211" s="23"/>
    </row>
    <row r="212" spans="12:12" x14ac:dyDescent="0.25">
      <c r="L212" s="23"/>
    </row>
    <row r="213" spans="12:12" x14ac:dyDescent="0.25">
      <c r="L213" s="23"/>
    </row>
    <row r="214" spans="12:12" x14ac:dyDescent="0.25">
      <c r="L214" s="23"/>
    </row>
    <row r="215" spans="12:12" x14ac:dyDescent="0.25">
      <c r="L215" s="23"/>
    </row>
    <row r="216" spans="12:12" x14ac:dyDescent="0.25">
      <c r="L216" s="23"/>
    </row>
    <row r="217" spans="12:12" x14ac:dyDescent="0.25">
      <c r="L217" s="23"/>
    </row>
    <row r="218" spans="12:12" x14ac:dyDescent="0.25">
      <c r="L218" s="23"/>
    </row>
    <row r="219" spans="12:12" x14ac:dyDescent="0.25">
      <c r="L219" s="23"/>
    </row>
    <row r="220" spans="12:12" x14ac:dyDescent="0.25">
      <c r="L220" s="23"/>
    </row>
    <row r="221" spans="12:12" x14ac:dyDescent="0.25">
      <c r="L221" s="23"/>
    </row>
    <row r="222" spans="12:12" x14ac:dyDescent="0.25">
      <c r="L222" s="23"/>
    </row>
    <row r="223" spans="12:12" x14ac:dyDescent="0.25">
      <c r="L223" s="23"/>
    </row>
    <row r="224" spans="12:12" x14ac:dyDescent="0.25">
      <c r="L224" s="23"/>
    </row>
    <row r="225" spans="12:12" x14ac:dyDescent="0.25">
      <c r="L225" s="23"/>
    </row>
    <row r="226" spans="12:12" x14ac:dyDescent="0.25">
      <c r="L226" s="23"/>
    </row>
    <row r="227" spans="12:12" x14ac:dyDescent="0.25">
      <c r="L227" s="23"/>
    </row>
    <row r="228" spans="12:12" x14ac:dyDescent="0.25">
      <c r="L228" s="23"/>
    </row>
    <row r="229" spans="12:12" x14ac:dyDescent="0.25">
      <c r="L229" s="23"/>
    </row>
    <row r="230" spans="12:12" x14ac:dyDescent="0.25">
      <c r="L230" s="23"/>
    </row>
    <row r="231" spans="12:12" x14ac:dyDescent="0.25">
      <c r="L231" s="23"/>
    </row>
    <row r="232" spans="12:12" x14ac:dyDescent="0.25">
      <c r="L232" s="23"/>
    </row>
    <row r="233" spans="12:12" x14ac:dyDescent="0.25">
      <c r="L233" s="23"/>
    </row>
    <row r="234" spans="12:12" x14ac:dyDescent="0.25">
      <c r="L234" s="23"/>
    </row>
    <row r="235" spans="12:12" x14ac:dyDescent="0.25">
      <c r="L235" s="23"/>
    </row>
    <row r="236" spans="12:12" x14ac:dyDescent="0.25">
      <c r="L236" s="23"/>
    </row>
    <row r="237" spans="12:12" x14ac:dyDescent="0.25">
      <c r="L237" s="23"/>
    </row>
    <row r="238" spans="12:12" x14ac:dyDescent="0.25">
      <c r="L238" s="23"/>
    </row>
    <row r="239" spans="12:12" x14ac:dyDescent="0.25">
      <c r="L239" s="23"/>
    </row>
    <row r="240" spans="12:12" x14ac:dyDescent="0.25">
      <c r="L240" s="23"/>
    </row>
    <row r="241" spans="12:12" x14ac:dyDescent="0.25">
      <c r="L241" s="23"/>
    </row>
    <row r="242" spans="12:12" x14ac:dyDescent="0.25">
      <c r="L242" s="23"/>
    </row>
    <row r="243" spans="12:12" x14ac:dyDescent="0.25">
      <c r="L243" s="23"/>
    </row>
    <row r="244" spans="12:12" x14ac:dyDescent="0.25">
      <c r="L244" s="23"/>
    </row>
    <row r="245" spans="12:12" x14ac:dyDescent="0.25">
      <c r="L245" s="23"/>
    </row>
    <row r="246" spans="12:12" x14ac:dyDescent="0.25">
      <c r="L246" s="23"/>
    </row>
    <row r="247" spans="12:12" x14ac:dyDescent="0.25">
      <c r="L247" s="23"/>
    </row>
    <row r="248" spans="12:12" x14ac:dyDescent="0.25">
      <c r="L248" s="23"/>
    </row>
    <row r="249" spans="12:12" x14ac:dyDescent="0.25">
      <c r="L249" s="23"/>
    </row>
    <row r="250" spans="12:12" x14ac:dyDescent="0.25">
      <c r="L250" s="23"/>
    </row>
    <row r="251" spans="12:12" x14ac:dyDescent="0.25">
      <c r="L251" s="23"/>
    </row>
    <row r="252" spans="12:12" x14ac:dyDescent="0.25">
      <c r="L252" s="23"/>
    </row>
    <row r="253" spans="12:12" x14ac:dyDescent="0.25">
      <c r="L253" s="23"/>
    </row>
    <row r="254" spans="12:12" x14ac:dyDescent="0.25">
      <c r="L254" s="23"/>
    </row>
    <row r="255" spans="12:12" x14ac:dyDescent="0.25">
      <c r="L255" s="23"/>
    </row>
    <row r="256" spans="12:12" x14ac:dyDescent="0.25">
      <c r="L256" s="23"/>
    </row>
    <row r="257" spans="12:12" x14ac:dyDescent="0.25">
      <c r="L257" s="23"/>
    </row>
    <row r="258" spans="12:12" x14ac:dyDescent="0.25">
      <c r="L258" s="23"/>
    </row>
    <row r="259" spans="12:12" x14ac:dyDescent="0.25">
      <c r="L259" s="23"/>
    </row>
    <row r="260" spans="12:12" x14ac:dyDescent="0.25">
      <c r="L260" s="23"/>
    </row>
    <row r="261" spans="12:12" x14ac:dyDescent="0.25">
      <c r="L261" s="23"/>
    </row>
    <row r="262" spans="12:12" x14ac:dyDescent="0.25">
      <c r="L262" s="23"/>
    </row>
    <row r="263" spans="12:12" x14ac:dyDescent="0.25">
      <c r="L263" s="23"/>
    </row>
    <row r="264" spans="12:12" x14ac:dyDescent="0.25">
      <c r="L264" s="23"/>
    </row>
    <row r="265" spans="12:12" x14ac:dyDescent="0.25">
      <c r="L265" s="23"/>
    </row>
    <row r="266" spans="12:12" x14ac:dyDescent="0.25">
      <c r="L266" s="23"/>
    </row>
    <row r="267" spans="12:12" x14ac:dyDescent="0.25">
      <c r="L267" s="23"/>
    </row>
    <row r="268" spans="12:12" x14ac:dyDescent="0.25">
      <c r="L268" s="23"/>
    </row>
    <row r="269" spans="12:12" x14ac:dyDescent="0.25">
      <c r="L269" s="23"/>
    </row>
    <row r="270" spans="12:12" x14ac:dyDescent="0.25">
      <c r="L270" s="23"/>
    </row>
    <row r="271" spans="12:12" x14ac:dyDescent="0.25">
      <c r="L271" s="23"/>
    </row>
    <row r="272" spans="12:12" x14ac:dyDescent="0.25">
      <c r="L272" s="23"/>
    </row>
    <row r="273" spans="12:12" x14ac:dyDescent="0.25">
      <c r="L273" s="23"/>
    </row>
    <row r="274" spans="12:12" x14ac:dyDescent="0.25">
      <c r="L274" s="23"/>
    </row>
    <row r="275" spans="12:12" x14ac:dyDescent="0.25">
      <c r="L275" s="23"/>
    </row>
    <row r="276" spans="12:12" x14ac:dyDescent="0.25">
      <c r="L276" s="23"/>
    </row>
    <row r="277" spans="12:12" x14ac:dyDescent="0.25">
      <c r="L277" s="23"/>
    </row>
    <row r="278" spans="12:12" x14ac:dyDescent="0.25">
      <c r="L278" s="23"/>
    </row>
    <row r="279" spans="12:12" x14ac:dyDescent="0.25">
      <c r="L279" s="23"/>
    </row>
    <row r="280" spans="12:12" x14ac:dyDescent="0.25">
      <c r="L280" s="23"/>
    </row>
    <row r="281" spans="12:12" x14ac:dyDescent="0.25">
      <c r="L281" s="23"/>
    </row>
    <row r="282" spans="12:12" x14ac:dyDescent="0.25">
      <c r="L282" s="23"/>
    </row>
    <row r="283" spans="12:12" x14ac:dyDescent="0.25">
      <c r="L283" s="23"/>
    </row>
    <row r="284" spans="12:12" x14ac:dyDescent="0.25">
      <c r="L284" s="23"/>
    </row>
    <row r="285" spans="12:12" x14ac:dyDescent="0.25">
      <c r="L285" s="23"/>
    </row>
    <row r="286" spans="12:12" x14ac:dyDescent="0.25">
      <c r="L286" s="23"/>
    </row>
    <row r="287" spans="12:12" x14ac:dyDescent="0.25">
      <c r="L287" s="23"/>
    </row>
    <row r="288" spans="12:12" x14ac:dyDescent="0.25">
      <c r="L288" s="23"/>
    </row>
    <row r="289" spans="12:12" x14ac:dyDescent="0.25">
      <c r="L289" s="23"/>
    </row>
    <row r="290" spans="12:12" x14ac:dyDescent="0.25">
      <c r="L290" s="23"/>
    </row>
    <row r="291" spans="12:12" x14ac:dyDescent="0.25">
      <c r="L291" s="23"/>
    </row>
    <row r="292" spans="12:12" x14ac:dyDescent="0.25">
      <c r="L292" s="23"/>
    </row>
    <row r="293" spans="12:12" x14ac:dyDescent="0.25">
      <c r="L293" s="23"/>
    </row>
    <row r="294" spans="12:12" x14ac:dyDescent="0.25">
      <c r="L294" s="23"/>
    </row>
    <row r="295" spans="12:12" x14ac:dyDescent="0.25">
      <c r="L295" s="23"/>
    </row>
    <row r="296" spans="12:12" x14ac:dyDescent="0.25">
      <c r="L296" s="23"/>
    </row>
    <row r="297" spans="12:12" x14ac:dyDescent="0.25">
      <c r="L297" s="23"/>
    </row>
    <row r="298" spans="12:12" x14ac:dyDescent="0.25">
      <c r="L298" s="23"/>
    </row>
    <row r="299" spans="12:12" x14ac:dyDescent="0.25">
      <c r="L299" s="23"/>
    </row>
    <row r="300" spans="12:12" x14ac:dyDescent="0.25">
      <c r="L300" s="23"/>
    </row>
    <row r="301" spans="12:12" x14ac:dyDescent="0.25">
      <c r="L301" s="23"/>
    </row>
    <row r="302" spans="12:12" x14ac:dyDescent="0.25">
      <c r="L302" s="23"/>
    </row>
    <row r="303" spans="12:12" x14ac:dyDescent="0.25">
      <c r="L303" s="23"/>
    </row>
    <row r="304" spans="12:12" x14ac:dyDescent="0.25">
      <c r="L304" s="23"/>
    </row>
    <row r="305" spans="12:12" x14ac:dyDescent="0.25">
      <c r="L305" s="23"/>
    </row>
    <row r="306" spans="12:12" x14ac:dyDescent="0.25">
      <c r="L306" s="23"/>
    </row>
    <row r="307" spans="12:12" x14ac:dyDescent="0.25">
      <c r="L307" s="23"/>
    </row>
    <row r="308" spans="12:12" x14ac:dyDescent="0.25">
      <c r="L308" s="23"/>
    </row>
    <row r="309" spans="12:12" x14ac:dyDescent="0.25">
      <c r="L309" s="23"/>
    </row>
    <row r="310" spans="12:12" x14ac:dyDescent="0.25">
      <c r="L310" s="23"/>
    </row>
    <row r="311" spans="12:12" x14ac:dyDescent="0.25">
      <c r="L311" s="23"/>
    </row>
    <row r="312" spans="12:12" x14ac:dyDescent="0.25">
      <c r="L312" s="23"/>
    </row>
    <row r="313" spans="12:12" x14ac:dyDescent="0.25">
      <c r="L313" s="23"/>
    </row>
    <row r="314" spans="12:12" x14ac:dyDescent="0.25">
      <c r="L314" s="23"/>
    </row>
    <row r="315" spans="12:12" x14ac:dyDescent="0.25">
      <c r="L315" s="23"/>
    </row>
    <row r="316" spans="12:12" x14ac:dyDescent="0.25">
      <c r="L316" s="23"/>
    </row>
    <row r="317" spans="12:12" x14ac:dyDescent="0.25">
      <c r="L317" s="23"/>
    </row>
    <row r="318" spans="12:12" x14ac:dyDescent="0.25">
      <c r="L318" s="23"/>
    </row>
    <row r="319" spans="12:12" x14ac:dyDescent="0.25">
      <c r="L319" s="23"/>
    </row>
    <row r="320" spans="12:12" x14ac:dyDescent="0.25">
      <c r="L320" s="23"/>
    </row>
    <row r="321" spans="12:12" x14ac:dyDescent="0.25">
      <c r="L321" s="23"/>
    </row>
    <row r="322" spans="12:12" x14ac:dyDescent="0.25">
      <c r="L322" s="23"/>
    </row>
    <row r="323" spans="12:12" x14ac:dyDescent="0.25">
      <c r="L323" s="23"/>
    </row>
    <row r="324" spans="12:12" x14ac:dyDescent="0.25">
      <c r="L324" s="23"/>
    </row>
    <row r="325" spans="12:12" x14ac:dyDescent="0.25">
      <c r="L325" s="23"/>
    </row>
    <row r="326" spans="12:12" x14ac:dyDescent="0.25">
      <c r="L326" s="23"/>
    </row>
    <row r="327" spans="12:12" x14ac:dyDescent="0.25">
      <c r="L327" s="23"/>
    </row>
    <row r="328" spans="12:12" x14ac:dyDescent="0.25">
      <c r="L328" s="23"/>
    </row>
    <row r="329" spans="12:12" x14ac:dyDescent="0.25">
      <c r="L329" s="23"/>
    </row>
    <row r="330" spans="12:12" x14ac:dyDescent="0.25">
      <c r="L330" s="23"/>
    </row>
    <row r="331" spans="12:12" x14ac:dyDescent="0.25">
      <c r="L331" s="23"/>
    </row>
    <row r="332" spans="12:12" x14ac:dyDescent="0.25">
      <c r="L332" s="23"/>
    </row>
    <row r="333" spans="12:12" x14ac:dyDescent="0.25">
      <c r="L333" s="23"/>
    </row>
    <row r="334" spans="12:12" x14ac:dyDescent="0.25">
      <c r="L334" s="23"/>
    </row>
    <row r="335" spans="12:12" x14ac:dyDescent="0.25">
      <c r="L335" s="23"/>
    </row>
    <row r="336" spans="12:12" x14ac:dyDescent="0.25">
      <c r="L336" s="23"/>
    </row>
    <row r="337" spans="12:12" x14ac:dyDescent="0.25">
      <c r="L337" s="23"/>
    </row>
    <row r="338" spans="12:12" x14ac:dyDescent="0.25">
      <c r="L338" s="23"/>
    </row>
    <row r="339" spans="12:12" x14ac:dyDescent="0.25">
      <c r="L339" s="23"/>
    </row>
    <row r="340" spans="12:12" x14ac:dyDescent="0.25">
      <c r="L340" s="23"/>
    </row>
  </sheetData>
  <mergeCells count="16">
    <mergeCell ref="K10:K11"/>
    <mergeCell ref="D1:D8"/>
    <mergeCell ref="E1:E8"/>
    <mergeCell ref="J68:J74"/>
    <mergeCell ref="J118:J121"/>
    <mergeCell ref="J130:J133"/>
    <mergeCell ref="J134:J137"/>
    <mergeCell ref="J138:J141"/>
    <mergeCell ref="J142:J145"/>
    <mergeCell ref="J126:J129"/>
    <mergeCell ref="K186:K188"/>
    <mergeCell ref="A180:A183"/>
    <mergeCell ref="C180:C183"/>
    <mergeCell ref="J157:J161"/>
    <mergeCell ref="J152:J156"/>
    <mergeCell ref="K172:K174"/>
  </mergeCells>
  <phoneticPr fontId="11" type="noConversion"/>
  <hyperlinks>
    <hyperlink ref="D37" r:id="rId1" display="Compare-LCM_70_Digits_SN_From@SFC_And@EEPROM" xr:uid="{00000000-0004-0000-0300-000000000000}"/>
    <hyperlink ref="D152" r:id="rId2" xr:uid="{00000000-0004-0000-0300-000001000000}"/>
    <hyperlink ref="D158" r:id="rId3" xr:uid="{00000000-0004-0000-0300-000002000000}"/>
    <hyperlink ref="D159" r:id="rId4" xr:uid="{00000000-0004-0000-0300-000003000000}"/>
    <hyperlink ref="D160" r:id="rId5" xr:uid="{00000000-0004-0000-0300-000004000000}"/>
    <hyperlink ref="D161" r:id="rId6" xr:uid="{00000000-0004-0000-0300-000005000000}"/>
    <hyperlink ref="D180" r:id="rId7" xr:uid="{00000000-0004-0000-0300-000006000000}"/>
    <hyperlink ref="D178" r:id="rId8" xr:uid="{00000000-0004-0000-0300-000007000000}"/>
    <hyperlink ref="D179" r:id="rId9" xr:uid="{00000000-0004-0000-0300-000008000000}"/>
    <hyperlink ref="D153" r:id="rId10" xr:uid="{00000000-0004-0000-0300-000009000000}"/>
    <hyperlink ref="D154" r:id="rId11" xr:uid="{00000000-0004-0000-0300-00000A000000}"/>
    <hyperlink ref="D155" r:id="rId12" xr:uid="{00000000-0004-0000-0300-00000B000000}"/>
    <hyperlink ref="D156" r:id="rId13" xr:uid="{00000000-0004-0000-0300-00000C000000}"/>
    <hyperlink ref="D148" r:id="rId14" xr:uid="{00000000-0004-0000-0300-00000D000000}"/>
    <hyperlink ref="D149" r:id="rId15" xr:uid="{00000000-0004-0000-0300-00000E000000}"/>
    <hyperlink ref="D117" r:id="rId16" xr:uid="{00000000-0004-0000-0300-00000F000000}"/>
    <hyperlink ref="D122" r:id="rId17" xr:uid="{00000000-0004-0000-0300-000010000000}"/>
    <hyperlink ref="D123" r:id="rId18" xr:uid="{00000000-0004-0000-0300-000011000000}"/>
    <hyperlink ref="D125" r:id="rId19" xr:uid="{00000000-0004-0000-0300-000012000000}"/>
    <hyperlink ref="D115" r:id="rId20" xr:uid="{00000000-0004-0000-0300-000013000000}"/>
    <hyperlink ref="D114" r:id="rId21" display="Device_ID@ALS1_FH_Right" xr:uid="{00000000-0004-0000-0300-000014000000}"/>
    <hyperlink ref="D169" r:id="rId22" xr:uid="{00000000-0004-0000-0300-000015000000}"/>
    <hyperlink ref="D174" r:id="rId23" display="Force_Sensor_Value2@Power_Button" xr:uid="{00000000-0004-0000-0300-000016000000}"/>
    <hyperlink ref="D172" r:id="rId24" xr:uid="{00000000-0004-0000-0300-000017000000}"/>
    <hyperlink ref="D173" r:id="rId25" display="Force_Sensor_Value2@Volume_UP" xr:uid="{00000000-0004-0000-0300-000018000000}"/>
    <hyperlink ref="D177" r:id="rId26" xr:uid="{00000000-0004-0000-0300-000019000000}"/>
    <hyperlink ref="D175" r:id="rId27" xr:uid="{00000000-0004-0000-0300-00001A000000}"/>
    <hyperlink ref="D176" r:id="rId28" xr:uid="{00000000-0004-0000-0300-00001B000000}"/>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K178"/>
  <sheetViews>
    <sheetView topLeftCell="A16" workbookViewId="0">
      <selection activeCell="D29" sqref="D29"/>
    </sheetView>
  </sheetViews>
  <sheetFormatPr defaultColWidth="8.625" defaultRowHeight="15.75" x14ac:dyDescent="0.2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x14ac:dyDescent="0.25">
      <c r="A1" s="26"/>
      <c r="B1" s="26"/>
      <c r="C1" s="26"/>
      <c r="D1" s="582" t="s">
        <v>1060</v>
      </c>
      <c r="E1" s="583"/>
      <c r="F1" s="27"/>
      <c r="G1" s="76" t="s">
        <v>177</v>
      </c>
      <c r="H1" s="26"/>
      <c r="I1" s="26"/>
      <c r="J1" s="26"/>
    </row>
    <row r="2" spans="1:10" s="28" customFormat="1" x14ac:dyDescent="0.25">
      <c r="A2" s="26"/>
      <c r="B2" s="26"/>
      <c r="C2" s="26"/>
      <c r="D2" s="583"/>
      <c r="E2" s="583"/>
      <c r="F2" s="77" t="s">
        <v>0</v>
      </c>
      <c r="G2" s="78">
        <f>COUNTIF(F13:F180,"Not POR")</f>
        <v>1</v>
      </c>
      <c r="H2" s="26"/>
      <c r="I2" s="26"/>
      <c r="J2" s="26"/>
    </row>
    <row r="3" spans="1:10" s="28" customFormat="1" x14ac:dyDescent="0.25">
      <c r="A3" s="26"/>
      <c r="B3" s="26"/>
      <c r="C3" s="26"/>
      <c r="D3" s="583"/>
      <c r="E3" s="583"/>
      <c r="F3" s="79" t="s">
        <v>50</v>
      </c>
      <c r="G3" s="78">
        <f>COUNTIF(F13:F173,"CHN validation")</f>
        <v>0</v>
      </c>
      <c r="H3" s="26"/>
      <c r="I3" s="26"/>
      <c r="J3" s="26"/>
    </row>
    <row r="4" spans="1:10" s="28" customFormat="1" x14ac:dyDescent="0.25">
      <c r="A4" s="26"/>
      <c r="B4" s="26"/>
      <c r="C4" s="26"/>
      <c r="D4" s="583"/>
      <c r="E4" s="583"/>
      <c r="F4" s="80" t="s">
        <v>178</v>
      </c>
      <c r="G4" s="78">
        <f>COUNTIF(F14:F174,"New Item")</f>
        <v>1</v>
      </c>
      <c r="H4" s="26"/>
      <c r="I4" s="26"/>
      <c r="J4" s="26"/>
    </row>
    <row r="5" spans="1:10" s="28" customFormat="1" x14ac:dyDescent="0.25">
      <c r="A5" s="26"/>
      <c r="B5" s="26"/>
      <c r="C5" s="26"/>
      <c r="D5" s="583"/>
      <c r="E5" s="583"/>
      <c r="F5" s="81" t="s">
        <v>52</v>
      </c>
      <c r="G5" s="78">
        <f>COUNTIF(F14:F175,"Pending update")</f>
        <v>0</v>
      </c>
      <c r="H5" s="26"/>
      <c r="I5" s="26"/>
      <c r="J5" s="26"/>
    </row>
    <row r="6" spans="1:10" s="28" customFormat="1" x14ac:dyDescent="0.25">
      <c r="A6" s="26"/>
      <c r="B6" s="26"/>
      <c r="C6" s="26"/>
      <c r="D6" s="583"/>
      <c r="E6" s="583"/>
      <c r="F6" s="82" t="s">
        <v>1</v>
      </c>
      <c r="G6" s="78">
        <f>COUNTIF(F14:F176,"Modified")</f>
        <v>0</v>
      </c>
      <c r="H6" s="26"/>
      <c r="I6" s="26"/>
      <c r="J6" s="26"/>
    </row>
    <row r="7" spans="1:10" s="28" customFormat="1" x14ac:dyDescent="0.25">
      <c r="A7" s="26"/>
      <c r="B7" s="26"/>
      <c r="C7" s="26"/>
      <c r="D7" s="583"/>
      <c r="E7" s="583"/>
      <c r="F7" s="83" t="s">
        <v>179</v>
      </c>
      <c r="G7" s="78">
        <f>COUNTIF(F10:F180,"Ready")</f>
        <v>161</v>
      </c>
      <c r="H7" s="26"/>
      <c r="I7" s="26"/>
      <c r="J7" s="26"/>
    </row>
    <row r="8" spans="1:10" s="28" customFormat="1" ht="16.5" thickBot="1" x14ac:dyDescent="0.3">
      <c r="A8" s="26"/>
      <c r="B8" s="26"/>
      <c r="C8" s="26"/>
      <c r="D8" s="584"/>
      <c r="E8" s="584"/>
      <c r="F8" s="84" t="s">
        <v>2</v>
      </c>
      <c r="G8" s="78">
        <f>COUNTIF(F12:F178,"Not ready")</f>
        <v>0</v>
      </c>
      <c r="H8" s="26"/>
      <c r="I8" s="26"/>
      <c r="J8" s="26"/>
    </row>
    <row r="9" spans="1:10" s="28" customFormat="1" ht="39.950000000000003" customHeight="1" x14ac:dyDescent="0.25">
      <c r="A9" s="29" t="s">
        <v>54</v>
      </c>
      <c r="B9" s="155" t="s">
        <v>588</v>
      </c>
      <c r="C9" s="5" t="s">
        <v>651</v>
      </c>
      <c r="D9" s="5" t="s">
        <v>652</v>
      </c>
      <c r="E9" s="31" t="s">
        <v>1063</v>
      </c>
      <c r="F9" s="85" t="s">
        <v>4</v>
      </c>
      <c r="G9" s="32" t="s">
        <v>180</v>
      </c>
      <c r="H9" s="30" t="s">
        <v>5</v>
      </c>
      <c r="I9" s="30" t="s">
        <v>6</v>
      </c>
      <c r="J9" s="30" t="s">
        <v>181</v>
      </c>
    </row>
    <row r="10" spans="1:10" s="28" customFormat="1" ht="16.5" customHeight="1" x14ac:dyDescent="0.25">
      <c r="A10" s="86">
        <v>1</v>
      </c>
      <c r="B10" s="86"/>
      <c r="C10" s="74" t="s">
        <v>654</v>
      </c>
      <c r="D10" s="304" t="s">
        <v>1105</v>
      </c>
      <c r="E10" s="86"/>
      <c r="F10" s="83" t="s">
        <v>8</v>
      </c>
      <c r="G10" s="87"/>
      <c r="H10" s="87"/>
      <c r="I10" s="89"/>
      <c r="J10" s="553" t="s">
        <v>639</v>
      </c>
    </row>
    <row r="11" spans="1:10" s="28" customFormat="1" ht="16.5" customHeight="1" x14ac:dyDescent="0.25">
      <c r="A11" s="86">
        <v>2</v>
      </c>
      <c r="B11" s="86"/>
      <c r="C11" s="74" t="s">
        <v>654</v>
      </c>
      <c r="D11" s="304" t="s">
        <v>663</v>
      </c>
      <c r="E11" s="86"/>
      <c r="F11" s="83" t="s">
        <v>8</v>
      </c>
      <c r="G11" s="87"/>
      <c r="H11" s="87"/>
      <c r="I11" s="89"/>
      <c r="J11" s="554"/>
    </row>
    <row r="12" spans="1:10" s="28" customFormat="1" ht="16.5" customHeight="1" x14ac:dyDescent="0.25">
      <c r="A12" s="86">
        <v>3</v>
      </c>
      <c r="B12" s="86"/>
      <c r="C12" s="74" t="s">
        <v>654</v>
      </c>
      <c r="D12" s="304" t="s">
        <v>665</v>
      </c>
      <c r="E12" s="86"/>
      <c r="F12" s="83" t="s">
        <v>8</v>
      </c>
      <c r="G12" s="87"/>
      <c r="H12" s="87"/>
      <c r="I12" s="89"/>
      <c r="J12" s="89"/>
    </row>
    <row r="13" spans="1:10" s="28" customFormat="1" ht="16.5" customHeight="1" x14ac:dyDescent="0.25">
      <c r="A13" s="86">
        <v>4</v>
      </c>
      <c r="B13" s="86"/>
      <c r="C13" s="74" t="s">
        <v>689</v>
      </c>
      <c r="D13" s="304" t="s">
        <v>690</v>
      </c>
      <c r="E13" s="86"/>
      <c r="F13" s="83" t="s">
        <v>8</v>
      </c>
      <c r="G13" s="87"/>
      <c r="H13" s="87"/>
      <c r="I13" s="88" t="s">
        <v>1573</v>
      </c>
      <c r="J13" s="88"/>
    </row>
    <row r="14" spans="1:10" s="28" customFormat="1" ht="16.5" customHeight="1" x14ac:dyDescent="0.25">
      <c r="A14" s="86">
        <v>5</v>
      </c>
      <c r="B14" s="86"/>
      <c r="C14" s="74" t="s">
        <v>689</v>
      </c>
      <c r="D14" s="304" t="s">
        <v>692</v>
      </c>
      <c r="E14" s="86"/>
      <c r="F14" s="83" t="s">
        <v>8</v>
      </c>
      <c r="G14" s="87"/>
      <c r="H14" s="86" t="s">
        <v>182</v>
      </c>
      <c r="I14" s="88" t="s">
        <v>1387</v>
      </c>
      <c r="J14" s="88"/>
    </row>
    <row r="15" spans="1:10" s="28" customFormat="1" ht="16.5" customHeight="1" x14ac:dyDescent="0.25">
      <c r="A15" s="86">
        <v>6</v>
      </c>
      <c r="B15" s="86"/>
      <c r="C15" s="74" t="s">
        <v>689</v>
      </c>
      <c r="D15" s="304" t="s">
        <v>693</v>
      </c>
      <c r="E15" s="86"/>
      <c r="F15" s="83" t="s">
        <v>8</v>
      </c>
      <c r="G15" s="87"/>
      <c r="H15" s="86"/>
      <c r="I15" s="89"/>
      <c r="J15" s="89"/>
    </row>
    <row r="16" spans="1:10" s="34" customFormat="1" ht="16.5" customHeight="1" x14ac:dyDescent="0.25">
      <c r="A16" s="86">
        <v>7</v>
      </c>
      <c r="B16" s="86"/>
      <c r="C16" s="74" t="s">
        <v>689</v>
      </c>
      <c r="D16" s="304" t="s">
        <v>697</v>
      </c>
      <c r="E16" s="60"/>
      <c r="F16" s="83" t="s">
        <v>8</v>
      </c>
      <c r="G16" s="59"/>
      <c r="H16" s="60"/>
      <c r="I16" s="90" t="s">
        <v>1388</v>
      </c>
      <c r="J16" s="136"/>
    </row>
    <row r="17" spans="1:11" s="28" customFormat="1" ht="16.5" customHeight="1" x14ac:dyDescent="0.25">
      <c r="A17" s="86">
        <v>8</v>
      </c>
      <c r="B17" s="86"/>
      <c r="C17" s="74" t="s">
        <v>694</v>
      </c>
      <c r="D17" s="304" t="s">
        <v>867</v>
      </c>
      <c r="E17" s="86" t="s">
        <v>48</v>
      </c>
      <c r="F17" s="83" t="s">
        <v>8</v>
      </c>
      <c r="G17" s="87"/>
      <c r="H17" s="86"/>
      <c r="I17" s="88" t="s">
        <v>308</v>
      </c>
      <c r="J17" s="88"/>
    </row>
    <row r="18" spans="1:11" s="28" customFormat="1" ht="16.5" customHeight="1" x14ac:dyDescent="0.25">
      <c r="A18" s="86">
        <v>9</v>
      </c>
      <c r="B18" s="86"/>
      <c r="C18" s="74" t="s">
        <v>694</v>
      </c>
      <c r="D18" s="304" t="s">
        <v>868</v>
      </c>
      <c r="E18" s="86" t="s">
        <v>11</v>
      </c>
      <c r="F18" s="83" t="s">
        <v>8</v>
      </c>
      <c r="G18" s="87"/>
      <c r="H18" s="86"/>
      <c r="I18" s="88" t="s">
        <v>183</v>
      </c>
      <c r="J18" s="88"/>
    </row>
    <row r="19" spans="1:11" s="28" customFormat="1" ht="16.5" customHeight="1" x14ac:dyDescent="0.25">
      <c r="A19" s="86">
        <v>10</v>
      </c>
      <c r="B19" s="86"/>
      <c r="C19" s="101" t="s">
        <v>694</v>
      </c>
      <c r="D19" s="101" t="s">
        <v>929</v>
      </c>
      <c r="E19" s="86"/>
      <c r="F19" s="83" t="s">
        <v>8</v>
      </c>
      <c r="G19" s="87"/>
      <c r="H19" s="86"/>
      <c r="I19" s="264" t="s">
        <v>649</v>
      </c>
      <c r="J19" s="88"/>
    </row>
    <row r="20" spans="1:11" ht="16.5" customHeight="1" x14ac:dyDescent="0.25">
      <c r="A20" s="86">
        <v>11</v>
      </c>
      <c r="B20" s="501"/>
      <c r="C20" s="74" t="s">
        <v>694</v>
      </c>
      <c r="D20" s="484" t="s">
        <v>2092</v>
      </c>
      <c r="E20" s="323"/>
      <c r="F20" s="83" t="s">
        <v>8</v>
      </c>
      <c r="G20" s="501"/>
      <c r="H20" s="502"/>
      <c r="I20" s="503" t="s">
        <v>2095</v>
      </c>
      <c r="J20" s="504" t="s">
        <v>2096</v>
      </c>
      <c r="K20" s="28"/>
    </row>
    <row r="21" spans="1:11" s="28" customFormat="1" ht="16.5" customHeight="1" x14ac:dyDescent="0.25">
      <c r="A21" s="86">
        <v>12</v>
      </c>
      <c r="B21" s="86"/>
      <c r="C21" s="74" t="s">
        <v>694</v>
      </c>
      <c r="D21" s="304" t="s">
        <v>930</v>
      </c>
      <c r="E21" s="91" t="s">
        <v>184</v>
      </c>
      <c r="F21" s="83" t="s">
        <v>8</v>
      </c>
      <c r="G21" s="87"/>
      <c r="H21" s="86"/>
      <c r="I21" s="88" t="s">
        <v>1389</v>
      </c>
      <c r="J21" s="88"/>
    </row>
    <row r="22" spans="1:11" s="28" customFormat="1" ht="16.5" customHeight="1" x14ac:dyDescent="0.25">
      <c r="A22" s="86">
        <v>13</v>
      </c>
      <c r="B22" s="86"/>
      <c r="C22" s="74" t="s">
        <v>694</v>
      </c>
      <c r="D22" s="304" t="s">
        <v>701</v>
      </c>
      <c r="E22" s="86"/>
      <c r="F22" s="83" t="s">
        <v>8</v>
      </c>
      <c r="G22" s="87"/>
      <c r="H22" s="86"/>
      <c r="I22" s="588" t="s">
        <v>362</v>
      </c>
      <c r="J22" s="88"/>
    </row>
    <row r="23" spans="1:11" s="28" customFormat="1" ht="16.5" customHeight="1" x14ac:dyDescent="0.25">
      <c r="A23" s="86">
        <v>14</v>
      </c>
      <c r="B23" s="86"/>
      <c r="C23" s="74" t="s">
        <v>694</v>
      </c>
      <c r="D23" s="304" t="s">
        <v>702</v>
      </c>
      <c r="E23" s="86"/>
      <c r="F23" s="83" t="s">
        <v>8</v>
      </c>
      <c r="G23" s="87"/>
      <c r="H23" s="86"/>
      <c r="I23" s="589"/>
      <c r="J23" s="88"/>
    </row>
    <row r="24" spans="1:11" s="28" customFormat="1" ht="16.5" customHeight="1" x14ac:dyDescent="0.25">
      <c r="A24" s="86">
        <v>15</v>
      </c>
      <c r="B24" s="86"/>
      <c r="C24" s="74" t="s">
        <v>694</v>
      </c>
      <c r="D24" s="304" t="s">
        <v>703</v>
      </c>
      <c r="E24" s="86"/>
      <c r="F24" s="83" t="s">
        <v>8</v>
      </c>
      <c r="G24" s="87"/>
      <c r="H24" s="86"/>
      <c r="I24" s="589"/>
      <c r="J24" s="88"/>
    </row>
    <row r="25" spans="1:11" s="28" customFormat="1" ht="16.5" customHeight="1" x14ac:dyDescent="0.25">
      <c r="A25" s="86">
        <v>16</v>
      </c>
      <c r="B25" s="86"/>
      <c r="C25" s="74" t="s">
        <v>694</v>
      </c>
      <c r="D25" s="304" t="s">
        <v>931</v>
      </c>
      <c r="E25" s="86"/>
      <c r="F25" s="83" t="s">
        <v>8</v>
      </c>
      <c r="G25" s="87"/>
      <c r="H25" s="86"/>
      <c r="I25" s="589"/>
      <c r="J25" s="88"/>
    </row>
    <row r="26" spans="1:11" s="28" customFormat="1" ht="16.5" customHeight="1" x14ac:dyDescent="0.25">
      <c r="A26" s="86">
        <v>17</v>
      </c>
      <c r="B26" s="86"/>
      <c r="C26" s="74" t="s">
        <v>694</v>
      </c>
      <c r="D26" s="304" t="s">
        <v>705</v>
      </c>
      <c r="E26" s="86"/>
      <c r="F26" s="83" t="s">
        <v>8</v>
      </c>
      <c r="G26" s="87"/>
      <c r="H26" s="86"/>
      <c r="I26" s="590"/>
      <c r="J26" s="88"/>
    </row>
    <row r="27" spans="1:11" s="28" customFormat="1" ht="16.5" customHeight="1" x14ac:dyDescent="0.25">
      <c r="A27" s="86">
        <v>18</v>
      </c>
      <c r="B27" s="86"/>
      <c r="C27" s="74" t="s">
        <v>653</v>
      </c>
      <c r="D27" s="523" t="s">
        <v>2343</v>
      </c>
      <c r="E27" s="86"/>
      <c r="F27" s="83" t="s">
        <v>8</v>
      </c>
      <c r="G27" s="87"/>
      <c r="H27" s="86"/>
      <c r="I27" s="89"/>
      <c r="J27" s="137"/>
    </row>
    <row r="28" spans="1:11" s="28" customFormat="1" ht="16.5" customHeight="1" x14ac:dyDescent="0.25">
      <c r="A28" s="86">
        <v>19</v>
      </c>
      <c r="B28" s="86"/>
      <c r="C28" s="74" t="s">
        <v>653</v>
      </c>
      <c r="D28" s="523" t="s">
        <v>2342</v>
      </c>
      <c r="E28" s="86"/>
      <c r="F28" s="83" t="s">
        <v>8</v>
      </c>
      <c r="G28" s="92" t="s">
        <v>31</v>
      </c>
      <c r="H28" s="86"/>
      <c r="I28" s="89" t="s">
        <v>2344</v>
      </c>
      <c r="J28" s="137"/>
    </row>
    <row r="29" spans="1:11" s="28" customFormat="1" ht="16.5" customHeight="1" x14ac:dyDescent="0.25">
      <c r="A29" s="86">
        <v>20</v>
      </c>
      <c r="B29" s="86"/>
      <c r="C29" s="74" t="s">
        <v>653</v>
      </c>
      <c r="D29" s="523" t="s">
        <v>2340</v>
      </c>
      <c r="E29" s="86"/>
      <c r="F29" s="83" t="s">
        <v>8</v>
      </c>
      <c r="G29" s="92" t="s">
        <v>32</v>
      </c>
      <c r="H29" s="86"/>
      <c r="I29" s="89" t="s">
        <v>34</v>
      </c>
      <c r="J29" s="137"/>
    </row>
    <row r="30" spans="1:11" s="28" customFormat="1" ht="16.5" customHeight="1" x14ac:dyDescent="0.25">
      <c r="A30" s="86">
        <v>21</v>
      </c>
      <c r="B30" s="640"/>
      <c r="C30" s="484" t="s">
        <v>2366</v>
      </c>
      <c r="D30" s="487" t="s">
        <v>2367</v>
      </c>
      <c r="E30" s="640"/>
      <c r="F30" s="80" t="s">
        <v>178</v>
      </c>
      <c r="G30" s="641"/>
      <c r="H30" s="640"/>
      <c r="I30" s="642" t="s">
        <v>2368</v>
      </c>
      <c r="J30" s="643"/>
    </row>
    <row r="31" spans="1:11" s="28" customFormat="1" ht="16.5" customHeight="1" x14ac:dyDescent="0.25">
      <c r="A31" s="86">
        <v>22</v>
      </c>
      <c r="B31" s="86"/>
      <c r="C31" s="74" t="s">
        <v>932</v>
      </c>
      <c r="D31" s="304" t="s">
        <v>933</v>
      </c>
      <c r="E31" s="86"/>
      <c r="F31" s="83" t="s">
        <v>8</v>
      </c>
      <c r="G31" s="92"/>
      <c r="H31" s="86"/>
      <c r="I31" s="89" t="s">
        <v>1705</v>
      </c>
      <c r="J31" s="137" t="s">
        <v>405</v>
      </c>
    </row>
    <row r="32" spans="1:11" s="28" customFormat="1" ht="16.5" customHeight="1" x14ac:dyDescent="0.25">
      <c r="A32" s="86">
        <v>23</v>
      </c>
      <c r="B32" s="86"/>
      <c r="C32" s="74" t="s">
        <v>932</v>
      </c>
      <c r="D32" s="304" t="s">
        <v>934</v>
      </c>
      <c r="E32" s="86"/>
      <c r="F32" s="83" t="s">
        <v>8</v>
      </c>
      <c r="G32" s="92"/>
      <c r="H32" s="86"/>
      <c r="I32" s="89"/>
      <c r="J32" s="137"/>
    </row>
    <row r="33" spans="1:10" s="28" customFormat="1" ht="16.5" customHeight="1" x14ac:dyDescent="0.25">
      <c r="A33" s="86">
        <v>24</v>
      </c>
      <c r="B33" s="86"/>
      <c r="C33" s="74" t="s">
        <v>932</v>
      </c>
      <c r="D33" s="304" t="s">
        <v>935</v>
      </c>
      <c r="E33" s="86" t="s">
        <v>435</v>
      </c>
      <c r="F33" s="83" t="s">
        <v>8</v>
      </c>
      <c r="G33" s="86"/>
      <c r="H33" s="86"/>
      <c r="I33" s="588" t="s">
        <v>1706</v>
      </c>
      <c r="J33" s="137"/>
    </row>
    <row r="34" spans="1:10" s="28" customFormat="1" ht="16.5" customHeight="1" x14ac:dyDescent="0.25">
      <c r="A34" s="86">
        <v>25</v>
      </c>
      <c r="B34" s="86"/>
      <c r="C34" s="74" t="s">
        <v>932</v>
      </c>
      <c r="D34" s="304" t="s">
        <v>936</v>
      </c>
      <c r="E34" s="86" t="s">
        <v>436</v>
      </c>
      <c r="F34" s="83" t="s">
        <v>8</v>
      </c>
      <c r="G34" s="86"/>
      <c r="H34" s="86"/>
      <c r="I34" s="589"/>
      <c r="J34" s="137"/>
    </row>
    <row r="35" spans="1:10" s="28" customFormat="1" ht="16.5" customHeight="1" x14ac:dyDescent="0.25">
      <c r="A35" s="86">
        <v>26</v>
      </c>
      <c r="B35" s="86"/>
      <c r="C35" s="74" t="s">
        <v>932</v>
      </c>
      <c r="D35" s="304" t="s">
        <v>937</v>
      </c>
      <c r="E35" s="86" t="s">
        <v>437</v>
      </c>
      <c r="F35" s="83" t="s">
        <v>8</v>
      </c>
      <c r="G35" s="86"/>
      <c r="H35" s="86"/>
      <c r="I35" s="589"/>
      <c r="J35" s="137"/>
    </row>
    <row r="36" spans="1:10" s="28" customFormat="1" ht="16.5" customHeight="1" x14ac:dyDescent="0.25">
      <c r="A36" s="86">
        <v>27</v>
      </c>
      <c r="B36" s="86"/>
      <c r="C36" s="74" t="s">
        <v>932</v>
      </c>
      <c r="D36" s="304" t="s">
        <v>938</v>
      </c>
      <c r="E36" s="86" t="s">
        <v>438</v>
      </c>
      <c r="F36" s="83" t="s">
        <v>8</v>
      </c>
      <c r="G36" s="86"/>
      <c r="H36" s="86"/>
      <c r="I36" s="589"/>
      <c r="J36" s="137"/>
    </row>
    <row r="37" spans="1:10" s="28" customFormat="1" ht="16.5" customHeight="1" x14ac:dyDescent="0.25">
      <c r="A37" s="86">
        <v>28</v>
      </c>
      <c r="B37" s="86"/>
      <c r="C37" s="74" t="s">
        <v>932</v>
      </c>
      <c r="D37" s="304" t="s">
        <v>939</v>
      </c>
      <c r="E37" s="86" t="s">
        <v>439</v>
      </c>
      <c r="F37" s="83" t="s">
        <v>8</v>
      </c>
      <c r="G37" s="86"/>
      <c r="H37" s="86"/>
      <c r="I37" s="589"/>
      <c r="J37" s="137"/>
    </row>
    <row r="38" spans="1:10" s="28" customFormat="1" ht="16.5" customHeight="1" x14ac:dyDescent="0.25">
      <c r="A38" s="86">
        <v>29</v>
      </c>
      <c r="B38" s="86"/>
      <c r="C38" s="74" t="s">
        <v>932</v>
      </c>
      <c r="D38" s="304" t="s">
        <v>940</v>
      </c>
      <c r="E38" s="86" t="s">
        <v>440</v>
      </c>
      <c r="F38" s="83" t="s">
        <v>8</v>
      </c>
      <c r="G38" s="86"/>
      <c r="H38" s="86"/>
      <c r="I38" s="589"/>
      <c r="J38" s="137"/>
    </row>
    <row r="39" spans="1:10" s="28" customFormat="1" ht="16.5" customHeight="1" x14ac:dyDescent="0.25">
      <c r="A39" s="86">
        <v>30</v>
      </c>
      <c r="B39" s="86"/>
      <c r="C39" s="74" t="s">
        <v>932</v>
      </c>
      <c r="D39" s="304" t="s">
        <v>941</v>
      </c>
      <c r="E39" s="86" t="s">
        <v>441</v>
      </c>
      <c r="F39" s="83" t="s">
        <v>8</v>
      </c>
      <c r="G39" s="86"/>
      <c r="H39" s="86"/>
      <c r="I39" s="589"/>
      <c r="J39" s="137"/>
    </row>
    <row r="40" spans="1:10" s="28" customFormat="1" ht="16.5" customHeight="1" x14ac:dyDescent="0.25">
      <c r="A40" s="86">
        <v>31</v>
      </c>
      <c r="B40" s="86"/>
      <c r="C40" s="74" t="s">
        <v>932</v>
      </c>
      <c r="D40" s="304" t="s">
        <v>942</v>
      </c>
      <c r="E40" s="86" t="s">
        <v>440</v>
      </c>
      <c r="F40" s="83" t="s">
        <v>8</v>
      </c>
      <c r="G40" s="86"/>
      <c r="H40" s="86"/>
      <c r="I40" s="589"/>
      <c r="J40" s="137"/>
    </row>
    <row r="41" spans="1:10" s="28" customFormat="1" ht="16.5" customHeight="1" x14ac:dyDescent="0.25">
      <c r="A41" s="86">
        <v>32</v>
      </c>
      <c r="B41" s="86"/>
      <c r="C41" s="74" t="s">
        <v>932</v>
      </c>
      <c r="D41" s="304" t="s">
        <v>943</v>
      </c>
      <c r="E41" s="86" t="s">
        <v>442</v>
      </c>
      <c r="F41" s="83" t="s">
        <v>8</v>
      </c>
      <c r="G41" s="86"/>
      <c r="H41" s="86"/>
      <c r="I41" s="589"/>
      <c r="J41" s="137"/>
    </row>
    <row r="42" spans="1:10" s="28" customFormat="1" ht="16.5" customHeight="1" x14ac:dyDescent="0.25">
      <c r="A42" s="86">
        <v>33</v>
      </c>
      <c r="B42" s="86"/>
      <c r="C42" s="74" t="s">
        <v>932</v>
      </c>
      <c r="D42" s="304" t="s">
        <v>944</v>
      </c>
      <c r="E42" s="86" t="s">
        <v>443</v>
      </c>
      <c r="F42" s="83" t="s">
        <v>8</v>
      </c>
      <c r="G42" s="86"/>
      <c r="H42" s="86"/>
      <c r="I42" s="589"/>
      <c r="J42" s="137"/>
    </row>
    <row r="43" spans="1:10" s="28" customFormat="1" ht="16.5" customHeight="1" x14ac:dyDescent="0.25">
      <c r="A43" s="86">
        <v>34</v>
      </c>
      <c r="B43" s="86"/>
      <c r="C43" s="74" t="s">
        <v>932</v>
      </c>
      <c r="D43" s="304" t="s">
        <v>945</v>
      </c>
      <c r="E43" s="86" t="s">
        <v>442</v>
      </c>
      <c r="F43" s="83" t="s">
        <v>8</v>
      </c>
      <c r="G43" s="86"/>
      <c r="H43" s="86"/>
      <c r="I43" s="589"/>
      <c r="J43" s="137"/>
    </row>
    <row r="44" spans="1:10" s="28" customFormat="1" ht="16.5" customHeight="1" x14ac:dyDescent="0.25">
      <c r="A44" s="86">
        <v>35</v>
      </c>
      <c r="B44" s="86"/>
      <c r="C44" s="74" t="s">
        <v>932</v>
      </c>
      <c r="D44" s="304" t="s">
        <v>946</v>
      </c>
      <c r="E44" s="86" t="s">
        <v>444</v>
      </c>
      <c r="F44" s="83" t="s">
        <v>8</v>
      </c>
      <c r="G44" s="86"/>
      <c r="H44" s="86"/>
      <c r="I44" s="589"/>
      <c r="J44" s="137"/>
    </row>
    <row r="45" spans="1:10" s="28" customFormat="1" ht="16.5" customHeight="1" x14ac:dyDescent="0.25">
      <c r="A45" s="86">
        <v>36</v>
      </c>
      <c r="B45" s="86"/>
      <c r="C45" s="74" t="s">
        <v>932</v>
      </c>
      <c r="D45" s="304" t="s">
        <v>947</v>
      </c>
      <c r="E45" s="86" t="s">
        <v>445</v>
      </c>
      <c r="F45" s="83" t="s">
        <v>8</v>
      </c>
      <c r="G45" s="86"/>
      <c r="H45" s="86"/>
      <c r="I45" s="589"/>
      <c r="J45" s="137"/>
    </row>
    <row r="46" spans="1:10" s="28" customFormat="1" ht="16.5" customHeight="1" x14ac:dyDescent="0.25">
      <c r="A46" s="86">
        <v>37</v>
      </c>
      <c r="B46" s="86"/>
      <c r="C46" s="74" t="s">
        <v>932</v>
      </c>
      <c r="D46" s="304" t="s">
        <v>948</v>
      </c>
      <c r="E46" s="86" t="s">
        <v>442</v>
      </c>
      <c r="F46" s="83" t="s">
        <v>8</v>
      </c>
      <c r="G46" s="86"/>
      <c r="H46" s="86"/>
      <c r="I46" s="589"/>
      <c r="J46" s="137"/>
    </row>
    <row r="47" spans="1:10" s="28" customFormat="1" ht="16.5" customHeight="1" x14ac:dyDescent="0.25">
      <c r="A47" s="86">
        <v>38</v>
      </c>
      <c r="B47" s="86"/>
      <c r="C47" s="74" t="s">
        <v>932</v>
      </c>
      <c r="D47" s="304" t="s">
        <v>949</v>
      </c>
      <c r="E47" s="86" t="s">
        <v>442</v>
      </c>
      <c r="F47" s="83" t="s">
        <v>8</v>
      </c>
      <c r="G47" s="86"/>
      <c r="H47" s="86"/>
      <c r="I47" s="589"/>
      <c r="J47" s="137"/>
    </row>
    <row r="48" spans="1:10" s="28" customFormat="1" ht="16.5" customHeight="1" x14ac:dyDescent="0.25">
      <c r="A48" s="86">
        <v>39</v>
      </c>
      <c r="B48" s="86"/>
      <c r="C48" s="74" t="s">
        <v>932</v>
      </c>
      <c r="D48" s="304" t="s">
        <v>950</v>
      </c>
      <c r="E48" s="86" t="s">
        <v>446</v>
      </c>
      <c r="F48" s="83" t="s">
        <v>8</v>
      </c>
      <c r="G48" s="86"/>
      <c r="H48" s="86"/>
      <c r="I48" s="589"/>
      <c r="J48" s="137"/>
    </row>
    <row r="49" spans="1:10" s="28" customFormat="1" ht="16.5" customHeight="1" x14ac:dyDescent="0.25">
      <c r="A49" s="86">
        <v>40</v>
      </c>
      <c r="B49" s="86"/>
      <c r="C49" s="74" t="s">
        <v>932</v>
      </c>
      <c r="D49" s="304" t="s">
        <v>951</v>
      </c>
      <c r="E49" s="86" t="s">
        <v>447</v>
      </c>
      <c r="F49" s="83" t="s">
        <v>8</v>
      </c>
      <c r="G49" s="86"/>
      <c r="H49" s="86"/>
      <c r="I49" s="589"/>
      <c r="J49" s="137"/>
    </row>
    <row r="50" spans="1:10" s="28" customFormat="1" ht="16.5" customHeight="1" x14ac:dyDescent="0.25">
      <c r="A50" s="86">
        <v>41</v>
      </c>
      <c r="B50" s="86"/>
      <c r="C50" s="74" t="s">
        <v>932</v>
      </c>
      <c r="D50" s="304" t="s">
        <v>952</v>
      </c>
      <c r="E50" s="86" t="s">
        <v>448</v>
      </c>
      <c r="F50" s="83" t="s">
        <v>8</v>
      </c>
      <c r="G50" s="86"/>
      <c r="H50" s="86"/>
      <c r="I50" s="589"/>
      <c r="J50" s="137"/>
    </row>
    <row r="51" spans="1:10" s="28" customFormat="1" ht="16.5" customHeight="1" x14ac:dyDescent="0.25">
      <c r="A51" s="86">
        <v>42</v>
      </c>
      <c r="B51" s="86"/>
      <c r="C51" s="74" t="s">
        <v>932</v>
      </c>
      <c r="D51" s="304" t="s">
        <v>953</v>
      </c>
      <c r="E51" s="100" t="s">
        <v>449</v>
      </c>
      <c r="F51" s="83" t="s">
        <v>8</v>
      </c>
      <c r="G51" s="100"/>
      <c r="H51" s="86"/>
      <c r="I51" s="589"/>
      <c r="J51" s="137"/>
    </row>
    <row r="52" spans="1:10" s="28" customFormat="1" ht="16.5" customHeight="1" x14ac:dyDescent="0.25">
      <c r="A52" s="86">
        <v>43</v>
      </c>
      <c r="B52" s="86"/>
      <c r="C52" s="74" t="s">
        <v>932</v>
      </c>
      <c r="D52" s="304" t="s">
        <v>954</v>
      </c>
      <c r="E52" s="100" t="s">
        <v>1348</v>
      </c>
      <c r="F52" s="83" t="s">
        <v>8</v>
      </c>
      <c r="G52" s="100"/>
      <c r="H52" s="86"/>
      <c r="I52" s="589"/>
      <c r="J52" s="137"/>
    </row>
    <row r="53" spans="1:10" s="28" customFormat="1" ht="16.5" customHeight="1" x14ac:dyDescent="0.25">
      <c r="A53" s="86">
        <v>44</v>
      </c>
      <c r="B53" s="86"/>
      <c r="C53" s="74" t="s">
        <v>932</v>
      </c>
      <c r="D53" s="304" t="s">
        <v>955</v>
      </c>
      <c r="E53" s="86" t="s">
        <v>450</v>
      </c>
      <c r="F53" s="83" t="s">
        <v>8</v>
      </c>
      <c r="G53" s="86"/>
      <c r="H53" s="86"/>
      <c r="I53" s="589"/>
      <c r="J53" s="137"/>
    </row>
    <row r="54" spans="1:10" s="28" customFormat="1" ht="16.5" customHeight="1" x14ac:dyDescent="0.25">
      <c r="A54" s="86">
        <v>45</v>
      </c>
      <c r="B54" s="86"/>
      <c r="C54" s="74" t="s">
        <v>932</v>
      </c>
      <c r="D54" s="304" t="s">
        <v>956</v>
      </c>
      <c r="E54" s="86" t="s">
        <v>440</v>
      </c>
      <c r="F54" s="83" t="s">
        <v>8</v>
      </c>
      <c r="G54" s="86"/>
      <c r="H54" s="86"/>
      <c r="I54" s="589"/>
      <c r="J54" s="137"/>
    </row>
    <row r="55" spans="1:10" s="28" customFormat="1" ht="16.5" customHeight="1" x14ac:dyDescent="0.25">
      <c r="A55" s="86">
        <v>46</v>
      </c>
      <c r="B55" s="86"/>
      <c r="C55" s="74" t="s">
        <v>932</v>
      </c>
      <c r="D55" s="304" t="s">
        <v>957</v>
      </c>
      <c r="E55" s="60" t="s">
        <v>451</v>
      </c>
      <c r="F55" s="83" t="s">
        <v>8</v>
      </c>
      <c r="G55" s="60"/>
      <c r="H55" s="86"/>
      <c r="I55" s="589"/>
      <c r="J55" s="137"/>
    </row>
    <row r="56" spans="1:10" s="28" customFormat="1" ht="16.5" customHeight="1" x14ac:dyDescent="0.25">
      <c r="A56" s="86">
        <v>47</v>
      </c>
      <c r="B56" s="86"/>
      <c r="C56" s="74" t="s">
        <v>932</v>
      </c>
      <c r="D56" s="304" t="s">
        <v>958</v>
      </c>
      <c r="E56" s="60" t="s">
        <v>1186</v>
      </c>
      <c r="F56" s="83" t="s">
        <v>8</v>
      </c>
      <c r="G56" s="60"/>
      <c r="H56" s="86"/>
      <c r="I56" s="589"/>
      <c r="J56" s="137"/>
    </row>
    <row r="57" spans="1:10" s="28" customFormat="1" ht="16.5" customHeight="1" x14ac:dyDescent="0.25">
      <c r="A57" s="86">
        <v>48</v>
      </c>
      <c r="B57" s="86"/>
      <c r="C57" s="74" t="s">
        <v>932</v>
      </c>
      <c r="D57" s="304" t="s">
        <v>959</v>
      </c>
      <c r="E57" s="60" t="s">
        <v>1186</v>
      </c>
      <c r="F57" s="83" t="s">
        <v>8</v>
      </c>
      <c r="G57" s="60"/>
      <c r="H57" s="86"/>
      <c r="I57" s="589"/>
      <c r="J57" s="137"/>
    </row>
    <row r="58" spans="1:10" s="28" customFormat="1" ht="16.5" customHeight="1" x14ac:dyDescent="0.25">
      <c r="A58" s="86">
        <v>49</v>
      </c>
      <c r="B58" s="86"/>
      <c r="C58" s="74" t="s">
        <v>932</v>
      </c>
      <c r="D58" s="304" t="s">
        <v>960</v>
      </c>
      <c r="E58" s="60" t="s">
        <v>1186</v>
      </c>
      <c r="F58" s="83" t="s">
        <v>8</v>
      </c>
      <c r="G58" s="60"/>
      <c r="H58" s="86"/>
      <c r="I58" s="589"/>
      <c r="J58" s="137"/>
    </row>
    <row r="59" spans="1:10" s="28" customFormat="1" ht="16.5" customHeight="1" x14ac:dyDescent="0.25">
      <c r="A59" s="86">
        <v>50</v>
      </c>
      <c r="B59" s="86"/>
      <c r="C59" s="74" t="s">
        <v>932</v>
      </c>
      <c r="D59" s="304" t="s">
        <v>961</v>
      </c>
      <c r="E59" s="86" t="s">
        <v>452</v>
      </c>
      <c r="F59" s="83" t="s">
        <v>8</v>
      </c>
      <c r="G59" s="86"/>
      <c r="H59" s="86"/>
      <c r="I59" s="589"/>
      <c r="J59" s="137"/>
    </row>
    <row r="60" spans="1:10" s="28" customFormat="1" ht="16.5" customHeight="1" x14ac:dyDescent="0.25">
      <c r="A60" s="86">
        <v>51</v>
      </c>
      <c r="B60" s="86"/>
      <c r="C60" s="74" t="s">
        <v>932</v>
      </c>
      <c r="D60" s="304" t="s">
        <v>962</v>
      </c>
      <c r="E60" s="86" t="s">
        <v>453</v>
      </c>
      <c r="F60" s="83" t="s">
        <v>8</v>
      </c>
      <c r="G60" s="86"/>
      <c r="H60" s="86"/>
      <c r="I60" s="589"/>
      <c r="J60" s="137"/>
    </row>
    <row r="61" spans="1:10" s="28" customFormat="1" ht="16.5" customHeight="1" x14ac:dyDescent="0.25">
      <c r="A61" s="86">
        <v>52</v>
      </c>
      <c r="B61" s="86"/>
      <c r="C61" s="74" t="s">
        <v>932</v>
      </c>
      <c r="D61" s="304" t="s">
        <v>963</v>
      </c>
      <c r="E61" s="86" t="s">
        <v>454</v>
      </c>
      <c r="F61" s="83" t="s">
        <v>8</v>
      </c>
      <c r="G61" s="86"/>
      <c r="H61" s="86"/>
      <c r="I61" s="589"/>
      <c r="J61" s="137"/>
    </row>
    <row r="62" spans="1:10" s="28" customFormat="1" ht="16.5" customHeight="1" x14ac:dyDescent="0.25">
      <c r="A62" s="86">
        <v>53</v>
      </c>
      <c r="B62" s="86"/>
      <c r="C62" s="74" t="s">
        <v>932</v>
      </c>
      <c r="D62" s="304" t="s">
        <v>964</v>
      </c>
      <c r="E62" s="86" t="s">
        <v>455</v>
      </c>
      <c r="F62" s="83" t="s">
        <v>8</v>
      </c>
      <c r="G62" s="86"/>
      <c r="H62" s="86"/>
      <c r="I62" s="589"/>
      <c r="J62" s="137"/>
    </row>
    <row r="63" spans="1:10" s="28" customFormat="1" ht="16.5" customHeight="1" x14ac:dyDescent="0.25">
      <c r="A63" s="86">
        <v>54</v>
      </c>
      <c r="B63" s="86"/>
      <c r="C63" s="74" t="s">
        <v>932</v>
      </c>
      <c r="D63" s="304" t="s">
        <v>965</v>
      </c>
      <c r="E63" s="86"/>
      <c r="F63" s="83" t="s">
        <v>8</v>
      </c>
      <c r="G63" s="92"/>
      <c r="H63" s="86"/>
      <c r="I63" s="589"/>
      <c r="J63" s="137"/>
    </row>
    <row r="64" spans="1:10" s="28" customFormat="1" ht="16.5" customHeight="1" x14ac:dyDescent="0.25">
      <c r="A64" s="86">
        <v>55</v>
      </c>
      <c r="B64" s="86"/>
      <c r="C64" s="74" t="s">
        <v>932</v>
      </c>
      <c r="D64" s="304" t="s">
        <v>966</v>
      </c>
      <c r="E64" s="86"/>
      <c r="F64" s="83" t="s">
        <v>8</v>
      </c>
      <c r="G64" s="92"/>
      <c r="H64" s="86"/>
      <c r="I64" s="589"/>
      <c r="J64" s="137"/>
    </row>
    <row r="65" spans="1:10" s="28" customFormat="1" ht="16.5" customHeight="1" x14ac:dyDescent="0.25">
      <c r="A65" s="86">
        <v>56</v>
      </c>
      <c r="B65" s="86"/>
      <c r="C65" s="74" t="s">
        <v>932</v>
      </c>
      <c r="D65" s="304" t="s">
        <v>967</v>
      </c>
      <c r="E65" s="152"/>
      <c r="F65" s="83" t="s">
        <v>8</v>
      </c>
      <c r="G65" s="92"/>
      <c r="H65" s="86"/>
      <c r="I65" s="589"/>
      <c r="J65" s="137"/>
    </row>
    <row r="66" spans="1:10" s="28" customFormat="1" ht="16.5" customHeight="1" x14ac:dyDescent="0.25">
      <c r="A66" s="86">
        <v>57</v>
      </c>
      <c r="B66" s="86"/>
      <c r="C66" s="74" t="s">
        <v>932</v>
      </c>
      <c r="D66" s="304" t="s">
        <v>968</v>
      </c>
      <c r="E66" s="86"/>
      <c r="F66" s="83" t="s">
        <v>8</v>
      </c>
      <c r="G66" s="92"/>
      <c r="H66" s="86"/>
      <c r="I66" s="589"/>
      <c r="J66" s="137"/>
    </row>
    <row r="67" spans="1:10" s="28" customFormat="1" ht="16.5" customHeight="1" x14ac:dyDescent="0.25">
      <c r="A67" s="86">
        <v>58</v>
      </c>
      <c r="B67" s="86"/>
      <c r="C67" s="74" t="s">
        <v>932</v>
      </c>
      <c r="D67" s="304" t="s">
        <v>969</v>
      </c>
      <c r="E67" s="152"/>
      <c r="F67" s="83" t="s">
        <v>8</v>
      </c>
      <c r="G67" s="92"/>
      <c r="H67" s="86"/>
      <c r="I67" s="589"/>
      <c r="J67" s="137"/>
    </row>
    <row r="68" spans="1:10" s="28" customFormat="1" ht="16.5" customHeight="1" x14ac:dyDescent="0.25">
      <c r="A68" s="86">
        <v>59</v>
      </c>
      <c r="B68" s="86"/>
      <c r="C68" s="74" t="s">
        <v>932</v>
      </c>
      <c r="D68" s="304" t="s">
        <v>970</v>
      </c>
      <c r="E68" s="86"/>
      <c r="F68" s="83" t="s">
        <v>8</v>
      </c>
      <c r="G68" s="92"/>
      <c r="H68" s="86"/>
      <c r="I68" s="589"/>
      <c r="J68" s="137"/>
    </row>
    <row r="69" spans="1:10" s="28" customFormat="1" ht="16.5" customHeight="1" x14ac:dyDescent="0.25">
      <c r="A69" s="86">
        <v>60</v>
      </c>
      <c r="B69" s="86"/>
      <c r="C69" s="74" t="s">
        <v>971</v>
      </c>
      <c r="D69" s="304" t="s">
        <v>972</v>
      </c>
      <c r="E69" s="86"/>
      <c r="F69" s="83" t="s">
        <v>8</v>
      </c>
      <c r="G69" s="92"/>
      <c r="H69" s="86" t="s">
        <v>463</v>
      </c>
      <c r="I69" s="589"/>
      <c r="J69" s="137"/>
    </row>
    <row r="70" spans="1:10" s="28" customFormat="1" ht="16.5" customHeight="1" x14ac:dyDescent="0.25">
      <c r="A70" s="86">
        <v>61</v>
      </c>
      <c r="B70" s="86"/>
      <c r="C70" s="74" t="s">
        <v>971</v>
      </c>
      <c r="D70" s="304" t="s">
        <v>973</v>
      </c>
      <c r="E70" s="86"/>
      <c r="F70" s="83" t="s">
        <v>8</v>
      </c>
      <c r="G70" s="92"/>
      <c r="H70" s="86"/>
      <c r="I70" s="590"/>
      <c r="J70" s="137"/>
    </row>
    <row r="71" spans="1:10" s="28" customFormat="1" ht="18" customHeight="1" x14ac:dyDescent="0.25">
      <c r="A71" s="86">
        <v>62</v>
      </c>
      <c r="B71" s="86"/>
      <c r="C71" s="74" t="s">
        <v>932</v>
      </c>
      <c r="D71" s="352" t="s">
        <v>1504</v>
      </c>
      <c r="E71" s="152"/>
      <c r="F71" s="83" t="s">
        <v>8</v>
      </c>
      <c r="G71" s="87"/>
      <c r="H71" s="86"/>
      <c r="I71" s="88" t="s">
        <v>1507</v>
      </c>
      <c r="J71" s="88"/>
    </row>
    <row r="72" spans="1:10" s="28" customFormat="1" ht="16.5" customHeight="1" x14ac:dyDescent="0.25">
      <c r="A72" s="86">
        <v>63</v>
      </c>
      <c r="B72" s="86"/>
      <c r="C72" s="74" t="s">
        <v>971</v>
      </c>
      <c r="D72" s="304" t="s">
        <v>974</v>
      </c>
      <c r="E72" s="86" t="s">
        <v>1120</v>
      </c>
      <c r="F72" s="83" t="s">
        <v>8</v>
      </c>
      <c r="G72" s="86"/>
      <c r="H72" s="86"/>
      <c r="I72" s="585" t="s">
        <v>1502</v>
      </c>
      <c r="J72" s="137"/>
    </row>
    <row r="73" spans="1:10" s="28" customFormat="1" ht="16.5" customHeight="1" x14ac:dyDescent="0.25">
      <c r="A73" s="86">
        <v>64</v>
      </c>
      <c r="B73" s="86"/>
      <c r="C73" s="74" t="s">
        <v>975</v>
      </c>
      <c r="D73" s="304" t="s">
        <v>976</v>
      </c>
      <c r="E73" s="86" t="s">
        <v>457</v>
      </c>
      <c r="F73" s="83" t="s">
        <v>8</v>
      </c>
      <c r="G73" s="86"/>
      <c r="H73" s="86"/>
      <c r="I73" s="593"/>
      <c r="J73" s="137"/>
    </row>
    <row r="74" spans="1:10" s="28" customFormat="1" ht="16.5" customHeight="1" x14ac:dyDescent="0.25">
      <c r="A74" s="86">
        <v>65</v>
      </c>
      <c r="B74" s="86"/>
      <c r="C74" s="74" t="s">
        <v>975</v>
      </c>
      <c r="D74" s="304" t="s">
        <v>977</v>
      </c>
      <c r="E74" s="86" t="s">
        <v>1116</v>
      </c>
      <c r="F74" s="83" t="s">
        <v>8</v>
      </c>
      <c r="G74" s="86"/>
      <c r="H74" s="86"/>
      <c r="I74" s="593"/>
      <c r="J74" s="137"/>
    </row>
    <row r="75" spans="1:10" s="28" customFormat="1" ht="16.5" customHeight="1" x14ac:dyDescent="0.25">
      <c r="A75" s="86">
        <v>66</v>
      </c>
      <c r="B75" s="86"/>
      <c r="C75" s="74" t="s">
        <v>971</v>
      </c>
      <c r="D75" s="304" t="s">
        <v>978</v>
      </c>
      <c r="E75" s="86" t="s">
        <v>1117</v>
      </c>
      <c r="F75" s="83" t="s">
        <v>8</v>
      </c>
      <c r="G75" s="86"/>
      <c r="H75" s="86"/>
      <c r="I75" s="593"/>
      <c r="J75" s="137"/>
    </row>
    <row r="76" spans="1:10" s="28" customFormat="1" ht="16.5" customHeight="1" x14ac:dyDescent="0.25">
      <c r="A76" s="86">
        <v>67</v>
      </c>
      <c r="B76" s="86"/>
      <c r="C76" s="74" t="s">
        <v>971</v>
      </c>
      <c r="D76" s="304" t="s">
        <v>979</v>
      </c>
      <c r="E76" s="73" t="s">
        <v>1124</v>
      </c>
      <c r="F76" s="83" t="s">
        <v>8</v>
      </c>
      <c r="G76" s="73"/>
      <c r="H76" s="86"/>
      <c r="I76" s="593"/>
      <c r="J76" s="137"/>
    </row>
    <row r="77" spans="1:10" s="28" customFormat="1" ht="16.5" customHeight="1" x14ac:dyDescent="0.25">
      <c r="A77" s="86">
        <v>68</v>
      </c>
      <c r="B77" s="86"/>
      <c r="C77" s="74" t="s">
        <v>971</v>
      </c>
      <c r="D77" s="304" t="s">
        <v>980</v>
      </c>
      <c r="E77" s="86" t="s">
        <v>1121</v>
      </c>
      <c r="F77" s="83" t="s">
        <v>8</v>
      </c>
      <c r="G77" s="86"/>
      <c r="H77" s="86"/>
      <c r="I77" s="593"/>
      <c r="J77" s="137"/>
    </row>
    <row r="78" spans="1:10" s="28" customFormat="1" ht="16.5" customHeight="1" x14ac:dyDescent="0.25">
      <c r="A78" s="86">
        <v>69</v>
      </c>
      <c r="B78" s="86"/>
      <c r="C78" s="74" t="s">
        <v>971</v>
      </c>
      <c r="D78" s="304" t="s">
        <v>981</v>
      </c>
      <c r="E78" s="86" t="s">
        <v>457</v>
      </c>
      <c r="F78" s="83" t="s">
        <v>8</v>
      </c>
      <c r="G78" s="86"/>
      <c r="H78" s="86"/>
      <c r="I78" s="593"/>
      <c r="J78" s="137"/>
    </row>
    <row r="79" spans="1:10" s="28" customFormat="1" ht="16.5" customHeight="1" x14ac:dyDescent="0.25">
      <c r="A79" s="86">
        <v>70</v>
      </c>
      <c r="B79" s="86"/>
      <c r="C79" s="74" t="s">
        <v>971</v>
      </c>
      <c r="D79" s="304" t="s">
        <v>982</v>
      </c>
      <c r="E79" s="86" t="s">
        <v>457</v>
      </c>
      <c r="F79" s="83" t="s">
        <v>8</v>
      </c>
      <c r="G79" s="86"/>
      <c r="H79" s="86"/>
      <c r="I79" s="593"/>
      <c r="J79" s="137"/>
    </row>
    <row r="80" spans="1:10" s="28" customFormat="1" ht="16.5" customHeight="1" x14ac:dyDescent="0.25">
      <c r="A80" s="86">
        <v>71</v>
      </c>
      <c r="B80" s="86"/>
      <c r="C80" s="74" t="s">
        <v>971</v>
      </c>
      <c r="D80" s="304" t="s">
        <v>983</v>
      </c>
      <c r="E80" s="86" t="s">
        <v>456</v>
      </c>
      <c r="F80" s="83" t="s">
        <v>8</v>
      </c>
      <c r="G80" s="86"/>
      <c r="H80" s="86"/>
      <c r="I80" s="593"/>
      <c r="J80" s="137"/>
    </row>
    <row r="81" spans="1:10" s="28" customFormat="1" ht="16.5" customHeight="1" x14ac:dyDescent="0.25">
      <c r="A81" s="86">
        <v>72</v>
      </c>
      <c r="B81" s="86"/>
      <c r="C81" s="74" t="s">
        <v>971</v>
      </c>
      <c r="D81" s="304" t="s">
        <v>984</v>
      </c>
      <c r="E81" s="86" t="s">
        <v>457</v>
      </c>
      <c r="F81" s="83" t="s">
        <v>8</v>
      </c>
      <c r="G81" s="86"/>
      <c r="H81" s="86"/>
      <c r="I81" s="593"/>
      <c r="J81" s="137"/>
    </row>
    <row r="82" spans="1:10" s="28" customFormat="1" ht="16.5" customHeight="1" x14ac:dyDescent="0.25">
      <c r="A82" s="86">
        <v>73</v>
      </c>
      <c r="B82" s="86"/>
      <c r="C82" s="74" t="s">
        <v>971</v>
      </c>
      <c r="D82" s="304" t="s">
        <v>985</v>
      </c>
      <c r="E82" s="86" t="s">
        <v>457</v>
      </c>
      <c r="F82" s="83" t="s">
        <v>8</v>
      </c>
      <c r="G82" s="86"/>
      <c r="H82" s="86"/>
      <c r="I82" s="593"/>
      <c r="J82" s="137"/>
    </row>
    <row r="83" spans="1:10" s="28" customFormat="1" ht="16.5" customHeight="1" x14ac:dyDescent="0.25">
      <c r="A83" s="86">
        <v>74</v>
      </c>
      <c r="B83" s="86"/>
      <c r="C83" s="74" t="s">
        <v>971</v>
      </c>
      <c r="D83" s="304" t="s">
        <v>986</v>
      </c>
      <c r="E83" s="86" t="s">
        <v>456</v>
      </c>
      <c r="F83" s="83" t="s">
        <v>8</v>
      </c>
      <c r="G83" s="86"/>
      <c r="H83" s="86"/>
      <c r="I83" s="593"/>
      <c r="J83" s="137"/>
    </row>
    <row r="84" spans="1:10" s="28" customFormat="1" ht="16.5" customHeight="1" x14ac:dyDescent="0.25">
      <c r="A84" s="86">
        <v>75</v>
      </c>
      <c r="B84" s="86"/>
      <c r="C84" s="74" t="s">
        <v>971</v>
      </c>
      <c r="D84" s="304" t="s">
        <v>987</v>
      </c>
      <c r="E84" s="86" t="s">
        <v>457</v>
      </c>
      <c r="F84" s="83" t="s">
        <v>8</v>
      </c>
      <c r="G84" s="86"/>
      <c r="H84" s="86"/>
      <c r="I84" s="593"/>
      <c r="J84" s="137"/>
    </row>
    <row r="85" spans="1:10" s="28" customFormat="1" ht="16.5" customHeight="1" x14ac:dyDescent="0.25">
      <c r="A85" s="86">
        <v>76</v>
      </c>
      <c r="B85" s="86"/>
      <c r="C85" s="74" t="s">
        <v>971</v>
      </c>
      <c r="D85" s="304" t="s">
        <v>988</v>
      </c>
      <c r="E85" s="86" t="s">
        <v>457</v>
      </c>
      <c r="F85" s="83" t="s">
        <v>8</v>
      </c>
      <c r="G85" s="86"/>
      <c r="H85" s="86"/>
      <c r="I85" s="593"/>
      <c r="J85" s="137"/>
    </row>
    <row r="86" spans="1:10" s="28" customFormat="1" ht="16.5" customHeight="1" x14ac:dyDescent="0.25">
      <c r="A86" s="86">
        <v>77</v>
      </c>
      <c r="B86" s="86"/>
      <c r="C86" s="74" t="s">
        <v>971</v>
      </c>
      <c r="D86" s="304" t="s">
        <v>989</v>
      </c>
      <c r="E86" s="86" t="s">
        <v>456</v>
      </c>
      <c r="F86" s="83" t="s">
        <v>8</v>
      </c>
      <c r="G86" s="86"/>
      <c r="H86" s="86"/>
      <c r="I86" s="593"/>
      <c r="J86" s="137"/>
    </row>
    <row r="87" spans="1:10" s="28" customFormat="1" ht="16.5" customHeight="1" x14ac:dyDescent="0.25">
      <c r="A87" s="86">
        <v>78</v>
      </c>
      <c r="B87" s="86"/>
      <c r="C87" s="74" t="s">
        <v>971</v>
      </c>
      <c r="D87" s="304" t="s">
        <v>990</v>
      </c>
      <c r="E87" s="100" t="s">
        <v>1125</v>
      </c>
      <c r="F87" s="83" t="s">
        <v>8</v>
      </c>
      <c r="G87" s="86"/>
      <c r="H87" s="86"/>
      <c r="I87" s="593"/>
      <c r="J87" s="137"/>
    </row>
    <row r="88" spans="1:10" s="28" customFormat="1" ht="16.5" customHeight="1" x14ac:dyDescent="0.25">
      <c r="A88" s="86">
        <v>79</v>
      </c>
      <c r="B88" s="86"/>
      <c r="C88" s="74" t="s">
        <v>971</v>
      </c>
      <c r="D88" s="304" t="s">
        <v>991</v>
      </c>
      <c r="E88" s="86" t="s">
        <v>457</v>
      </c>
      <c r="F88" s="83" t="s">
        <v>8</v>
      </c>
      <c r="G88" s="86"/>
      <c r="H88" s="86"/>
      <c r="I88" s="593"/>
      <c r="J88" s="137"/>
    </row>
    <row r="89" spans="1:10" s="28" customFormat="1" ht="16.5" customHeight="1" x14ac:dyDescent="0.25">
      <c r="A89" s="86">
        <v>80</v>
      </c>
      <c r="B89" s="86"/>
      <c r="C89" s="74" t="s">
        <v>971</v>
      </c>
      <c r="D89" s="304" t="s">
        <v>992</v>
      </c>
      <c r="E89" s="100" t="s">
        <v>1349</v>
      </c>
      <c r="F89" s="83" t="s">
        <v>8</v>
      </c>
      <c r="G89" s="100"/>
      <c r="H89" s="86"/>
      <c r="I89" s="593"/>
      <c r="J89" s="137"/>
    </row>
    <row r="90" spans="1:10" s="28" customFormat="1" ht="16.5" customHeight="1" x14ac:dyDescent="0.25">
      <c r="A90" s="86">
        <v>81</v>
      </c>
      <c r="B90" s="86"/>
      <c r="C90" s="74" t="s">
        <v>971</v>
      </c>
      <c r="D90" s="304" t="s">
        <v>993</v>
      </c>
      <c r="E90" s="100" t="s">
        <v>1123</v>
      </c>
      <c r="F90" s="83" t="s">
        <v>8</v>
      </c>
      <c r="G90" s="100"/>
      <c r="H90" s="86"/>
      <c r="I90" s="593"/>
      <c r="J90" s="137"/>
    </row>
    <row r="91" spans="1:10" s="28" customFormat="1" ht="16.5" customHeight="1" x14ac:dyDescent="0.25">
      <c r="A91" s="86">
        <v>82</v>
      </c>
      <c r="B91" s="86"/>
      <c r="C91" s="74" t="s">
        <v>971</v>
      </c>
      <c r="D91" s="304" t="s">
        <v>994</v>
      </c>
      <c r="E91" s="100" t="s">
        <v>457</v>
      </c>
      <c r="F91" s="83" t="s">
        <v>8</v>
      </c>
      <c r="G91" s="100"/>
      <c r="H91" s="86"/>
      <c r="I91" s="593"/>
      <c r="J91" s="137"/>
    </row>
    <row r="92" spans="1:10" s="28" customFormat="1" ht="16.5" customHeight="1" x14ac:dyDescent="0.25">
      <c r="A92" s="86">
        <v>83</v>
      </c>
      <c r="B92" s="86"/>
      <c r="C92" s="74" t="s">
        <v>971</v>
      </c>
      <c r="D92" s="304" t="s">
        <v>995</v>
      </c>
      <c r="E92" s="100" t="s">
        <v>456</v>
      </c>
      <c r="F92" s="83" t="s">
        <v>8</v>
      </c>
      <c r="G92" s="100"/>
      <c r="H92" s="86"/>
      <c r="I92" s="593"/>
      <c r="J92" s="137"/>
    </row>
    <row r="93" spans="1:10" s="28" customFormat="1" ht="16.5" customHeight="1" x14ac:dyDescent="0.25">
      <c r="A93" s="86">
        <v>84</v>
      </c>
      <c r="B93" s="86"/>
      <c r="C93" s="74" t="s">
        <v>971</v>
      </c>
      <c r="D93" s="304" t="s">
        <v>996</v>
      </c>
      <c r="E93" s="100" t="s">
        <v>1125</v>
      </c>
      <c r="F93" s="83" t="s">
        <v>8</v>
      </c>
      <c r="G93" s="100"/>
      <c r="H93" s="86"/>
      <c r="I93" s="593"/>
      <c r="J93" s="137"/>
    </row>
    <row r="94" spans="1:10" s="28" customFormat="1" ht="16.5" customHeight="1" x14ac:dyDescent="0.25">
      <c r="A94" s="86">
        <v>85</v>
      </c>
      <c r="B94" s="86"/>
      <c r="C94" s="74" t="s">
        <v>971</v>
      </c>
      <c r="D94" s="304" t="s">
        <v>997</v>
      </c>
      <c r="E94" s="100" t="s">
        <v>457</v>
      </c>
      <c r="F94" s="83" t="s">
        <v>8</v>
      </c>
      <c r="G94" s="100"/>
      <c r="H94" s="86"/>
      <c r="I94" s="593"/>
      <c r="J94" s="137"/>
    </row>
    <row r="95" spans="1:10" s="28" customFormat="1" ht="16.5" customHeight="1" x14ac:dyDescent="0.25">
      <c r="A95" s="86">
        <v>86</v>
      </c>
      <c r="B95" s="86"/>
      <c r="C95" s="74" t="s">
        <v>971</v>
      </c>
      <c r="D95" s="304" t="s">
        <v>998</v>
      </c>
      <c r="E95" s="100" t="s">
        <v>456</v>
      </c>
      <c r="F95" s="83" t="s">
        <v>8</v>
      </c>
      <c r="G95" s="100"/>
      <c r="H95" s="86"/>
      <c r="I95" s="593"/>
      <c r="J95" s="137"/>
    </row>
    <row r="96" spans="1:10" s="28" customFormat="1" ht="16.5" customHeight="1" x14ac:dyDescent="0.25">
      <c r="A96" s="86">
        <v>87</v>
      </c>
      <c r="B96" s="86"/>
      <c r="C96" s="74" t="s">
        <v>971</v>
      </c>
      <c r="D96" s="304" t="s">
        <v>999</v>
      </c>
      <c r="E96" s="100" t="s">
        <v>456</v>
      </c>
      <c r="F96" s="83" t="s">
        <v>8</v>
      </c>
      <c r="G96" s="100"/>
      <c r="H96" s="86"/>
      <c r="I96" s="593"/>
      <c r="J96" s="137"/>
    </row>
    <row r="97" spans="1:10" s="28" customFormat="1" ht="16.5" customHeight="1" x14ac:dyDescent="0.25">
      <c r="A97" s="86">
        <v>88</v>
      </c>
      <c r="B97" s="86"/>
      <c r="C97" s="74" t="s">
        <v>971</v>
      </c>
      <c r="D97" s="304" t="s">
        <v>1000</v>
      </c>
      <c r="E97" s="100" t="s">
        <v>456</v>
      </c>
      <c r="F97" s="83" t="s">
        <v>8</v>
      </c>
      <c r="G97" s="100"/>
      <c r="H97" s="86"/>
      <c r="I97" s="593"/>
      <c r="J97" s="137"/>
    </row>
    <row r="98" spans="1:10" s="28" customFormat="1" ht="16.5" customHeight="1" x14ac:dyDescent="0.25">
      <c r="A98" s="86">
        <v>89</v>
      </c>
      <c r="B98" s="86"/>
      <c r="C98" s="74" t="s">
        <v>971</v>
      </c>
      <c r="D98" s="304" t="s">
        <v>1001</v>
      </c>
      <c r="E98" s="100" t="s">
        <v>1119</v>
      </c>
      <c r="F98" s="83" t="s">
        <v>8</v>
      </c>
      <c r="G98" s="100"/>
      <c r="H98" s="86"/>
      <c r="I98" s="593"/>
      <c r="J98" s="137"/>
    </row>
    <row r="99" spans="1:10" s="28" customFormat="1" ht="16.5" customHeight="1" x14ac:dyDescent="0.25">
      <c r="A99" s="86">
        <v>90</v>
      </c>
      <c r="B99" s="86"/>
      <c r="C99" s="74" t="s">
        <v>971</v>
      </c>
      <c r="D99" s="304" t="s">
        <v>1002</v>
      </c>
      <c r="E99" s="100" t="s">
        <v>457</v>
      </c>
      <c r="F99" s="83" t="s">
        <v>8</v>
      </c>
      <c r="G99" s="100"/>
      <c r="H99" s="86"/>
      <c r="I99" s="593"/>
      <c r="J99" s="137"/>
    </row>
    <row r="100" spans="1:10" s="28" customFormat="1" ht="16.5" customHeight="1" x14ac:dyDescent="0.25">
      <c r="A100" s="86">
        <v>91</v>
      </c>
      <c r="B100" s="86"/>
      <c r="C100" s="74" t="s">
        <v>971</v>
      </c>
      <c r="D100" s="304" t="s">
        <v>1003</v>
      </c>
      <c r="E100" s="100" t="s">
        <v>1122</v>
      </c>
      <c r="F100" s="83" t="s">
        <v>8</v>
      </c>
      <c r="G100" s="100"/>
      <c r="H100" s="86"/>
      <c r="I100" s="593"/>
      <c r="J100" s="137"/>
    </row>
    <row r="101" spans="1:10" s="28" customFormat="1" ht="16.5" customHeight="1" x14ac:dyDescent="0.25">
      <c r="A101" s="86">
        <v>92</v>
      </c>
      <c r="B101" s="86"/>
      <c r="C101" s="74" t="s">
        <v>971</v>
      </c>
      <c r="D101" s="304" t="s">
        <v>1004</v>
      </c>
      <c r="E101" s="100" t="s">
        <v>1118</v>
      </c>
      <c r="F101" s="83" t="s">
        <v>8</v>
      </c>
      <c r="G101" s="100"/>
      <c r="H101" s="86"/>
      <c r="I101" s="593"/>
      <c r="J101" s="137"/>
    </row>
    <row r="102" spans="1:10" s="28" customFormat="1" ht="16.5" customHeight="1" x14ac:dyDescent="0.25">
      <c r="A102" s="86">
        <v>93</v>
      </c>
      <c r="B102" s="86"/>
      <c r="C102" s="74" t="s">
        <v>971</v>
      </c>
      <c r="D102" s="304" t="s">
        <v>1005</v>
      </c>
      <c r="E102" s="100" t="s">
        <v>456</v>
      </c>
      <c r="F102" s="83" t="s">
        <v>8</v>
      </c>
      <c r="G102" s="100"/>
      <c r="H102" s="86"/>
      <c r="I102" s="593"/>
      <c r="J102" s="137"/>
    </row>
    <row r="103" spans="1:10" s="28" customFormat="1" ht="16.5" customHeight="1" x14ac:dyDescent="0.25">
      <c r="A103" s="86">
        <v>94</v>
      </c>
      <c r="B103" s="86"/>
      <c r="C103" s="74" t="s">
        <v>971</v>
      </c>
      <c r="D103" s="304" t="s">
        <v>1006</v>
      </c>
      <c r="E103" s="86"/>
      <c r="F103" s="83" t="s">
        <v>8</v>
      </c>
      <c r="G103" s="92"/>
      <c r="H103" s="86"/>
      <c r="I103" s="593"/>
      <c r="J103" s="137"/>
    </row>
    <row r="104" spans="1:10" s="28" customFormat="1" ht="16.5" customHeight="1" x14ac:dyDescent="0.25">
      <c r="A104" s="86">
        <v>95</v>
      </c>
      <c r="B104" s="86"/>
      <c r="C104" s="74" t="s">
        <v>971</v>
      </c>
      <c r="D104" s="304" t="s">
        <v>1007</v>
      </c>
      <c r="E104" s="86"/>
      <c r="F104" s="83" t="s">
        <v>8</v>
      </c>
      <c r="G104" s="92"/>
      <c r="H104" s="86"/>
      <c r="I104" s="593"/>
      <c r="J104" s="137"/>
    </row>
    <row r="105" spans="1:10" s="28" customFormat="1" ht="16.5" customHeight="1" x14ac:dyDescent="0.25">
      <c r="A105" s="86">
        <v>96</v>
      </c>
      <c r="B105" s="86"/>
      <c r="C105" s="74" t="s">
        <v>971</v>
      </c>
      <c r="D105" s="304" t="s">
        <v>1008</v>
      </c>
      <c r="E105" s="86"/>
      <c r="F105" s="83" t="s">
        <v>8</v>
      </c>
      <c r="G105" s="92"/>
      <c r="H105" s="86"/>
      <c r="I105" s="593"/>
      <c r="J105" s="137"/>
    </row>
    <row r="106" spans="1:10" s="28" customFormat="1" ht="16.5" customHeight="1" x14ac:dyDescent="0.25">
      <c r="A106" s="86">
        <v>97</v>
      </c>
      <c r="B106" s="86"/>
      <c r="C106" s="74" t="s">
        <v>971</v>
      </c>
      <c r="D106" s="304" t="s">
        <v>1009</v>
      </c>
      <c r="E106" s="86"/>
      <c r="F106" s="83" t="s">
        <v>8</v>
      </c>
      <c r="G106" s="92"/>
      <c r="H106" s="86"/>
      <c r="I106" s="593"/>
      <c r="J106" s="137"/>
    </row>
    <row r="107" spans="1:10" s="28" customFormat="1" ht="16.5" customHeight="1" x14ac:dyDescent="0.25">
      <c r="A107" s="86">
        <v>98</v>
      </c>
      <c r="B107" s="86"/>
      <c r="C107" s="74" t="s">
        <v>971</v>
      </c>
      <c r="D107" s="304" t="s">
        <v>1010</v>
      </c>
      <c r="E107" s="86"/>
      <c r="F107" s="83" t="s">
        <v>8</v>
      </c>
      <c r="G107" s="92"/>
      <c r="H107" s="86"/>
      <c r="I107" s="593"/>
      <c r="J107" s="137"/>
    </row>
    <row r="108" spans="1:10" s="28" customFormat="1" ht="16.5" customHeight="1" x14ac:dyDescent="0.25">
      <c r="A108" s="86">
        <v>99</v>
      </c>
      <c r="B108" s="86"/>
      <c r="C108" s="74" t="s">
        <v>971</v>
      </c>
      <c r="D108" s="304" t="s">
        <v>1011</v>
      </c>
      <c r="E108" s="86"/>
      <c r="F108" s="83" t="s">
        <v>8</v>
      </c>
      <c r="G108" s="92"/>
      <c r="H108" s="86"/>
      <c r="I108" s="593"/>
      <c r="J108" s="137"/>
    </row>
    <row r="109" spans="1:10" s="28" customFormat="1" ht="16.5" customHeight="1" x14ac:dyDescent="0.25">
      <c r="A109" s="86">
        <v>100</v>
      </c>
      <c r="B109" s="86"/>
      <c r="C109" s="74" t="s">
        <v>1012</v>
      </c>
      <c r="D109" s="304" t="s">
        <v>1013</v>
      </c>
      <c r="E109" s="86"/>
      <c r="F109" s="83" t="s">
        <v>8</v>
      </c>
      <c r="G109" s="92"/>
      <c r="H109" s="86" t="s">
        <v>462</v>
      </c>
      <c r="I109" s="592"/>
      <c r="J109" s="137"/>
    </row>
    <row r="110" spans="1:10" s="28" customFormat="1" ht="18" customHeight="1" x14ac:dyDescent="0.25">
      <c r="A110" s="86">
        <v>101</v>
      </c>
      <c r="B110" s="86"/>
      <c r="C110" s="74" t="s">
        <v>932</v>
      </c>
      <c r="D110" s="352" t="s">
        <v>1505</v>
      </c>
      <c r="E110" s="86"/>
      <c r="F110" s="83" t="s">
        <v>8</v>
      </c>
      <c r="G110" s="87"/>
      <c r="H110" s="86"/>
      <c r="I110" s="88" t="s">
        <v>1704</v>
      </c>
      <c r="J110" s="88"/>
    </row>
    <row r="111" spans="1:10" s="28" customFormat="1" ht="20.25" customHeight="1" x14ac:dyDescent="0.25">
      <c r="A111" s="86">
        <v>102</v>
      </c>
      <c r="B111" s="86"/>
      <c r="C111" s="74" t="s">
        <v>1014</v>
      </c>
      <c r="D111" s="331" t="s">
        <v>1482</v>
      </c>
      <c r="E111" s="86"/>
      <c r="F111" s="83" t="s">
        <v>8</v>
      </c>
      <c r="G111" s="94" t="s">
        <v>1402</v>
      </c>
      <c r="H111" s="86"/>
      <c r="I111" s="93" t="s">
        <v>1487</v>
      </c>
      <c r="J111" s="93" t="s">
        <v>421</v>
      </c>
    </row>
    <row r="112" spans="1:10" s="28" customFormat="1" ht="20.25" customHeight="1" x14ac:dyDescent="0.25">
      <c r="A112" s="86">
        <v>103</v>
      </c>
      <c r="B112" s="86"/>
      <c r="C112" s="74" t="s">
        <v>1015</v>
      </c>
      <c r="D112" s="304" t="s">
        <v>1016</v>
      </c>
      <c r="E112" s="86"/>
      <c r="F112" s="41" t="s">
        <v>8</v>
      </c>
      <c r="G112" s="152"/>
      <c r="H112" s="86"/>
      <c r="I112" s="153" t="s">
        <v>1476</v>
      </c>
      <c r="J112" s="93"/>
    </row>
    <row r="113" spans="1:10" s="28" customFormat="1" ht="20.25" customHeight="1" x14ac:dyDescent="0.25">
      <c r="A113" s="86">
        <v>104</v>
      </c>
      <c r="B113" s="86"/>
      <c r="C113" s="74" t="s">
        <v>1015</v>
      </c>
      <c r="D113" s="304" t="s">
        <v>1017</v>
      </c>
      <c r="E113" s="86"/>
      <c r="F113" s="83" t="s">
        <v>8</v>
      </c>
      <c r="G113" s="94"/>
      <c r="H113" s="86"/>
      <c r="I113" s="88" t="s">
        <v>1333</v>
      </c>
      <c r="J113" s="93"/>
    </row>
    <row r="114" spans="1:10" s="28" customFormat="1" ht="20.25" customHeight="1" x14ac:dyDescent="0.25">
      <c r="A114" s="86">
        <v>105</v>
      </c>
      <c r="B114" s="86"/>
      <c r="C114" s="101" t="s">
        <v>1015</v>
      </c>
      <c r="D114" s="307" t="s">
        <v>1018</v>
      </c>
      <c r="E114" s="86"/>
      <c r="F114" s="83" t="s">
        <v>8</v>
      </c>
      <c r="G114" s="94"/>
      <c r="H114" s="86" t="s">
        <v>2021</v>
      </c>
      <c r="I114" s="89" t="s">
        <v>1334</v>
      </c>
      <c r="J114" s="93"/>
    </row>
    <row r="115" spans="1:10" s="28" customFormat="1" ht="20.25" customHeight="1" x14ac:dyDescent="0.25">
      <c r="A115" s="86">
        <v>106</v>
      </c>
      <c r="B115" s="86"/>
      <c r="C115" s="101" t="s">
        <v>1015</v>
      </c>
      <c r="D115" s="307" t="s">
        <v>1019</v>
      </c>
      <c r="E115" s="86"/>
      <c r="F115" s="83" t="s">
        <v>8</v>
      </c>
      <c r="G115" s="94"/>
      <c r="H115" s="86"/>
      <c r="I115" s="88" t="s">
        <v>1335</v>
      </c>
      <c r="J115" s="93"/>
    </row>
    <row r="116" spans="1:10" s="28" customFormat="1" ht="20.25" customHeight="1" x14ac:dyDescent="0.25">
      <c r="A116" s="86">
        <v>107</v>
      </c>
      <c r="B116" s="86"/>
      <c r="C116" s="101" t="s">
        <v>1015</v>
      </c>
      <c r="D116" s="307" t="s">
        <v>1020</v>
      </c>
      <c r="E116" s="86"/>
      <c r="F116" s="83" t="s">
        <v>8</v>
      </c>
      <c r="G116" s="94"/>
      <c r="H116" s="86"/>
      <c r="I116" s="90" t="s">
        <v>553</v>
      </c>
      <c r="J116" s="93"/>
    </row>
    <row r="117" spans="1:10" s="28" customFormat="1" ht="20.25" customHeight="1" x14ac:dyDescent="0.25">
      <c r="A117" s="86">
        <v>108</v>
      </c>
      <c r="B117" s="86"/>
      <c r="C117" s="101" t="s">
        <v>1015</v>
      </c>
      <c r="D117" s="307" t="s">
        <v>1021</v>
      </c>
      <c r="E117" s="86"/>
      <c r="F117" s="83" t="s">
        <v>8</v>
      </c>
      <c r="G117" s="94"/>
      <c r="H117" s="86"/>
      <c r="I117" s="154" t="s">
        <v>1336</v>
      </c>
      <c r="J117" s="93"/>
    </row>
    <row r="118" spans="1:10" s="28" customFormat="1" ht="16.5" customHeight="1" x14ac:dyDescent="0.25">
      <c r="A118" s="86">
        <v>109</v>
      </c>
      <c r="B118" s="86"/>
      <c r="C118" s="74" t="s">
        <v>750</v>
      </c>
      <c r="D118" s="304" t="s">
        <v>1023</v>
      </c>
      <c r="E118" s="86"/>
      <c r="F118" s="83" t="s">
        <v>8</v>
      </c>
      <c r="G118" s="87"/>
      <c r="H118" s="86"/>
      <c r="I118" s="90" t="s">
        <v>1466</v>
      </c>
      <c r="J118" s="90"/>
    </row>
    <row r="119" spans="1:10" s="28" customFormat="1" ht="16.5" customHeight="1" x14ac:dyDescent="0.25">
      <c r="A119" s="86">
        <v>110</v>
      </c>
      <c r="B119" s="86"/>
      <c r="C119" s="74" t="s">
        <v>750</v>
      </c>
      <c r="D119" s="304" t="s">
        <v>1024</v>
      </c>
      <c r="E119" s="86"/>
      <c r="F119" s="83" t="s">
        <v>8</v>
      </c>
      <c r="G119" s="87"/>
      <c r="H119" s="86"/>
      <c r="I119" s="90" t="s">
        <v>1467</v>
      </c>
      <c r="J119" s="90"/>
    </row>
    <row r="120" spans="1:10" s="28" customFormat="1" ht="16.5" customHeight="1" x14ac:dyDescent="0.25">
      <c r="A120" s="86">
        <v>111</v>
      </c>
      <c r="B120" s="86"/>
      <c r="C120" s="101" t="s">
        <v>1025</v>
      </c>
      <c r="D120" s="312" t="s">
        <v>1163</v>
      </c>
      <c r="E120" s="60" t="s">
        <v>186</v>
      </c>
      <c r="F120" s="83" t="s">
        <v>8</v>
      </c>
      <c r="G120" s="87"/>
      <c r="H120" s="86"/>
      <c r="I120" s="89" t="s">
        <v>187</v>
      </c>
      <c r="J120" s="89"/>
    </row>
    <row r="121" spans="1:10" s="28" customFormat="1" ht="16.5" customHeight="1" x14ac:dyDescent="0.25">
      <c r="A121" s="86">
        <v>112</v>
      </c>
      <c r="B121" s="86"/>
      <c r="C121" s="101" t="s">
        <v>1025</v>
      </c>
      <c r="D121" s="312" t="s">
        <v>1167</v>
      </c>
      <c r="E121" s="86" t="s">
        <v>188</v>
      </c>
      <c r="F121" s="83" t="s">
        <v>8</v>
      </c>
      <c r="G121" s="87"/>
      <c r="H121" s="86"/>
      <c r="I121" s="89" t="s">
        <v>189</v>
      </c>
      <c r="J121" s="89"/>
    </row>
    <row r="122" spans="1:10" s="28" customFormat="1" ht="16.5" customHeight="1" x14ac:dyDescent="0.25">
      <c r="A122" s="86">
        <v>113</v>
      </c>
      <c r="B122" s="86"/>
      <c r="C122" s="101" t="s">
        <v>1025</v>
      </c>
      <c r="D122" s="312" t="s">
        <v>1168</v>
      </c>
      <c r="E122" s="86"/>
      <c r="F122" s="83" t="s">
        <v>8</v>
      </c>
      <c r="G122" s="87"/>
      <c r="H122" s="86"/>
      <c r="I122" s="89" t="s">
        <v>190</v>
      </c>
      <c r="J122" s="89"/>
    </row>
    <row r="123" spans="1:10" s="28" customFormat="1" ht="16.5" customHeight="1" x14ac:dyDescent="0.25">
      <c r="A123" s="86">
        <v>114</v>
      </c>
      <c r="B123" s="86"/>
      <c r="C123" s="101" t="s">
        <v>1025</v>
      </c>
      <c r="D123" s="312" t="s">
        <v>1169</v>
      </c>
      <c r="E123" s="86" t="s">
        <v>185</v>
      </c>
      <c r="F123" s="83" t="s">
        <v>8</v>
      </c>
      <c r="G123" s="87"/>
      <c r="H123" s="86"/>
      <c r="I123" s="89" t="s">
        <v>191</v>
      </c>
      <c r="J123" s="89"/>
    </row>
    <row r="124" spans="1:10" s="28" customFormat="1" ht="16.5" customHeight="1" x14ac:dyDescent="0.25">
      <c r="A124" s="86">
        <v>115</v>
      </c>
      <c r="B124" s="86"/>
      <c r="C124" s="101" t="s">
        <v>1025</v>
      </c>
      <c r="D124" s="311" t="s">
        <v>1149</v>
      </c>
      <c r="E124" s="86"/>
      <c r="F124" s="83" t="s">
        <v>8</v>
      </c>
      <c r="G124" s="87"/>
      <c r="H124" s="86"/>
      <c r="I124" s="88" t="s">
        <v>192</v>
      </c>
      <c r="J124" s="88"/>
    </row>
    <row r="125" spans="1:10" s="28" customFormat="1" ht="16.5" customHeight="1" x14ac:dyDescent="0.25">
      <c r="A125" s="86">
        <v>116</v>
      </c>
      <c r="B125" s="86"/>
      <c r="C125" s="101" t="s">
        <v>1025</v>
      </c>
      <c r="D125" s="304" t="s">
        <v>1026</v>
      </c>
      <c r="E125" s="86"/>
      <c r="F125" s="83" t="s">
        <v>8</v>
      </c>
      <c r="G125" s="87"/>
      <c r="H125" s="86"/>
      <c r="I125" s="88" t="s">
        <v>1276</v>
      </c>
      <c r="J125" s="88"/>
    </row>
    <row r="126" spans="1:10" s="28" customFormat="1" ht="16.5" customHeight="1" x14ac:dyDescent="0.25">
      <c r="A126" s="86">
        <v>117</v>
      </c>
      <c r="B126" s="86"/>
      <c r="C126" s="101" t="s">
        <v>1025</v>
      </c>
      <c r="D126" s="304" t="s">
        <v>1027</v>
      </c>
      <c r="E126" s="86"/>
      <c r="F126" s="83" t="s">
        <v>8</v>
      </c>
      <c r="G126" s="87"/>
      <c r="H126" s="86"/>
      <c r="I126" s="88" t="s">
        <v>1277</v>
      </c>
      <c r="J126" s="88"/>
    </row>
    <row r="127" spans="1:10" s="28" customFormat="1" ht="16.5" customHeight="1" x14ac:dyDescent="0.25">
      <c r="A127" s="86">
        <v>118</v>
      </c>
      <c r="B127" s="86"/>
      <c r="C127" s="101" t="s">
        <v>1025</v>
      </c>
      <c r="D127" s="311" t="s">
        <v>1150</v>
      </c>
      <c r="E127" s="100" t="s">
        <v>276</v>
      </c>
      <c r="F127" s="83" t="s">
        <v>8</v>
      </c>
      <c r="G127" s="87"/>
      <c r="H127" s="86"/>
      <c r="I127" s="591" t="s">
        <v>195</v>
      </c>
      <c r="J127" s="90"/>
    </row>
    <row r="128" spans="1:10" s="28" customFormat="1" ht="16.5" customHeight="1" x14ac:dyDescent="0.25">
      <c r="A128" s="86">
        <v>119</v>
      </c>
      <c r="B128" s="86"/>
      <c r="C128" s="101" t="s">
        <v>1025</v>
      </c>
      <c r="D128" s="311" t="s">
        <v>1151</v>
      </c>
      <c r="E128" s="100" t="s">
        <v>209</v>
      </c>
      <c r="F128" s="83" t="s">
        <v>8</v>
      </c>
      <c r="G128" s="87"/>
      <c r="H128" s="86"/>
      <c r="I128" s="591"/>
      <c r="J128" s="90"/>
    </row>
    <row r="129" spans="1:11" s="28" customFormat="1" ht="16.5" customHeight="1" x14ac:dyDescent="0.25">
      <c r="A129" s="86">
        <v>120</v>
      </c>
      <c r="B129" s="86"/>
      <c r="C129" s="101" t="s">
        <v>1025</v>
      </c>
      <c r="D129" s="311" t="s">
        <v>1152</v>
      </c>
      <c r="E129" s="86" t="s">
        <v>196</v>
      </c>
      <c r="F129" s="83" t="s">
        <v>8</v>
      </c>
      <c r="G129" s="87"/>
      <c r="H129" s="86"/>
      <c r="I129" s="591"/>
      <c r="J129" s="90"/>
    </row>
    <row r="130" spans="1:11" s="28" customFormat="1" ht="16.5" customHeight="1" x14ac:dyDescent="0.25">
      <c r="A130" s="86">
        <v>121</v>
      </c>
      <c r="B130" s="86"/>
      <c r="C130" s="101" t="s">
        <v>1025</v>
      </c>
      <c r="D130" s="311" t="s">
        <v>1153</v>
      </c>
      <c r="E130" s="86" t="s">
        <v>197</v>
      </c>
      <c r="F130" s="83" t="s">
        <v>8</v>
      </c>
      <c r="G130" s="87"/>
      <c r="H130" s="86"/>
      <c r="I130" s="591"/>
      <c r="J130" s="90"/>
    </row>
    <row r="131" spans="1:11" s="28" customFormat="1" ht="16.5" customHeight="1" x14ac:dyDescent="0.25">
      <c r="A131" s="86">
        <v>122</v>
      </c>
      <c r="B131" s="86"/>
      <c r="C131" s="101" t="s">
        <v>1025</v>
      </c>
      <c r="D131" s="311" t="s">
        <v>1154</v>
      </c>
      <c r="E131" s="86" t="s">
        <v>198</v>
      </c>
      <c r="F131" s="83" t="s">
        <v>8</v>
      </c>
      <c r="G131" s="87"/>
      <c r="H131" s="86"/>
      <c r="I131" s="591"/>
      <c r="J131" s="90"/>
    </row>
    <row r="132" spans="1:11" s="28" customFormat="1" ht="16.5" customHeight="1" x14ac:dyDescent="0.25">
      <c r="A132" s="86">
        <v>123</v>
      </c>
      <c r="B132" s="86"/>
      <c r="C132" s="307" t="s">
        <v>736</v>
      </c>
      <c r="D132" s="311" t="s">
        <v>737</v>
      </c>
      <c r="E132" s="86"/>
      <c r="F132" s="83" t="s">
        <v>8</v>
      </c>
      <c r="G132" s="87"/>
      <c r="H132" s="86"/>
      <c r="I132" s="90" t="s">
        <v>278</v>
      </c>
      <c r="J132" s="90" t="s">
        <v>1155</v>
      </c>
      <c r="K132" s="302"/>
    </row>
    <row r="133" spans="1:11" s="28" customFormat="1" ht="16.5" customHeight="1" x14ac:dyDescent="0.25">
      <c r="A133" s="86">
        <v>124</v>
      </c>
      <c r="B133" s="86"/>
      <c r="C133" s="307" t="s">
        <v>736</v>
      </c>
      <c r="D133" s="311" t="s">
        <v>738</v>
      </c>
      <c r="E133" s="86"/>
      <c r="F133" s="83" t="s">
        <v>8</v>
      </c>
      <c r="G133" s="87"/>
      <c r="H133" s="86"/>
      <c r="I133" s="90" t="s">
        <v>277</v>
      </c>
      <c r="J133" s="90" t="s">
        <v>1256</v>
      </c>
      <c r="K133" s="302"/>
    </row>
    <row r="134" spans="1:11" s="28" customFormat="1" ht="16.5" customHeight="1" x14ac:dyDescent="0.25">
      <c r="A134" s="86">
        <v>125</v>
      </c>
      <c r="B134" s="86"/>
      <c r="C134" s="307" t="s">
        <v>736</v>
      </c>
      <c r="D134" s="311" t="s">
        <v>739</v>
      </c>
      <c r="E134" s="86"/>
      <c r="F134" s="83" t="s">
        <v>8</v>
      </c>
      <c r="G134" s="87"/>
      <c r="H134" s="86"/>
      <c r="I134" s="90" t="s">
        <v>623</v>
      </c>
      <c r="J134" s="90" t="s">
        <v>620</v>
      </c>
      <c r="K134" s="302"/>
    </row>
    <row r="135" spans="1:11" s="28" customFormat="1" ht="16.5" customHeight="1" x14ac:dyDescent="0.25">
      <c r="A135" s="86">
        <v>126</v>
      </c>
      <c r="B135" s="86"/>
      <c r="C135" s="307" t="s">
        <v>736</v>
      </c>
      <c r="D135" s="349" t="s">
        <v>1407</v>
      </c>
      <c r="E135" s="86"/>
      <c r="F135" s="83" t="s">
        <v>8</v>
      </c>
      <c r="G135" s="87"/>
      <c r="H135" s="86"/>
      <c r="I135" s="90" t="s">
        <v>622</v>
      </c>
      <c r="J135" s="90" t="s">
        <v>621</v>
      </c>
      <c r="K135" s="302"/>
    </row>
    <row r="136" spans="1:11" s="28" customFormat="1" ht="16.5" customHeight="1" x14ac:dyDescent="0.25">
      <c r="A136" s="86">
        <v>127</v>
      </c>
      <c r="B136" s="86"/>
      <c r="C136" s="307" t="s">
        <v>736</v>
      </c>
      <c r="D136" s="349" t="s">
        <v>1415</v>
      </c>
      <c r="E136" s="86"/>
      <c r="F136" s="83" t="s">
        <v>8</v>
      </c>
      <c r="G136" s="87"/>
      <c r="H136" s="86"/>
      <c r="I136" s="90" t="s">
        <v>1408</v>
      </c>
      <c r="J136" s="250" t="s">
        <v>1406</v>
      </c>
      <c r="K136" s="302"/>
    </row>
    <row r="137" spans="1:11" s="28" customFormat="1" ht="16.5" customHeight="1" x14ac:dyDescent="0.25">
      <c r="A137" s="86">
        <v>128</v>
      </c>
      <c r="B137" s="86"/>
      <c r="C137" s="307" t="s">
        <v>736</v>
      </c>
      <c r="D137" s="311" t="s">
        <v>1143</v>
      </c>
      <c r="E137" s="86"/>
      <c r="F137" s="83" t="s">
        <v>8</v>
      </c>
      <c r="G137" s="87"/>
      <c r="H137" s="86"/>
      <c r="I137" s="90" t="s">
        <v>1144</v>
      </c>
      <c r="J137" s="90" t="s">
        <v>1202</v>
      </c>
      <c r="K137" s="302"/>
    </row>
    <row r="138" spans="1:11" s="28" customFormat="1" ht="16.5" customHeight="1" x14ac:dyDescent="0.25">
      <c r="A138" s="86">
        <v>129</v>
      </c>
      <c r="B138" s="86"/>
      <c r="C138" s="307" t="s">
        <v>736</v>
      </c>
      <c r="D138" s="311" t="s">
        <v>741</v>
      </c>
      <c r="E138" s="86"/>
      <c r="F138" s="83" t="s">
        <v>8</v>
      </c>
      <c r="G138" s="87"/>
      <c r="H138" s="86"/>
      <c r="I138" s="90" t="s">
        <v>199</v>
      </c>
      <c r="J138" s="90" t="s">
        <v>1156</v>
      </c>
      <c r="K138" s="302"/>
    </row>
    <row r="139" spans="1:11" s="28" customFormat="1" ht="16.5" customHeight="1" x14ac:dyDescent="0.25">
      <c r="A139" s="86">
        <v>130</v>
      </c>
      <c r="B139" s="86"/>
      <c r="C139" s="307" t="s">
        <v>736</v>
      </c>
      <c r="D139" s="311" t="s">
        <v>742</v>
      </c>
      <c r="E139" s="86"/>
      <c r="F139" s="83" t="s">
        <v>8</v>
      </c>
      <c r="G139" s="87"/>
      <c r="H139" s="86"/>
      <c r="I139" s="90" t="s">
        <v>200</v>
      </c>
      <c r="J139" s="90" t="s">
        <v>305</v>
      </c>
      <c r="K139" s="302"/>
    </row>
    <row r="140" spans="1:11" s="28" customFormat="1" ht="16.5" customHeight="1" x14ac:dyDescent="0.25">
      <c r="A140" s="86">
        <v>131</v>
      </c>
      <c r="B140" s="86"/>
      <c r="C140" s="307" t="s">
        <v>736</v>
      </c>
      <c r="D140" s="311" t="s">
        <v>744</v>
      </c>
      <c r="E140" s="86"/>
      <c r="F140" s="83" t="s">
        <v>8</v>
      </c>
      <c r="G140" s="87"/>
      <c r="H140" s="86"/>
      <c r="I140" s="90" t="s">
        <v>201</v>
      </c>
      <c r="J140" s="90" t="s">
        <v>373</v>
      </c>
      <c r="K140" s="302"/>
    </row>
    <row r="141" spans="1:11" s="28" customFormat="1" ht="16.5" customHeight="1" x14ac:dyDescent="0.25">
      <c r="A141" s="86">
        <v>132</v>
      </c>
      <c r="B141" s="86"/>
      <c r="C141" s="74" t="s">
        <v>858</v>
      </c>
      <c r="D141" s="304" t="s">
        <v>1028</v>
      </c>
      <c r="E141" s="95" t="s">
        <v>1228</v>
      </c>
      <c r="F141" s="83" t="s">
        <v>8</v>
      </c>
      <c r="G141" s="87"/>
      <c r="H141" s="86"/>
      <c r="I141" s="88" t="s">
        <v>183</v>
      </c>
      <c r="J141" s="88"/>
    </row>
    <row r="142" spans="1:11" s="28" customFormat="1" ht="16.5" customHeight="1" x14ac:dyDescent="0.25">
      <c r="A142" s="86">
        <v>133</v>
      </c>
      <c r="B142" s="86"/>
      <c r="C142" s="74" t="s">
        <v>858</v>
      </c>
      <c r="D142" s="516" t="s">
        <v>1029</v>
      </c>
      <c r="E142" s="86" t="s">
        <v>105</v>
      </c>
      <c r="F142" s="83" t="s">
        <v>8</v>
      </c>
      <c r="G142" s="87"/>
      <c r="H142" s="86"/>
      <c r="I142" s="88" t="s">
        <v>619</v>
      </c>
      <c r="J142" s="88"/>
    </row>
    <row r="143" spans="1:11" s="28" customFormat="1" ht="16.5" customHeight="1" x14ac:dyDescent="0.25">
      <c r="A143" s="86">
        <v>134</v>
      </c>
      <c r="B143" s="86"/>
      <c r="C143" s="74" t="s">
        <v>858</v>
      </c>
      <c r="D143" s="304" t="s">
        <v>1030</v>
      </c>
      <c r="E143" s="517" t="s">
        <v>2213</v>
      </c>
      <c r="F143" s="83" t="s">
        <v>8</v>
      </c>
      <c r="G143" s="87"/>
      <c r="H143" s="86"/>
      <c r="I143" s="88" t="s">
        <v>202</v>
      </c>
      <c r="J143" s="137"/>
    </row>
    <row r="144" spans="1:11" s="28" customFormat="1" ht="16.5" customHeight="1" x14ac:dyDescent="0.25">
      <c r="A144" s="86">
        <v>135</v>
      </c>
      <c r="B144" s="86"/>
      <c r="C144" s="74" t="s">
        <v>858</v>
      </c>
      <c r="D144" s="304" t="s">
        <v>1031</v>
      </c>
      <c r="E144" s="100" t="s">
        <v>641</v>
      </c>
      <c r="F144" s="83" t="s">
        <v>8</v>
      </c>
      <c r="G144" s="87"/>
      <c r="H144" s="86"/>
      <c r="I144" s="88" t="s">
        <v>203</v>
      </c>
      <c r="J144" s="137"/>
    </row>
    <row r="145" spans="1:10" s="28" customFormat="1" ht="16.5" customHeight="1" x14ac:dyDescent="0.25">
      <c r="A145" s="86">
        <v>136</v>
      </c>
      <c r="B145" s="86"/>
      <c r="C145" s="74" t="s">
        <v>858</v>
      </c>
      <c r="D145" s="304" t="s">
        <v>1248</v>
      </c>
      <c r="E145" s="517" t="s">
        <v>2214</v>
      </c>
      <c r="F145" s="83" t="s">
        <v>8</v>
      </c>
      <c r="G145" s="87"/>
      <c r="H145" s="86"/>
      <c r="I145" s="88" t="s">
        <v>204</v>
      </c>
      <c r="J145" s="137"/>
    </row>
    <row r="146" spans="1:10" s="28" customFormat="1" ht="16.5" customHeight="1" x14ac:dyDescent="0.25">
      <c r="A146" s="86">
        <v>137</v>
      </c>
      <c r="B146" s="86"/>
      <c r="C146" s="74" t="s">
        <v>858</v>
      </c>
      <c r="D146" s="304" t="s">
        <v>1032</v>
      </c>
      <c r="E146" s="517" t="s">
        <v>2215</v>
      </c>
      <c r="F146" s="83" t="s">
        <v>8</v>
      </c>
      <c r="G146" s="87"/>
      <c r="H146" s="86"/>
      <c r="I146" s="88" t="s">
        <v>204</v>
      </c>
      <c r="J146" s="137"/>
    </row>
    <row r="147" spans="1:10" s="28" customFormat="1" ht="16.5" customHeight="1" x14ac:dyDescent="0.25">
      <c r="A147" s="86">
        <v>138</v>
      </c>
      <c r="B147" s="86"/>
      <c r="C147" s="74" t="s">
        <v>694</v>
      </c>
      <c r="D147" s="304" t="s">
        <v>1059</v>
      </c>
      <c r="E147" s="86" t="s">
        <v>1229</v>
      </c>
      <c r="F147" s="83" t="s">
        <v>8</v>
      </c>
      <c r="G147" s="87"/>
      <c r="H147" s="86"/>
      <c r="I147" s="88" t="s">
        <v>640</v>
      </c>
      <c r="J147" s="137"/>
    </row>
    <row r="148" spans="1:10" s="28" customFormat="1" ht="16.5" customHeight="1" x14ac:dyDescent="0.25">
      <c r="A148" s="86">
        <v>139</v>
      </c>
      <c r="B148" s="86"/>
      <c r="C148" s="74" t="s">
        <v>858</v>
      </c>
      <c r="D148" s="304" t="s">
        <v>1033</v>
      </c>
      <c r="E148" s="86" t="s">
        <v>205</v>
      </c>
      <c r="F148" s="83" t="s">
        <v>8</v>
      </c>
      <c r="G148" s="87"/>
      <c r="H148" s="86"/>
      <c r="I148" s="88" t="s">
        <v>206</v>
      </c>
      <c r="J148" s="137"/>
    </row>
    <row r="149" spans="1:10" s="28" customFormat="1" ht="16.5" customHeight="1" x14ac:dyDescent="0.25">
      <c r="A149" s="86">
        <v>140</v>
      </c>
      <c r="B149" s="86"/>
      <c r="C149" s="74" t="s">
        <v>858</v>
      </c>
      <c r="D149" s="304" t="s">
        <v>1034</v>
      </c>
      <c r="E149" s="86" t="s">
        <v>458</v>
      </c>
      <c r="F149" s="83" t="s">
        <v>8</v>
      </c>
      <c r="G149" s="87"/>
      <c r="H149" s="86"/>
      <c r="I149" s="88" t="s">
        <v>459</v>
      </c>
      <c r="J149" s="137"/>
    </row>
    <row r="150" spans="1:10" s="28" customFormat="1" ht="16.5" customHeight="1" x14ac:dyDescent="0.25">
      <c r="A150" s="86">
        <v>141</v>
      </c>
      <c r="B150" s="86"/>
      <c r="C150" s="74" t="s">
        <v>858</v>
      </c>
      <c r="D150" s="304" t="s">
        <v>1035</v>
      </c>
      <c r="E150" s="86" t="s">
        <v>642</v>
      </c>
      <c r="F150" s="83" t="s">
        <v>8</v>
      </c>
      <c r="G150" s="87"/>
      <c r="H150" s="86"/>
      <c r="I150" s="127" t="s">
        <v>644</v>
      </c>
      <c r="J150" s="137"/>
    </row>
    <row r="151" spans="1:10" s="28" customFormat="1" ht="16.5" customHeight="1" x14ac:dyDescent="0.25">
      <c r="A151" s="86">
        <v>142</v>
      </c>
      <c r="B151" s="86"/>
      <c r="C151" s="74" t="s">
        <v>858</v>
      </c>
      <c r="D151" s="304" t="s">
        <v>1036</v>
      </c>
      <c r="E151" s="86"/>
      <c r="F151" s="83" t="s">
        <v>8</v>
      </c>
      <c r="G151" s="87"/>
      <c r="H151" s="86"/>
      <c r="I151" s="128" t="s">
        <v>307</v>
      </c>
      <c r="J151" s="88"/>
    </row>
    <row r="152" spans="1:10" s="28" customFormat="1" ht="16.5" customHeight="1" x14ac:dyDescent="0.25">
      <c r="A152" s="86">
        <v>143</v>
      </c>
      <c r="B152" s="86"/>
      <c r="C152" s="74" t="s">
        <v>858</v>
      </c>
      <c r="D152" s="304" t="s">
        <v>1037</v>
      </c>
      <c r="E152" s="86"/>
      <c r="F152" s="83" t="s">
        <v>8</v>
      </c>
      <c r="G152" s="87"/>
      <c r="H152" s="86"/>
      <c r="I152" s="88" t="s">
        <v>207</v>
      </c>
      <c r="J152" s="88"/>
    </row>
    <row r="153" spans="1:10" s="28" customFormat="1" ht="16.5" customHeight="1" x14ac:dyDescent="0.25">
      <c r="A153" s="86">
        <v>144</v>
      </c>
      <c r="B153" s="86"/>
      <c r="C153" s="74" t="s">
        <v>858</v>
      </c>
      <c r="D153" s="304" t="s">
        <v>1038</v>
      </c>
      <c r="E153" s="86"/>
      <c r="F153" s="83" t="s">
        <v>8</v>
      </c>
      <c r="G153" s="87"/>
      <c r="H153" s="86"/>
      <c r="I153" s="88" t="s">
        <v>208</v>
      </c>
      <c r="J153" s="88"/>
    </row>
    <row r="154" spans="1:10" s="28" customFormat="1" ht="16.5" customHeight="1" x14ac:dyDescent="0.25">
      <c r="A154" s="86">
        <v>145</v>
      </c>
      <c r="B154" s="86"/>
      <c r="C154" s="101" t="s">
        <v>1022</v>
      </c>
      <c r="D154" s="307" t="s">
        <v>1481</v>
      </c>
      <c r="E154" s="86"/>
      <c r="F154" s="176" t="s">
        <v>469</v>
      </c>
      <c r="G154" s="87"/>
      <c r="H154" s="86"/>
      <c r="I154" s="353" t="s">
        <v>1483</v>
      </c>
      <c r="J154" s="88"/>
    </row>
    <row r="155" spans="1:10" s="28" customFormat="1" ht="16.5" customHeight="1" x14ac:dyDescent="0.25">
      <c r="A155" s="86">
        <v>146</v>
      </c>
      <c r="B155" s="86"/>
      <c r="C155" s="74" t="s">
        <v>1039</v>
      </c>
      <c r="D155" s="304" t="s">
        <v>1040</v>
      </c>
      <c r="E155" s="86"/>
      <c r="F155" s="83" t="s">
        <v>8</v>
      </c>
      <c r="G155" s="87"/>
      <c r="H155" s="86"/>
      <c r="I155" s="61" t="s">
        <v>1220</v>
      </c>
      <c r="J155" s="61"/>
    </row>
    <row r="156" spans="1:10" s="28" customFormat="1" ht="16.5" customHeight="1" x14ac:dyDescent="0.25">
      <c r="A156" s="86">
        <v>147</v>
      </c>
      <c r="B156" s="86"/>
      <c r="C156" s="74" t="s">
        <v>1041</v>
      </c>
      <c r="D156" s="304" t="s">
        <v>1042</v>
      </c>
      <c r="E156" s="86"/>
      <c r="F156" s="83" t="s">
        <v>8</v>
      </c>
      <c r="G156" s="87"/>
      <c r="H156" s="86"/>
      <c r="I156" s="88" t="s">
        <v>1330</v>
      </c>
      <c r="J156" s="88"/>
    </row>
    <row r="157" spans="1:10" s="28" customFormat="1" ht="16.5" customHeight="1" x14ac:dyDescent="0.25">
      <c r="A157" s="86">
        <v>148</v>
      </c>
      <c r="B157" s="86"/>
      <c r="C157" s="74" t="s">
        <v>1041</v>
      </c>
      <c r="D157" s="304" t="s">
        <v>1043</v>
      </c>
      <c r="E157" s="86"/>
      <c r="F157" s="83" t="s">
        <v>8</v>
      </c>
      <c r="G157" s="87"/>
      <c r="H157" s="86"/>
      <c r="I157" s="585" t="s">
        <v>1218</v>
      </c>
      <c r="J157" s="90"/>
    </row>
    <row r="158" spans="1:10" s="28" customFormat="1" ht="16.5" customHeight="1" x14ac:dyDescent="0.25">
      <c r="A158" s="86">
        <v>149</v>
      </c>
      <c r="B158" s="86"/>
      <c r="C158" s="74" t="s">
        <v>1041</v>
      </c>
      <c r="D158" s="304" t="s">
        <v>1044</v>
      </c>
      <c r="E158" s="86"/>
      <c r="F158" s="83" t="s">
        <v>8</v>
      </c>
      <c r="G158" s="87"/>
      <c r="H158" s="86"/>
      <c r="I158" s="592"/>
      <c r="J158" s="90"/>
    </row>
    <row r="159" spans="1:10" s="28" customFormat="1" ht="16.5" customHeight="1" x14ac:dyDescent="0.25">
      <c r="A159" s="86">
        <v>150</v>
      </c>
      <c r="B159" s="86"/>
      <c r="C159" s="74" t="s">
        <v>1045</v>
      </c>
      <c r="D159" s="304" t="s">
        <v>1046</v>
      </c>
      <c r="E159" s="86" t="s">
        <v>460</v>
      </c>
      <c r="F159" s="83" t="s">
        <v>8</v>
      </c>
      <c r="G159" s="87"/>
      <c r="H159" s="86"/>
      <c r="I159" s="585" t="s">
        <v>1221</v>
      </c>
      <c r="J159" s="90"/>
    </row>
    <row r="160" spans="1:10" s="28" customFormat="1" ht="16.5" customHeight="1" x14ac:dyDescent="0.25">
      <c r="A160" s="86">
        <v>151</v>
      </c>
      <c r="B160" s="86"/>
      <c r="C160" s="74" t="s">
        <v>1045</v>
      </c>
      <c r="D160" s="304" t="s">
        <v>1047</v>
      </c>
      <c r="E160" s="86" t="s">
        <v>460</v>
      </c>
      <c r="F160" s="83" t="s">
        <v>8</v>
      </c>
      <c r="G160" s="87"/>
      <c r="H160" s="86"/>
      <c r="I160" s="586"/>
      <c r="J160" s="90"/>
    </row>
    <row r="161" spans="1:10" s="28" customFormat="1" ht="16.5" customHeight="1" x14ac:dyDescent="0.25">
      <c r="A161" s="86">
        <v>152</v>
      </c>
      <c r="B161" s="86"/>
      <c r="C161" s="74" t="s">
        <v>1045</v>
      </c>
      <c r="D161" s="304" t="s">
        <v>1048</v>
      </c>
      <c r="E161" s="86" t="s">
        <v>460</v>
      </c>
      <c r="F161" s="83" t="s">
        <v>8</v>
      </c>
      <c r="G161" s="87"/>
      <c r="H161" s="86"/>
      <c r="I161" s="586"/>
      <c r="J161" s="90"/>
    </row>
    <row r="162" spans="1:10" s="28" customFormat="1" ht="16.5" customHeight="1" x14ac:dyDescent="0.25">
      <c r="A162" s="86">
        <v>153</v>
      </c>
      <c r="B162" s="86"/>
      <c r="C162" s="74" t="s">
        <v>1045</v>
      </c>
      <c r="D162" s="304" t="s">
        <v>1049</v>
      </c>
      <c r="E162" s="86" t="s">
        <v>460</v>
      </c>
      <c r="F162" s="83" t="s">
        <v>8</v>
      </c>
      <c r="G162" s="87"/>
      <c r="H162" s="86"/>
      <c r="I162" s="586"/>
      <c r="J162" s="90"/>
    </row>
    <row r="163" spans="1:10" s="28" customFormat="1" ht="16.5" customHeight="1" x14ac:dyDescent="0.25">
      <c r="A163" s="86">
        <v>154</v>
      </c>
      <c r="B163" s="86"/>
      <c r="C163" s="74" t="s">
        <v>1045</v>
      </c>
      <c r="D163" s="304" t="s">
        <v>1050</v>
      </c>
      <c r="E163" s="86" t="s">
        <v>460</v>
      </c>
      <c r="F163" s="83" t="s">
        <v>8</v>
      </c>
      <c r="G163" s="87"/>
      <c r="H163" s="86"/>
      <c r="I163" s="586"/>
      <c r="J163" s="90"/>
    </row>
    <row r="164" spans="1:10" s="28" customFormat="1" ht="16.5" customHeight="1" x14ac:dyDescent="0.25">
      <c r="A164" s="86">
        <v>155</v>
      </c>
      <c r="B164" s="86"/>
      <c r="C164" s="74" t="s">
        <v>1045</v>
      </c>
      <c r="D164" s="304" t="s">
        <v>1051</v>
      </c>
      <c r="E164" s="86" t="s">
        <v>460</v>
      </c>
      <c r="F164" s="83" t="s">
        <v>8</v>
      </c>
      <c r="G164" s="87"/>
      <c r="H164" s="86"/>
      <c r="I164" s="586"/>
      <c r="J164" s="90"/>
    </row>
    <row r="165" spans="1:10" s="28" customFormat="1" ht="16.5" customHeight="1" x14ac:dyDescent="0.25">
      <c r="A165" s="86">
        <v>156</v>
      </c>
      <c r="B165" s="86"/>
      <c r="C165" s="74" t="s">
        <v>1045</v>
      </c>
      <c r="D165" s="304" t="s">
        <v>1052</v>
      </c>
      <c r="E165" s="86" t="s">
        <v>460</v>
      </c>
      <c r="F165" s="83" t="s">
        <v>8</v>
      </c>
      <c r="G165" s="87"/>
      <c r="H165" s="86"/>
      <c r="I165" s="586"/>
      <c r="J165" s="90"/>
    </row>
    <row r="166" spans="1:10" s="28" customFormat="1" ht="16.5" customHeight="1" x14ac:dyDescent="0.25">
      <c r="A166" s="86">
        <v>157</v>
      </c>
      <c r="B166" s="86"/>
      <c r="C166" s="74" t="s">
        <v>1045</v>
      </c>
      <c r="D166" s="304" t="s">
        <v>1053</v>
      </c>
      <c r="E166" s="86" t="s">
        <v>460</v>
      </c>
      <c r="F166" s="83" t="s">
        <v>8</v>
      </c>
      <c r="G166" s="87"/>
      <c r="H166" s="86"/>
      <c r="I166" s="586"/>
      <c r="J166" s="90"/>
    </row>
    <row r="167" spans="1:10" s="28" customFormat="1" ht="16.5" customHeight="1" x14ac:dyDescent="0.25">
      <c r="A167" s="86">
        <v>158</v>
      </c>
      <c r="B167" s="86"/>
      <c r="C167" s="74" t="s">
        <v>1045</v>
      </c>
      <c r="D167" s="304" t="s">
        <v>1054</v>
      </c>
      <c r="E167" s="86" t="s">
        <v>461</v>
      </c>
      <c r="F167" s="83" t="s">
        <v>8</v>
      </c>
      <c r="G167" s="87"/>
      <c r="H167" s="86"/>
      <c r="I167" s="587"/>
      <c r="J167" s="90"/>
    </row>
    <row r="168" spans="1:10" s="28" customFormat="1" ht="16.5" customHeight="1" x14ac:dyDescent="0.25">
      <c r="A168" s="86">
        <v>159</v>
      </c>
      <c r="B168" s="86"/>
      <c r="C168" s="74" t="s">
        <v>1045</v>
      </c>
      <c r="D168" s="304" t="s">
        <v>1055</v>
      </c>
      <c r="E168" s="86" t="s">
        <v>460</v>
      </c>
      <c r="F168" s="83" t="s">
        <v>8</v>
      </c>
      <c r="G168" s="87"/>
      <c r="H168" s="86"/>
      <c r="I168" s="194" t="s">
        <v>543</v>
      </c>
      <c r="J168" s="90"/>
    </row>
    <row r="169" spans="1:10" s="28" customFormat="1" ht="16.5" customHeight="1" x14ac:dyDescent="0.25">
      <c r="A169" s="86">
        <v>160</v>
      </c>
      <c r="B169" s="86"/>
      <c r="C169" s="74" t="s">
        <v>858</v>
      </c>
      <c r="D169" s="304" t="s">
        <v>1056</v>
      </c>
      <c r="E169" s="86" t="s">
        <v>48</v>
      </c>
      <c r="F169" s="83" t="s">
        <v>8</v>
      </c>
      <c r="G169" s="87"/>
      <c r="H169" s="86"/>
      <c r="I169" s="88" t="s">
        <v>1212</v>
      </c>
      <c r="J169" s="90"/>
    </row>
    <row r="170" spans="1:10" s="28" customFormat="1" ht="16.5" customHeight="1" x14ac:dyDescent="0.25">
      <c r="A170" s="86">
        <v>161</v>
      </c>
      <c r="B170" s="86"/>
      <c r="C170" s="74" t="s">
        <v>858</v>
      </c>
      <c r="D170" s="304" t="s">
        <v>1057</v>
      </c>
      <c r="E170" s="86" t="s">
        <v>49</v>
      </c>
      <c r="F170" s="83" t="s">
        <v>8</v>
      </c>
      <c r="G170" s="87"/>
      <c r="H170" s="86"/>
      <c r="I170" s="88" t="s">
        <v>1211</v>
      </c>
      <c r="J170" s="88"/>
    </row>
    <row r="171" spans="1:10" s="28" customFormat="1" ht="16.5" customHeight="1" x14ac:dyDescent="0.25">
      <c r="A171" s="86">
        <v>162</v>
      </c>
      <c r="B171" s="86"/>
      <c r="C171" s="74" t="s">
        <v>1041</v>
      </c>
      <c r="D171" s="304" t="s">
        <v>1058</v>
      </c>
      <c r="F171" s="83" t="s">
        <v>8</v>
      </c>
      <c r="G171" s="87"/>
      <c r="H171" s="86"/>
      <c r="I171" s="90" t="s">
        <v>1219</v>
      </c>
      <c r="J171" s="88"/>
    </row>
    <row r="172" spans="1:10" s="28" customFormat="1" ht="16.5" customHeight="1" x14ac:dyDescent="0.25">
      <c r="A172" s="86">
        <v>163</v>
      </c>
      <c r="B172" s="86"/>
      <c r="C172" s="74" t="s">
        <v>861</v>
      </c>
      <c r="D172" s="304" t="s">
        <v>862</v>
      </c>
      <c r="E172" s="86"/>
      <c r="F172" s="83" t="s">
        <v>8</v>
      </c>
      <c r="G172" s="87"/>
      <c r="H172" s="86"/>
      <c r="I172" s="88" t="s">
        <v>1224</v>
      </c>
      <c r="J172" s="88"/>
    </row>
    <row r="173" spans="1:10" s="28" customFormat="1" ht="16.5" customHeight="1" x14ac:dyDescent="0.25">
      <c r="E173" s="33"/>
    </row>
    <row r="174" spans="1:10" s="28" customFormat="1" ht="16.5" customHeight="1" x14ac:dyDescent="0.25">
      <c r="E174" s="33"/>
    </row>
    <row r="175" spans="1:10" s="28" customFormat="1" ht="16.5" customHeight="1" x14ac:dyDescent="0.25">
      <c r="E175" s="33"/>
    </row>
    <row r="176" spans="1:10" s="28" customFormat="1" x14ac:dyDescent="0.25">
      <c r="E176" s="33"/>
    </row>
    <row r="177" spans="5:5" s="28" customFormat="1" x14ac:dyDescent="0.25">
      <c r="E177" s="33"/>
    </row>
    <row r="178" spans="5:5" s="28" customFormat="1" x14ac:dyDescent="0.25">
      <c r="E178" s="33"/>
    </row>
  </sheetData>
  <mergeCells count="9">
    <mergeCell ref="D1:D8"/>
    <mergeCell ref="J10:J11"/>
    <mergeCell ref="I159:I167"/>
    <mergeCell ref="E1:E8"/>
    <mergeCell ref="I22:I26"/>
    <mergeCell ref="I127:I131"/>
    <mergeCell ref="I157:I158"/>
    <mergeCell ref="I72:I109"/>
    <mergeCell ref="I33:I70"/>
  </mergeCells>
  <phoneticPr fontId="31" type="noConversion"/>
  <hyperlinks>
    <hyperlink ref="D31" r:id="rId1" xr:uid="{00000000-0004-0000-0400-000000000000}"/>
    <hyperlink ref="D32" r:id="rId2" xr:uid="{00000000-0004-0000-0400-000001000000}"/>
    <hyperlink ref="D63" r:id="rId3" display="Check@Front_Camera-General_Info_Checksum" xr:uid="{00000000-0004-0000-0400-000002000000}"/>
    <hyperlink ref="D64" r:id="rId4" display="Check@Front_Camera-Color_Cal1_Checksum" xr:uid="{00000000-0004-0000-0400-000003000000}"/>
    <hyperlink ref="D65" r:id="rId5" display="Check@Front_Camera-Color_Cal2_Checksum" xr:uid="{00000000-0004-0000-0400-000004000000}"/>
    <hyperlink ref="D66" r:id="rId6" display="Check@Front_Camera-Color_Shading_Checksum" xr:uid="{00000000-0004-0000-0400-000005000000}"/>
    <hyperlink ref="D67" r:id="rId7" display="Check@Front_Camera-Component_Machine_Info_Checksum" xr:uid="{00000000-0004-0000-0400-000006000000}"/>
    <hyperlink ref="D70" r:id="rId8" display="Check@Front_Camera-X_Code" xr:uid="{00000000-0004-0000-0400-000007000000}"/>
    <hyperlink ref="D58" r:id="rId9" display="Check@Front_Camera-Process_DOE_Code" xr:uid="{00000000-0004-0000-0400-000008000000}"/>
    <hyperlink ref="D57" r:id="rId10" display="Check@Front_Camera-Test_Software_Revision" xr:uid="{00000000-0004-0000-0400-000009000000}"/>
    <hyperlink ref="D56" r:id="rId11" display="Check@Front_Camera-Config_Number" xr:uid="{00000000-0004-0000-0400-00000A000000}"/>
    <hyperlink ref="D55" r:id="rId12" display="Check@Front_Camera-Build" xr:uid="{00000000-0004-0000-0400-00000B000000}"/>
    <hyperlink ref="D54" r:id="rId13" display="Check@Front_Camera-Stiffener_Revision" xr:uid="{00000000-0004-0000-0400-00000C000000}"/>
    <hyperlink ref="D53" r:id="rId14" display="Check@Front_Camera-Stiffener_Vendor" xr:uid="{00000000-0004-0000-0400-00000D000000}"/>
    <hyperlink ref="D52" r:id="rId15" display="Check@Front_Camera-Flex_Revision" xr:uid="{00000000-0004-0000-0400-00000E000000}"/>
    <hyperlink ref="D51" r:id="rId16" display="Check@Front_Camera-Flex_Vendor" xr:uid="{00000000-0004-0000-0400-00000F000000}"/>
    <hyperlink ref="D50" r:id="rId17" display="Check@Front_Camera-Sensor_Variant" xr:uid="{00000000-0004-0000-0400-000010000000}"/>
    <hyperlink ref="D49" r:id="rId18" display="Check@Front_Camera-Sensor_Revision" xr:uid="{00000000-0004-0000-0400-000011000000}"/>
    <hyperlink ref="D48" r:id="rId19" display="Check@Front_Camera-Sensor_Vendor" xr:uid="{00000000-0004-0000-0400-000012000000}"/>
    <hyperlink ref="D47" r:id="rId20" display="Check@Front_Camera-Substrate_Variant" xr:uid="{00000000-0004-0000-0400-000013000000}"/>
    <hyperlink ref="D46" r:id="rId21" display="Check@Front_Camera-Substrate_Revision" xr:uid="{00000000-0004-0000-0400-000014000000}"/>
    <hyperlink ref="D45" r:id="rId22" display="Check@Front_Camera-Substrate_Vendor" xr:uid="{00000000-0004-0000-0400-000015000000}"/>
    <hyperlink ref="D44" r:id="rId23" display="Check@Front_Camera-IRCF_Variant" xr:uid="{00000000-0004-0000-0400-000016000000}"/>
    <hyperlink ref="D43" r:id="rId24" display="Check@Front_Camera-IRCF_Revision" xr:uid="{00000000-0004-0000-0400-000017000000}"/>
    <hyperlink ref="D42" r:id="rId25" display="Check@Front_Camera-IRCF_Vendor" xr:uid="{00000000-0004-0000-0400-000018000000}"/>
    <hyperlink ref="D41" r:id="rId26" display="Check@Front_Camera-Lens_Variant" xr:uid="{00000000-0004-0000-0400-000019000000}"/>
    <hyperlink ref="D40" r:id="rId27" display="Check@Front_Camera-Lens_Revision" xr:uid="{00000000-0004-0000-0400-00001A000000}"/>
    <hyperlink ref="D39" r:id="rId28" display="Check@Front_Camera-Lens_Vendor" xr:uid="{00000000-0004-0000-0400-00001B000000}"/>
    <hyperlink ref="D38" r:id="rId29" display="Check@Front_Camera-Plant" xr:uid="{00000000-0004-0000-0400-00001C000000}"/>
    <hyperlink ref="D37" r:id="rId30" display="Check@Front_Camera-Integrator" xr:uid="{00000000-0004-0000-0400-00001D000000}"/>
    <hyperlink ref="D36" r:id="rId31" display="Check@Front_Camera-Project_Version" xr:uid="{00000000-0004-0000-0400-00001E000000}"/>
    <hyperlink ref="D35" r:id="rId32" display="Check@Front_Camera-Project" xr:uid="{00000000-0004-0000-0400-00001F000000}"/>
    <hyperlink ref="D34" r:id="rId33" display="Check@Front_Camera-NVM_Revision" xr:uid="{00000000-0004-0000-0400-000020000000}"/>
    <hyperlink ref="D33" r:id="rId34" display="Check@Front_Camera_NVM_Version" xr:uid="{00000000-0004-0000-0400-000021000000}"/>
    <hyperlink ref="D118" r:id="rId35" xr:uid="{00000000-0004-0000-0400-000022000000}"/>
    <hyperlink ref="D119" r:id="rId36" xr:uid="{00000000-0004-0000-0400-000023000000}"/>
    <hyperlink ref="D159" r:id="rId37" xr:uid="{00000000-0004-0000-0400-000024000000}"/>
    <hyperlink ref="D160" r:id="rId38" xr:uid="{00000000-0004-0000-0400-000025000000}"/>
    <hyperlink ref="D161" r:id="rId39" xr:uid="{00000000-0004-0000-0400-000026000000}"/>
    <hyperlink ref="D162" r:id="rId40" xr:uid="{00000000-0004-0000-0400-000027000000}"/>
    <hyperlink ref="D163" r:id="rId41" xr:uid="{00000000-0004-0000-0400-000028000000}"/>
    <hyperlink ref="D164" r:id="rId42" xr:uid="{00000000-0004-0000-0400-000029000000}"/>
    <hyperlink ref="D165" r:id="rId43" xr:uid="{00000000-0004-0000-0400-00002A000000}"/>
    <hyperlink ref="D166" r:id="rId44" xr:uid="{00000000-0004-0000-0400-00002B000000}"/>
    <hyperlink ref="D167" r:id="rId45" xr:uid="{00000000-0004-0000-0400-00002C000000}"/>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L62"/>
  <sheetViews>
    <sheetView topLeftCell="A46" workbookViewId="0">
      <selection activeCell="G20" sqref="G20"/>
    </sheetView>
  </sheetViews>
  <sheetFormatPr defaultColWidth="8.625" defaultRowHeight="15.75" x14ac:dyDescent="0.2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8" customWidth="1"/>
    <col min="11" max="11" width="56" style="8" customWidth="1"/>
    <col min="12" max="16384" width="8.625" style="8"/>
  </cols>
  <sheetData>
    <row r="1" spans="1:11" ht="15.6" customHeight="1" x14ac:dyDescent="0.25">
      <c r="E1" s="596" t="s">
        <v>1075</v>
      </c>
      <c r="F1" s="594"/>
      <c r="G1" s="156"/>
      <c r="H1" s="126" t="s">
        <v>464</v>
      </c>
      <c r="I1" s="157"/>
    </row>
    <row r="2" spans="1:11" ht="16.5" customHeight="1" x14ac:dyDescent="0.25">
      <c r="E2" s="594"/>
      <c r="F2" s="594"/>
      <c r="G2" s="51" t="s">
        <v>0</v>
      </c>
      <c r="H2" s="159">
        <f>COUNTIF(G10:G312,"Not POR")</f>
        <v>0</v>
      </c>
      <c r="I2" s="157"/>
    </row>
    <row r="3" spans="1:11" ht="17.25" customHeight="1" x14ac:dyDescent="0.25">
      <c r="E3" s="594"/>
      <c r="F3" s="594"/>
      <c r="G3" s="52" t="s">
        <v>50</v>
      </c>
      <c r="H3" s="159">
        <f>COUNTIF(G12:G313,"CHN validation")</f>
        <v>0</v>
      </c>
      <c r="I3" s="157"/>
    </row>
    <row r="4" spans="1:11" ht="19.5" customHeight="1" x14ac:dyDescent="0.25">
      <c r="A4" s="8"/>
      <c r="E4" s="594"/>
      <c r="F4" s="594"/>
      <c r="G4" s="53" t="s">
        <v>52</v>
      </c>
      <c r="H4" s="159">
        <f>COUNTIF(G12:G314,"New Item")</f>
        <v>0</v>
      </c>
      <c r="J4" s="8"/>
    </row>
    <row r="5" spans="1:11" ht="15.6" customHeight="1" x14ac:dyDescent="0.25">
      <c r="E5" s="594"/>
      <c r="F5" s="594"/>
      <c r="G5" s="54" t="s">
        <v>51</v>
      </c>
      <c r="H5" s="159">
        <f>COUNTIF(G13:G315,"Pending update")</f>
        <v>0</v>
      </c>
      <c r="I5" s="157"/>
    </row>
    <row r="6" spans="1:11" ht="15" customHeight="1" x14ac:dyDescent="0.25">
      <c r="E6" s="594"/>
      <c r="F6" s="594"/>
      <c r="G6" s="55" t="s">
        <v>53</v>
      </c>
      <c r="H6" s="159">
        <f>COUNTIF(G15:G316,"Modified")</f>
        <v>0</v>
      </c>
      <c r="I6" s="157"/>
    </row>
    <row r="7" spans="1:11" ht="18" customHeight="1" x14ac:dyDescent="0.25">
      <c r="E7" s="594"/>
      <c r="F7" s="594"/>
      <c r="G7" s="41" t="s">
        <v>8</v>
      </c>
      <c r="H7" s="159">
        <f>COUNTIF(G10:G312,"Ready")</f>
        <v>53</v>
      </c>
      <c r="I7" s="157"/>
    </row>
    <row r="8" spans="1:11" ht="17.25" customHeight="1" thickBot="1" x14ac:dyDescent="0.3">
      <c r="E8" s="595"/>
      <c r="F8" s="595"/>
      <c r="G8" s="56" t="s">
        <v>2</v>
      </c>
      <c r="H8" s="159">
        <f>COUNTIF(G17:G318,"Not ready")</f>
        <v>0</v>
      </c>
      <c r="I8" s="160"/>
    </row>
    <row r="9" spans="1:11" ht="50.1" customHeight="1" x14ac:dyDescent="0.25">
      <c r="A9" s="161" t="s">
        <v>54</v>
      </c>
      <c r="B9" s="19" t="s">
        <v>465</v>
      </c>
      <c r="C9" s="261" t="s">
        <v>588</v>
      </c>
      <c r="D9" s="5" t="s">
        <v>651</v>
      </c>
      <c r="E9" s="5" t="s">
        <v>652</v>
      </c>
      <c r="F9" s="162" t="s">
        <v>55</v>
      </c>
      <c r="G9" s="163" t="s">
        <v>4</v>
      </c>
      <c r="H9" s="164" t="s">
        <v>466</v>
      </c>
      <c r="I9" s="163" t="s">
        <v>5</v>
      </c>
      <c r="J9" s="162" t="s">
        <v>6</v>
      </c>
      <c r="K9" s="162" t="s">
        <v>467</v>
      </c>
    </row>
    <row r="10" spans="1:11" ht="18.75" customHeight="1" x14ac:dyDescent="0.25">
      <c r="A10" s="36">
        <v>1</v>
      </c>
      <c r="B10" s="37"/>
      <c r="C10" s="37"/>
      <c r="D10" s="74" t="s">
        <v>654</v>
      </c>
      <c r="E10" s="304" t="s">
        <v>1105</v>
      </c>
      <c r="F10" s="36"/>
      <c r="G10" s="165" t="s">
        <v>8</v>
      </c>
      <c r="H10" s="37"/>
      <c r="I10" s="166"/>
      <c r="J10" s="39"/>
      <c r="K10" s="553" t="s">
        <v>639</v>
      </c>
    </row>
    <row r="11" spans="1:11" ht="18.75" customHeight="1" x14ac:dyDescent="0.25">
      <c r="A11" s="36">
        <v>2</v>
      </c>
      <c r="B11" s="37"/>
      <c r="C11" s="37"/>
      <c r="D11" s="74" t="s">
        <v>654</v>
      </c>
      <c r="E11" s="304" t="s">
        <v>663</v>
      </c>
      <c r="F11" s="36"/>
      <c r="G11" s="165" t="s">
        <v>8</v>
      </c>
      <c r="H11" s="37"/>
      <c r="I11" s="166"/>
      <c r="J11" s="39"/>
      <c r="K11" s="554"/>
    </row>
    <row r="12" spans="1:11" ht="18.75" customHeight="1" x14ac:dyDescent="0.25">
      <c r="A12" s="36">
        <v>3</v>
      </c>
      <c r="B12" s="37"/>
      <c r="C12" s="37"/>
      <c r="D12" s="74" t="s">
        <v>1064</v>
      </c>
      <c r="E12" s="304" t="s">
        <v>665</v>
      </c>
      <c r="F12" s="36"/>
      <c r="G12" s="165" t="s">
        <v>8</v>
      </c>
      <c r="H12" s="37"/>
      <c r="I12" s="166"/>
      <c r="J12" s="39"/>
      <c r="K12" s="37"/>
    </row>
    <row r="13" spans="1:11" ht="18.75" customHeight="1" x14ac:dyDescent="0.25">
      <c r="A13" s="36">
        <v>4</v>
      </c>
      <c r="B13" s="37"/>
      <c r="C13" s="37"/>
      <c r="D13" s="74" t="s">
        <v>1065</v>
      </c>
      <c r="E13" s="304" t="s">
        <v>1066</v>
      </c>
      <c r="F13" s="36"/>
      <c r="G13" s="165" t="s">
        <v>8</v>
      </c>
      <c r="H13" s="37"/>
      <c r="I13" s="166"/>
      <c r="J13" s="39" t="s">
        <v>1508</v>
      </c>
      <c r="K13" s="37"/>
    </row>
    <row r="14" spans="1:11" ht="18.75" customHeight="1" x14ac:dyDescent="0.25">
      <c r="A14" s="36">
        <v>5</v>
      </c>
      <c r="B14" s="37"/>
      <c r="C14" s="37"/>
      <c r="D14" s="74" t="s">
        <v>1065</v>
      </c>
      <c r="E14" s="42" t="s">
        <v>1067</v>
      </c>
      <c r="F14" s="36"/>
      <c r="G14" s="165" t="s">
        <v>8</v>
      </c>
      <c r="H14" s="37"/>
      <c r="I14" s="166"/>
      <c r="J14" s="39" t="s">
        <v>617</v>
      </c>
      <c r="K14" s="37"/>
    </row>
    <row r="15" spans="1:11" ht="18.75" customHeight="1" x14ac:dyDescent="0.25">
      <c r="A15" s="36">
        <v>6</v>
      </c>
      <c r="B15" s="37"/>
      <c r="C15" s="37"/>
      <c r="D15" s="74" t="s">
        <v>1068</v>
      </c>
      <c r="E15" s="42" t="s">
        <v>692</v>
      </c>
      <c r="F15" s="36"/>
      <c r="G15" s="165" t="s">
        <v>8</v>
      </c>
      <c r="H15" s="37"/>
      <c r="I15" s="167" t="s">
        <v>468</v>
      </c>
      <c r="J15" s="39" t="s">
        <v>1360</v>
      </c>
      <c r="K15" s="37"/>
    </row>
    <row r="16" spans="1:11" ht="18.75" customHeight="1" x14ac:dyDescent="0.25">
      <c r="A16" s="36">
        <v>7</v>
      </c>
      <c r="B16" s="36"/>
      <c r="C16" s="36"/>
      <c r="D16" s="74" t="s">
        <v>694</v>
      </c>
      <c r="E16" s="304" t="s">
        <v>867</v>
      </c>
      <c r="F16" s="36" t="s">
        <v>48</v>
      </c>
      <c r="G16" s="165" t="s">
        <v>8</v>
      </c>
      <c r="H16" s="37"/>
      <c r="I16" s="167"/>
      <c r="J16" s="39" t="s">
        <v>1361</v>
      </c>
      <c r="K16" s="37"/>
    </row>
    <row r="17" spans="1:12" ht="18.75" customHeight="1" x14ac:dyDescent="0.25">
      <c r="A17" s="36">
        <v>8</v>
      </c>
      <c r="B17" s="37"/>
      <c r="C17" s="37"/>
      <c r="D17" s="74" t="s">
        <v>694</v>
      </c>
      <c r="E17" s="304" t="s">
        <v>868</v>
      </c>
      <c r="F17" s="36" t="s">
        <v>11</v>
      </c>
      <c r="G17" s="165" t="s">
        <v>8</v>
      </c>
      <c r="H17" s="37"/>
      <c r="I17" s="166"/>
      <c r="J17" s="39" t="s">
        <v>434</v>
      </c>
      <c r="K17" s="45"/>
    </row>
    <row r="18" spans="1:12" ht="18.75" customHeight="1" x14ac:dyDescent="0.25">
      <c r="A18" s="36">
        <v>9</v>
      </c>
      <c r="B18" s="37"/>
      <c r="C18" s="37"/>
      <c r="D18" s="101" t="s">
        <v>694</v>
      </c>
      <c r="E18" s="101" t="s">
        <v>929</v>
      </c>
      <c r="F18" s="36"/>
      <c r="G18" s="165" t="s">
        <v>8</v>
      </c>
      <c r="H18" s="37"/>
      <c r="I18" s="166"/>
      <c r="J18" s="264" t="s">
        <v>649</v>
      </c>
      <c r="K18" s="45"/>
    </row>
    <row r="19" spans="1:12" s="1" customFormat="1" ht="16.5" customHeight="1" x14ac:dyDescent="0.25">
      <c r="A19" s="36">
        <v>10</v>
      </c>
      <c r="B19" s="501"/>
      <c r="C19" s="501"/>
      <c r="D19" s="74" t="s">
        <v>694</v>
      </c>
      <c r="E19" s="484" t="s">
        <v>2092</v>
      </c>
      <c r="F19" s="323"/>
      <c r="G19" s="165" t="s">
        <v>8</v>
      </c>
      <c r="H19" s="501"/>
      <c r="I19" s="502"/>
      <c r="J19" s="503" t="s">
        <v>2095</v>
      </c>
      <c r="K19" s="504" t="s">
        <v>2096</v>
      </c>
      <c r="L19" s="28"/>
    </row>
    <row r="20" spans="1:12" ht="18.75" customHeight="1" x14ac:dyDescent="0.25">
      <c r="A20" s="36">
        <v>11</v>
      </c>
      <c r="B20" s="36"/>
      <c r="C20" s="36"/>
      <c r="D20" s="74" t="s">
        <v>694</v>
      </c>
      <c r="E20" s="304" t="s">
        <v>930</v>
      </c>
      <c r="F20" s="58" t="s">
        <v>14</v>
      </c>
      <c r="G20" s="165" t="s">
        <v>8</v>
      </c>
      <c r="H20" s="37"/>
      <c r="I20" s="166"/>
      <c r="J20" s="39" t="s">
        <v>1362</v>
      </c>
      <c r="K20" s="43"/>
    </row>
    <row r="21" spans="1:12" ht="18.75" customHeight="1" x14ac:dyDescent="0.25">
      <c r="A21" s="36">
        <v>12</v>
      </c>
      <c r="B21" s="36"/>
      <c r="C21" s="36"/>
      <c r="D21" s="74" t="s">
        <v>694</v>
      </c>
      <c r="E21" s="304" t="s">
        <v>701</v>
      </c>
      <c r="F21" s="58" t="s">
        <v>15</v>
      </c>
      <c r="G21" s="165" t="s">
        <v>8</v>
      </c>
      <c r="H21" s="37"/>
      <c r="I21" s="166"/>
      <c r="J21" s="39"/>
      <c r="K21" s="37"/>
    </row>
    <row r="22" spans="1:12" ht="18.75" customHeight="1" x14ac:dyDescent="0.25">
      <c r="A22" s="36">
        <v>13</v>
      </c>
      <c r="B22" s="36"/>
      <c r="C22" s="36"/>
      <c r="D22" s="74" t="s">
        <v>694</v>
      </c>
      <c r="E22" s="304" t="s">
        <v>702</v>
      </c>
      <c r="F22" s="58" t="s">
        <v>15</v>
      </c>
      <c r="G22" s="165" t="s">
        <v>8</v>
      </c>
      <c r="H22" s="37"/>
      <c r="I22" s="166"/>
      <c r="J22" s="39"/>
      <c r="K22" s="37"/>
    </row>
    <row r="23" spans="1:12" ht="18.75" customHeight="1" x14ac:dyDescent="0.25">
      <c r="A23" s="36">
        <v>14</v>
      </c>
      <c r="B23" s="36"/>
      <c r="C23" s="36"/>
      <c r="D23" s="74" t="s">
        <v>694</v>
      </c>
      <c r="E23" s="304" t="s">
        <v>703</v>
      </c>
      <c r="F23" s="58" t="s">
        <v>15</v>
      </c>
      <c r="G23" s="165" t="s">
        <v>8</v>
      </c>
      <c r="H23" s="37"/>
      <c r="I23" s="166"/>
      <c r="J23" s="39"/>
      <c r="K23" s="37"/>
    </row>
    <row r="24" spans="1:12" ht="18.75" customHeight="1" x14ac:dyDescent="0.25">
      <c r="A24" s="36">
        <v>15</v>
      </c>
      <c r="B24" s="36"/>
      <c r="C24" s="36"/>
      <c r="D24" s="74" t="s">
        <v>694</v>
      </c>
      <c r="E24" s="304" t="s">
        <v>931</v>
      </c>
      <c r="F24" s="58" t="s">
        <v>15</v>
      </c>
      <c r="G24" s="165" t="s">
        <v>8</v>
      </c>
      <c r="H24" s="37"/>
      <c r="I24" s="166"/>
      <c r="J24" s="39"/>
      <c r="K24" s="37"/>
    </row>
    <row r="25" spans="1:12" ht="18.75" customHeight="1" x14ac:dyDescent="0.25">
      <c r="A25" s="36">
        <v>16</v>
      </c>
      <c r="B25" s="36"/>
      <c r="C25" s="36"/>
      <c r="D25" s="74" t="s">
        <v>694</v>
      </c>
      <c r="E25" s="304" t="s">
        <v>705</v>
      </c>
      <c r="F25" s="58" t="s">
        <v>15</v>
      </c>
      <c r="G25" s="165" t="s">
        <v>8</v>
      </c>
      <c r="H25" s="37"/>
      <c r="I25" s="166"/>
      <c r="J25" s="39"/>
      <c r="K25" s="37"/>
    </row>
    <row r="26" spans="1:12" ht="15.75" customHeight="1" x14ac:dyDescent="0.25">
      <c r="A26" s="36">
        <v>17</v>
      </c>
      <c r="B26" s="37"/>
      <c r="C26" s="37"/>
      <c r="D26" s="169" t="s">
        <v>659</v>
      </c>
      <c r="E26" s="169" t="s">
        <v>1069</v>
      </c>
      <c r="F26" s="36"/>
      <c r="G26" s="165" t="s">
        <v>8</v>
      </c>
      <c r="H26" s="37"/>
      <c r="I26" s="166"/>
      <c r="J26" s="170" t="s">
        <v>1329</v>
      </c>
      <c r="K26" s="37"/>
    </row>
    <row r="27" spans="1:12" ht="15.75" customHeight="1" x14ac:dyDescent="0.25">
      <c r="A27" s="36">
        <v>18</v>
      </c>
      <c r="B27" s="37"/>
      <c r="C27" s="37"/>
      <c r="D27" s="169" t="s">
        <v>659</v>
      </c>
      <c r="E27" s="169" t="s">
        <v>1424</v>
      </c>
      <c r="F27" s="36"/>
      <c r="G27" s="165" t="s">
        <v>8</v>
      </c>
      <c r="H27" s="37"/>
      <c r="I27" s="166"/>
      <c r="J27" s="170" t="s">
        <v>2016</v>
      </c>
      <c r="K27" s="37"/>
    </row>
    <row r="28" spans="1:12" ht="15.75" customHeight="1" x14ac:dyDescent="0.25">
      <c r="A28" s="36">
        <v>19</v>
      </c>
      <c r="B28" s="37"/>
      <c r="C28" s="37"/>
      <c r="D28" s="169" t="s">
        <v>659</v>
      </c>
      <c r="E28" s="169" t="s">
        <v>1425</v>
      </c>
      <c r="F28" s="36"/>
      <c r="G28" s="165" t="s">
        <v>8</v>
      </c>
      <c r="H28" s="37"/>
      <c r="I28" s="166"/>
      <c r="J28" s="170" t="s">
        <v>2017</v>
      </c>
      <c r="K28" s="37"/>
    </row>
    <row r="29" spans="1:12" ht="15.75" customHeight="1" x14ac:dyDescent="0.25">
      <c r="A29" s="36">
        <v>20</v>
      </c>
      <c r="B29" s="37"/>
      <c r="C29" s="37"/>
      <c r="D29" s="169" t="s">
        <v>659</v>
      </c>
      <c r="E29" s="169" t="s">
        <v>1426</v>
      </c>
      <c r="F29" s="36"/>
      <c r="G29" s="165" t="s">
        <v>8</v>
      </c>
      <c r="H29" s="37"/>
      <c r="I29" s="166"/>
      <c r="J29" s="170" t="s">
        <v>1511</v>
      </c>
      <c r="K29" s="37"/>
    </row>
    <row r="30" spans="1:12" ht="15.75" customHeight="1" x14ac:dyDescent="0.25">
      <c r="A30" s="36">
        <v>21</v>
      </c>
      <c r="B30" s="37"/>
      <c r="C30" s="37"/>
      <c r="D30" s="169" t="s">
        <v>659</v>
      </c>
      <c r="E30" s="169" t="s">
        <v>1427</v>
      </c>
      <c r="F30" s="36"/>
      <c r="G30" s="165" t="s">
        <v>8</v>
      </c>
      <c r="H30" s="37"/>
      <c r="I30" s="166"/>
      <c r="J30" s="170" t="s">
        <v>2018</v>
      </c>
      <c r="K30" s="37"/>
    </row>
    <row r="31" spans="1:12" ht="15.75" customHeight="1" x14ac:dyDescent="0.25">
      <c r="A31" s="36">
        <v>22</v>
      </c>
      <c r="B31" s="37"/>
      <c r="C31" s="37"/>
      <c r="D31" s="169" t="s">
        <v>659</v>
      </c>
      <c r="E31" s="169" t="s">
        <v>1428</v>
      </c>
      <c r="F31" s="36"/>
      <c r="G31" s="165" t="s">
        <v>8</v>
      </c>
      <c r="H31" s="37"/>
      <c r="I31" s="166"/>
      <c r="J31" s="170" t="s">
        <v>1513</v>
      </c>
      <c r="K31" s="37"/>
    </row>
    <row r="32" spans="1:12" ht="15.75" customHeight="1" x14ac:dyDescent="0.25">
      <c r="A32" s="36">
        <v>23</v>
      </c>
      <c r="B32" s="37"/>
      <c r="C32" s="37"/>
      <c r="D32" s="169" t="s">
        <v>659</v>
      </c>
      <c r="E32" s="169" t="s">
        <v>1429</v>
      </c>
      <c r="F32" s="36"/>
      <c r="G32" s="165" t="s">
        <v>8</v>
      </c>
      <c r="H32" s="37"/>
      <c r="I32" s="166"/>
      <c r="J32" s="170" t="s">
        <v>1514</v>
      </c>
      <c r="K32" s="37"/>
    </row>
    <row r="33" spans="1:11" ht="15.75" customHeight="1" x14ac:dyDescent="0.25">
      <c r="A33" s="36">
        <v>24</v>
      </c>
      <c r="B33" s="37"/>
      <c r="C33" s="37"/>
      <c r="D33" s="169" t="s">
        <v>659</v>
      </c>
      <c r="E33" s="169" t="s">
        <v>1430</v>
      </c>
      <c r="F33" s="36"/>
      <c r="G33" s="165" t="s">
        <v>8</v>
      </c>
      <c r="H33" s="37"/>
      <c r="I33" s="166"/>
      <c r="J33" s="170" t="s">
        <v>1515</v>
      </c>
      <c r="K33" s="37"/>
    </row>
    <row r="34" spans="1:11" ht="15.75" customHeight="1" x14ac:dyDescent="0.25">
      <c r="A34" s="36">
        <v>25</v>
      </c>
      <c r="B34" s="37"/>
      <c r="C34" s="37"/>
      <c r="D34" s="169" t="s">
        <v>659</v>
      </c>
      <c r="E34" s="169" t="s">
        <v>1431</v>
      </c>
      <c r="F34" s="36"/>
      <c r="G34" s="165" t="s">
        <v>8</v>
      </c>
      <c r="H34" s="37"/>
      <c r="I34" s="166"/>
      <c r="J34" s="170" t="s">
        <v>1516</v>
      </c>
      <c r="K34" s="37"/>
    </row>
    <row r="35" spans="1:11" ht="15.75" customHeight="1" x14ac:dyDescent="0.25">
      <c r="A35" s="36">
        <v>26</v>
      </c>
      <c r="B35" s="37"/>
      <c r="C35" s="37"/>
      <c r="D35" s="169" t="s">
        <v>659</v>
      </c>
      <c r="E35" s="169" t="s">
        <v>1432</v>
      </c>
      <c r="F35" s="36"/>
      <c r="G35" s="165" t="s">
        <v>8</v>
      </c>
      <c r="H35" s="37"/>
      <c r="I35" s="166"/>
      <c r="J35" s="170" t="s">
        <v>1517</v>
      </c>
      <c r="K35" s="37"/>
    </row>
    <row r="36" spans="1:11" ht="15.75" customHeight="1" x14ac:dyDescent="0.25">
      <c r="A36" s="36">
        <v>27</v>
      </c>
      <c r="B36" s="37"/>
      <c r="C36" s="37"/>
      <c r="D36" s="169" t="s">
        <v>659</v>
      </c>
      <c r="E36" s="169" t="s">
        <v>1433</v>
      </c>
      <c r="F36" s="36"/>
      <c r="G36" s="165" t="s">
        <v>8</v>
      </c>
      <c r="H36" s="37"/>
      <c r="I36" s="166"/>
      <c r="J36" s="170" t="s">
        <v>1518</v>
      </c>
      <c r="K36" s="37"/>
    </row>
    <row r="37" spans="1:11" ht="15.75" customHeight="1" x14ac:dyDescent="0.25">
      <c r="A37" s="36">
        <v>28</v>
      </c>
      <c r="B37" s="37"/>
      <c r="C37" s="37"/>
      <c r="D37" s="168" t="s">
        <v>1070</v>
      </c>
      <c r="E37" s="149" t="s">
        <v>2032</v>
      </c>
      <c r="F37" s="36"/>
      <c r="G37" s="165" t="s">
        <v>8</v>
      </c>
      <c r="H37" s="37"/>
      <c r="I37" s="166"/>
      <c r="J37" s="310" t="s">
        <v>2031</v>
      </c>
      <c r="K37" s="37"/>
    </row>
    <row r="38" spans="1:11" ht="15.75" customHeight="1" x14ac:dyDescent="0.25">
      <c r="A38" s="36">
        <v>29</v>
      </c>
      <c r="B38" s="37"/>
      <c r="C38" s="37"/>
      <c r="D38" s="168" t="s">
        <v>1070</v>
      </c>
      <c r="E38" s="149" t="s">
        <v>1520</v>
      </c>
      <c r="F38" s="36"/>
      <c r="G38" s="165" t="s">
        <v>8</v>
      </c>
      <c r="H38" s="37"/>
      <c r="I38" s="166"/>
      <c r="J38" s="310" t="s">
        <v>1529</v>
      </c>
      <c r="K38" s="37"/>
    </row>
    <row r="39" spans="1:11" ht="15.75" customHeight="1" x14ac:dyDescent="0.25">
      <c r="A39" s="36">
        <v>30</v>
      </c>
      <c r="B39" s="37"/>
      <c r="C39" s="37"/>
      <c r="D39" s="168" t="s">
        <v>1070</v>
      </c>
      <c r="E39" s="149" t="s">
        <v>1521</v>
      </c>
      <c r="F39" s="36"/>
      <c r="G39" s="165" t="s">
        <v>8</v>
      </c>
      <c r="H39" s="37"/>
      <c r="I39" s="166"/>
      <c r="J39" s="310" t="s">
        <v>1530</v>
      </c>
      <c r="K39" s="37"/>
    </row>
    <row r="40" spans="1:11" ht="15.75" customHeight="1" x14ac:dyDescent="0.25">
      <c r="A40" s="36">
        <v>31</v>
      </c>
      <c r="B40" s="37"/>
      <c r="C40" s="37"/>
      <c r="D40" s="168" t="s">
        <v>1070</v>
      </c>
      <c r="E40" s="149" t="s">
        <v>1522</v>
      </c>
      <c r="F40" s="36"/>
      <c r="G40" s="165" t="s">
        <v>8</v>
      </c>
      <c r="H40" s="37"/>
      <c r="I40" s="166"/>
      <c r="J40" s="310" t="s">
        <v>1531</v>
      </c>
      <c r="K40" s="37"/>
    </row>
    <row r="41" spans="1:11" ht="15.75" customHeight="1" x14ac:dyDescent="0.25">
      <c r="A41" s="36">
        <v>32</v>
      </c>
      <c r="B41" s="37"/>
      <c r="C41" s="37"/>
      <c r="D41" s="168" t="s">
        <v>1070</v>
      </c>
      <c r="E41" s="149" t="s">
        <v>1523</v>
      </c>
      <c r="F41" s="36"/>
      <c r="G41" s="165" t="s">
        <v>8</v>
      </c>
      <c r="H41" s="37"/>
      <c r="I41" s="166"/>
      <c r="J41" s="310" t="s">
        <v>1532</v>
      </c>
      <c r="K41" s="37"/>
    </row>
    <row r="42" spans="1:11" ht="15.75" customHeight="1" x14ac:dyDescent="0.25">
      <c r="A42" s="36">
        <v>33</v>
      </c>
      <c r="B42" s="37"/>
      <c r="C42" s="37"/>
      <c r="D42" s="168" t="s">
        <v>1070</v>
      </c>
      <c r="E42" s="149" t="s">
        <v>1524</v>
      </c>
      <c r="F42" s="36"/>
      <c r="G42" s="165" t="s">
        <v>8</v>
      </c>
      <c r="H42" s="37"/>
      <c r="I42" s="166"/>
      <c r="J42" s="310" t="s">
        <v>1533</v>
      </c>
      <c r="K42" s="37"/>
    </row>
    <row r="43" spans="1:11" ht="15.75" customHeight="1" x14ac:dyDescent="0.25">
      <c r="A43" s="36">
        <v>34</v>
      </c>
      <c r="B43" s="37"/>
      <c r="C43" s="37"/>
      <c r="D43" s="168" t="s">
        <v>1070</v>
      </c>
      <c r="E43" s="149" t="s">
        <v>1525</v>
      </c>
      <c r="F43" s="36"/>
      <c r="G43" s="165" t="s">
        <v>8</v>
      </c>
      <c r="H43" s="37"/>
      <c r="I43" s="166"/>
      <c r="J43" s="310" t="s">
        <v>1534</v>
      </c>
      <c r="K43" s="37"/>
    </row>
    <row r="44" spans="1:11" ht="15.75" customHeight="1" x14ac:dyDescent="0.25">
      <c r="A44" s="36">
        <v>35</v>
      </c>
      <c r="B44" s="37"/>
      <c r="C44" s="37"/>
      <c r="D44" s="168" t="s">
        <v>1070</v>
      </c>
      <c r="E44" s="149" t="s">
        <v>1526</v>
      </c>
      <c r="F44" s="36"/>
      <c r="G44" s="165" t="s">
        <v>8</v>
      </c>
      <c r="H44" s="37"/>
      <c r="I44" s="166"/>
      <c r="J44" s="310" t="s">
        <v>1535</v>
      </c>
      <c r="K44" s="37"/>
    </row>
    <row r="45" spans="1:11" ht="15.75" customHeight="1" x14ac:dyDescent="0.25">
      <c r="A45" s="36">
        <v>36</v>
      </c>
      <c r="B45" s="37"/>
      <c r="C45" s="37"/>
      <c r="D45" s="168" t="s">
        <v>1070</v>
      </c>
      <c r="E45" s="149" t="s">
        <v>1527</v>
      </c>
      <c r="F45" s="36"/>
      <c r="G45" s="165" t="s">
        <v>8</v>
      </c>
      <c r="H45" s="37"/>
      <c r="I45" s="166"/>
      <c r="J45" s="310" t="s">
        <v>1536</v>
      </c>
      <c r="K45" s="37"/>
    </row>
    <row r="46" spans="1:11" ht="15.75" customHeight="1" x14ac:dyDescent="0.25">
      <c r="A46" s="36">
        <v>37</v>
      </c>
      <c r="B46" s="37"/>
      <c r="C46" s="37"/>
      <c r="D46" s="168" t="s">
        <v>1070</v>
      </c>
      <c r="E46" s="149" t="s">
        <v>1558</v>
      </c>
      <c r="F46" s="36"/>
      <c r="G46" s="165" t="s">
        <v>8</v>
      </c>
      <c r="H46" s="37"/>
      <c r="I46" s="166"/>
      <c r="J46" s="310" t="s">
        <v>1537</v>
      </c>
      <c r="K46" s="37"/>
    </row>
    <row r="47" spans="1:11" ht="15.75" customHeight="1" x14ac:dyDescent="0.25">
      <c r="A47" s="36">
        <v>38</v>
      </c>
      <c r="B47" s="37"/>
      <c r="C47" s="37"/>
      <c r="D47" s="168" t="s">
        <v>1070</v>
      </c>
      <c r="E47" s="149" t="s">
        <v>1552</v>
      </c>
      <c r="F47" s="36"/>
      <c r="G47" s="165" t="s">
        <v>8</v>
      </c>
      <c r="H47" s="37"/>
      <c r="I47" s="166"/>
      <c r="J47" s="310" t="s">
        <v>1538</v>
      </c>
      <c r="K47" s="37"/>
    </row>
    <row r="48" spans="1:11" ht="15.75" customHeight="1" x14ac:dyDescent="0.25">
      <c r="A48" s="36">
        <v>39</v>
      </c>
      <c r="B48" s="37"/>
      <c r="C48" s="37"/>
      <c r="D48" s="168" t="s">
        <v>1070</v>
      </c>
      <c r="E48" s="149" t="s">
        <v>1553</v>
      </c>
      <c r="F48" s="36"/>
      <c r="G48" s="165" t="s">
        <v>8</v>
      </c>
      <c r="H48" s="37"/>
      <c r="I48" s="166"/>
      <c r="J48" s="310" t="s">
        <v>1539</v>
      </c>
      <c r="K48" s="37"/>
    </row>
    <row r="49" spans="1:11" ht="15.75" customHeight="1" x14ac:dyDescent="0.25">
      <c r="A49" s="36">
        <v>40</v>
      </c>
      <c r="B49" s="37"/>
      <c r="C49" s="37"/>
      <c r="D49" s="168" t="s">
        <v>1070</v>
      </c>
      <c r="E49" s="149" t="s">
        <v>1554</v>
      </c>
      <c r="F49" s="36"/>
      <c r="G49" s="165" t="s">
        <v>8</v>
      </c>
      <c r="H49" s="37"/>
      <c r="I49" s="166"/>
      <c r="J49" s="310" t="s">
        <v>1540</v>
      </c>
      <c r="K49" s="37"/>
    </row>
    <row r="50" spans="1:11" ht="15.75" customHeight="1" x14ac:dyDescent="0.25">
      <c r="A50" s="36">
        <v>41</v>
      </c>
      <c r="B50" s="37"/>
      <c r="C50" s="37"/>
      <c r="D50" s="168" t="s">
        <v>1070</v>
      </c>
      <c r="E50" s="149" t="s">
        <v>1555</v>
      </c>
      <c r="F50" s="36"/>
      <c r="G50" s="165" t="s">
        <v>8</v>
      </c>
      <c r="H50" s="37"/>
      <c r="I50" s="166"/>
      <c r="J50" s="310" t="s">
        <v>1541</v>
      </c>
      <c r="K50" s="37"/>
    </row>
    <row r="51" spans="1:11" ht="15.75" customHeight="1" x14ac:dyDescent="0.25">
      <c r="A51" s="36">
        <v>42</v>
      </c>
      <c r="B51" s="37"/>
      <c r="C51" s="37"/>
      <c r="D51" s="168" t="s">
        <v>1070</v>
      </c>
      <c r="E51" s="149" t="s">
        <v>1556</v>
      </c>
      <c r="F51" s="36"/>
      <c r="G51" s="165" t="s">
        <v>8</v>
      </c>
      <c r="H51" s="37"/>
      <c r="I51" s="166"/>
      <c r="J51" s="310" t="s">
        <v>1542</v>
      </c>
      <c r="K51" s="37"/>
    </row>
    <row r="52" spans="1:11" ht="15.75" customHeight="1" x14ac:dyDescent="0.25">
      <c r="A52" s="36">
        <v>43</v>
      </c>
      <c r="B52" s="37"/>
      <c r="C52" s="37"/>
      <c r="D52" s="168" t="s">
        <v>1070</v>
      </c>
      <c r="E52" s="149" t="s">
        <v>1557</v>
      </c>
      <c r="F52" s="36"/>
      <c r="G52" s="165" t="s">
        <v>8</v>
      </c>
      <c r="H52" s="37"/>
      <c r="I52" s="166"/>
      <c r="J52" s="310" t="s">
        <v>1543</v>
      </c>
      <c r="K52" s="37"/>
    </row>
    <row r="53" spans="1:11" ht="15.75" customHeight="1" x14ac:dyDescent="0.25">
      <c r="A53" s="36">
        <v>44</v>
      </c>
      <c r="B53" s="37"/>
      <c r="C53" s="37"/>
      <c r="D53" s="168" t="s">
        <v>1070</v>
      </c>
      <c r="E53" s="149" t="s">
        <v>1559</v>
      </c>
      <c r="F53" s="36"/>
      <c r="G53" s="165" t="s">
        <v>8</v>
      </c>
      <c r="H53" s="37"/>
      <c r="I53" s="166"/>
      <c r="J53" s="310" t="s">
        <v>1544</v>
      </c>
      <c r="K53" s="37"/>
    </row>
    <row r="54" spans="1:11" ht="15.75" customHeight="1" x14ac:dyDescent="0.25">
      <c r="A54" s="36">
        <v>45</v>
      </c>
      <c r="B54" s="37"/>
      <c r="C54" s="44"/>
      <c r="D54" s="168" t="s">
        <v>1070</v>
      </c>
      <c r="E54" s="149" t="s">
        <v>1560</v>
      </c>
      <c r="F54" s="36"/>
      <c r="G54" s="165" t="s">
        <v>8</v>
      </c>
      <c r="H54" s="37"/>
      <c r="I54" s="166"/>
      <c r="J54" s="310" t="s">
        <v>1545</v>
      </c>
      <c r="K54" s="37"/>
    </row>
    <row r="55" spans="1:11" ht="15.75" customHeight="1" x14ac:dyDescent="0.25">
      <c r="A55" s="36">
        <v>46</v>
      </c>
      <c r="B55" s="37"/>
      <c r="C55" s="44"/>
      <c r="D55" s="168" t="s">
        <v>1070</v>
      </c>
      <c r="E55" s="149" t="s">
        <v>1528</v>
      </c>
      <c r="F55" s="36"/>
      <c r="G55" s="165" t="s">
        <v>8</v>
      </c>
      <c r="H55" s="37"/>
      <c r="I55" s="166"/>
      <c r="J55" s="310" t="s">
        <v>1546</v>
      </c>
      <c r="K55" s="37"/>
    </row>
    <row r="56" spans="1:11" ht="17.25" customHeight="1" x14ac:dyDescent="0.25">
      <c r="A56" s="36">
        <v>47</v>
      </c>
      <c r="B56" s="37"/>
      <c r="C56" s="37"/>
      <c r="D56" s="168" t="s">
        <v>1070</v>
      </c>
      <c r="E56" s="149" t="s">
        <v>1551</v>
      </c>
      <c r="F56" s="36"/>
      <c r="G56" s="165" t="s">
        <v>8</v>
      </c>
      <c r="H56" s="37"/>
      <c r="I56" s="166"/>
      <c r="J56" s="310" t="s">
        <v>1547</v>
      </c>
      <c r="K56" s="37"/>
    </row>
    <row r="57" spans="1:11" ht="17.25" customHeight="1" x14ac:dyDescent="0.25">
      <c r="A57" s="36">
        <v>48</v>
      </c>
      <c r="B57" s="37"/>
      <c r="C57" s="37"/>
      <c r="D57" s="168" t="s">
        <v>1070</v>
      </c>
      <c r="E57" s="309" t="s">
        <v>1550</v>
      </c>
      <c r="F57" s="36"/>
      <c r="G57" s="165" t="s">
        <v>8</v>
      </c>
      <c r="H57" s="37"/>
      <c r="I57" s="166"/>
      <c r="J57" s="310" t="s">
        <v>1548</v>
      </c>
      <c r="K57" s="37"/>
    </row>
    <row r="58" spans="1:11" customFormat="1" ht="16.5" customHeight="1" x14ac:dyDescent="0.25">
      <c r="A58" s="36">
        <v>49</v>
      </c>
      <c r="B58" s="126"/>
      <c r="C58" s="126"/>
      <c r="D58" s="149" t="s">
        <v>1493</v>
      </c>
      <c r="E58" s="309" t="s">
        <v>1494</v>
      </c>
      <c r="F58" s="36"/>
      <c r="G58" s="165" t="s">
        <v>8</v>
      </c>
      <c r="H58" s="351"/>
      <c r="I58" s="351"/>
      <c r="J58" s="310" t="s">
        <v>1491</v>
      </c>
      <c r="K58" s="37"/>
    </row>
    <row r="59" spans="1:11" customFormat="1" ht="16.5" customHeight="1" x14ac:dyDescent="0.25">
      <c r="A59" s="36">
        <v>50</v>
      </c>
      <c r="B59" s="126"/>
      <c r="C59" s="126"/>
      <c r="D59" s="149" t="s">
        <v>1493</v>
      </c>
      <c r="E59" s="309" t="s">
        <v>1495</v>
      </c>
      <c r="F59" s="36"/>
      <c r="G59" s="165" t="s">
        <v>8</v>
      </c>
      <c r="H59" s="351"/>
      <c r="I59" s="351"/>
      <c r="J59" s="310" t="s">
        <v>1492</v>
      </c>
      <c r="K59" s="37"/>
    </row>
    <row r="60" spans="1:11" ht="16.5" customHeight="1" x14ac:dyDescent="0.25">
      <c r="A60" s="36">
        <v>51</v>
      </c>
      <c r="B60" s="36"/>
      <c r="C60" s="36"/>
      <c r="D60" s="57" t="s">
        <v>1071</v>
      </c>
      <c r="E60" s="304" t="s">
        <v>1072</v>
      </c>
      <c r="F60" s="36" t="s">
        <v>48</v>
      </c>
      <c r="G60" s="165" t="s">
        <v>8</v>
      </c>
      <c r="H60" s="37"/>
      <c r="I60" s="38"/>
      <c r="J60" s="39" t="s">
        <v>1420</v>
      </c>
      <c r="K60" s="37"/>
    </row>
    <row r="61" spans="1:11" ht="16.5" customHeight="1" x14ac:dyDescent="0.25">
      <c r="A61" s="36">
        <v>52</v>
      </c>
      <c r="B61" s="37"/>
      <c r="C61" s="37"/>
      <c r="D61" s="57" t="s">
        <v>1071</v>
      </c>
      <c r="E61" s="304" t="s">
        <v>1073</v>
      </c>
      <c r="F61" s="36" t="s">
        <v>49</v>
      </c>
      <c r="G61" s="165" t="s">
        <v>8</v>
      </c>
      <c r="H61" s="37"/>
      <c r="I61" s="38"/>
      <c r="J61" s="39" t="s">
        <v>434</v>
      </c>
      <c r="K61" s="45"/>
    </row>
    <row r="62" spans="1:11" ht="16.5" customHeight="1" x14ac:dyDescent="0.25">
      <c r="A62" s="36">
        <v>53</v>
      </c>
      <c r="B62" s="37"/>
      <c r="C62" s="37"/>
      <c r="D62" s="37" t="s">
        <v>1074</v>
      </c>
      <c r="E62" s="37" t="s">
        <v>927</v>
      </c>
      <c r="F62" s="36"/>
      <c r="G62" s="165" t="s">
        <v>8</v>
      </c>
      <c r="H62" s="37"/>
      <c r="I62" s="38"/>
      <c r="J62" s="39" t="s">
        <v>1223</v>
      </c>
      <c r="K62"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J230"/>
  <sheetViews>
    <sheetView topLeftCell="A25" zoomScale="90" zoomScaleNormal="90" workbookViewId="0">
      <selection activeCell="E11" sqref="E11"/>
    </sheetView>
  </sheetViews>
  <sheetFormatPr defaultColWidth="9" defaultRowHeight="16.5" x14ac:dyDescent="0.25"/>
  <cols>
    <col min="1" max="1" width="5.375" style="270" bestFit="1" customWidth="1"/>
    <col min="2" max="2" width="9.375" style="277" customWidth="1"/>
    <col min="3" max="3" width="59.375" style="270" customWidth="1"/>
    <col min="4" max="4" width="25.125" style="270" bestFit="1" customWidth="1"/>
    <col min="5" max="5" width="13.625" style="296" bestFit="1" customWidth="1"/>
    <col min="6" max="6" width="16" style="297" bestFit="1" customWidth="1"/>
    <col min="7" max="7" width="23" style="270" customWidth="1"/>
    <col min="8" max="8" width="19.125" style="270" bestFit="1" customWidth="1"/>
    <col min="9" max="9" width="33.375" style="270" customWidth="1"/>
    <col min="10" max="16384" width="9" style="270"/>
  </cols>
  <sheetData>
    <row r="1" spans="1:10" ht="21.75" customHeight="1" x14ac:dyDescent="0.25">
      <c r="A1" s="266"/>
      <c r="B1" s="267"/>
      <c r="C1" s="544" t="s">
        <v>1863</v>
      </c>
      <c r="D1" s="544"/>
      <c r="E1" s="449"/>
      <c r="F1" s="450" t="s">
        <v>1864</v>
      </c>
      <c r="G1" s="268"/>
      <c r="H1" s="268"/>
      <c r="I1" s="269"/>
    </row>
    <row r="2" spans="1:10" ht="20.25" customHeight="1" x14ac:dyDescent="0.25">
      <c r="A2" s="266"/>
      <c r="B2" s="267"/>
      <c r="C2" s="544"/>
      <c r="D2" s="544"/>
      <c r="E2" s="271" t="s">
        <v>1865</v>
      </c>
      <c r="F2" s="272">
        <f>COUNTIF(E10:E72,"Not POR")</f>
        <v>0</v>
      </c>
      <c r="G2" s="268"/>
      <c r="H2" s="268"/>
      <c r="I2" s="273"/>
    </row>
    <row r="3" spans="1:10" ht="19.5" customHeight="1" x14ac:dyDescent="0.25">
      <c r="A3" s="266"/>
      <c r="B3" s="267"/>
      <c r="C3" s="544"/>
      <c r="D3" s="544"/>
      <c r="E3" s="274" t="s">
        <v>1866</v>
      </c>
      <c r="F3" s="272">
        <f>COUNTIF(E10:E72,"CHN validation")</f>
        <v>0</v>
      </c>
      <c r="G3" s="268"/>
      <c r="H3" s="268"/>
      <c r="I3" s="273"/>
    </row>
    <row r="4" spans="1:10" ht="18.75" customHeight="1" x14ac:dyDescent="0.25">
      <c r="A4" s="266"/>
      <c r="B4" s="267"/>
      <c r="C4" s="544"/>
      <c r="D4" s="544"/>
      <c r="E4" s="275" t="s">
        <v>1867</v>
      </c>
      <c r="F4" s="272">
        <f>COUNTIF(E10:E72,"New Item")</f>
        <v>0</v>
      </c>
      <c r="G4" s="268"/>
      <c r="H4" s="268"/>
      <c r="I4" s="273"/>
    </row>
    <row r="5" spans="1:10" ht="19.5" customHeight="1" x14ac:dyDescent="0.25">
      <c r="A5" s="276"/>
      <c r="C5" s="544"/>
      <c r="D5" s="544"/>
      <c r="E5" s="278" t="s">
        <v>1868</v>
      </c>
      <c r="F5" s="272">
        <f>COUNTIF(E10:E72,"Pending update")</f>
        <v>0</v>
      </c>
      <c r="G5" s="4"/>
      <c r="H5" s="4"/>
      <c r="I5" s="277"/>
    </row>
    <row r="6" spans="1:10" ht="18.75" customHeight="1" x14ac:dyDescent="0.25">
      <c r="A6" s="266"/>
      <c r="B6" s="267"/>
      <c r="C6" s="544"/>
      <c r="D6" s="544"/>
      <c r="E6" s="279" t="s">
        <v>1869</v>
      </c>
      <c r="F6" s="272">
        <f>COUNTIF(E10:E72,"Modified")</f>
        <v>0</v>
      </c>
      <c r="G6" s="268"/>
      <c r="H6" s="268"/>
      <c r="I6" s="273"/>
    </row>
    <row r="7" spans="1:10" ht="17.25" customHeight="1" x14ac:dyDescent="0.25">
      <c r="A7" s="266"/>
      <c r="B7" s="267"/>
      <c r="C7" s="544"/>
      <c r="D7" s="544"/>
      <c r="E7" s="280" t="s">
        <v>1870</v>
      </c>
      <c r="F7" s="272">
        <f>COUNTIF(E10:E72,"Ready")</f>
        <v>63</v>
      </c>
      <c r="G7" s="268"/>
      <c r="H7" s="268"/>
      <c r="I7" s="273"/>
    </row>
    <row r="8" spans="1:10" ht="18.75" customHeight="1" thickBot="1" x14ac:dyDescent="0.3">
      <c r="A8" s="266"/>
      <c r="B8" s="267"/>
      <c r="C8" s="545"/>
      <c r="D8" s="545"/>
      <c r="E8" s="281" t="s">
        <v>1871</v>
      </c>
      <c r="F8" s="272">
        <f>COUNTIF(E10:E72,"Not ready")</f>
        <v>0</v>
      </c>
      <c r="G8" s="282"/>
      <c r="H8" s="282"/>
      <c r="I8" s="283"/>
    </row>
    <row r="9" spans="1:10" ht="53.85" customHeight="1" x14ac:dyDescent="0.25">
      <c r="A9" s="35" t="s">
        <v>54</v>
      </c>
      <c r="B9" s="284" t="s">
        <v>592</v>
      </c>
      <c r="C9" s="285" t="s">
        <v>3</v>
      </c>
      <c r="D9" s="286" t="s">
        <v>55</v>
      </c>
      <c r="E9" s="451" t="s">
        <v>4</v>
      </c>
      <c r="F9" s="287" t="s">
        <v>5</v>
      </c>
      <c r="G9" s="286" t="s">
        <v>1872</v>
      </c>
      <c r="H9" s="286" t="s">
        <v>210</v>
      </c>
      <c r="I9" s="286" t="s">
        <v>6</v>
      </c>
      <c r="J9" s="286" t="s">
        <v>1873</v>
      </c>
    </row>
    <row r="10" spans="1:10" ht="18" customHeight="1" x14ac:dyDescent="0.25">
      <c r="A10" s="288">
        <v>1</v>
      </c>
      <c r="B10" s="288"/>
      <c r="C10" s="298" t="s">
        <v>1874</v>
      </c>
      <c r="D10" s="299"/>
      <c r="E10" s="280" t="s">
        <v>8</v>
      </c>
      <c r="F10" s="300" t="s">
        <v>1875</v>
      </c>
      <c r="G10" s="298"/>
      <c r="H10" s="298"/>
      <c r="I10" s="298" t="s">
        <v>1876</v>
      </c>
      <c r="J10" s="298"/>
    </row>
    <row r="11" spans="1:10" ht="18" customHeight="1" x14ac:dyDescent="0.25">
      <c r="A11" s="288">
        <v>2</v>
      </c>
      <c r="B11" s="288"/>
      <c r="C11" s="298" t="s">
        <v>1877</v>
      </c>
      <c r="D11" s="452"/>
      <c r="E11" s="280" t="s">
        <v>8</v>
      </c>
      <c r="F11" s="300" t="s">
        <v>1878</v>
      </c>
      <c r="G11" s="298"/>
      <c r="H11" s="298"/>
      <c r="I11" s="298"/>
      <c r="J11" s="298"/>
    </row>
    <row r="12" spans="1:10" ht="18" customHeight="1" x14ac:dyDescent="0.25">
      <c r="A12" s="288">
        <v>3</v>
      </c>
      <c r="B12" s="288"/>
      <c r="C12" s="298" t="s">
        <v>1879</v>
      </c>
      <c r="D12" s="452"/>
      <c r="E12" s="280" t="s">
        <v>8</v>
      </c>
      <c r="F12" s="300" t="s">
        <v>1880</v>
      </c>
      <c r="G12" s="298"/>
      <c r="H12" s="298"/>
      <c r="I12" s="298" t="s">
        <v>1881</v>
      </c>
      <c r="J12" s="298"/>
    </row>
    <row r="13" spans="1:10" ht="18" customHeight="1" x14ac:dyDescent="0.25">
      <c r="A13" s="288">
        <v>4</v>
      </c>
      <c r="B13" s="288"/>
      <c r="C13" s="298" t="s">
        <v>1882</v>
      </c>
      <c r="D13" s="452"/>
      <c r="E13" s="280" t="s">
        <v>8</v>
      </c>
      <c r="F13" s="300"/>
      <c r="G13" s="298"/>
      <c r="H13" s="298"/>
      <c r="I13" s="298"/>
      <c r="J13" s="298"/>
    </row>
    <row r="14" spans="1:10" ht="18" customHeight="1" x14ac:dyDescent="0.25">
      <c r="A14" s="288">
        <v>5</v>
      </c>
      <c r="B14" s="288"/>
      <c r="C14" s="298" t="s">
        <v>1883</v>
      </c>
      <c r="D14" s="452"/>
      <c r="E14" s="280" t="s">
        <v>8</v>
      </c>
      <c r="F14" s="300"/>
      <c r="G14" s="298"/>
      <c r="H14" s="298"/>
      <c r="I14" s="298"/>
      <c r="J14" s="298"/>
    </row>
    <row r="15" spans="1:10" ht="18" customHeight="1" x14ac:dyDescent="0.25">
      <c r="A15" s="597">
        <v>6</v>
      </c>
      <c r="B15" s="288"/>
      <c r="C15" s="289" t="s">
        <v>1884</v>
      </c>
      <c r="D15" s="453"/>
      <c r="E15" s="280" t="s">
        <v>8</v>
      </c>
      <c r="F15" s="292"/>
      <c r="G15" s="291"/>
      <c r="H15" s="291"/>
      <c r="I15" s="291"/>
      <c r="J15" s="454"/>
    </row>
    <row r="16" spans="1:10" ht="18" customHeight="1" x14ac:dyDescent="0.25">
      <c r="A16" s="598"/>
      <c r="B16" s="288"/>
      <c r="C16" s="293" t="s">
        <v>1885</v>
      </c>
      <c r="D16" s="455" t="s">
        <v>211</v>
      </c>
      <c r="E16" s="280" t="s">
        <v>8</v>
      </c>
      <c r="F16" s="292"/>
      <c r="G16" s="291"/>
      <c r="H16" s="291"/>
      <c r="I16" s="291"/>
      <c r="J16" s="454"/>
    </row>
    <row r="17" spans="1:10" ht="18" customHeight="1" x14ac:dyDescent="0.25">
      <c r="A17" s="598"/>
      <c r="B17" s="288"/>
      <c r="C17" s="293" t="s">
        <v>1886</v>
      </c>
      <c r="D17" s="455" t="s">
        <v>211</v>
      </c>
      <c r="E17" s="280" t="s">
        <v>8</v>
      </c>
      <c r="F17" s="292"/>
      <c r="G17" s="291"/>
      <c r="H17" s="291"/>
      <c r="I17" s="291"/>
      <c r="J17" s="454"/>
    </row>
    <row r="18" spans="1:10" ht="18" customHeight="1" x14ac:dyDescent="0.25">
      <c r="A18" s="598"/>
      <c r="B18" s="288"/>
      <c r="C18" s="293" t="s">
        <v>1887</v>
      </c>
      <c r="D18" s="455" t="s">
        <v>211</v>
      </c>
      <c r="E18" s="280" t="s">
        <v>8</v>
      </c>
      <c r="F18" s="292"/>
      <c r="G18" s="291"/>
      <c r="H18" s="291"/>
      <c r="I18" s="291"/>
      <c r="J18" s="454"/>
    </row>
    <row r="19" spans="1:10" ht="18" customHeight="1" x14ac:dyDescent="0.25">
      <c r="A19" s="598"/>
      <c r="B19" s="288"/>
      <c r="C19" s="293" t="s">
        <v>1888</v>
      </c>
      <c r="D19" s="455" t="s">
        <v>211</v>
      </c>
      <c r="E19" s="280" t="s">
        <v>8</v>
      </c>
      <c r="F19" s="292"/>
      <c r="G19" s="291"/>
      <c r="H19" s="291"/>
      <c r="I19" s="291"/>
      <c r="J19" s="454"/>
    </row>
    <row r="20" spans="1:10" ht="18" customHeight="1" x14ac:dyDescent="0.25">
      <c r="A20" s="598"/>
      <c r="B20" s="288"/>
      <c r="C20" s="293" t="s">
        <v>1889</v>
      </c>
      <c r="D20" s="455" t="s">
        <v>211</v>
      </c>
      <c r="E20" s="280" t="s">
        <v>8</v>
      </c>
      <c r="F20" s="292"/>
      <c r="G20" s="291"/>
      <c r="H20" s="291"/>
      <c r="I20" s="291"/>
      <c r="J20" s="454"/>
    </row>
    <row r="21" spans="1:10" ht="18" customHeight="1" x14ac:dyDescent="0.25">
      <c r="A21" s="598"/>
      <c r="B21" s="288"/>
      <c r="C21" s="293" t="s">
        <v>1890</v>
      </c>
      <c r="D21" s="456" t="s">
        <v>1891</v>
      </c>
      <c r="E21" s="280" t="s">
        <v>8</v>
      </c>
      <c r="F21" s="292"/>
      <c r="G21" s="291"/>
      <c r="H21" s="291"/>
      <c r="I21" s="291"/>
      <c r="J21" s="454"/>
    </row>
    <row r="22" spans="1:10" ht="18" customHeight="1" x14ac:dyDescent="0.25">
      <c r="A22" s="598"/>
      <c r="B22" s="288"/>
      <c r="C22" s="293" t="s">
        <v>1892</v>
      </c>
      <c r="D22" s="455"/>
      <c r="E22" s="280" t="s">
        <v>8</v>
      </c>
      <c r="F22" s="292"/>
      <c r="G22" s="291"/>
      <c r="H22" s="291"/>
      <c r="I22" s="291"/>
      <c r="J22" s="454"/>
    </row>
    <row r="23" spans="1:10" ht="18" customHeight="1" x14ac:dyDescent="0.25">
      <c r="A23" s="598"/>
      <c r="B23" s="288"/>
      <c r="C23" s="294" t="s">
        <v>1893</v>
      </c>
      <c r="D23" s="455" t="s">
        <v>1894</v>
      </c>
      <c r="E23" s="280" t="s">
        <v>8</v>
      </c>
      <c r="F23" s="292"/>
      <c r="G23" s="291"/>
      <c r="H23" s="291"/>
      <c r="I23" s="291"/>
      <c r="J23" s="454"/>
    </row>
    <row r="24" spans="1:10" ht="18" customHeight="1" x14ac:dyDescent="0.25">
      <c r="A24" s="599"/>
      <c r="B24" s="288"/>
      <c r="C24" s="293" t="s">
        <v>1895</v>
      </c>
      <c r="D24" s="455" t="s">
        <v>212</v>
      </c>
      <c r="E24" s="280" t="s">
        <v>8</v>
      </c>
      <c r="F24" s="292"/>
      <c r="G24" s="291"/>
      <c r="H24" s="291"/>
      <c r="I24" s="291"/>
      <c r="J24" s="454"/>
    </row>
    <row r="25" spans="1:10" ht="18" customHeight="1" x14ac:dyDescent="0.25">
      <c r="A25" s="457">
        <v>7</v>
      </c>
      <c r="B25" s="288"/>
      <c r="C25" s="1" t="s">
        <v>1896</v>
      </c>
      <c r="D25" s="455"/>
      <c r="E25" s="280" t="s">
        <v>8</v>
      </c>
      <c r="F25" s="292"/>
      <c r="G25" s="291"/>
      <c r="H25" s="291"/>
      <c r="I25" s="291"/>
      <c r="J25" s="454"/>
    </row>
    <row r="26" spans="1:10" ht="18" customHeight="1" x14ac:dyDescent="0.25">
      <c r="A26" s="597">
        <v>8</v>
      </c>
      <c r="B26" s="288"/>
      <c r="C26" s="289" t="s">
        <v>1897</v>
      </c>
      <c r="D26" s="458"/>
      <c r="E26" s="280" t="s">
        <v>8</v>
      </c>
      <c r="F26" s="290"/>
      <c r="G26" s="291"/>
      <c r="H26" s="291"/>
      <c r="I26" s="291"/>
      <c r="J26" s="454"/>
    </row>
    <row r="27" spans="1:10" ht="18" customHeight="1" x14ac:dyDescent="0.25">
      <c r="A27" s="598"/>
      <c r="B27" s="288"/>
      <c r="C27" s="293" t="s">
        <v>1898</v>
      </c>
      <c r="D27" s="455" t="s">
        <v>213</v>
      </c>
      <c r="E27" s="280" t="s">
        <v>8</v>
      </c>
      <c r="F27" s="290"/>
      <c r="G27" s="291"/>
      <c r="H27" s="291"/>
      <c r="I27" s="291"/>
      <c r="J27" s="454"/>
    </row>
    <row r="28" spans="1:10" ht="18" customHeight="1" x14ac:dyDescent="0.25">
      <c r="A28" s="598"/>
      <c r="B28" s="288"/>
      <c r="C28" s="293" t="s">
        <v>1899</v>
      </c>
      <c r="D28" s="455" t="s">
        <v>214</v>
      </c>
      <c r="E28" s="280" t="s">
        <v>8</v>
      </c>
      <c r="F28" s="290"/>
      <c r="G28" s="291"/>
      <c r="H28" s="291"/>
      <c r="I28" s="291"/>
      <c r="J28" s="454"/>
    </row>
    <row r="29" spans="1:10" ht="18" customHeight="1" x14ac:dyDescent="0.25">
      <c r="A29" s="598"/>
      <c r="B29" s="288"/>
      <c r="C29" s="293" t="s">
        <v>1900</v>
      </c>
      <c r="D29" s="455" t="s">
        <v>215</v>
      </c>
      <c r="E29" s="280" t="s">
        <v>8</v>
      </c>
      <c r="F29" s="290"/>
      <c r="G29" s="291"/>
      <c r="H29" s="291"/>
      <c r="I29" s="291"/>
      <c r="J29" s="454"/>
    </row>
    <row r="30" spans="1:10" ht="18" customHeight="1" x14ac:dyDescent="0.25">
      <c r="A30" s="598"/>
      <c r="B30" s="288"/>
      <c r="C30" s="293" t="s">
        <v>1901</v>
      </c>
      <c r="D30" s="455" t="s">
        <v>216</v>
      </c>
      <c r="E30" s="280" t="s">
        <v>8</v>
      </c>
      <c r="F30" s="290"/>
      <c r="G30" s="291"/>
      <c r="H30" s="291"/>
      <c r="I30" s="291"/>
      <c r="J30" s="454"/>
    </row>
    <row r="31" spans="1:10" ht="18" customHeight="1" x14ac:dyDescent="0.25">
      <c r="A31" s="599"/>
      <c r="B31" s="288"/>
      <c r="C31" s="293" t="s">
        <v>1902</v>
      </c>
      <c r="D31" s="455" t="s">
        <v>217</v>
      </c>
      <c r="E31" s="280" t="s">
        <v>8</v>
      </c>
      <c r="F31" s="290"/>
      <c r="G31" s="291"/>
      <c r="H31" s="291"/>
      <c r="I31" s="291"/>
      <c r="J31" s="454"/>
    </row>
    <row r="32" spans="1:10" ht="18" customHeight="1" x14ac:dyDescent="0.25">
      <c r="A32" s="597">
        <v>9</v>
      </c>
      <c r="B32" s="288"/>
      <c r="C32" s="289" t="s">
        <v>1903</v>
      </c>
      <c r="D32" s="459"/>
      <c r="E32" s="280" t="s">
        <v>8</v>
      </c>
      <c r="F32" s="290"/>
      <c r="G32" s="291"/>
      <c r="H32" s="295"/>
      <c r="I32" s="291" t="s">
        <v>1904</v>
      </c>
      <c r="J32" s="454"/>
    </row>
    <row r="33" spans="1:10" ht="18" customHeight="1" x14ac:dyDescent="0.25">
      <c r="A33" s="598"/>
      <c r="B33" s="288"/>
      <c r="C33" s="293" t="s">
        <v>1905</v>
      </c>
      <c r="D33" s="459"/>
      <c r="E33" s="280" t="s">
        <v>8</v>
      </c>
      <c r="F33" s="290"/>
      <c r="G33" s="291"/>
      <c r="H33" s="295"/>
      <c r="I33" s="291"/>
      <c r="J33" s="454"/>
    </row>
    <row r="34" spans="1:10" ht="18" customHeight="1" x14ac:dyDescent="0.25">
      <c r="A34" s="598"/>
      <c r="B34" s="288"/>
      <c r="C34" s="293" t="s">
        <v>1906</v>
      </c>
      <c r="D34" s="456" t="s">
        <v>1907</v>
      </c>
      <c r="E34" s="280" t="s">
        <v>8</v>
      </c>
      <c r="F34" s="290"/>
      <c r="G34" s="291"/>
      <c r="H34" s="295"/>
      <c r="I34" s="291"/>
      <c r="J34" s="454"/>
    </row>
    <row r="35" spans="1:10" ht="18" customHeight="1" x14ac:dyDescent="0.25">
      <c r="A35" s="598"/>
      <c r="B35" s="288"/>
      <c r="C35" s="293" t="s">
        <v>1908</v>
      </c>
      <c r="D35" s="456" t="s">
        <v>1909</v>
      </c>
      <c r="E35" s="280" t="s">
        <v>8</v>
      </c>
      <c r="F35" s="290"/>
      <c r="G35" s="291"/>
      <c r="H35" s="295"/>
      <c r="I35" s="291"/>
      <c r="J35" s="454"/>
    </row>
    <row r="36" spans="1:10" ht="18" customHeight="1" x14ac:dyDescent="0.25">
      <c r="A36" s="598"/>
      <c r="B36" s="288"/>
      <c r="C36" s="293" t="s">
        <v>1910</v>
      </c>
      <c r="D36" s="459"/>
      <c r="E36" s="280" t="s">
        <v>8</v>
      </c>
      <c r="F36" s="290"/>
      <c r="G36" s="291"/>
      <c r="H36" s="295"/>
      <c r="I36" s="291"/>
      <c r="J36" s="454"/>
    </row>
    <row r="37" spans="1:10" ht="18" customHeight="1" x14ac:dyDescent="0.25">
      <c r="A37" s="598"/>
      <c r="B37" s="288"/>
      <c r="C37" s="293" t="s">
        <v>1911</v>
      </c>
      <c r="D37" s="459"/>
      <c r="E37" s="280" t="s">
        <v>8</v>
      </c>
      <c r="F37" s="290"/>
      <c r="G37" s="291"/>
      <c r="H37" s="295"/>
      <c r="I37" s="291"/>
      <c r="J37" s="454"/>
    </row>
    <row r="38" spans="1:10" ht="18" customHeight="1" x14ac:dyDescent="0.25">
      <c r="A38" s="598"/>
      <c r="B38" s="288"/>
      <c r="C38" s="293" t="s">
        <v>1912</v>
      </c>
      <c r="D38" s="456" t="s">
        <v>1907</v>
      </c>
      <c r="E38" s="280" t="s">
        <v>8</v>
      </c>
      <c r="F38" s="290"/>
      <c r="G38" s="291"/>
      <c r="H38" s="295"/>
      <c r="I38" s="291"/>
      <c r="J38" s="454"/>
    </row>
    <row r="39" spans="1:10" ht="18" customHeight="1" x14ac:dyDescent="0.25">
      <c r="A39" s="598"/>
      <c r="B39" s="288"/>
      <c r="C39" s="293" t="s">
        <v>1913</v>
      </c>
      <c r="D39" s="456" t="s">
        <v>1909</v>
      </c>
      <c r="E39" s="280" t="s">
        <v>8</v>
      </c>
      <c r="F39" s="290"/>
      <c r="G39" s="291"/>
      <c r="H39" s="295"/>
      <c r="I39" s="291"/>
      <c r="J39" s="454"/>
    </row>
    <row r="40" spans="1:10" ht="18" customHeight="1" x14ac:dyDescent="0.25">
      <c r="A40" s="598"/>
      <c r="B40" s="288"/>
      <c r="C40" s="293" t="s">
        <v>1914</v>
      </c>
      <c r="D40" s="459"/>
      <c r="E40" s="280" t="s">
        <v>8</v>
      </c>
      <c r="F40" s="290"/>
      <c r="G40" s="291"/>
      <c r="H40" s="295"/>
      <c r="I40" s="291"/>
      <c r="J40" s="454"/>
    </row>
    <row r="41" spans="1:10" ht="18" customHeight="1" x14ac:dyDescent="0.25">
      <c r="A41" s="598"/>
      <c r="B41" s="288"/>
      <c r="C41" s="293" t="s">
        <v>1915</v>
      </c>
      <c r="D41" s="459"/>
      <c r="E41" s="280" t="s">
        <v>8</v>
      </c>
      <c r="F41" s="290"/>
      <c r="G41" s="291"/>
      <c r="H41" s="295"/>
      <c r="I41" s="291"/>
      <c r="J41" s="454"/>
    </row>
    <row r="42" spans="1:10" ht="18" customHeight="1" x14ac:dyDescent="0.25">
      <c r="A42" s="598"/>
      <c r="B42" s="288"/>
      <c r="C42" s="293" t="s">
        <v>1916</v>
      </c>
      <c r="D42" s="456" t="s">
        <v>1907</v>
      </c>
      <c r="E42" s="280" t="s">
        <v>8</v>
      </c>
      <c r="F42" s="290"/>
      <c r="G42" s="291"/>
      <c r="H42" s="295"/>
      <c r="I42" s="291"/>
      <c r="J42" s="454"/>
    </row>
    <row r="43" spans="1:10" ht="18" customHeight="1" x14ac:dyDescent="0.25">
      <c r="A43" s="598"/>
      <c r="B43" s="288"/>
      <c r="C43" s="293" t="s">
        <v>1917</v>
      </c>
      <c r="D43" s="456" t="s">
        <v>1909</v>
      </c>
      <c r="E43" s="280" t="s">
        <v>8</v>
      </c>
      <c r="F43" s="290"/>
      <c r="G43" s="291"/>
      <c r="H43" s="295"/>
      <c r="I43" s="291"/>
      <c r="J43" s="454"/>
    </row>
    <row r="44" spans="1:10" ht="18" customHeight="1" x14ac:dyDescent="0.25">
      <c r="A44" s="598"/>
      <c r="B44" s="288"/>
      <c r="C44" s="293" t="s">
        <v>1918</v>
      </c>
      <c r="D44" s="459"/>
      <c r="E44" s="280" t="s">
        <v>8</v>
      </c>
      <c r="F44" s="290"/>
      <c r="G44" s="291"/>
      <c r="H44" s="295"/>
      <c r="I44" s="291"/>
      <c r="J44" s="454"/>
    </row>
    <row r="45" spans="1:10" ht="18" customHeight="1" x14ac:dyDescent="0.25">
      <c r="A45" s="598"/>
      <c r="B45" s="288"/>
      <c r="C45" s="293" t="s">
        <v>1919</v>
      </c>
      <c r="D45" s="459"/>
      <c r="E45" s="280" t="s">
        <v>8</v>
      </c>
      <c r="F45" s="290"/>
      <c r="G45" s="291"/>
      <c r="H45" s="295"/>
      <c r="I45" s="291"/>
      <c r="J45" s="454"/>
    </row>
    <row r="46" spans="1:10" ht="18" customHeight="1" x14ac:dyDescent="0.25">
      <c r="A46" s="598"/>
      <c r="B46" s="288"/>
      <c r="C46" s="293" t="s">
        <v>1920</v>
      </c>
      <c r="D46" s="456" t="s">
        <v>1907</v>
      </c>
      <c r="E46" s="280" t="s">
        <v>8</v>
      </c>
      <c r="F46" s="290"/>
      <c r="G46" s="291"/>
      <c r="H46" s="295"/>
      <c r="I46" s="291"/>
      <c r="J46" s="454"/>
    </row>
    <row r="47" spans="1:10" ht="18" customHeight="1" x14ac:dyDescent="0.25">
      <c r="A47" s="598"/>
      <c r="B47" s="288"/>
      <c r="C47" s="293" t="s">
        <v>1921</v>
      </c>
      <c r="D47" s="456" t="s">
        <v>1909</v>
      </c>
      <c r="E47" s="280" t="s">
        <v>8</v>
      </c>
      <c r="F47" s="290"/>
      <c r="G47" s="291"/>
      <c r="H47" s="295"/>
      <c r="I47" s="291"/>
      <c r="J47" s="454"/>
    </row>
    <row r="48" spans="1:10" ht="18" customHeight="1" x14ac:dyDescent="0.25">
      <c r="A48" s="598"/>
      <c r="B48" s="288"/>
      <c r="C48" s="293" t="s">
        <v>1922</v>
      </c>
      <c r="D48" s="459"/>
      <c r="E48" s="280" t="s">
        <v>8</v>
      </c>
      <c r="F48" s="290"/>
      <c r="G48" s="291"/>
      <c r="H48" s="295"/>
      <c r="I48" s="291"/>
      <c r="J48" s="454"/>
    </row>
    <row r="49" spans="1:10" ht="18" customHeight="1" x14ac:dyDescent="0.25">
      <c r="A49" s="598"/>
      <c r="B49" s="288"/>
      <c r="C49" s="293" t="s">
        <v>1923</v>
      </c>
      <c r="D49" s="456" t="s">
        <v>1924</v>
      </c>
      <c r="E49" s="280" t="s">
        <v>8</v>
      </c>
      <c r="F49" s="290"/>
      <c r="G49" s="291"/>
      <c r="H49" s="295"/>
      <c r="I49" s="291"/>
      <c r="J49" s="454"/>
    </row>
    <row r="50" spans="1:10" ht="18" customHeight="1" x14ac:dyDescent="0.25">
      <c r="A50" s="598"/>
      <c r="B50" s="288"/>
      <c r="C50" s="293" t="s">
        <v>1925</v>
      </c>
      <c r="D50" s="456" t="s">
        <v>1926</v>
      </c>
      <c r="E50" s="280" t="s">
        <v>8</v>
      </c>
      <c r="F50" s="290"/>
      <c r="G50" s="291"/>
      <c r="H50" s="295"/>
      <c r="I50" s="291"/>
      <c r="J50" s="454"/>
    </row>
    <row r="51" spans="1:10" ht="18" customHeight="1" x14ac:dyDescent="0.25">
      <c r="A51" s="598"/>
      <c r="B51" s="288"/>
      <c r="C51" s="293" t="s">
        <v>1927</v>
      </c>
      <c r="D51" s="456" t="s">
        <v>1928</v>
      </c>
      <c r="E51" s="280" t="s">
        <v>8</v>
      </c>
      <c r="F51" s="290"/>
      <c r="G51" s="291"/>
      <c r="H51" s="295"/>
      <c r="I51" s="291"/>
      <c r="J51" s="454"/>
    </row>
    <row r="52" spans="1:10" ht="18" customHeight="1" x14ac:dyDescent="0.25">
      <c r="A52" s="598"/>
      <c r="B52" s="288"/>
      <c r="C52" s="293" t="s">
        <v>1929</v>
      </c>
      <c r="D52" s="456" t="s">
        <v>1930</v>
      </c>
      <c r="E52" s="280" t="s">
        <v>8</v>
      </c>
      <c r="F52" s="290"/>
      <c r="G52" s="291"/>
      <c r="H52" s="295"/>
      <c r="I52" s="291"/>
      <c r="J52" s="454"/>
    </row>
    <row r="53" spans="1:10" ht="18" customHeight="1" x14ac:dyDescent="0.25">
      <c r="A53" s="598"/>
      <c r="B53" s="288"/>
      <c r="C53" s="293" t="s">
        <v>1931</v>
      </c>
      <c r="D53" s="456" t="s">
        <v>1928</v>
      </c>
      <c r="E53" s="280" t="s">
        <v>8</v>
      </c>
      <c r="F53" s="290"/>
      <c r="G53" s="291"/>
      <c r="H53" s="295"/>
      <c r="I53" s="291"/>
      <c r="J53" s="454"/>
    </row>
    <row r="54" spans="1:10" ht="18" customHeight="1" x14ac:dyDescent="0.25">
      <c r="A54" s="598"/>
      <c r="B54" s="288"/>
      <c r="C54" s="293" t="s">
        <v>1932</v>
      </c>
      <c r="D54" s="456" t="s">
        <v>1933</v>
      </c>
      <c r="E54" s="280" t="s">
        <v>8</v>
      </c>
      <c r="F54" s="290"/>
      <c r="G54" s="291"/>
      <c r="H54" s="295"/>
      <c r="I54" s="291"/>
      <c r="J54" s="454"/>
    </row>
    <row r="55" spans="1:10" ht="18" customHeight="1" x14ac:dyDescent="0.25">
      <c r="A55" s="598"/>
      <c r="B55" s="288"/>
      <c r="C55" s="293" t="s">
        <v>1934</v>
      </c>
      <c r="D55" s="456" t="s">
        <v>1935</v>
      </c>
      <c r="E55" s="280" t="s">
        <v>8</v>
      </c>
      <c r="F55" s="290"/>
      <c r="G55" s="291"/>
      <c r="H55" s="295"/>
      <c r="I55" s="291"/>
      <c r="J55" s="454"/>
    </row>
    <row r="56" spans="1:10" ht="18" customHeight="1" x14ac:dyDescent="0.25">
      <c r="A56" s="598"/>
      <c r="B56" s="288"/>
      <c r="C56" s="293" t="s">
        <v>1936</v>
      </c>
      <c r="D56" s="456" t="s">
        <v>1937</v>
      </c>
      <c r="E56" s="280" t="s">
        <v>8</v>
      </c>
      <c r="F56" s="290"/>
      <c r="G56" s="291"/>
      <c r="H56" s="295"/>
      <c r="I56" s="291"/>
      <c r="J56" s="454"/>
    </row>
    <row r="57" spans="1:10" ht="18" customHeight="1" x14ac:dyDescent="0.25">
      <c r="A57" s="598"/>
      <c r="B57" s="288"/>
      <c r="C57" s="293" t="s">
        <v>1938</v>
      </c>
      <c r="D57" s="456" t="s">
        <v>1939</v>
      </c>
      <c r="E57" s="280" t="s">
        <v>8</v>
      </c>
      <c r="F57" s="290"/>
      <c r="G57" s="291"/>
      <c r="H57" s="295"/>
      <c r="I57" s="291"/>
      <c r="J57" s="454"/>
    </row>
    <row r="58" spans="1:10" ht="18" customHeight="1" x14ac:dyDescent="0.25">
      <c r="A58" s="598"/>
      <c r="B58" s="288"/>
      <c r="C58" s="293" t="s">
        <v>1940</v>
      </c>
      <c r="D58" s="456" t="s">
        <v>1941</v>
      </c>
      <c r="E58" s="280" t="s">
        <v>8</v>
      </c>
      <c r="F58" s="290"/>
      <c r="G58" s="291"/>
      <c r="H58" s="295"/>
      <c r="I58" s="291"/>
      <c r="J58" s="454"/>
    </row>
    <row r="59" spans="1:10" ht="18" customHeight="1" x14ac:dyDescent="0.25">
      <c r="A59" s="598"/>
      <c r="B59" s="288"/>
      <c r="C59" s="293" t="s">
        <v>1942</v>
      </c>
      <c r="D59" s="456" t="s">
        <v>1943</v>
      </c>
      <c r="E59" s="280" t="s">
        <v>8</v>
      </c>
      <c r="F59" s="290"/>
      <c r="G59" s="291"/>
      <c r="H59" s="295"/>
      <c r="I59" s="291"/>
      <c r="J59" s="454"/>
    </row>
    <row r="60" spans="1:10" ht="18" customHeight="1" x14ac:dyDescent="0.25">
      <c r="A60" s="598"/>
      <c r="B60" s="288"/>
      <c r="C60" s="293" t="s">
        <v>1944</v>
      </c>
      <c r="D60" s="456" t="s">
        <v>1941</v>
      </c>
      <c r="E60" s="280" t="s">
        <v>8</v>
      </c>
      <c r="F60" s="290"/>
      <c r="G60" s="291"/>
      <c r="H60" s="295"/>
      <c r="I60" s="291"/>
      <c r="J60" s="454"/>
    </row>
    <row r="61" spans="1:10" ht="18" customHeight="1" x14ac:dyDescent="0.25">
      <c r="A61" s="598"/>
      <c r="B61" s="288"/>
      <c r="C61" s="293" t="s">
        <v>1945</v>
      </c>
      <c r="D61" s="456" t="s">
        <v>1941</v>
      </c>
      <c r="E61" s="280" t="s">
        <v>8</v>
      </c>
      <c r="F61" s="290"/>
      <c r="G61" s="291"/>
      <c r="H61" s="295"/>
      <c r="I61" s="291"/>
      <c r="J61" s="454"/>
    </row>
    <row r="62" spans="1:10" ht="18" customHeight="1" x14ac:dyDescent="0.25">
      <c r="A62" s="598"/>
      <c r="B62" s="288"/>
      <c r="C62" s="293" t="s">
        <v>1946</v>
      </c>
      <c r="D62" s="456" t="s">
        <v>1947</v>
      </c>
      <c r="E62" s="280" t="s">
        <v>8</v>
      </c>
      <c r="F62" s="290"/>
      <c r="G62" s="291"/>
      <c r="H62" s="295"/>
      <c r="I62" s="291"/>
      <c r="J62" s="454"/>
    </row>
    <row r="63" spans="1:10" ht="18" customHeight="1" x14ac:dyDescent="0.25">
      <c r="A63" s="598"/>
      <c r="B63" s="288"/>
      <c r="C63" s="293" t="s">
        <v>1948</v>
      </c>
      <c r="D63" s="456" t="s">
        <v>1941</v>
      </c>
      <c r="E63" s="280" t="s">
        <v>8</v>
      </c>
      <c r="F63" s="290"/>
      <c r="G63" s="291"/>
      <c r="H63" s="295"/>
      <c r="I63" s="291"/>
      <c r="J63" s="454"/>
    </row>
    <row r="64" spans="1:10" ht="18" customHeight="1" x14ac:dyDescent="0.25">
      <c r="A64" s="598"/>
      <c r="B64" s="288"/>
      <c r="C64" s="293" t="s">
        <v>1949</v>
      </c>
      <c r="D64" s="456" t="s">
        <v>1950</v>
      </c>
      <c r="E64" s="280" t="s">
        <v>8</v>
      </c>
      <c r="F64" s="290"/>
      <c r="G64" s="291"/>
      <c r="H64" s="295"/>
      <c r="I64" s="291"/>
      <c r="J64" s="454"/>
    </row>
    <row r="65" spans="1:10" ht="18" customHeight="1" x14ac:dyDescent="0.25">
      <c r="A65" s="598"/>
      <c r="B65" s="288"/>
      <c r="C65" s="293" t="s">
        <v>1951</v>
      </c>
      <c r="D65" s="456" t="s">
        <v>1952</v>
      </c>
      <c r="E65" s="280" t="s">
        <v>8</v>
      </c>
      <c r="F65" s="290"/>
      <c r="G65" s="291"/>
      <c r="H65" s="295"/>
      <c r="I65" s="291"/>
      <c r="J65" s="454"/>
    </row>
    <row r="66" spans="1:10" ht="18" customHeight="1" x14ac:dyDescent="0.25">
      <c r="A66" s="598"/>
      <c r="B66" s="288"/>
      <c r="C66" s="293" t="s">
        <v>1953</v>
      </c>
      <c r="D66" s="456" t="s">
        <v>1941</v>
      </c>
      <c r="E66" s="280" t="s">
        <v>8</v>
      </c>
      <c r="F66" s="290"/>
      <c r="G66" s="291"/>
      <c r="H66" s="295"/>
      <c r="I66" s="291"/>
      <c r="J66" s="454"/>
    </row>
    <row r="67" spans="1:10" ht="18" customHeight="1" x14ac:dyDescent="0.25">
      <c r="A67" s="598"/>
      <c r="B67" s="288"/>
      <c r="C67" s="293" t="s">
        <v>1954</v>
      </c>
      <c r="D67" s="456" t="s">
        <v>1955</v>
      </c>
      <c r="E67" s="280" t="s">
        <v>8</v>
      </c>
      <c r="F67" s="290"/>
      <c r="G67" s="291"/>
      <c r="H67" s="295"/>
      <c r="I67" s="291"/>
      <c r="J67" s="454"/>
    </row>
    <row r="68" spans="1:10" ht="18" customHeight="1" x14ac:dyDescent="0.25">
      <c r="A68" s="598"/>
      <c r="B68" s="288"/>
      <c r="C68" s="293" t="s">
        <v>1956</v>
      </c>
      <c r="D68" s="456" t="s">
        <v>1941</v>
      </c>
      <c r="E68" s="280" t="s">
        <v>8</v>
      </c>
      <c r="F68" s="290"/>
      <c r="G68" s="291"/>
      <c r="H68" s="295"/>
      <c r="I68" s="291"/>
      <c r="J68" s="454"/>
    </row>
    <row r="69" spans="1:10" ht="18" customHeight="1" x14ac:dyDescent="0.25">
      <c r="A69" s="598"/>
      <c r="B69" s="288"/>
      <c r="C69" s="293" t="s">
        <v>1957</v>
      </c>
      <c r="D69" s="456" t="s">
        <v>1958</v>
      </c>
      <c r="E69" s="280" t="s">
        <v>8</v>
      </c>
      <c r="F69" s="290"/>
      <c r="G69" s="291"/>
      <c r="H69" s="295"/>
      <c r="I69" s="291"/>
      <c r="J69" s="454"/>
    </row>
    <row r="70" spans="1:10" ht="18" customHeight="1" x14ac:dyDescent="0.25">
      <c r="A70" s="599"/>
      <c r="B70" s="288"/>
      <c r="C70" s="293" t="s">
        <v>1959</v>
      </c>
      <c r="D70" s="456" t="s">
        <v>1960</v>
      </c>
      <c r="E70" s="280" t="s">
        <v>8</v>
      </c>
      <c r="F70" s="290"/>
      <c r="G70" s="291"/>
      <c r="H70" s="295"/>
      <c r="I70" s="291" t="s">
        <v>1961</v>
      </c>
      <c r="J70" s="454"/>
    </row>
    <row r="71" spans="1:10" ht="18" customHeight="1" x14ac:dyDescent="0.25">
      <c r="A71" s="288">
        <v>10</v>
      </c>
      <c r="B71" s="288"/>
      <c r="C71" s="289" t="s">
        <v>1962</v>
      </c>
      <c r="D71" s="459"/>
      <c r="E71" s="280" t="s">
        <v>8</v>
      </c>
      <c r="F71" s="290"/>
      <c r="G71" s="291"/>
      <c r="H71" s="295"/>
      <c r="I71" s="291"/>
      <c r="J71" s="454"/>
    </row>
    <row r="72" spans="1:10" ht="18" customHeight="1" x14ac:dyDescent="0.25">
      <c r="A72" s="288">
        <v>11</v>
      </c>
      <c r="B72" s="288"/>
      <c r="C72" s="289" t="s">
        <v>1963</v>
      </c>
      <c r="D72" s="289"/>
      <c r="E72" s="280" t="s">
        <v>8</v>
      </c>
      <c r="F72" s="288"/>
      <c r="G72" s="289"/>
      <c r="H72" s="289"/>
      <c r="I72" s="289" t="s">
        <v>1964</v>
      </c>
      <c r="J72" s="454"/>
    </row>
    <row r="73" spans="1:10" x14ac:dyDescent="0.25">
      <c r="B73" s="270"/>
      <c r="C73" s="296"/>
      <c r="D73" s="297"/>
      <c r="E73" s="270"/>
      <c r="F73" s="270"/>
    </row>
    <row r="74" spans="1:10" x14ac:dyDescent="0.25">
      <c r="B74" s="270"/>
      <c r="C74" s="296"/>
      <c r="D74" s="297"/>
      <c r="E74" s="270"/>
      <c r="F74" s="270"/>
    </row>
    <row r="75" spans="1:10" x14ac:dyDescent="0.25">
      <c r="B75" s="270"/>
      <c r="C75" s="296"/>
      <c r="D75" s="297"/>
      <c r="E75" s="270"/>
      <c r="F75" s="270"/>
    </row>
    <row r="76" spans="1:10" x14ac:dyDescent="0.25">
      <c r="B76" s="270"/>
      <c r="C76" s="296"/>
      <c r="D76" s="297"/>
      <c r="E76" s="270"/>
      <c r="F76" s="270"/>
    </row>
    <row r="77" spans="1:10" x14ac:dyDescent="0.25">
      <c r="B77" s="270"/>
      <c r="C77" s="296"/>
      <c r="D77" s="297"/>
      <c r="E77" s="270"/>
      <c r="F77" s="270"/>
    </row>
    <row r="78" spans="1:10" x14ac:dyDescent="0.25">
      <c r="B78" s="270"/>
      <c r="C78" s="296"/>
      <c r="D78" s="297"/>
      <c r="E78" s="270"/>
      <c r="F78" s="270"/>
    </row>
    <row r="79" spans="1:10" x14ac:dyDescent="0.25">
      <c r="B79" s="270"/>
      <c r="C79" s="296"/>
      <c r="D79" s="297"/>
      <c r="E79" s="270"/>
      <c r="F79" s="270"/>
    </row>
    <row r="80" spans="1:10" x14ac:dyDescent="0.25">
      <c r="B80" s="270"/>
      <c r="C80" s="296"/>
      <c r="D80" s="297"/>
      <c r="E80" s="270"/>
      <c r="F80" s="270"/>
    </row>
    <row r="81" spans="2:6" x14ac:dyDescent="0.25">
      <c r="B81" s="270"/>
      <c r="C81" s="296"/>
      <c r="D81" s="297"/>
      <c r="E81" s="270"/>
      <c r="F81" s="270"/>
    </row>
    <row r="82" spans="2:6" x14ac:dyDescent="0.25">
      <c r="B82" s="270"/>
      <c r="C82" s="296"/>
      <c r="D82" s="297"/>
      <c r="E82" s="270"/>
      <c r="F82" s="270"/>
    </row>
    <row r="83" spans="2:6" x14ac:dyDescent="0.25">
      <c r="B83" s="270"/>
      <c r="C83" s="296"/>
      <c r="D83" s="297"/>
      <c r="E83" s="270"/>
      <c r="F83" s="270"/>
    </row>
    <row r="84" spans="2:6" x14ac:dyDescent="0.25">
      <c r="B84" s="270"/>
      <c r="C84" s="296"/>
      <c r="D84" s="297"/>
      <c r="E84" s="270"/>
      <c r="F84" s="270"/>
    </row>
    <row r="85" spans="2:6" x14ac:dyDescent="0.25">
      <c r="B85" s="270"/>
      <c r="C85" s="296"/>
      <c r="D85" s="297"/>
      <c r="E85" s="270"/>
      <c r="F85" s="270"/>
    </row>
    <row r="86" spans="2:6" x14ac:dyDescent="0.25">
      <c r="B86" s="270"/>
      <c r="C86" s="296"/>
      <c r="D86" s="297"/>
      <c r="E86" s="270"/>
      <c r="F86" s="270"/>
    </row>
    <row r="87" spans="2:6" x14ac:dyDescent="0.25">
      <c r="B87" s="270"/>
      <c r="C87" s="296"/>
      <c r="D87" s="297"/>
      <c r="E87" s="270"/>
      <c r="F87" s="270"/>
    </row>
    <row r="88" spans="2:6" x14ac:dyDescent="0.25">
      <c r="B88" s="270"/>
      <c r="C88" s="296"/>
      <c r="D88" s="297"/>
      <c r="E88" s="270"/>
      <c r="F88" s="270"/>
    </row>
    <row r="89" spans="2:6" x14ac:dyDescent="0.25">
      <c r="B89" s="270"/>
      <c r="C89" s="296"/>
      <c r="D89" s="297"/>
      <c r="E89" s="270"/>
      <c r="F89" s="270"/>
    </row>
    <row r="90" spans="2:6" x14ac:dyDescent="0.25">
      <c r="B90" s="270"/>
      <c r="C90" s="296"/>
      <c r="D90" s="297"/>
      <c r="E90" s="270"/>
      <c r="F90" s="270"/>
    </row>
    <row r="91" spans="2:6" x14ac:dyDescent="0.25">
      <c r="B91" s="270"/>
      <c r="C91" s="296"/>
      <c r="D91" s="297"/>
      <c r="E91" s="270"/>
      <c r="F91" s="270"/>
    </row>
    <row r="92" spans="2:6" x14ac:dyDescent="0.25">
      <c r="B92" s="270"/>
      <c r="C92" s="296"/>
      <c r="D92" s="297"/>
      <c r="E92" s="270"/>
      <c r="F92" s="270"/>
    </row>
    <row r="93" spans="2:6" x14ac:dyDescent="0.25">
      <c r="B93" s="270"/>
      <c r="C93" s="296"/>
      <c r="D93" s="297"/>
      <c r="E93" s="270"/>
      <c r="F93" s="270"/>
    </row>
    <row r="94" spans="2:6" x14ac:dyDescent="0.25">
      <c r="B94" s="270"/>
      <c r="C94" s="296"/>
      <c r="D94" s="297"/>
      <c r="E94" s="270"/>
      <c r="F94" s="270"/>
    </row>
    <row r="95" spans="2:6" x14ac:dyDescent="0.25">
      <c r="B95" s="270"/>
      <c r="C95" s="296"/>
      <c r="D95" s="297"/>
      <c r="E95" s="270"/>
      <c r="F95" s="270"/>
    </row>
    <row r="96" spans="2:6" x14ac:dyDescent="0.25">
      <c r="B96" s="270"/>
      <c r="C96" s="296"/>
      <c r="D96" s="297"/>
      <c r="E96" s="270"/>
      <c r="F96" s="270"/>
    </row>
    <row r="97" spans="2:6" x14ac:dyDescent="0.25">
      <c r="B97" s="270"/>
      <c r="C97" s="296"/>
      <c r="D97" s="297"/>
      <c r="E97" s="270"/>
      <c r="F97" s="270"/>
    </row>
    <row r="98" spans="2:6" x14ac:dyDescent="0.25">
      <c r="B98" s="270"/>
      <c r="C98" s="296"/>
      <c r="D98" s="297"/>
      <c r="E98" s="270"/>
      <c r="F98" s="270"/>
    </row>
    <row r="99" spans="2:6" x14ac:dyDescent="0.25">
      <c r="B99" s="270"/>
      <c r="C99" s="296"/>
      <c r="D99" s="297"/>
      <c r="E99" s="270"/>
      <c r="F99" s="270"/>
    </row>
    <row r="100" spans="2:6" x14ac:dyDescent="0.25">
      <c r="B100" s="270"/>
      <c r="C100" s="296"/>
      <c r="D100" s="297"/>
      <c r="E100" s="270"/>
      <c r="F100" s="270"/>
    </row>
    <row r="101" spans="2:6" x14ac:dyDescent="0.25">
      <c r="B101" s="270"/>
      <c r="C101" s="296"/>
      <c r="D101" s="297"/>
      <c r="E101" s="270"/>
      <c r="F101" s="270"/>
    </row>
    <row r="102" spans="2:6" x14ac:dyDescent="0.25">
      <c r="B102" s="270"/>
      <c r="C102" s="296"/>
      <c r="D102" s="297"/>
      <c r="E102" s="270"/>
      <c r="F102" s="270"/>
    </row>
    <row r="103" spans="2:6" x14ac:dyDescent="0.25">
      <c r="B103" s="270"/>
      <c r="C103" s="296"/>
      <c r="D103" s="297"/>
      <c r="E103" s="270"/>
      <c r="F103" s="270"/>
    </row>
    <row r="104" spans="2:6" x14ac:dyDescent="0.25">
      <c r="B104" s="270"/>
      <c r="C104" s="296"/>
      <c r="D104" s="297"/>
      <c r="E104" s="270"/>
      <c r="F104" s="270"/>
    </row>
    <row r="105" spans="2:6" x14ac:dyDescent="0.25">
      <c r="B105" s="270"/>
      <c r="C105" s="296"/>
      <c r="D105" s="297"/>
      <c r="E105" s="270"/>
      <c r="F105" s="270"/>
    </row>
    <row r="106" spans="2:6" x14ac:dyDescent="0.25">
      <c r="B106" s="270"/>
      <c r="C106" s="296"/>
      <c r="D106" s="297"/>
      <c r="E106" s="270"/>
      <c r="F106" s="270"/>
    </row>
    <row r="107" spans="2:6" x14ac:dyDescent="0.25">
      <c r="B107" s="270"/>
      <c r="C107" s="296"/>
      <c r="D107" s="297"/>
      <c r="E107" s="270"/>
      <c r="F107" s="270"/>
    </row>
    <row r="108" spans="2:6" x14ac:dyDescent="0.25">
      <c r="B108" s="270"/>
      <c r="C108" s="296"/>
      <c r="D108" s="297"/>
      <c r="E108" s="270"/>
      <c r="F108" s="270"/>
    </row>
    <row r="109" spans="2:6" x14ac:dyDescent="0.25">
      <c r="B109" s="270"/>
      <c r="C109" s="296"/>
      <c r="D109" s="297"/>
      <c r="E109" s="270"/>
      <c r="F109" s="270"/>
    </row>
    <row r="110" spans="2:6" x14ac:dyDescent="0.25">
      <c r="B110" s="270"/>
      <c r="C110" s="296"/>
      <c r="D110" s="297"/>
      <c r="E110" s="270"/>
      <c r="F110" s="270"/>
    </row>
    <row r="111" spans="2:6" x14ac:dyDescent="0.25">
      <c r="B111" s="270"/>
      <c r="C111" s="296"/>
      <c r="D111" s="297"/>
      <c r="E111" s="270"/>
      <c r="F111" s="270"/>
    </row>
    <row r="112" spans="2:6" x14ac:dyDescent="0.25">
      <c r="B112" s="270"/>
      <c r="C112" s="296"/>
      <c r="D112" s="297"/>
      <c r="E112" s="270"/>
      <c r="F112" s="270"/>
    </row>
    <row r="113" spans="2:6" x14ac:dyDescent="0.25">
      <c r="B113" s="270"/>
      <c r="C113" s="296"/>
      <c r="D113" s="297"/>
      <c r="E113" s="270"/>
      <c r="F113" s="270"/>
    </row>
    <row r="114" spans="2:6" x14ac:dyDescent="0.25">
      <c r="B114" s="270"/>
      <c r="C114" s="296"/>
      <c r="D114" s="297"/>
      <c r="E114" s="270"/>
      <c r="F114" s="270"/>
    </row>
    <row r="115" spans="2:6" x14ac:dyDescent="0.25">
      <c r="B115" s="270"/>
      <c r="C115" s="296"/>
      <c r="D115" s="297"/>
      <c r="E115" s="270"/>
      <c r="F115" s="270"/>
    </row>
    <row r="116" spans="2:6" x14ac:dyDescent="0.25">
      <c r="B116" s="270"/>
      <c r="C116" s="296"/>
      <c r="D116" s="297"/>
      <c r="E116" s="270"/>
      <c r="F116" s="270"/>
    </row>
    <row r="117" spans="2:6" x14ac:dyDescent="0.25">
      <c r="B117" s="270"/>
      <c r="C117" s="296"/>
      <c r="D117" s="297"/>
      <c r="E117" s="270"/>
      <c r="F117" s="270"/>
    </row>
    <row r="118" spans="2:6" x14ac:dyDescent="0.25">
      <c r="B118" s="270"/>
      <c r="C118" s="296"/>
      <c r="D118" s="297"/>
      <c r="E118" s="270"/>
      <c r="F118" s="270"/>
    </row>
    <row r="119" spans="2:6" x14ac:dyDescent="0.25">
      <c r="B119" s="270"/>
      <c r="C119" s="296"/>
      <c r="D119" s="297"/>
      <c r="E119" s="270"/>
      <c r="F119" s="270"/>
    </row>
    <row r="120" spans="2:6" x14ac:dyDescent="0.25">
      <c r="B120" s="270"/>
      <c r="C120" s="296"/>
      <c r="D120" s="297"/>
      <c r="E120" s="270"/>
      <c r="F120" s="270"/>
    </row>
    <row r="121" spans="2:6" x14ac:dyDescent="0.25">
      <c r="B121" s="270"/>
      <c r="C121" s="296"/>
      <c r="D121" s="297"/>
      <c r="E121" s="270"/>
      <c r="F121" s="270"/>
    </row>
    <row r="122" spans="2:6" x14ac:dyDescent="0.25">
      <c r="B122" s="270"/>
      <c r="C122" s="296"/>
      <c r="D122" s="297"/>
      <c r="E122" s="270"/>
      <c r="F122" s="270"/>
    </row>
    <row r="123" spans="2:6" x14ac:dyDescent="0.25">
      <c r="B123" s="270"/>
      <c r="C123" s="296"/>
      <c r="D123" s="297"/>
      <c r="E123" s="270"/>
      <c r="F123" s="270"/>
    </row>
    <row r="124" spans="2:6" x14ac:dyDescent="0.25">
      <c r="B124" s="270"/>
      <c r="C124" s="296"/>
      <c r="D124" s="297"/>
      <c r="E124" s="270"/>
      <c r="F124" s="270"/>
    </row>
    <row r="125" spans="2:6" x14ac:dyDescent="0.25">
      <c r="B125" s="270"/>
      <c r="C125" s="296"/>
      <c r="D125" s="297"/>
      <c r="E125" s="270"/>
      <c r="F125" s="270"/>
    </row>
    <row r="126" spans="2:6" x14ac:dyDescent="0.25">
      <c r="B126" s="270"/>
      <c r="C126" s="296"/>
      <c r="D126" s="297"/>
      <c r="E126" s="270"/>
      <c r="F126" s="270"/>
    </row>
    <row r="127" spans="2:6" x14ac:dyDescent="0.25">
      <c r="B127" s="270"/>
      <c r="C127" s="296"/>
      <c r="D127" s="297"/>
      <c r="E127" s="270"/>
      <c r="F127" s="270"/>
    </row>
    <row r="128" spans="2:6" x14ac:dyDescent="0.25">
      <c r="B128" s="270"/>
      <c r="C128" s="296"/>
      <c r="D128" s="297"/>
      <c r="E128" s="270"/>
      <c r="F128" s="270"/>
    </row>
    <row r="129" spans="2:6" x14ac:dyDescent="0.25">
      <c r="B129" s="270"/>
      <c r="C129" s="296"/>
      <c r="D129" s="297"/>
      <c r="E129" s="270"/>
      <c r="F129" s="270"/>
    </row>
    <row r="130" spans="2:6" x14ac:dyDescent="0.25">
      <c r="B130" s="270"/>
      <c r="C130" s="296"/>
      <c r="D130" s="297"/>
      <c r="E130" s="270"/>
      <c r="F130" s="270"/>
    </row>
    <row r="131" spans="2:6" x14ac:dyDescent="0.25">
      <c r="B131" s="270"/>
      <c r="C131" s="296"/>
      <c r="D131" s="297"/>
      <c r="E131" s="270"/>
      <c r="F131" s="270"/>
    </row>
    <row r="132" spans="2:6" x14ac:dyDescent="0.25">
      <c r="B132" s="270"/>
      <c r="C132" s="296"/>
      <c r="D132" s="297"/>
      <c r="E132" s="270"/>
      <c r="F132" s="270"/>
    </row>
    <row r="133" spans="2:6" x14ac:dyDescent="0.25">
      <c r="B133" s="270"/>
      <c r="C133" s="296"/>
      <c r="D133" s="297"/>
      <c r="E133" s="270"/>
      <c r="F133" s="270"/>
    </row>
    <row r="134" spans="2:6" x14ac:dyDescent="0.25">
      <c r="B134" s="270"/>
      <c r="C134" s="296"/>
      <c r="D134" s="297"/>
      <c r="E134" s="270"/>
      <c r="F134" s="270"/>
    </row>
    <row r="135" spans="2:6" x14ac:dyDescent="0.25">
      <c r="B135" s="270"/>
      <c r="C135" s="296"/>
      <c r="D135" s="297"/>
      <c r="E135" s="270"/>
      <c r="F135" s="270"/>
    </row>
    <row r="136" spans="2:6" x14ac:dyDescent="0.25">
      <c r="B136" s="270"/>
      <c r="C136" s="296"/>
      <c r="D136" s="297"/>
      <c r="E136" s="270"/>
      <c r="F136" s="270"/>
    </row>
    <row r="137" spans="2:6" x14ac:dyDescent="0.25">
      <c r="B137" s="270"/>
      <c r="C137" s="296"/>
      <c r="D137" s="297"/>
      <c r="E137" s="270"/>
      <c r="F137" s="270"/>
    </row>
    <row r="138" spans="2:6" x14ac:dyDescent="0.25">
      <c r="B138" s="270"/>
      <c r="C138" s="296"/>
      <c r="D138" s="297"/>
      <c r="E138" s="270"/>
      <c r="F138" s="270"/>
    </row>
    <row r="139" spans="2:6" x14ac:dyDescent="0.25">
      <c r="B139" s="270"/>
      <c r="C139" s="296"/>
      <c r="D139" s="297"/>
      <c r="E139" s="270"/>
      <c r="F139" s="270"/>
    </row>
    <row r="140" spans="2:6" x14ac:dyDescent="0.25">
      <c r="B140" s="270"/>
      <c r="C140" s="296"/>
      <c r="D140" s="297"/>
      <c r="E140" s="270"/>
      <c r="F140" s="270"/>
    </row>
    <row r="141" spans="2:6" x14ac:dyDescent="0.25">
      <c r="B141" s="270"/>
      <c r="C141" s="296"/>
      <c r="D141" s="297"/>
      <c r="E141" s="270"/>
      <c r="F141" s="270"/>
    </row>
    <row r="142" spans="2:6" x14ac:dyDescent="0.25">
      <c r="B142" s="270"/>
      <c r="C142" s="296"/>
      <c r="D142" s="297"/>
      <c r="E142" s="270"/>
      <c r="F142" s="270"/>
    </row>
    <row r="143" spans="2:6" x14ac:dyDescent="0.25">
      <c r="B143" s="270"/>
      <c r="C143" s="296"/>
      <c r="D143" s="297"/>
      <c r="E143" s="270"/>
      <c r="F143" s="270"/>
    </row>
    <row r="144" spans="2:6" x14ac:dyDescent="0.25">
      <c r="B144" s="270"/>
      <c r="C144" s="296"/>
      <c r="D144" s="297"/>
      <c r="E144" s="270"/>
      <c r="F144" s="270"/>
    </row>
    <row r="145" spans="2:6" x14ac:dyDescent="0.25">
      <c r="B145" s="270"/>
      <c r="C145" s="296"/>
      <c r="D145" s="297"/>
      <c r="E145" s="270"/>
      <c r="F145" s="270"/>
    </row>
    <row r="146" spans="2:6" x14ac:dyDescent="0.25">
      <c r="B146" s="270"/>
      <c r="C146" s="296"/>
      <c r="D146" s="297"/>
      <c r="E146" s="270"/>
      <c r="F146" s="270"/>
    </row>
    <row r="147" spans="2:6" x14ac:dyDescent="0.25">
      <c r="B147" s="270"/>
      <c r="C147" s="296"/>
      <c r="D147" s="297"/>
      <c r="E147" s="270"/>
      <c r="F147" s="270"/>
    </row>
    <row r="148" spans="2:6" x14ac:dyDescent="0.25">
      <c r="B148" s="270"/>
      <c r="C148" s="296"/>
      <c r="D148" s="297"/>
      <c r="E148" s="270"/>
      <c r="F148" s="270"/>
    </row>
    <row r="149" spans="2:6" x14ac:dyDescent="0.25">
      <c r="B149" s="270"/>
      <c r="C149" s="296"/>
      <c r="D149" s="297"/>
      <c r="E149" s="270"/>
      <c r="F149" s="270"/>
    </row>
    <row r="150" spans="2:6" x14ac:dyDescent="0.25">
      <c r="B150" s="270"/>
      <c r="C150" s="296"/>
      <c r="D150" s="297"/>
      <c r="E150" s="270"/>
      <c r="F150" s="270"/>
    </row>
    <row r="151" spans="2:6" x14ac:dyDescent="0.25">
      <c r="B151" s="270"/>
      <c r="C151" s="296"/>
      <c r="D151" s="297"/>
      <c r="E151" s="270"/>
      <c r="F151" s="270"/>
    </row>
    <row r="152" spans="2:6" x14ac:dyDescent="0.25">
      <c r="B152" s="270"/>
      <c r="C152" s="296"/>
      <c r="D152" s="297"/>
      <c r="E152" s="270"/>
      <c r="F152" s="270"/>
    </row>
    <row r="153" spans="2:6" x14ac:dyDescent="0.25">
      <c r="B153" s="270"/>
      <c r="C153" s="296"/>
      <c r="D153" s="297"/>
      <c r="E153" s="270"/>
      <c r="F153" s="270"/>
    </row>
    <row r="154" spans="2:6" x14ac:dyDescent="0.25">
      <c r="B154" s="270"/>
      <c r="C154" s="296"/>
      <c r="D154" s="297"/>
      <c r="E154" s="270"/>
      <c r="F154" s="270"/>
    </row>
    <row r="155" spans="2:6" x14ac:dyDescent="0.25">
      <c r="B155" s="270"/>
      <c r="C155" s="296"/>
      <c r="D155" s="297"/>
      <c r="E155" s="270"/>
      <c r="F155" s="270"/>
    </row>
    <row r="156" spans="2:6" x14ac:dyDescent="0.25">
      <c r="B156" s="270"/>
      <c r="C156" s="296"/>
      <c r="D156" s="297"/>
      <c r="E156" s="270"/>
      <c r="F156" s="270"/>
    </row>
    <row r="157" spans="2:6" x14ac:dyDescent="0.25">
      <c r="B157" s="270"/>
      <c r="C157" s="296"/>
      <c r="D157" s="297"/>
      <c r="E157" s="270"/>
      <c r="F157" s="270"/>
    </row>
    <row r="158" spans="2:6" x14ac:dyDescent="0.25">
      <c r="B158" s="270"/>
      <c r="C158" s="296"/>
      <c r="D158" s="297"/>
      <c r="E158" s="270"/>
      <c r="F158" s="270"/>
    </row>
    <row r="159" spans="2:6" x14ac:dyDescent="0.25">
      <c r="B159" s="270"/>
      <c r="C159" s="296"/>
      <c r="D159" s="297"/>
      <c r="E159" s="270"/>
      <c r="F159" s="270"/>
    </row>
    <row r="160" spans="2:6" x14ac:dyDescent="0.25">
      <c r="B160" s="270"/>
      <c r="C160" s="296"/>
      <c r="D160" s="297"/>
      <c r="E160" s="270"/>
      <c r="F160" s="270"/>
    </row>
    <row r="161" spans="2:6" x14ac:dyDescent="0.25">
      <c r="B161" s="270"/>
      <c r="C161" s="296"/>
      <c r="D161" s="297"/>
      <c r="E161" s="270"/>
      <c r="F161" s="270"/>
    </row>
    <row r="162" spans="2:6" x14ac:dyDescent="0.25">
      <c r="B162" s="270"/>
      <c r="C162" s="296"/>
      <c r="D162" s="297"/>
      <c r="E162" s="270"/>
      <c r="F162" s="270"/>
    </row>
    <row r="163" spans="2:6" x14ac:dyDescent="0.25">
      <c r="B163" s="270"/>
      <c r="C163" s="296"/>
      <c r="D163" s="297"/>
      <c r="E163" s="270"/>
      <c r="F163" s="270"/>
    </row>
    <row r="164" spans="2:6" x14ac:dyDescent="0.25">
      <c r="B164" s="270"/>
      <c r="C164" s="296"/>
      <c r="D164" s="297"/>
      <c r="E164" s="270"/>
      <c r="F164" s="270"/>
    </row>
    <row r="165" spans="2:6" x14ac:dyDescent="0.25">
      <c r="B165" s="270"/>
      <c r="C165" s="296"/>
      <c r="D165" s="297"/>
      <c r="E165" s="270"/>
      <c r="F165" s="270"/>
    </row>
    <row r="166" spans="2:6" x14ac:dyDescent="0.25">
      <c r="B166" s="270"/>
      <c r="C166" s="296"/>
      <c r="D166" s="297"/>
      <c r="E166" s="270"/>
      <c r="F166" s="270"/>
    </row>
    <row r="167" spans="2:6" x14ac:dyDescent="0.25">
      <c r="B167" s="270"/>
      <c r="C167" s="296"/>
      <c r="D167" s="297"/>
      <c r="E167" s="270"/>
      <c r="F167" s="270"/>
    </row>
    <row r="168" spans="2:6" x14ac:dyDescent="0.25">
      <c r="B168" s="270"/>
      <c r="C168" s="296"/>
      <c r="D168" s="297"/>
      <c r="E168" s="270"/>
      <c r="F168" s="270"/>
    </row>
    <row r="169" spans="2:6" x14ac:dyDescent="0.25">
      <c r="B169" s="270"/>
      <c r="C169" s="296"/>
      <c r="D169" s="297"/>
      <c r="E169" s="270"/>
      <c r="F169" s="270"/>
    </row>
    <row r="170" spans="2:6" x14ac:dyDescent="0.25">
      <c r="B170" s="270"/>
      <c r="C170" s="296"/>
      <c r="D170" s="297"/>
      <c r="E170" s="270"/>
      <c r="F170" s="270"/>
    </row>
    <row r="171" spans="2:6" x14ac:dyDescent="0.25">
      <c r="B171" s="270"/>
      <c r="C171" s="296"/>
      <c r="D171" s="297"/>
      <c r="E171" s="270"/>
      <c r="F171" s="270"/>
    </row>
    <row r="172" spans="2:6" x14ac:dyDescent="0.25">
      <c r="B172" s="270"/>
      <c r="C172" s="296"/>
      <c r="D172" s="297"/>
      <c r="E172" s="270"/>
      <c r="F172" s="270"/>
    </row>
    <row r="173" spans="2:6" x14ac:dyDescent="0.25">
      <c r="B173" s="270"/>
      <c r="C173" s="296"/>
      <c r="D173" s="297"/>
      <c r="E173" s="270"/>
      <c r="F173" s="270"/>
    </row>
    <row r="174" spans="2:6" x14ac:dyDescent="0.25">
      <c r="B174" s="270"/>
      <c r="C174" s="296"/>
      <c r="D174" s="297"/>
      <c r="E174" s="270"/>
      <c r="F174" s="270"/>
    </row>
    <row r="175" spans="2:6" x14ac:dyDescent="0.25">
      <c r="B175" s="270"/>
      <c r="C175" s="296"/>
      <c r="D175" s="297"/>
      <c r="E175" s="270"/>
      <c r="F175" s="270"/>
    </row>
    <row r="176" spans="2:6" x14ac:dyDescent="0.25">
      <c r="B176" s="270"/>
      <c r="C176" s="296"/>
      <c r="D176" s="297"/>
      <c r="E176" s="270"/>
      <c r="F176" s="270"/>
    </row>
    <row r="177" spans="2:6" x14ac:dyDescent="0.25">
      <c r="B177" s="270"/>
      <c r="C177" s="296"/>
      <c r="D177" s="297"/>
      <c r="E177" s="270"/>
      <c r="F177" s="270"/>
    </row>
    <row r="178" spans="2:6" x14ac:dyDescent="0.25">
      <c r="B178" s="270"/>
      <c r="C178" s="296"/>
      <c r="D178" s="297"/>
      <c r="E178" s="270"/>
      <c r="F178" s="270"/>
    </row>
    <row r="179" spans="2:6" x14ac:dyDescent="0.25">
      <c r="B179" s="270"/>
      <c r="C179" s="296"/>
      <c r="D179" s="297"/>
      <c r="E179" s="270"/>
      <c r="F179" s="270"/>
    </row>
    <row r="180" spans="2:6" x14ac:dyDescent="0.25">
      <c r="B180" s="270"/>
      <c r="C180" s="296"/>
      <c r="D180" s="297"/>
      <c r="E180" s="270"/>
      <c r="F180" s="270"/>
    </row>
    <row r="181" spans="2:6" x14ac:dyDescent="0.25">
      <c r="B181" s="270"/>
      <c r="C181" s="296"/>
      <c r="D181" s="297"/>
      <c r="E181" s="270"/>
      <c r="F181" s="270"/>
    </row>
    <row r="182" spans="2:6" x14ac:dyDescent="0.25">
      <c r="B182" s="270"/>
      <c r="C182" s="296"/>
      <c r="D182" s="297"/>
      <c r="E182" s="270"/>
      <c r="F182" s="270"/>
    </row>
    <row r="183" spans="2:6" x14ac:dyDescent="0.25">
      <c r="B183" s="270"/>
      <c r="C183" s="296"/>
      <c r="D183" s="297"/>
      <c r="E183" s="270"/>
      <c r="F183" s="270"/>
    </row>
    <row r="184" spans="2:6" x14ac:dyDescent="0.25">
      <c r="B184" s="270"/>
      <c r="C184" s="296"/>
      <c r="D184" s="297"/>
      <c r="E184" s="270"/>
      <c r="F184" s="270"/>
    </row>
    <row r="185" spans="2:6" x14ac:dyDescent="0.25">
      <c r="B185" s="270"/>
      <c r="C185" s="296"/>
      <c r="D185" s="297"/>
      <c r="E185" s="270"/>
      <c r="F185" s="270"/>
    </row>
    <row r="186" spans="2:6" x14ac:dyDescent="0.25">
      <c r="B186" s="270"/>
      <c r="C186" s="296"/>
      <c r="D186" s="297"/>
      <c r="E186" s="270"/>
      <c r="F186" s="270"/>
    </row>
    <row r="187" spans="2:6" x14ac:dyDescent="0.25">
      <c r="B187" s="270"/>
      <c r="C187" s="296"/>
      <c r="D187" s="297"/>
      <c r="E187" s="270"/>
      <c r="F187" s="270"/>
    </row>
    <row r="188" spans="2:6" x14ac:dyDescent="0.25">
      <c r="B188" s="270"/>
      <c r="C188" s="296"/>
      <c r="D188" s="297"/>
      <c r="E188" s="270"/>
      <c r="F188" s="270"/>
    </row>
    <row r="189" spans="2:6" x14ac:dyDescent="0.25">
      <c r="B189" s="270"/>
      <c r="C189" s="296"/>
      <c r="D189" s="297"/>
      <c r="E189" s="270"/>
      <c r="F189" s="270"/>
    </row>
    <row r="190" spans="2:6" x14ac:dyDescent="0.25">
      <c r="B190" s="270"/>
      <c r="C190" s="296"/>
      <c r="D190" s="297"/>
      <c r="E190" s="270"/>
      <c r="F190" s="270"/>
    </row>
    <row r="191" spans="2:6" x14ac:dyDescent="0.25">
      <c r="B191" s="270"/>
      <c r="C191" s="296"/>
      <c r="D191" s="297"/>
      <c r="E191" s="270"/>
      <c r="F191" s="270"/>
    </row>
    <row r="192" spans="2:6" x14ac:dyDescent="0.25">
      <c r="B192" s="270"/>
      <c r="C192" s="296"/>
      <c r="D192" s="297"/>
      <c r="E192" s="270"/>
      <c r="F192" s="270"/>
    </row>
    <row r="193" spans="2:6" x14ac:dyDescent="0.25">
      <c r="B193" s="270"/>
      <c r="C193" s="296"/>
      <c r="D193" s="297"/>
      <c r="E193" s="270"/>
      <c r="F193" s="270"/>
    </row>
    <row r="194" spans="2:6" x14ac:dyDescent="0.25">
      <c r="B194" s="270"/>
      <c r="C194" s="296"/>
      <c r="D194" s="297"/>
      <c r="E194" s="270"/>
      <c r="F194" s="270"/>
    </row>
    <row r="195" spans="2:6" x14ac:dyDescent="0.25">
      <c r="B195" s="270"/>
      <c r="C195" s="296"/>
      <c r="D195" s="297"/>
      <c r="E195" s="270"/>
      <c r="F195" s="270"/>
    </row>
    <row r="196" spans="2:6" x14ac:dyDescent="0.25">
      <c r="B196" s="270"/>
      <c r="C196" s="296"/>
      <c r="D196" s="297"/>
      <c r="E196" s="270"/>
      <c r="F196" s="270"/>
    </row>
    <row r="197" spans="2:6" x14ac:dyDescent="0.25">
      <c r="B197" s="270"/>
      <c r="C197" s="296"/>
      <c r="D197" s="297"/>
      <c r="E197" s="270"/>
      <c r="F197" s="270"/>
    </row>
    <row r="198" spans="2:6" x14ac:dyDescent="0.25">
      <c r="B198" s="270"/>
      <c r="C198" s="296"/>
      <c r="D198" s="297"/>
      <c r="E198" s="270"/>
      <c r="F198" s="270"/>
    </row>
    <row r="199" spans="2:6" x14ac:dyDescent="0.25">
      <c r="B199" s="270"/>
      <c r="C199" s="296"/>
      <c r="D199" s="297"/>
      <c r="E199" s="270"/>
      <c r="F199" s="270"/>
    </row>
    <row r="200" spans="2:6" x14ac:dyDescent="0.25">
      <c r="B200" s="270"/>
      <c r="C200" s="296"/>
      <c r="D200" s="297"/>
      <c r="E200" s="270"/>
      <c r="F200" s="270"/>
    </row>
    <row r="201" spans="2:6" x14ac:dyDescent="0.25">
      <c r="B201" s="270"/>
      <c r="C201" s="296"/>
      <c r="D201" s="297"/>
      <c r="E201" s="270"/>
      <c r="F201" s="270"/>
    </row>
    <row r="202" spans="2:6" x14ac:dyDescent="0.25">
      <c r="B202" s="270"/>
      <c r="C202" s="296"/>
      <c r="D202" s="297"/>
      <c r="E202" s="270"/>
      <c r="F202" s="270"/>
    </row>
    <row r="203" spans="2:6" x14ac:dyDescent="0.25">
      <c r="B203" s="270"/>
      <c r="C203" s="296"/>
      <c r="D203" s="297"/>
      <c r="E203" s="270"/>
      <c r="F203" s="270"/>
    </row>
    <row r="204" spans="2:6" x14ac:dyDescent="0.25">
      <c r="B204" s="270"/>
      <c r="C204" s="296"/>
      <c r="D204" s="297"/>
      <c r="E204" s="270"/>
      <c r="F204" s="270"/>
    </row>
    <row r="205" spans="2:6" x14ac:dyDescent="0.25">
      <c r="B205" s="270"/>
      <c r="C205" s="296"/>
      <c r="D205" s="297"/>
      <c r="E205" s="270"/>
      <c r="F205" s="270"/>
    </row>
    <row r="206" spans="2:6" x14ac:dyDescent="0.25">
      <c r="B206" s="270"/>
      <c r="C206" s="296"/>
      <c r="D206" s="297"/>
      <c r="E206" s="270"/>
      <c r="F206" s="270"/>
    </row>
    <row r="207" spans="2:6" x14ac:dyDescent="0.25">
      <c r="B207" s="270"/>
      <c r="C207" s="296"/>
      <c r="D207" s="297"/>
      <c r="E207" s="270"/>
      <c r="F207" s="270"/>
    </row>
    <row r="208" spans="2:6" x14ac:dyDescent="0.25">
      <c r="B208" s="270"/>
      <c r="C208" s="296"/>
      <c r="D208" s="297"/>
      <c r="E208" s="270"/>
      <c r="F208" s="270"/>
    </row>
    <row r="209" spans="2:6" x14ac:dyDescent="0.25">
      <c r="B209" s="270"/>
      <c r="C209" s="296"/>
      <c r="D209" s="297"/>
      <c r="E209" s="270"/>
      <c r="F209" s="270"/>
    </row>
    <row r="210" spans="2:6" x14ac:dyDescent="0.25">
      <c r="B210" s="270"/>
      <c r="C210" s="296"/>
      <c r="D210" s="297"/>
      <c r="E210" s="270"/>
      <c r="F210" s="270"/>
    </row>
    <row r="211" spans="2:6" x14ac:dyDescent="0.25">
      <c r="B211" s="270"/>
      <c r="C211" s="296"/>
      <c r="D211" s="297"/>
      <c r="E211" s="270"/>
      <c r="F211" s="270"/>
    </row>
    <row r="212" spans="2:6" x14ac:dyDescent="0.25">
      <c r="B212" s="270"/>
      <c r="C212" s="296"/>
      <c r="D212" s="297"/>
      <c r="E212" s="270"/>
      <c r="F212" s="270"/>
    </row>
    <row r="213" spans="2:6" x14ac:dyDescent="0.25">
      <c r="B213" s="270"/>
      <c r="C213" s="296"/>
      <c r="D213" s="297"/>
      <c r="E213" s="270"/>
      <c r="F213" s="270"/>
    </row>
    <row r="214" spans="2:6" x14ac:dyDescent="0.25">
      <c r="B214" s="270"/>
      <c r="C214" s="296"/>
      <c r="D214" s="297"/>
      <c r="E214" s="270"/>
      <c r="F214" s="270"/>
    </row>
    <row r="215" spans="2:6" x14ac:dyDescent="0.25">
      <c r="B215" s="270"/>
      <c r="C215" s="296"/>
      <c r="D215" s="297"/>
      <c r="E215" s="270"/>
      <c r="F215" s="270"/>
    </row>
    <row r="216" spans="2:6" x14ac:dyDescent="0.25">
      <c r="B216" s="270"/>
      <c r="C216" s="296"/>
      <c r="D216" s="297"/>
      <c r="E216" s="270"/>
      <c r="F216" s="270"/>
    </row>
    <row r="217" spans="2:6" x14ac:dyDescent="0.25">
      <c r="B217" s="270"/>
      <c r="C217" s="296"/>
      <c r="D217" s="297"/>
      <c r="E217" s="270"/>
      <c r="F217" s="270"/>
    </row>
    <row r="218" spans="2:6" x14ac:dyDescent="0.25">
      <c r="B218" s="270"/>
      <c r="C218" s="296"/>
      <c r="D218" s="297"/>
      <c r="E218" s="270"/>
      <c r="F218" s="270"/>
    </row>
    <row r="219" spans="2:6" x14ac:dyDescent="0.25">
      <c r="B219" s="270"/>
      <c r="C219" s="296"/>
      <c r="D219" s="297"/>
      <c r="E219" s="270"/>
      <c r="F219" s="270"/>
    </row>
    <row r="220" spans="2:6" x14ac:dyDescent="0.25">
      <c r="B220" s="270"/>
      <c r="C220" s="296"/>
      <c r="D220" s="297"/>
      <c r="E220" s="270"/>
      <c r="F220" s="270"/>
    </row>
    <row r="221" spans="2:6" x14ac:dyDescent="0.25">
      <c r="B221" s="270"/>
      <c r="C221" s="296"/>
      <c r="D221" s="297"/>
      <c r="E221" s="270"/>
      <c r="F221" s="270"/>
    </row>
    <row r="222" spans="2:6" x14ac:dyDescent="0.25">
      <c r="B222" s="270"/>
      <c r="C222" s="296"/>
      <c r="D222" s="297"/>
      <c r="E222" s="270"/>
      <c r="F222" s="270"/>
    </row>
    <row r="223" spans="2:6" x14ac:dyDescent="0.25">
      <c r="B223" s="270"/>
      <c r="C223" s="296"/>
      <c r="D223" s="297"/>
      <c r="E223" s="270"/>
      <c r="F223" s="270"/>
    </row>
    <row r="224" spans="2:6" x14ac:dyDescent="0.25">
      <c r="B224" s="270"/>
      <c r="C224" s="296"/>
      <c r="D224" s="297"/>
      <c r="E224" s="270"/>
      <c r="F224" s="270"/>
    </row>
    <row r="225" spans="2:6" x14ac:dyDescent="0.25">
      <c r="B225" s="270"/>
      <c r="C225" s="296"/>
      <c r="D225" s="297"/>
      <c r="E225" s="270"/>
      <c r="F225" s="270"/>
    </row>
    <row r="226" spans="2:6" x14ac:dyDescent="0.25">
      <c r="B226" s="270"/>
      <c r="C226" s="296"/>
      <c r="D226" s="297"/>
      <c r="E226" s="270"/>
      <c r="F226" s="270"/>
    </row>
    <row r="227" spans="2:6" x14ac:dyDescent="0.25">
      <c r="B227" s="270"/>
      <c r="C227" s="296"/>
      <c r="D227" s="297"/>
      <c r="E227" s="270"/>
      <c r="F227" s="270"/>
    </row>
    <row r="228" spans="2:6" x14ac:dyDescent="0.25">
      <c r="B228" s="270"/>
      <c r="C228" s="296"/>
      <c r="D228" s="297"/>
      <c r="E228" s="270"/>
      <c r="F228" s="270"/>
    </row>
    <row r="229" spans="2:6" x14ac:dyDescent="0.25">
      <c r="B229" s="270"/>
      <c r="C229" s="296"/>
      <c r="D229" s="297"/>
      <c r="E229" s="270"/>
      <c r="F229" s="270"/>
    </row>
    <row r="230" spans="2:6" x14ac:dyDescent="0.25">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J191"/>
  <sheetViews>
    <sheetView zoomScale="80" zoomScaleNormal="80" workbookViewId="0">
      <selection activeCell="C33" sqref="C33"/>
    </sheetView>
  </sheetViews>
  <sheetFormatPr defaultColWidth="9" defaultRowHeight="16.5" x14ac:dyDescent="0.25"/>
  <cols>
    <col min="1" max="1" width="5.375" style="372" customWidth="1"/>
    <col min="2" max="2" width="12.125" style="372" customWidth="1"/>
    <col min="3" max="3" width="52.375" style="372" customWidth="1"/>
    <col min="4" max="4" width="16.625" style="372" customWidth="1"/>
    <col min="5" max="5" width="22.375" style="372" customWidth="1"/>
    <col min="6" max="6" width="16" style="372" customWidth="1"/>
    <col min="7" max="7" width="23" style="372" customWidth="1"/>
    <col min="8" max="8" width="19.125" style="372" customWidth="1"/>
    <col min="9" max="9" width="34.375" style="371" customWidth="1"/>
    <col min="10" max="10" width="17.625" style="371" customWidth="1"/>
    <col min="11" max="256" width="9" style="407" customWidth="1"/>
    <col min="257" max="16384" width="9" style="407"/>
  </cols>
  <sheetData>
    <row r="1" spans="1:10" s="372" customFormat="1" ht="21.75" customHeight="1" x14ac:dyDescent="0.25">
      <c r="A1" s="364"/>
      <c r="B1" s="365"/>
      <c r="C1" s="602" t="s">
        <v>1711</v>
      </c>
      <c r="D1" s="603"/>
      <c r="E1" s="366"/>
      <c r="F1" s="367" t="s">
        <v>1712</v>
      </c>
      <c r="G1" s="368"/>
      <c r="H1" s="369"/>
      <c r="I1" s="370"/>
      <c r="J1" s="371"/>
    </row>
    <row r="2" spans="1:10" s="372" customFormat="1" ht="20.25" customHeight="1" x14ac:dyDescent="0.25">
      <c r="A2" s="364"/>
      <c r="B2" s="365"/>
      <c r="C2" s="604"/>
      <c r="D2" s="605"/>
      <c r="E2" s="271" t="s">
        <v>1865</v>
      </c>
      <c r="F2" s="373">
        <f>COUNTIF(E10:E100,"Not POR")</f>
        <v>0</v>
      </c>
      <c r="G2" s="374"/>
      <c r="H2" s="375"/>
      <c r="I2" s="376"/>
      <c r="J2" s="371"/>
    </row>
    <row r="3" spans="1:10" s="372" customFormat="1" ht="19.5" customHeight="1" x14ac:dyDescent="0.25">
      <c r="A3" s="364"/>
      <c r="B3" s="365"/>
      <c r="C3" s="604"/>
      <c r="D3" s="605"/>
      <c r="E3" s="274" t="s">
        <v>1866</v>
      </c>
      <c r="F3" s="373">
        <f>COUNTIF(E10:E100,"CHN validation")</f>
        <v>0</v>
      </c>
      <c r="G3" s="374"/>
      <c r="H3" s="375"/>
      <c r="I3" s="376"/>
      <c r="J3" s="371"/>
    </row>
    <row r="4" spans="1:10" s="372" customFormat="1" ht="18.75" customHeight="1" x14ac:dyDescent="0.25">
      <c r="A4" s="364"/>
      <c r="B4" s="365"/>
      <c r="C4" s="604"/>
      <c r="D4" s="605"/>
      <c r="E4" s="275" t="s">
        <v>1867</v>
      </c>
      <c r="F4" s="373">
        <f>COUNTIF(E10:E100,"New Item")</f>
        <v>0</v>
      </c>
      <c r="G4" s="374"/>
      <c r="H4" s="375"/>
      <c r="I4" s="376"/>
      <c r="J4" s="371"/>
    </row>
    <row r="5" spans="1:10" s="372" customFormat="1" ht="19.5" customHeight="1" x14ac:dyDescent="0.25">
      <c r="A5" s="377"/>
      <c r="B5" s="365"/>
      <c r="C5" s="604"/>
      <c r="D5" s="605"/>
      <c r="E5" s="278" t="s">
        <v>1868</v>
      </c>
      <c r="F5" s="373">
        <f>COUNTIF(E10:E100,"Pending update")</f>
        <v>0</v>
      </c>
      <c r="G5" s="378"/>
      <c r="H5" s="379"/>
      <c r="I5" s="380"/>
      <c r="J5" s="371"/>
    </row>
    <row r="6" spans="1:10" s="372" customFormat="1" ht="18.75" customHeight="1" x14ac:dyDescent="0.25">
      <c r="A6" s="364"/>
      <c r="B6" s="365"/>
      <c r="C6" s="604"/>
      <c r="D6" s="605"/>
      <c r="E6" s="279" t="s">
        <v>1869</v>
      </c>
      <c r="F6" s="373">
        <f>COUNTIF(E10:E100,"Modified")</f>
        <v>0</v>
      </c>
      <c r="G6" s="374"/>
      <c r="H6" s="375"/>
      <c r="I6" s="376"/>
      <c r="J6" s="371"/>
    </row>
    <row r="7" spans="1:10" s="372" customFormat="1" ht="17.25" customHeight="1" x14ac:dyDescent="0.25">
      <c r="A7" s="364"/>
      <c r="B7" s="365"/>
      <c r="C7" s="604"/>
      <c r="D7" s="605"/>
      <c r="E7" s="280" t="s">
        <v>1870</v>
      </c>
      <c r="F7" s="272">
        <f>COUNTIF(E10:E165,"Ready")</f>
        <v>156</v>
      </c>
      <c r="G7" s="374"/>
      <c r="H7" s="375"/>
      <c r="I7" s="376"/>
      <c r="J7" s="371"/>
    </row>
    <row r="8" spans="1:10" s="372" customFormat="1" ht="18.75" customHeight="1" thickBot="1" x14ac:dyDescent="0.3">
      <c r="A8" s="381"/>
      <c r="B8" s="382"/>
      <c r="C8" s="604"/>
      <c r="D8" s="605"/>
      <c r="E8" s="281" t="s">
        <v>1871</v>
      </c>
      <c r="F8" s="373">
        <f>COUNTIF(E10:E100,"Not ready")</f>
        <v>0</v>
      </c>
      <c r="G8" s="383"/>
      <c r="H8" s="384"/>
      <c r="I8" s="385"/>
      <c r="J8" s="371"/>
    </row>
    <row r="9" spans="1:10" s="372" customFormat="1" ht="53.85" customHeight="1" x14ac:dyDescent="0.25">
      <c r="A9" s="460" t="s">
        <v>54</v>
      </c>
      <c r="B9" s="461" t="s">
        <v>592</v>
      </c>
      <c r="C9" s="462" t="s">
        <v>1713</v>
      </c>
      <c r="D9" s="463" t="s">
        <v>55</v>
      </c>
      <c r="E9" s="464" t="s">
        <v>4</v>
      </c>
      <c r="F9" s="464" t="s">
        <v>5</v>
      </c>
      <c r="G9" s="465" t="s">
        <v>1714</v>
      </c>
      <c r="H9" s="465" t="s">
        <v>210</v>
      </c>
      <c r="I9" s="461" t="s">
        <v>1715</v>
      </c>
      <c r="J9" s="465" t="s">
        <v>1716</v>
      </c>
    </row>
    <row r="10" spans="1:10" s="372" customFormat="1" ht="20.25" customHeight="1" x14ac:dyDescent="0.25">
      <c r="A10" s="606">
        <v>1</v>
      </c>
      <c r="B10" s="386"/>
      <c r="C10" s="387" t="s">
        <v>1717</v>
      </c>
      <c r="D10" s="386"/>
      <c r="E10" s="280" t="s">
        <v>1870</v>
      </c>
      <c r="F10" s="388"/>
      <c r="G10" s="389"/>
      <c r="H10" s="389"/>
      <c r="I10" s="390" t="s">
        <v>1718</v>
      </c>
      <c r="J10" s="391"/>
    </row>
    <row r="11" spans="1:10" s="372" customFormat="1" ht="20.25" customHeight="1" x14ac:dyDescent="0.25">
      <c r="A11" s="606"/>
      <c r="B11" s="386"/>
      <c r="C11" s="469" t="s">
        <v>1719</v>
      </c>
      <c r="D11" s="392" t="s">
        <v>1720</v>
      </c>
      <c r="E11" s="280" t="s">
        <v>1870</v>
      </c>
      <c r="F11" s="388"/>
      <c r="G11" s="389"/>
      <c r="H11" s="389"/>
      <c r="I11" s="390"/>
      <c r="J11" s="391"/>
    </row>
    <row r="12" spans="1:10" s="372" customFormat="1" ht="20.25" customHeight="1" x14ac:dyDescent="0.25">
      <c r="A12" s="606">
        <v>2</v>
      </c>
      <c r="B12" s="386"/>
      <c r="C12" s="387" t="s">
        <v>1966</v>
      </c>
      <c r="D12" s="386"/>
      <c r="E12" s="280" t="s">
        <v>1870</v>
      </c>
      <c r="F12" s="388"/>
      <c r="G12" s="389"/>
      <c r="H12" s="389" t="s">
        <v>1722</v>
      </c>
      <c r="I12" s="389"/>
      <c r="J12" s="391"/>
    </row>
    <row r="13" spans="1:10" s="372" customFormat="1" ht="20.25" customHeight="1" x14ac:dyDescent="0.25">
      <c r="A13" s="606"/>
      <c r="B13" s="386"/>
      <c r="C13" s="469" t="s">
        <v>1719</v>
      </c>
      <c r="D13" s="392" t="s">
        <v>1720</v>
      </c>
      <c r="E13" s="280" t="s">
        <v>1870</v>
      </c>
      <c r="F13" s="388"/>
      <c r="G13" s="390"/>
      <c r="H13" s="389"/>
      <c r="I13" s="390"/>
      <c r="J13" s="391"/>
    </row>
    <row r="14" spans="1:10" s="372" customFormat="1" ht="20.25" customHeight="1" x14ac:dyDescent="0.25">
      <c r="A14" s="606">
        <v>3</v>
      </c>
      <c r="B14" s="386"/>
      <c r="C14" s="387" t="s">
        <v>1723</v>
      </c>
      <c r="D14" s="392"/>
      <c r="E14" s="280" t="s">
        <v>1870</v>
      </c>
      <c r="F14" s="393"/>
      <c r="G14" s="389" t="s">
        <v>1722</v>
      </c>
      <c r="H14" s="389"/>
      <c r="I14" s="389"/>
      <c r="J14" s="391"/>
    </row>
    <row r="15" spans="1:10" s="372" customFormat="1" ht="20.25" customHeight="1" x14ac:dyDescent="0.25">
      <c r="A15" s="606"/>
      <c r="B15" s="386"/>
      <c r="C15" s="469" t="s">
        <v>1719</v>
      </c>
      <c r="D15" s="392" t="s">
        <v>1720</v>
      </c>
      <c r="E15" s="280" t="s">
        <v>1870</v>
      </c>
      <c r="F15" s="393"/>
      <c r="G15" s="389"/>
      <c r="H15" s="389"/>
      <c r="I15" s="394"/>
      <c r="J15" s="391"/>
    </row>
    <row r="16" spans="1:10" s="372" customFormat="1" ht="20.25" customHeight="1" x14ac:dyDescent="0.25">
      <c r="A16" s="600">
        <v>4</v>
      </c>
      <c r="B16" s="386"/>
      <c r="C16" s="395" t="s">
        <v>1724</v>
      </c>
      <c r="D16" s="392"/>
      <c r="E16" s="280" t="s">
        <v>1870</v>
      </c>
      <c r="F16" s="393"/>
      <c r="G16" s="389"/>
      <c r="H16" s="389"/>
      <c r="I16" s="394" t="s">
        <v>1725</v>
      </c>
      <c r="J16" s="391"/>
    </row>
    <row r="17" spans="1:10" s="372" customFormat="1" ht="20.25" customHeight="1" x14ac:dyDescent="0.25">
      <c r="A17" s="601"/>
      <c r="B17" s="386"/>
      <c r="C17" s="469" t="s">
        <v>1719</v>
      </c>
      <c r="D17" s="392" t="s">
        <v>1720</v>
      </c>
      <c r="E17" s="280" t="s">
        <v>1870</v>
      </c>
      <c r="F17" s="393"/>
      <c r="G17" s="389"/>
      <c r="H17" s="389"/>
      <c r="I17" s="394"/>
      <c r="J17" s="391"/>
    </row>
    <row r="18" spans="1:10" s="372" customFormat="1" ht="20.25" customHeight="1" x14ac:dyDescent="0.25">
      <c r="A18" s="600">
        <v>4</v>
      </c>
      <c r="B18" s="386"/>
      <c r="C18" s="387" t="s">
        <v>1726</v>
      </c>
      <c r="D18" s="386"/>
      <c r="E18" s="280" t="s">
        <v>1870</v>
      </c>
      <c r="F18" s="396"/>
      <c r="G18" s="397"/>
      <c r="H18" s="397"/>
      <c r="I18" s="398" t="s">
        <v>1727</v>
      </c>
      <c r="J18" s="391"/>
    </row>
    <row r="19" spans="1:10" s="372" customFormat="1" ht="20.25" customHeight="1" x14ac:dyDescent="0.25">
      <c r="A19" s="601"/>
      <c r="B19" s="386"/>
      <c r="C19" s="469" t="s">
        <v>1719</v>
      </c>
      <c r="D19" s="392" t="s">
        <v>1720</v>
      </c>
      <c r="E19" s="280" t="s">
        <v>1870</v>
      </c>
      <c r="F19" s="396"/>
      <c r="G19" s="397"/>
      <c r="H19" s="397"/>
      <c r="I19" s="398"/>
      <c r="J19" s="391"/>
    </row>
    <row r="20" spans="1:10" s="372" customFormat="1" ht="20.25" customHeight="1" x14ac:dyDescent="0.25">
      <c r="A20" s="600">
        <v>5</v>
      </c>
      <c r="B20" s="386"/>
      <c r="C20" s="387" t="s">
        <v>1967</v>
      </c>
      <c r="D20" s="399"/>
      <c r="E20" s="280" t="s">
        <v>1870</v>
      </c>
      <c r="F20" s="396"/>
      <c r="G20" s="397"/>
      <c r="H20" s="397"/>
      <c r="I20" s="398"/>
      <c r="J20" s="391"/>
    </row>
    <row r="21" spans="1:10" s="372" customFormat="1" ht="20.25" customHeight="1" x14ac:dyDescent="0.25">
      <c r="A21" s="601"/>
      <c r="B21" s="386"/>
      <c r="C21" s="469" t="s">
        <v>1719</v>
      </c>
      <c r="D21" s="392" t="s">
        <v>1720</v>
      </c>
      <c r="E21" s="280" t="s">
        <v>1870</v>
      </c>
      <c r="F21" s="396"/>
      <c r="G21" s="397"/>
      <c r="H21" s="397"/>
      <c r="I21" s="398"/>
      <c r="J21" s="391"/>
    </row>
    <row r="22" spans="1:10" s="372" customFormat="1" ht="20.25" customHeight="1" x14ac:dyDescent="0.25">
      <c r="A22" s="606">
        <v>6</v>
      </c>
      <c r="B22" s="386"/>
      <c r="C22" s="387" t="s">
        <v>1728</v>
      </c>
      <c r="D22" s="399"/>
      <c r="E22" s="280" t="s">
        <v>1870</v>
      </c>
      <c r="F22" s="396"/>
      <c r="G22" s="397"/>
      <c r="H22" s="397"/>
      <c r="I22" s="398" t="s">
        <v>1729</v>
      </c>
      <c r="J22" s="391"/>
    </row>
    <row r="23" spans="1:10" s="372" customFormat="1" ht="20.25" customHeight="1" x14ac:dyDescent="0.25">
      <c r="A23" s="606"/>
      <c r="B23" s="386"/>
      <c r="C23" s="469" t="s">
        <v>1730</v>
      </c>
      <c r="D23" s="392" t="s">
        <v>1720</v>
      </c>
      <c r="E23" s="280" t="s">
        <v>1870</v>
      </c>
      <c r="F23" s="396"/>
      <c r="G23" s="397"/>
      <c r="H23" s="397"/>
      <c r="I23" s="398"/>
      <c r="J23" s="391"/>
    </row>
    <row r="24" spans="1:10" s="372" customFormat="1" ht="20.25" customHeight="1" x14ac:dyDescent="0.25">
      <c r="A24" s="606"/>
      <c r="B24" s="386"/>
      <c r="C24" s="469" t="s">
        <v>1731</v>
      </c>
      <c r="D24" s="392" t="s">
        <v>1720</v>
      </c>
      <c r="E24" s="280" t="s">
        <v>1870</v>
      </c>
      <c r="F24" s="396"/>
      <c r="G24" s="397"/>
      <c r="H24" s="397"/>
      <c r="I24" s="398"/>
      <c r="J24" s="391"/>
    </row>
    <row r="25" spans="1:10" s="372" customFormat="1" ht="20.25" customHeight="1" x14ac:dyDescent="0.25">
      <c r="A25" s="606">
        <v>7</v>
      </c>
      <c r="B25" s="386"/>
      <c r="C25" s="387" t="s">
        <v>1732</v>
      </c>
      <c r="D25" s="386"/>
      <c r="E25" s="280" t="s">
        <v>1870</v>
      </c>
      <c r="F25" s="393"/>
      <c r="G25" s="397"/>
      <c r="H25" s="397"/>
      <c r="I25" s="398"/>
      <c r="J25" s="391"/>
    </row>
    <row r="26" spans="1:10" s="372" customFormat="1" ht="20.25" customHeight="1" x14ac:dyDescent="0.25">
      <c r="A26" s="606"/>
      <c r="B26" s="386"/>
      <c r="C26" s="469" t="s">
        <v>1719</v>
      </c>
      <c r="D26" s="392" t="s">
        <v>1720</v>
      </c>
      <c r="E26" s="280" t="s">
        <v>1870</v>
      </c>
      <c r="F26" s="393"/>
      <c r="G26" s="397"/>
      <c r="H26" s="397"/>
      <c r="I26" s="398"/>
      <c r="J26" s="391"/>
    </row>
    <row r="27" spans="1:10" s="372" customFormat="1" ht="20.25" customHeight="1" x14ac:dyDescent="0.25">
      <c r="A27" s="606">
        <v>8</v>
      </c>
      <c r="B27" s="386"/>
      <c r="C27" s="387" t="s">
        <v>1733</v>
      </c>
      <c r="D27" s="386"/>
      <c r="E27" s="280" t="s">
        <v>1870</v>
      </c>
      <c r="F27" s="393"/>
      <c r="G27" s="397"/>
      <c r="H27" s="397"/>
      <c r="I27" s="398" t="s">
        <v>1729</v>
      </c>
      <c r="J27" s="391"/>
    </row>
    <row r="28" spans="1:10" s="372" customFormat="1" ht="20.25" customHeight="1" x14ac:dyDescent="0.25">
      <c r="A28" s="606"/>
      <c r="B28" s="386"/>
      <c r="C28" s="469" t="s">
        <v>1730</v>
      </c>
      <c r="D28" s="392" t="s">
        <v>1720</v>
      </c>
      <c r="E28" s="280" t="s">
        <v>1870</v>
      </c>
      <c r="F28" s="393"/>
      <c r="G28" s="397"/>
      <c r="H28" s="397"/>
      <c r="I28" s="398"/>
      <c r="J28" s="391"/>
    </row>
    <row r="29" spans="1:10" s="372" customFormat="1" ht="20.25" customHeight="1" x14ac:dyDescent="0.25">
      <c r="A29" s="606"/>
      <c r="B29" s="386"/>
      <c r="C29" s="469" t="s">
        <v>1731</v>
      </c>
      <c r="D29" s="392" t="s">
        <v>1720</v>
      </c>
      <c r="E29" s="280" t="s">
        <v>1870</v>
      </c>
      <c r="F29" s="393"/>
      <c r="G29" s="397"/>
      <c r="H29" s="397"/>
      <c r="I29" s="398"/>
      <c r="J29" s="391"/>
    </row>
    <row r="30" spans="1:10" s="372" customFormat="1" ht="20.25" customHeight="1" x14ac:dyDescent="0.25">
      <c r="A30" s="600">
        <v>9</v>
      </c>
      <c r="B30" s="386"/>
      <c r="C30" s="395" t="s">
        <v>1734</v>
      </c>
      <c r="D30" s="392"/>
      <c r="E30" s="280" t="s">
        <v>1870</v>
      </c>
      <c r="F30" s="393"/>
      <c r="G30" s="397"/>
      <c r="H30" s="397"/>
      <c r="I30" s="398" t="s">
        <v>1735</v>
      </c>
      <c r="J30" s="391"/>
    </row>
    <row r="31" spans="1:10" s="372" customFormat="1" ht="20.25" customHeight="1" x14ac:dyDescent="0.25">
      <c r="A31" s="607"/>
      <c r="B31" s="386"/>
      <c r="C31" s="469" t="s">
        <v>1736</v>
      </c>
      <c r="D31" s="392" t="s">
        <v>1737</v>
      </c>
      <c r="E31" s="280" t="s">
        <v>1870</v>
      </c>
      <c r="F31" s="393"/>
      <c r="G31" s="397"/>
      <c r="H31" s="397"/>
      <c r="I31" s="398"/>
      <c r="J31" s="391"/>
    </row>
    <row r="32" spans="1:10" s="372" customFormat="1" ht="20.25" customHeight="1" x14ac:dyDescent="0.25">
      <c r="A32" s="601"/>
      <c r="B32" s="386"/>
      <c r="C32" s="469" t="s">
        <v>1719</v>
      </c>
      <c r="D32" s="392" t="s">
        <v>1738</v>
      </c>
      <c r="E32" s="280" t="s">
        <v>1870</v>
      </c>
      <c r="F32" s="393"/>
      <c r="G32" s="397"/>
      <c r="H32" s="397"/>
      <c r="I32" s="398"/>
      <c r="J32" s="391"/>
    </row>
    <row r="33" spans="1:10" s="372" customFormat="1" ht="20.25" customHeight="1" x14ac:dyDescent="0.25">
      <c r="A33" s="606">
        <v>10</v>
      </c>
      <c r="B33" s="386"/>
      <c r="C33" s="387" t="s">
        <v>1739</v>
      </c>
      <c r="D33" s="386"/>
      <c r="E33" s="280" t="s">
        <v>1870</v>
      </c>
      <c r="F33" s="393"/>
      <c r="G33" s="397"/>
      <c r="H33" s="397"/>
      <c r="I33" s="398" t="s">
        <v>1740</v>
      </c>
      <c r="J33" s="391"/>
    </row>
    <row r="34" spans="1:10" s="372" customFormat="1" ht="20.25" customHeight="1" x14ac:dyDescent="0.25">
      <c r="A34" s="606"/>
      <c r="B34" s="386"/>
      <c r="C34" s="469" t="s">
        <v>1731</v>
      </c>
      <c r="D34" s="392" t="s">
        <v>1738</v>
      </c>
      <c r="E34" s="280" t="s">
        <v>1870</v>
      </c>
      <c r="F34" s="393"/>
      <c r="G34" s="397"/>
      <c r="H34" s="397"/>
      <c r="I34" s="398"/>
      <c r="J34" s="391"/>
    </row>
    <row r="35" spans="1:10" s="372" customFormat="1" ht="20.25" customHeight="1" x14ac:dyDescent="0.25">
      <c r="A35" s="606">
        <v>11</v>
      </c>
      <c r="B35" s="386"/>
      <c r="C35" s="387" t="s">
        <v>1968</v>
      </c>
      <c r="D35" s="386"/>
      <c r="E35" s="280" t="s">
        <v>1870</v>
      </c>
      <c r="F35" s="393"/>
      <c r="G35" s="397"/>
      <c r="H35" s="397"/>
      <c r="I35" s="398" t="s">
        <v>1741</v>
      </c>
      <c r="J35" s="391"/>
    </row>
    <row r="36" spans="1:10" s="372" customFormat="1" ht="20.25" customHeight="1" x14ac:dyDescent="0.25">
      <c r="A36" s="606"/>
      <c r="B36" s="386"/>
      <c r="C36" s="469" t="s">
        <v>1730</v>
      </c>
      <c r="D36" s="392" t="s">
        <v>1738</v>
      </c>
      <c r="E36" s="280" t="s">
        <v>1870</v>
      </c>
      <c r="F36" s="393"/>
      <c r="G36" s="397"/>
      <c r="H36" s="397"/>
      <c r="I36" s="398"/>
      <c r="J36" s="391"/>
    </row>
    <row r="37" spans="1:10" s="372" customFormat="1" ht="20.25" customHeight="1" x14ac:dyDescent="0.25">
      <c r="A37" s="606"/>
      <c r="B37" s="386"/>
      <c r="C37" s="469" t="s">
        <v>1731</v>
      </c>
      <c r="D37" s="392" t="s">
        <v>1738</v>
      </c>
      <c r="E37" s="280" t="s">
        <v>1870</v>
      </c>
      <c r="F37" s="393"/>
      <c r="G37" s="397"/>
      <c r="H37" s="397"/>
      <c r="I37" s="398"/>
      <c r="J37" s="391"/>
    </row>
    <row r="38" spans="1:10" s="372" customFormat="1" ht="20.25" customHeight="1" x14ac:dyDescent="0.25">
      <c r="A38" s="606">
        <v>12</v>
      </c>
      <c r="B38" s="386"/>
      <c r="C38" s="387" t="s">
        <v>1969</v>
      </c>
      <c r="D38" s="386"/>
      <c r="E38" s="280" t="s">
        <v>1870</v>
      </c>
      <c r="F38" s="393"/>
      <c r="G38" s="397"/>
      <c r="H38" s="397"/>
      <c r="I38" s="398" t="s">
        <v>1742</v>
      </c>
      <c r="J38" s="391"/>
    </row>
    <row r="39" spans="1:10" s="372" customFormat="1" ht="20.25" customHeight="1" x14ac:dyDescent="0.25">
      <c r="A39" s="606"/>
      <c r="B39" s="386"/>
      <c r="C39" s="469" t="s">
        <v>1736</v>
      </c>
      <c r="D39" s="400" t="s">
        <v>1743</v>
      </c>
      <c r="E39" s="280" t="s">
        <v>1870</v>
      </c>
      <c r="F39" s="393"/>
      <c r="G39" s="397"/>
      <c r="H39" s="397"/>
      <c r="I39" s="398"/>
      <c r="J39" s="391"/>
    </row>
    <row r="40" spans="1:10" s="372" customFormat="1" ht="20.25" customHeight="1" x14ac:dyDescent="0.25">
      <c r="A40" s="606"/>
      <c r="B40" s="386"/>
      <c r="C40" s="469" t="s">
        <v>1731</v>
      </c>
      <c r="D40" s="392" t="s">
        <v>1738</v>
      </c>
      <c r="E40" s="280" t="s">
        <v>1870</v>
      </c>
      <c r="F40" s="393"/>
      <c r="G40" s="397"/>
      <c r="H40" s="397"/>
      <c r="I40" s="398"/>
      <c r="J40" s="391"/>
    </row>
    <row r="41" spans="1:10" s="372" customFormat="1" ht="20.25" customHeight="1" x14ac:dyDescent="0.25">
      <c r="A41" s="606">
        <v>13</v>
      </c>
      <c r="B41" s="386"/>
      <c r="C41" s="387" t="s">
        <v>1970</v>
      </c>
      <c r="D41" s="386"/>
      <c r="E41" s="280" t="s">
        <v>1870</v>
      </c>
      <c r="F41" s="393"/>
      <c r="G41" s="397"/>
      <c r="H41" s="397"/>
      <c r="I41" s="398" t="s">
        <v>1744</v>
      </c>
      <c r="J41" s="391"/>
    </row>
    <row r="42" spans="1:10" s="372" customFormat="1" ht="20.25" customHeight="1" x14ac:dyDescent="0.25">
      <c r="A42" s="606"/>
      <c r="B42" s="386"/>
      <c r="C42" s="469" t="s">
        <v>1731</v>
      </c>
      <c r="D42" s="392" t="s">
        <v>1738</v>
      </c>
      <c r="E42" s="280" t="s">
        <v>1870</v>
      </c>
      <c r="F42" s="393"/>
      <c r="G42" s="397"/>
      <c r="H42" s="397"/>
      <c r="I42" s="398"/>
      <c r="J42" s="391"/>
    </row>
    <row r="43" spans="1:10" s="372" customFormat="1" ht="20.25" customHeight="1" x14ac:dyDescent="0.25">
      <c r="A43" s="606">
        <v>14</v>
      </c>
      <c r="B43" s="386"/>
      <c r="C43" s="387" t="s">
        <v>1971</v>
      </c>
      <c r="D43" s="386"/>
      <c r="E43" s="280" t="s">
        <v>1870</v>
      </c>
      <c r="F43" s="393"/>
      <c r="G43" s="397"/>
      <c r="H43" s="397"/>
      <c r="I43" s="398" t="s">
        <v>1741</v>
      </c>
      <c r="J43" s="391"/>
    </row>
    <row r="44" spans="1:10" s="372" customFormat="1" ht="20.25" customHeight="1" x14ac:dyDescent="0.25">
      <c r="A44" s="606"/>
      <c r="B44" s="386"/>
      <c r="C44" s="469" t="s">
        <v>1730</v>
      </c>
      <c r="D44" s="392" t="s">
        <v>1738</v>
      </c>
      <c r="E44" s="280" t="s">
        <v>1870</v>
      </c>
      <c r="F44" s="393"/>
      <c r="G44" s="397"/>
      <c r="H44" s="397"/>
      <c r="I44" s="398"/>
      <c r="J44" s="391"/>
    </row>
    <row r="45" spans="1:10" s="372" customFormat="1" ht="20.25" customHeight="1" x14ac:dyDescent="0.25">
      <c r="A45" s="606"/>
      <c r="B45" s="386"/>
      <c r="C45" s="469" t="s">
        <v>1731</v>
      </c>
      <c r="D45" s="392" t="s">
        <v>1738</v>
      </c>
      <c r="E45" s="280" t="s">
        <v>1870</v>
      </c>
      <c r="F45" s="393"/>
      <c r="G45" s="397"/>
      <c r="H45" s="397"/>
      <c r="I45" s="398"/>
      <c r="J45" s="391"/>
    </row>
    <row r="46" spans="1:10" s="372" customFormat="1" ht="20.25" customHeight="1" x14ac:dyDescent="0.25">
      <c r="A46" s="600">
        <v>15</v>
      </c>
      <c r="B46" s="386"/>
      <c r="C46" s="401" t="s">
        <v>1745</v>
      </c>
      <c r="D46" s="392"/>
      <c r="E46" s="280" t="s">
        <v>1870</v>
      </c>
      <c r="F46" s="393"/>
      <c r="G46" s="397"/>
      <c r="H46" s="397"/>
      <c r="I46" s="398"/>
      <c r="J46" s="391"/>
    </row>
    <row r="47" spans="1:10" s="372" customFormat="1" ht="20.25" customHeight="1" x14ac:dyDescent="0.25">
      <c r="A47" s="607"/>
      <c r="B47" s="386"/>
      <c r="C47" s="469" t="s">
        <v>1736</v>
      </c>
      <c r="D47" s="392" t="s">
        <v>1746</v>
      </c>
      <c r="E47" s="280" t="s">
        <v>1870</v>
      </c>
      <c r="F47" s="393"/>
      <c r="G47" s="397"/>
      <c r="H47" s="397"/>
      <c r="I47" s="398" t="s">
        <v>1747</v>
      </c>
      <c r="J47" s="391"/>
    </row>
    <row r="48" spans="1:10" s="372" customFormat="1" ht="20.25" customHeight="1" x14ac:dyDescent="0.25">
      <c r="A48" s="601"/>
      <c r="B48" s="386"/>
      <c r="C48" s="469" t="s">
        <v>1719</v>
      </c>
      <c r="D48" s="392" t="s">
        <v>1738</v>
      </c>
      <c r="E48" s="280" t="s">
        <v>1870</v>
      </c>
      <c r="F48" s="393"/>
      <c r="G48" s="397"/>
      <c r="H48" s="397"/>
      <c r="I48" s="398"/>
      <c r="J48" s="391"/>
    </row>
    <row r="49" spans="1:10" s="372" customFormat="1" ht="20.25" customHeight="1" x14ac:dyDescent="0.25">
      <c r="A49" s="600">
        <v>16</v>
      </c>
      <c r="B49" s="386"/>
      <c r="C49" s="395" t="s">
        <v>1748</v>
      </c>
      <c r="D49" s="392"/>
      <c r="E49" s="280" t="s">
        <v>1870</v>
      </c>
      <c r="F49" s="393"/>
      <c r="G49" s="397"/>
      <c r="H49" s="397"/>
      <c r="I49" s="398"/>
      <c r="J49" s="391"/>
    </row>
    <row r="50" spans="1:10" s="372" customFormat="1" ht="20.25" customHeight="1" x14ac:dyDescent="0.25">
      <c r="A50" s="607"/>
      <c r="B50" s="386"/>
      <c r="C50" s="469" t="s">
        <v>1749</v>
      </c>
      <c r="D50" s="392" t="s">
        <v>1750</v>
      </c>
      <c r="E50" s="280" t="s">
        <v>1870</v>
      </c>
      <c r="F50" s="393"/>
      <c r="G50" s="397"/>
      <c r="H50" s="397"/>
      <c r="I50" s="398"/>
      <c r="J50" s="391"/>
    </row>
    <row r="51" spans="1:10" s="372" customFormat="1" ht="20.25" customHeight="1" x14ac:dyDescent="0.25">
      <c r="A51" s="607"/>
      <c r="B51" s="386"/>
      <c r="C51" s="469" t="s">
        <v>1751</v>
      </c>
      <c r="D51" s="392" t="s">
        <v>1752</v>
      </c>
      <c r="E51" s="280" t="s">
        <v>1870</v>
      </c>
      <c r="F51" s="393"/>
      <c r="G51" s="397"/>
      <c r="H51" s="397"/>
      <c r="I51" s="398"/>
      <c r="J51" s="391"/>
    </row>
    <row r="52" spans="1:10" s="372" customFormat="1" ht="20.25" customHeight="1" x14ac:dyDescent="0.25">
      <c r="A52" s="601"/>
      <c r="B52" s="386"/>
      <c r="C52" s="469" t="s">
        <v>1719</v>
      </c>
      <c r="D52" s="392" t="s">
        <v>1738</v>
      </c>
      <c r="E52" s="280" t="s">
        <v>1870</v>
      </c>
      <c r="F52" s="393"/>
      <c r="G52" s="397"/>
      <c r="H52" s="397"/>
      <c r="I52" s="398"/>
      <c r="J52" s="391"/>
    </row>
    <row r="53" spans="1:10" s="372" customFormat="1" ht="20.25" customHeight="1" x14ac:dyDescent="0.25">
      <c r="A53" s="606">
        <v>17</v>
      </c>
      <c r="B53" s="386"/>
      <c r="C53" s="387" t="s">
        <v>1972</v>
      </c>
      <c r="D53" s="386"/>
      <c r="E53" s="280" t="s">
        <v>1870</v>
      </c>
      <c r="F53" s="393"/>
      <c r="G53" s="397"/>
      <c r="H53" s="397"/>
      <c r="I53" s="398"/>
      <c r="J53" s="391"/>
    </row>
    <row r="54" spans="1:10" s="372" customFormat="1" ht="20.25" customHeight="1" x14ac:dyDescent="0.25">
      <c r="A54" s="606"/>
      <c r="B54" s="386"/>
      <c r="C54" s="469" t="s">
        <v>1753</v>
      </c>
      <c r="D54" s="392"/>
      <c r="E54" s="280" t="s">
        <v>1870</v>
      </c>
      <c r="F54" s="393"/>
      <c r="G54" s="397"/>
      <c r="H54" s="397"/>
      <c r="I54" s="398"/>
      <c r="J54" s="391"/>
    </row>
    <row r="55" spans="1:10" s="372" customFormat="1" ht="20.25" customHeight="1" x14ac:dyDescent="0.25">
      <c r="A55" s="606"/>
      <c r="B55" s="386"/>
      <c r="C55" s="469" t="s">
        <v>1754</v>
      </c>
      <c r="D55" s="392"/>
      <c r="E55" s="280" t="s">
        <v>1870</v>
      </c>
      <c r="F55" s="393"/>
      <c r="G55" s="397"/>
      <c r="H55" s="397"/>
      <c r="I55" s="398"/>
      <c r="J55" s="391"/>
    </row>
    <row r="56" spans="1:10" s="372" customFormat="1" ht="20.25" customHeight="1" x14ac:dyDescent="0.25">
      <c r="A56" s="606"/>
      <c r="B56" s="386"/>
      <c r="C56" s="469" t="s">
        <v>1755</v>
      </c>
      <c r="D56" s="392" t="s">
        <v>1756</v>
      </c>
      <c r="E56" s="280" t="s">
        <v>1870</v>
      </c>
      <c r="F56" s="393"/>
      <c r="G56" s="397"/>
      <c r="H56" s="397"/>
      <c r="I56" s="398"/>
      <c r="J56" s="391"/>
    </row>
    <row r="57" spans="1:10" s="372" customFormat="1" ht="20.25" customHeight="1" x14ac:dyDescent="0.25">
      <c r="A57" s="606"/>
      <c r="B57" s="386"/>
      <c r="C57" s="469" t="s">
        <v>1757</v>
      </c>
      <c r="D57" s="392" t="s">
        <v>1758</v>
      </c>
      <c r="E57" s="280" t="s">
        <v>1870</v>
      </c>
      <c r="F57" s="393"/>
      <c r="G57" s="397"/>
      <c r="H57" s="397"/>
      <c r="I57" s="398"/>
      <c r="J57" s="391"/>
    </row>
    <row r="58" spans="1:10" s="372" customFormat="1" ht="20.25" customHeight="1" x14ac:dyDescent="0.25">
      <c r="A58" s="606"/>
      <c r="B58" s="386"/>
      <c r="C58" s="469" t="s">
        <v>1759</v>
      </c>
      <c r="D58" s="392"/>
      <c r="E58" s="280" t="s">
        <v>1870</v>
      </c>
      <c r="F58" s="393"/>
      <c r="G58" s="397"/>
      <c r="H58" s="397"/>
      <c r="I58" s="398"/>
      <c r="J58" s="391"/>
    </row>
    <row r="59" spans="1:10" s="372" customFormat="1" ht="20.25" customHeight="1" x14ac:dyDescent="0.25">
      <c r="A59" s="606"/>
      <c r="B59" s="386"/>
      <c r="C59" s="469" t="s">
        <v>1973</v>
      </c>
      <c r="D59" s="392" t="s">
        <v>1760</v>
      </c>
      <c r="E59" s="280" t="s">
        <v>1870</v>
      </c>
      <c r="F59" s="393"/>
      <c r="G59" s="397"/>
      <c r="H59" s="397"/>
      <c r="I59" s="398"/>
      <c r="J59" s="391"/>
    </row>
    <row r="60" spans="1:10" s="372" customFormat="1" ht="20.25" customHeight="1" x14ac:dyDescent="0.25">
      <c r="A60" s="606">
        <v>18</v>
      </c>
      <c r="B60" s="386"/>
      <c r="C60" s="387" t="s">
        <v>1974</v>
      </c>
      <c r="D60" s="386"/>
      <c r="E60" s="280" t="s">
        <v>1870</v>
      </c>
      <c r="F60" s="393"/>
      <c r="G60" s="397"/>
      <c r="H60" s="397"/>
      <c r="I60" s="398"/>
      <c r="J60" s="391"/>
    </row>
    <row r="61" spans="1:10" s="372" customFormat="1" ht="20.25" customHeight="1" x14ac:dyDescent="0.25">
      <c r="A61" s="606"/>
      <c r="B61" s="386"/>
      <c r="C61" s="469" t="s">
        <v>1975</v>
      </c>
      <c r="D61" s="392"/>
      <c r="E61" s="280" t="s">
        <v>1870</v>
      </c>
      <c r="F61" s="393"/>
      <c r="G61" s="397"/>
      <c r="H61" s="397"/>
      <c r="I61" s="398"/>
      <c r="J61" s="391"/>
    </row>
    <row r="62" spans="1:10" s="372" customFormat="1" ht="20.25" customHeight="1" x14ac:dyDescent="0.25">
      <c r="A62" s="606"/>
      <c r="B62" s="386"/>
      <c r="C62" s="469" t="s">
        <v>1976</v>
      </c>
      <c r="D62" s="392"/>
      <c r="E62" s="280" t="s">
        <v>1870</v>
      </c>
      <c r="F62" s="393"/>
      <c r="G62" s="397"/>
      <c r="H62" s="397"/>
      <c r="I62" s="398"/>
      <c r="J62" s="391"/>
    </row>
    <row r="63" spans="1:10" s="372" customFormat="1" ht="20.25" customHeight="1" x14ac:dyDescent="0.25">
      <c r="A63" s="606"/>
      <c r="B63" s="386"/>
      <c r="C63" s="469" t="s">
        <v>1977</v>
      </c>
      <c r="D63" s="392" t="s">
        <v>1761</v>
      </c>
      <c r="E63" s="280" t="s">
        <v>1870</v>
      </c>
      <c r="F63" s="393"/>
      <c r="G63" s="397"/>
      <c r="H63" s="397"/>
      <c r="I63" s="398"/>
      <c r="J63" s="391"/>
    </row>
    <row r="64" spans="1:10" s="372" customFormat="1" ht="20.25" customHeight="1" x14ac:dyDescent="0.25">
      <c r="A64" s="606"/>
      <c r="B64" s="386"/>
      <c r="C64" s="469" t="s">
        <v>1978</v>
      </c>
      <c r="D64" s="392" t="s">
        <v>1762</v>
      </c>
      <c r="E64" s="280" t="s">
        <v>1870</v>
      </c>
      <c r="F64" s="393"/>
      <c r="G64" s="397"/>
      <c r="H64" s="397"/>
      <c r="I64" s="398"/>
      <c r="J64" s="391"/>
    </row>
    <row r="65" spans="1:10" s="372" customFormat="1" ht="20.25" customHeight="1" x14ac:dyDescent="0.25">
      <c r="A65" s="606"/>
      <c r="B65" s="386"/>
      <c r="C65" s="469" t="s">
        <v>1759</v>
      </c>
      <c r="D65" s="392"/>
      <c r="E65" s="280" t="s">
        <v>1870</v>
      </c>
      <c r="F65" s="393"/>
      <c r="G65" s="397"/>
      <c r="H65" s="397"/>
      <c r="I65" s="398"/>
      <c r="J65" s="391"/>
    </row>
    <row r="66" spans="1:10" s="372" customFormat="1" ht="20.25" customHeight="1" x14ac:dyDescent="0.25">
      <c r="A66" s="606"/>
      <c r="B66" s="386"/>
      <c r="C66" s="469" t="s">
        <v>1973</v>
      </c>
      <c r="D66" s="392" t="s">
        <v>1763</v>
      </c>
      <c r="E66" s="280" t="s">
        <v>1870</v>
      </c>
      <c r="F66" s="393"/>
      <c r="G66" s="397"/>
      <c r="H66" s="397"/>
      <c r="I66" s="398"/>
      <c r="J66" s="391"/>
    </row>
    <row r="67" spans="1:10" s="372" customFormat="1" ht="20.25" customHeight="1" x14ac:dyDescent="0.25">
      <c r="A67" s="606">
        <v>19</v>
      </c>
      <c r="B67" s="386"/>
      <c r="C67" s="387" t="s">
        <v>1979</v>
      </c>
      <c r="D67" s="386"/>
      <c r="E67" s="280" t="s">
        <v>1870</v>
      </c>
      <c r="F67" s="393"/>
      <c r="G67" s="397"/>
      <c r="H67" s="397"/>
      <c r="I67" s="398" t="s">
        <v>1727</v>
      </c>
      <c r="J67" s="391"/>
    </row>
    <row r="68" spans="1:10" s="372" customFormat="1" ht="20.25" customHeight="1" x14ac:dyDescent="0.25">
      <c r="A68" s="606"/>
      <c r="B68" s="386"/>
      <c r="C68" s="469" t="s">
        <v>1973</v>
      </c>
      <c r="D68" s="392" t="s">
        <v>1763</v>
      </c>
      <c r="E68" s="280" t="s">
        <v>1870</v>
      </c>
      <c r="F68" s="393"/>
      <c r="G68" s="397"/>
      <c r="H68" s="397"/>
      <c r="I68" s="398"/>
      <c r="J68" s="391"/>
    </row>
    <row r="69" spans="1:10" s="372" customFormat="1" ht="20.25" customHeight="1" x14ac:dyDescent="0.25">
      <c r="A69" s="606">
        <v>20</v>
      </c>
      <c r="B69" s="386"/>
      <c r="C69" s="387" t="s">
        <v>1980</v>
      </c>
      <c r="D69" s="386"/>
      <c r="E69" s="280" t="s">
        <v>1870</v>
      </c>
      <c r="F69" s="393"/>
      <c r="G69" s="397"/>
      <c r="H69" s="397"/>
      <c r="I69" s="398"/>
      <c r="J69" s="391"/>
    </row>
    <row r="70" spans="1:10" s="372" customFormat="1" ht="20.25" customHeight="1" x14ac:dyDescent="0.25">
      <c r="A70" s="606"/>
      <c r="B70" s="386"/>
      <c r="C70" s="469" t="s">
        <v>1973</v>
      </c>
      <c r="D70" s="392" t="s">
        <v>1763</v>
      </c>
      <c r="E70" s="280" t="s">
        <v>1870</v>
      </c>
      <c r="F70" s="393"/>
      <c r="G70" s="397"/>
      <c r="H70" s="397"/>
      <c r="I70" s="398"/>
      <c r="J70" s="391"/>
    </row>
    <row r="71" spans="1:10" s="372" customFormat="1" ht="20.25" customHeight="1" x14ac:dyDescent="0.25">
      <c r="A71" s="606">
        <v>21</v>
      </c>
      <c r="B71" s="386"/>
      <c r="C71" s="387" t="s">
        <v>1981</v>
      </c>
      <c r="D71" s="386"/>
      <c r="E71" s="280" t="s">
        <v>1870</v>
      </c>
      <c r="F71" s="393"/>
      <c r="G71" s="397"/>
      <c r="H71" s="397"/>
      <c r="I71" s="398"/>
      <c r="J71" s="391"/>
    </row>
    <row r="72" spans="1:10" s="372" customFormat="1" ht="20.25" customHeight="1" x14ac:dyDescent="0.25">
      <c r="A72" s="606"/>
      <c r="B72" s="386"/>
      <c r="C72" s="469" t="s">
        <v>1982</v>
      </c>
      <c r="D72" s="392" t="s">
        <v>1763</v>
      </c>
      <c r="E72" s="280" t="s">
        <v>1870</v>
      </c>
      <c r="F72" s="393"/>
      <c r="G72" s="397"/>
      <c r="H72" s="397"/>
      <c r="I72" s="398"/>
      <c r="J72" s="391"/>
    </row>
    <row r="73" spans="1:10" s="372" customFormat="1" ht="20.25" customHeight="1" x14ac:dyDescent="0.25">
      <c r="A73" s="606"/>
      <c r="B73" s="386"/>
      <c r="C73" s="469" t="s">
        <v>1973</v>
      </c>
      <c r="D73" s="392" t="s">
        <v>1763</v>
      </c>
      <c r="E73" s="280" t="s">
        <v>1870</v>
      </c>
      <c r="F73" s="393"/>
      <c r="G73" s="397"/>
      <c r="H73" s="397"/>
      <c r="I73" s="398"/>
      <c r="J73" s="391"/>
    </row>
    <row r="74" spans="1:10" s="372" customFormat="1" ht="20.25" customHeight="1" x14ac:dyDescent="0.25">
      <c r="A74" s="606">
        <v>22</v>
      </c>
      <c r="B74" s="386"/>
      <c r="C74" s="387" t="s">
        <v>1983</v>
      </c>
      <c r="D74" s="386"/>
      <c r="E74" s="280" t="s">
        <v>1870</v>
      </c>
      <c r="F74" s="393"/>
      <c r="G74" s="397"/>
      <c r="H74" s="397"/>
      <c r="I74" s="398"/>
      <c r="J74" s="391"/>
    </row>
    <row r="75" spans="1:10" s="372" customFormat="1" ht="20.25" customHeight="1" x14ac:dyDescent="0.25">
      <c r="A75" s="606"/>
      <c r="B75" s="386"/>
      <c r="C75" s="469" t="s">
        <v>1973</v>
      </c>
      <c r="D75" s="392" t="s">
        <v>1763</v>
      </c>
      <c r="E75" s="280" t="s">
        <v>1870</v>
      </c>
      <c r="F75" s="393"/>
      <c r="G75" s="397"/>
      <c r="H75" s="397"/>
      <c r="I75" s="398"/>
      <c r="J75" s="391"/>
    </row>
    <row r="76" spans="1:10" s="372" customFormat="1" ht="20.25" customHeight="1" x14ac:dyDescent="0.25">
      <c r="A76" s="606">
        <v>23</v>
      </c>
      <c r="B76" s="386"/>
      <c r="C76" s="387" t="s">
        <v>1984</v>
      </c>
      <c r="D76" s="386"/>
      <c r="E76" s="280" t="s">
        <v>1870</v>
      </c>
      <c r="F76" s="393"/>
      <c r="G76" s="397"/>
      <c r="H76" s="397"/>
      <c r="I76" s="398" t="s">
        <v>1764</v>
      </c>
      <c r="J76" s="391"/>
    </row>
    <row r="77" spans="1:10" s="372" customFormat="1" ht="20.25" customHeight="1" x14ac:dyDescent="0.25">
      <c r="A77" s="606"/>
      <c r="B77" s="386"/>
      <c r="C77" s="469" t="s">
        <v>1982</v>
      </c>
      <c r="D77" s="392" t="s">
        <v>1763</v>
      </c>
      <c r="E77" s="280" t="s">
        <v>1870</v>
      </c>
      <c r="F77" s="393"/>
      <c r="G77" s="397"/>
      <c r="H77" s="397"/>
      <c r="I77" s="398"/>
      <c r="J77" s="391"/>
    </row>
    <row r="78" spans="1:10" s="372" customFormat="1" ht="20.25" customHeight="1" x14ac:dyDescent="0.25">
      <c r="A78" s="606"/>
      <c r="B78" s="386"/>
      <c r="C78" s="469" t="s">
        <v>1973</v>
      </c>
      <c r="D78" s="392" t="s">
        <v>1763</v>
      </c>
      <c r="E78" s="280" t="s">
        <v>1870</v>
      </c>
      <c r="F78" s="393"/>
      <c r="G78" s="397"/>
      <c r="H78" s="397"/>
      <c r="I78" s="398"/>
      <c r="J78" s="391"/>
    </row>
    <row r="79" spans="1:10" s="372" customFormat="1" ht="20.25" customHeight="1" x14ac:dyDescent="0.25">
      <c r="A79" s="600">
        <v>24</v>
      </c>
      <c r="B79" s="386"/>
      <c r="C79" s="401" t="s">
        <v>1765</v>
      </c>
      <c r="D79" s="392"/>
      <c r="E79" s="280" t="s">
        <v>1870</v>
      </c>
      <c r="F79" s="393"/>
      <c r="G79" s="397"/>
      <c r="H79" s="397"/>
      <c r="I79" s="398" t="s">
        <v>1735</v>
      </c>
      <c r="J79" s="391"/>
    </row>
    <row r="80" spans="1:10" s="372" customFormat="1" ht="20.25" customHeight="1" x14ac:dyDescent="0.25">
      <c r="A80" s="601"/>
      <c r="B80" s="386"/>
      <c r="C80" s="1" t="s">
        <v>1731</v>
      </c>
      <c r="D80" s="392" t="s">
        <v>1763</v>
      </c>
      <c r="E80" s="280" t="s">
        <v>1870</v>
      </c>
      <c r="F80" s="393"/>
      <c r="G80" s="397"/>
      <c r="H80" s="397"/>
      <c r="I80" s="398"/>
      <c r="J80" s="391"/>
    </row>
    <row r="81" spans="1:10" s="372" customFormat="1" ht="20.25" customHeight="1" x14ac:dyDescent="0.25">
      <c r="A81" s="606">
        <v>25</v>
      </c>
      <c r="B81" s="386"/>
      <c r="C81" s="387" t="s">
        <v>1985</v>
      </c>
      <c r="D81" s="386"/>
      <c r="E81" s="280" t="s">
        <v>1870</v>
      </c>
      <c r="F81" s="393"/>
      <c r="G81" s="397"/>
      <c r="H81" s="397"/>
      <c r="I81" s="398"/>
      <c r="J81" s="391"/>
    </row>
    <row r="82" spans="1:10" s="372" customFormat="1" ht="20.25" customHeight="1" x14ac:dyDescent="0.25">
      <c r="A82" s="606"/>
      <c r="B82" s="386"/>
      <c r="C82" s="469" t="s">
        <v>1973</v>
      </c>
      <c r="D82" s="392" t="s">
        <v>1763</v>
      </c>
      <c r="E82" s="280" t="s">
        <v>1870</v>
      </c>
      <c r="F82" s="393"/>
      <c r="G82" s="397"/>
      <c r="H82" s="397"/>
      <c r="I82" s="398"/>
      <c r="J82" s="391"/>
    </row>
    <row r="83" spans="1:10" s="372" customFormat="1" ht="20.25" customHeight="1" x14ac:dyDescent="0.25">
      <c r="A83" s="608">
        <v>26</v>
      </c>
      <c r="B83" s="386"/>
      <c r="C83" s="387" t="s">
        <v>1986</v>
      </c>
      <c r="D83" s="386"/>
      <c r="E83" s="280" t="s">
        <v>1870</v>
      </c>
      <c r="F83" s="393"/>
      <c r="G83" s="397"/>
      <c r="H83" s="397"/>
      <c r="I83" s="398" t="s">
        <v>1766</v>
      </c>
      <c r="J83" s="391"/>
    </row>
    <row r="84" spans="1:10" s="372" customFormat="1" ht="20.25" customHeight="1" x14ac:dyDescent="0.25">
      <c r="A84" s="608"/>
      <c r="B84" s="386"/>
      <c r="C84" s="469" t="s">
        <v>1982</v>
      </c>
      <c r="D84" s="392" t="s">
        <v>1763</v>
      </c>
      <c r="E84" s="280" t="s">
        <v>1870</v>
      </c>
      <c r="F84" s="393"/>
      <c r="G84" s="397"/>
      <c r="H84" s="397"/>
      <c r="I84" s="398"/>
      <c r="J84" s="391"/>
    </row>
    <row r="85" spans="1:10" s="372" customFormat="1" ht="20.25" customHeight="1" x14ac:dyDescent="0.25">
      <c r="A85" s="608"/>
      <c r="B85" s="386"/>
      <c r="C85" s="469" t="s">
        <v>1973</v>
      </c>
      <c r="D85" s="392" t="s">
        <v>1763</v>
      </c>
      <c r="E85" s="280" t="s">
        <v>1870</v>
      </c>
      <c r="F85" s="393"/>
      <c r="G85" s="397"/>
      <c r="H85" s="397"/>
      <c r="I85" s="398"/>
      <c r="J85" s="391"/>
    </row>
    <row r="86" spans="1:10" s="372" customFormat="1" ht="20.25" customHeight="1" x14ac:dyDescent="0.25">
      <c r="A86" s="608">
        <v>27</v>
      </c>
      <c r="B86" s="386"/>
      <c r="C86" s="387" t="s">
        <v>1987</v>
      </c>
      <c r="D86" s="399"/>
      <c r="E86" s="280" t="s">
        <v>1870</v>
      </c>
      <c r="F86" s="393"/>
      <c r="G86" s="397"/>
      <c r="H86" s="397"/>
      <c r="I86" s="398" t="s">
        <v>1742</v>
      </c>
      <c r="J86" s="391"/>
    </row>
    <row r="87" spans="1:10" s="372" customFormat="1" ht="20.25" customHeight="1" x14ac:dyDescent="0.25">
      <c r="A87" s="608"/>
      <c r="B87" s="386"/>
      <c r="C87" s="469" t="s">
        <v>1988</v>
      </c>
      <c r="D87" s="392" t="s">
        <v>1767</v>
      </c>
      <c r="E87" s="280" t="s">
        <v>1870</v>
      </c>
      <c r="F87" s="393"/>
      <c r="G87" s="397"/>
      <c r="H87" s="397"/>
      <c r="I87" s="398"/>
      <c r="J87" s="391"/>
    </row>
    <row r="88" spans="1:10" s="372" customFormat="1" ht="20.25" customHeight="1" x14ac:dyDescent="0.25">
      <c r="A88" s="608"/>
      <c r="B88" s="386"/>
      <c r="C88" s="469" t="s">
        <v>1973</v>
      </c>
      <c r="D88" s="392" t="s">
        <v>1763</v>
      </c>
      <c r="E88" s="280" t="s">
        <v>1870</v>
      </c>
      <c r="F88" s="393"/>
      <c r="G88" s="397"/>
      <c r="H88" s="397"/>
      <c r="I88" s="398"/>
      <c r="J88" s="391"/>
    </row>
    <row r="89" spans="1:10" s="372" customFormat="1" ht="20.25" customHeight="1" x14ac:dyDescent="0.25">
      <c r="A89" s="608">
        <v>28</v>
      </c>
      <c r="B89" s="386"/>
      <c r="C89" s="387" t="s">
        <v>1989</v>
      </c>
      <c r="D89" s="402"/>
      <c r="E89" s="280" t="s">
        <v>1870</v>
      </c>
      <c r="F89" s="403"/>
      <c r="G89" s="403"/>
      <c r="H89" s="403"/>
      <c r="I89" s="398" t="s">
        <v>1768</v>
      </c>
      <c r="J89" s="391"/>
    </row>
    <row r="90" spans="1:10" s="372" customFormat="1" ht="20.25" customHeight="1" x14ac:dyDescent="0.25">
      <c r="A90" s="608"/>
      <c r="B90" s="386"/>
      <c r="C90" s="469" t="s">
        <v>1973</v>
      </c>
      <c r="D90" s="392" t="s">
        <v>1763</v>
      </c>
      <c r="E90" s="280" t="s">
        <v>1870</v>
      </c>
      <c r="F90" s="403"/>
      <c r="G90" s="403"/>
      <c r="H90" s="403"/>
      <c r="I90" s="404"/>
      <c r="J90" s="391"/>
    </row>
    <row r="91" spans="1:10" s="372" customFormat="1" ht="20.25" customHeight="1" x14ac:dyDescent="0.25">
      <c r="A91" s="608">
        <v>29</v>
      </c>
      <c r="B91" s="386"/>
      <c r="C91" s="387" t="s">
        <v>1769</v>
      </c>
      <c r="D91" s="402"/>
      <c r="E91" s="280" t="s">
        <v>1870</v>
      </c>
      <c r="F91" s="403"/>
      <c r="G91" s="403"/>
      <c r="H91" s="403"/>
      <c r="I91" s="398" t="s">
        <v>1766</v>
      </c>
      <c r="J91" s="391"/>
    </row>
    <row r="92" spans="1:10" s="372" customFormat="1" ht="20.25" customHeight="1" x14ac:dyDescent="0.25">
      <c r="A92" s="608"/>
      <c r="B92" s="386"/>
      <c r="C92" s="469" t="s">
        <v>1982</v>
      </c>
      <c r="D92" s="392" t="s">
        <v>1763</v>
      </c>
      <c r="E92" s="280" t="s">
        <v>1870</v>
      </c>
      <c r="F92" s="403"/>
      <c r="G92" s="403"/>
      <c r="H92" s="403"/>
      <c r="I92" s="404"/>
      <c r="J92" s="391"/>
    </row>
    <row r="93" spans="1:10" s="372" customFormat="1" ht="20.25" customHeight="1" x14ac:dyDescent="0.25">
      <c r="A93" s="608"/>
      <c r="B93" s="386"/>
      <c r="C93" s="469" t="s">
        <v>1973</v>
      </c>
      <c r="D93" s="392" t="s">
        <v>1763</v>
      </c>
      <c r="E93" s="280" t="s">
        <v>1870</v>
      </c>
      <c r="F93" s="403"/>
      <c r="G93" s="403"/>
      <c r="H93" s="403"/>
      <c r="I93" s="404"/>
      <c r="J93" s="391"/>
    </row>
    <row r="94" spans="1:10" s="372" customFormat="1" ht="20.25" customHeight="1" x14ac:dyDescent="0.25">
      <c r="A94" s="609">
        <v>30</v>
      </c>
      <c r="B94" s="386"/>
      <c r="C94" s="405" t="s">
        <v>1770</v>
      </c>
      <c r="D94" s="392"/>
      <c r="E94" s="280" t="s">
        <v>1870</v>
      </c>
      <c r="F94" s="403"/>
      <c r="G94" s="403"/>
      <c r="H94" s="403"/>
      <c r="I94" s="398" t="s">
        <v>1771</v>
      </c>
      <c r="J94" s="391"/>
    </row>
    <row r="95" spans="1:10" s="372" customFormat="1" ht="20.25" customHeight="1" x14ac:dyDescent="0.25">
      <c r="A95" s="611"/>
      <c r="B95" s="386"/>
      <c r="C95" s="469" t="s">
        <v>1988</v>
      </c>
      <c r="D95" s="392" t="s">
        <v>1772</v>
      </c>
      <c r="E95" s="280" t="s">
        <v>1870</v>
      </c>
      <c r="F95" s="393"/>
      <c r="G95" s="397"/>
      <c r="H95" s="397"/>
      <c r="I95" s="398"/>
      <c r="J95" s="391"/>
    </row>
    <row r="96" spans="1:10" s="372" customFormat="1" ht="20.25" customHeight="1" x14ac:dyDescent="0.25">
      <c r="A96" s="611"/>
      <c r="B96" s="386"/>
      <c r="C96" s="470" t="s">
        <v>1731</v>
      </c>
      <c r="D96" s="392" t="s">
        <v>1763</v>
      </c>
      <c r="E96" s="280" t="s">
        <v>1870</v>
      </c>
      <c r="F96" s="403"/>
      <c r="G96" s="403"/>
      <c r="H96" s="403"/>
      <c r="I96" s="404"/>
      <c r="J96" s="391"/>
    </row>
    <row r="97" spans="1:10" s="372" customFormat="1" ht="20.25" customHeight="1" x14ac:dyDescent="0.25">
      <c r="A97" s="611"/>
      <c r="B97" s="386"/>
      <c r="C97" s="405" t="s">
        <v>1773</v>
      </c>
      <c r="D97" s="392"/>
      <c r="E97" s="280" t="s">
        <v>1870</v>
      </c>
      <c r="F97" s="403"/>
      <c r="G97" s="403"/>
      <c r="H97" s="403"/>
      <c r="I97" s="404"/>
      <c r="J97" s="391"/>
    </row>
    <row r="98" spans="1:10" s="372" customFormat="1" ht="20.25" customHeight="1" x14ac:dyDescent="0.25">
      <c r="A98" s="611"/>
      <c r="B98" s="386"/>
      <c r="C98" s="470" t="s">
        <v>1990</v>
      </c>
      <c r="D98" s="392" t="s">
        <v>1774</v>
      </c>
      <c r="E98" s="280" t="s">
        <v>1870</v>
      </c>
      <c r="F98" s="403"/>
      <c r="G98" s="403"/>
      <c r="H98" s="403"/>
      <c r="I98" s="404"/>
      <c r="J98" s="391"/>
    </row>
    <row r="99" spans="1:10" s="372" customFormat="1" ht="20.25" customHeight="1" x14ac:dyDescent="0.25">
      <c r="A99" s="611"/>
      <c r="B99" s="386"/>
      <c r="C99" s="470" t="s">
        <v>1775</v>
      </c>
      <c r="D99" s="392" t="s">
        <v>1776</v>
      </c>
      <c r="E99" s="280" t="s">
        <v>1870</v>
      </c>
      <c r="F99" s="403"/>
      <c r="G99" s="403"/>
      <c r="H99" s="403"/>
      <c r="I99" s="404"/>
      <c r="J99" s="391"/>
    </row>
    <row r="100" spans="1:10" s="372" customFormat="1" ht="20.25" customHeight="1" x14ac:dyDescent="0.25">
      <c r="A100" s="610"/>
      <c r="B100" s="386"/>
      <c r="C100" s="470" t="s">
        <v>1731</v>
      </c>
      <c r="D100" s="392" t="s">
        <v>1763</v>
      </c>
      <c r="E100" s="280" t="s">
        <v>1870</v>
      </c>
      <c r="F100" s="403"/>
      <c r="G100" s="403"/>
      <c r="H100" s="403"/>
      <c r="I100" s="404"/>
      <c r="J100" s="391"/>
    </row>
    <row r="101" spans="1:10" s="372" customFormat="1" ht="20.25" customHeight="1" x14ac:dyDescent="0.25">
      <c r="A101" s="608">
        <v>31</v>
      </c>
      <c r="B101" s="386"/>
      <c r="C101" s="387" t="s">
        <v>1991</v>
      </c>
      <c r="D101" s="402"/>
      <c r="E101" s="280" t="s">
        <v>1870</v>
      </c>
      <c r="F101" s="403"/>
      <c r="G101" s="403"/>
      <c r="H101" s="403"/>
      <c r="I101" s="404"/>
      <c r="J101" s="391"/>
    </row>
    <row r="102" spans="1:10" s="372" customFormat="1" ht="20.25" customHeight="1" x14ac:dyDescent="0.25">
      <c r="A102" s="608"/>
      <c r="B102" s="386"/>
      <c r="C102" s="469" t="s">
        <v>1975</v>
      </c>
      <c r="D102" s="402"/>
      <c r="E102" s="280" t="s">
        <v>1870</v>
      </c>
      <c r="F102" s="403"/>
      <c r="G102" s="403"/>
      <c r="H102" s="403"/>
      <c r="I102" s="404"/>
      <c r="J102" s="391"/>
    </row>
    <row r="103" spans="1:10" s="372" customFormat="1" ht="20.25" customHeight="1" x14ac:dyDescent="0.25">
      <c r="A103" s="608"/>
      <c r="B103" s="386"/>
      <c r="C103" s="469" t="s">
        <v>1976</v>
      </c>
      <c r="D103" s="402"/>
      <c r="E103" s="280" t="s">
        <v>1870</v>
      </c>
      <c r="F103" s="403"/>
      <c r="G103" s="403"/>
      <c r="H103" s="403"/>
      <c r="I103" s="404"/>
      <c r="J103" s="391"/>
    </row>
    <row r="104" spans="1:10" s="372" customFormat="1" ht="20.25" customHeight="1" x14ac:dyDescent="0.25">
      <c r="A104" s="608"/>
      <c r="B104" s="386"/>
      <c r="C104" s="469" t="s">
        <v>1977</v>
      </c>
      <c r="D104" s="392" t="s">
        <v>1777</v>
      </c>
      <c r="E104" s="280" t="s">
        <v>1870</v>
      </c>
      <c r="F104" s="403"/>
      <c r="G104" s="403"/>
      <c r="H104" s="403"/>
      <c r="I104" s="404"/>
      <c r="J104" s="391"/>
    </row>
    <row r="105" spans="1:10" s="372" customFormat="1" ht="20.25" customHeight="1" x14ac:dyDescent="0.25">
      <c r="A105" s="608"/>
      <c r="B105" s="386"/>
      <c r="C105" s="469" t="s">
        <v>1978</v>
      </c>
      <c r="D105" s="392" t="s">
        <v>1762</v>
      </c>
      <c r="E105" s="280" t="s">
        <v>1870</v>
      </c>
      <c r="F105" s="403"/>
      <c r="G105" s="403"/>
      <c r="H105" s="403"/>
      <c r="I105" s="404"/>
      <c r="J105" s="391"/>
    </row>
    <row r="106" spans="1:10" s="372" customFormat="1" ht="20.25" customHeight="1" x14ac:dyDescent="0.25">
      <c r="A106" s="608"/>
      <c r="B106" s="386"/>
      <c r="C106" s="469" t="s">
        <v>1759</v>
      </c>
      <c r="D106" s="392"/>
      <c r="E106" s="280" t="s">
        <v>1870</v>
      </c>
      <c r="F106" s="403"/>
      <c r="G106" s="403"/>
      <c r="H106" s="403"/>
      <c r="I106" s="404"/>
      <c r="J106" s="391"/>
    </row>
    <row r="107" spans="1:10" s="372" customFormat="1" ht="20.25" customHeight="1" x14ac:dyDescent="0.25">
      <c r="A107" s="608"/>
      <c r="B107" s="386"/>
      <c r="C107" s="469" t="s">
        <v>1973</v>
      </c>
      <c r="D107" s="392" t="s">
        <v>1763</v>
      </c>
      <c r="E107" s="280" t="s">
        <v>1870</v>
      </c>
      <c r="F107" s="403"/>
      <c r="G107" s="403"/>
      <c r="H107" s="403"/>
      <c r="I107" s="404"/>
      <c r="J107" s="391"/>
    </row>
    <row r="108" spans="1:10" s="372" customFormat="1" ht="20.25" customHeight="1" x14ac:dyDescent="0.25">
      <c r="A108" s="608">
        <v>32</v>
      </c>
      <c r="B108" s="386"/>
      <c r="C108" s="387" t="s">
        <v>1992</v>
      </c>
      <c r="D108" s="392"/>
      <c r="E108" s="280" t="s">
        <v>1870</v>
      </c>
      <c r="F108" s="403"/>
      <c r="G108" s="403"/>
      <c r="H108" s="403"/>
      <c r="I108" s="398" t="s">
        <v>1778</v>
      </c>
      <c r="J108" s="391"/>
    </row>
    <row r="109" spans="1:10" s="372" customFormat="1" ht="20.25" customHeight="1" x14ac:dyDescent="0.25">
      <c r="A109" s="608"/>
      <c r="B109" s="386"/>
      <c r="C109" s="469" t="s">
        <v>1779</v>
      </c>
      <c r="D109" s="392"/>
      <c r="E109" s="280" t="s">
        <v>1870</v>
      </c>
      <c r="F109" s="403"/>
      <c r="G109" s="403"/>
      <c r="H109" s="403"/>
      <c r="I109" s="404"/>
      <c r="J109" s="391"/>
    </row>
    <row r="110" spans="1:10" s="372" customFormat="1" ht="20.25" customHeight="1" x14ac:dyDescent="0.25">
      <c r="A110" s="608"/>
      <c r="B110" s="386"/>
      <c r="C110" s="469" t="s">
        <v>1780</v>
      </c>
      <c r="D110" s="392"/>
      <c r="E110" s="280" t="s">
        <v>1870</v>
      </c>
      <c r="F110" s="403"/>
      <c r="G110" s="403"/>
      <c r="H110" s="403"/>
      <c r="I110" s="404"/>
      <c r="J110" s="391"/>
    </row>
    <row r="111" spans="1:10" s="372" customFormat="1" ht="20.25" customHeight="1" x14ac:dyDescent="0.25">
      <c r="A111" s="608"/>
      <c r="B111" s="386"/>
      <c r="C111" s="469" t="s">
        <v>1781</v>
      </c>
      <c r="D111" s="392"/>
      <c r="E111" s="280" t="s">
        <v>1870</v>
      </c>
      <c r="F111" s="403"/>
      <c r="G111" s="403"/>
      <c r="H111" s="403"/>
      <c r="I111" s="404"/>
      <c r="J111" s="391"/>
    </row>
    <row r="112" spans="1:10" s="372" customFormat="1" ht="20.25" customHeight="1" x14ac:dyDescent="0.25">
      <c r="A112" s="608"/>
      <c r="B112" s="386"/>
      <c r="C112" s="469" t="s">
        <v>1782</v>
      </c>
      <c r="D112" s="392" t="s">
        <v>1783</v>
      </c>
      <c r="E112" s="280" t="s">
        <v>1870</v>
      </c>
      <c r="F112" s="403"/>
      <c r="G112" s="403"/>
      <c r="H112" s="403"/>
      <c r="I112" s="404"/>
      <c r="J112" s="391"/>
    </row>
    <row r="113" spans="1:10" s="372" customFormat="1" ht="20.25" customHeight="1" x14ac:dyDescent="0.25">
      <c r="A113" s="608"/>
      <c r="B113" s="386"/>
      <c r="C113" s="469" t="s">
        <v>1784</v>
      </c>
      <c r="D113" s="392"/>
      <c r="E113" s="280" t="s">
        <v>1870</v>
      </c>
      <c r="F113" s="403"/>
      <c r="G113" s="403"/>
      <c r="H113" s="403"/>
      <c r="I113" s="404"/>
      <c r="J113" s="391"/>
    </row>
    <row r="114" spans="1:10" s="372" customFormat="1" ht="20.25" customHeight="1" x14ac:dyDescent="0.25">
      <c r="A114" s="608"/>
      <c r="B114" s="386"/>
      <c r="C114" s="469" t="s">
        <v>1785</v>
      </c>
      <c r="D114" s="392" t="s">
        <v>1786</v>
      </c>
      <c r="E114" s="280" t="s">
        <v>1870</v>
      </c>
      <c r="F114" s="403"/>
      <c r="G114" s="403"/>
      <c r="H114" s="403"/>
      <c r="I114" s="404"/>
      <c r="J114" s="391"/>
    </row>
    <row r="115" spans="1:10" s="372" customFormat="1" ht="20.25" customHeight="1" x14ac:dyDescent="0.25">
      <c r="A115" s="608"/>
      <c r="B115" s="386"/>
      <c r="C115" s="469" t="s">
        <v>1787</v>
      </c>
      <c r="D115" s="392"/>
      <c r="E115" s="280" t="s">
        <v>1870</v>
      </c>
      <c r="F115" s="403"/>
      <c r="G115" s="403"/>
      <c r="H115" s="403"/>
      <c r="I115" s="404"/>
      <c r="J115" s="391"/>
    </row>
    <row r="116" spans="1:10" s="372" customFormat="1" ht="20.25" customHeight="1" x14ac:dyDescent="0.25">
      <c r="A116" s="608"/>
      <c r="B116" s="386"/>
      <c r="C116" s="469" t="s">
        <v>1788</v>
      </c>
      <c r="D116" s="392" t="s">
        <v>1786</v>
      </c>
      <c r="E116" s="280" t="s">
        <v>1870</v>
      </c>
      <c r="F116" s="403"/>
      <c r="G116" s="403"/>
      <c r="H116" s="403"/>
      <c r="I116" s="404"/>
      <c r="J116" s="391"/>
    </row>
    <row r="117" spans="1:10" s="372" customFormat="1" ht="20.25" customHeight="1" x14ac:dyDescent="0.25">
      <c r="A117" s="608"/>
      <c r="B117" s="386"/>
      <c r="C117" s="469" t="s">
        <v>1789</v>
      </c>
      <c r="D117" s="392" t="s">
        <v>1790</v>
      </c>
      <c r="E117" s="280" t="s">
        <v>1870</v>
      </c>
      <c r="F117" s="403"/>
      <c r="G117" s="403"/>
      <c r="H117" s="403"/>
      <c r="I117" s="404"/>
      <c r="J117" s="391"/>
    </row>
    <row r="118" spans="1:10" s="372" customFormat="1" ht="20.25" customHeight="1" x14ac:dyDescent="0.25">
      <c r="A118" s="608"/>
      <c r="B118" s="386"/>
      <c r="C118" s="469" t="s">
        <v>1791</v>
      </c>
      <c r="D118" s="392"/>
      <c r="E118" s="280" t="s">
        <v>1870</v>
      </c>
      <c r="F118" s="403"/>
      <c r="G118" s="403"/>
      <c r="H118" s="403"/>
      <c r="I118" s="404"/>
      <c r="J118" s="391"/>
    </row>
    <row r="119" spans="1:10" s="372" customFormat="1" ht="20.25" customHeight="1" x14ac:dyDescent="0.25">
      <c r="A119" s="608"/>
      <c r="B119" s="386"/>
      <c r="C119" s="469" t="s">
        <v>1792</v>
      </c>
      <c r="D119" s="392"/>
      <c r="E119" s="280" t="s">
        <v>1870</v>
      </c>
      <c r="F119" s="403"/>
      <c r="G119" s="403"/>
      <c r="H119" s="403"/>
      <c r="I119" s="404"/>
      <c r="J119" s="391"/>
    </row>
    <row r="120" spans="1:10" s="372" customFormat="1" ht="20.25" customHeight="1" x14ac:dyDescent="0.25">
      <c r="A120" s="608"/>
      <c r="B120" s="386"/>
      <c r="C120" s="469" t="s">
        <v>1793</v>
      </c>
      <c r="D120" s="392"/>
      <c r="E120" s="280" t="s">
        <v>1870</v>
      </c>
      <c r="F120" s="403"/>
      <c r="G120" s="403"/>
      <c r="H120" s="403"/>
      <c r="I120" s="404"/>
      <c r="J120" s="391"/>
    </row>
    <row r="121" spans="1:10" s="372" customFormat="1" ht="20.25" customHeight="1" x14ac:dyDescent="0.25">
      <c r="A121" s="608"/>
      <c r="B121" s="386"/>
      <c r="C121" s="469" t="s">
        <v>1794</v>
      </c>
      <c r="D121" s="392" t="s">
        <v>1795</v>
      </c>
      <c r="E121" s="280" t="s">
        <v>1870</v>
      </c>
      <c r="F121" s="403"/>
      <c r="G121" s="403"/>
      <c r="H121" s="403"/>
      <c r="I121" s="404"/>
      <c r="J121" s="391"/>
    </row>
    <row r="122" spans="1:10" s="372" customFormat="1" ht="20.25" customHeight="1" x14ac:dyDescent="0.25">
      <c r="A122" s="608"/>
      <c r="B122" s="386"/>
      <c r="C122" s="469" t="s">
        <v>1796</v>
      </c>
      <c r="D122" s="392"/>
      <c r="E122" s="280" t="s">
        <v>1870</v>
      </c>
      <c r="F122" s="403"/>
      <c r="G122" s="403"/>
      <c r="H122" s="403"/>
      <c r="I122" s="404"/>
      <c r="J122" s="391"/>
    </row>
    <row r="123" spans="1:10" s="372" customFormat="1" ht="20.25" customHeight="1" x14ac:dyDescent="0.25">
      <c r="A123" s="608"/>
      <c r="B123" s="386"/>
      <c r="C123" s="469" t="s">
        <v>1797</v>
      </c>
      <c r="D123" s="392" t="s">
        <v>1798</v>
      </c>
      <c r="E123" s="280" t="s">
        <v>1870</v>
      </c>
      <c r="F123" s="403"/>
      <c r="G123" s="403"/>
      <c r="H123" s="403"/>
      <c r="I123" s="404"/>
      <c r="J123" s="391"/>
    </row>
    <row r="124" spans="1:10" s="372" customFormat="1" ht="20.25" customHeight="1" x14ac:dyDescent="0.25">
      <c r="A124" s="608"/>
      <c r="B124" s="386"/>
      <c r="C124" s="469" t="s">
        <v>1799</v>
      </c>
      <c r="D124" s="392"/>
      <c r="E124" s="280" t="s">
        <v>1870</v>
      </c>
      <c r="F124" s="403"/>
      <c r="G124" s="403"/>
      <c r="H124" s="403"/>
      <c r="I124" s="404"/>
      <c r="J124" s="391"/>
    </row>
    <row r="125" spans="1:10" s="372" customFormat="1" ht="20.25" customHeight="1" x14ac:dyDescent="0.25">
      <c r="A125" s="608"/>
      <c r="B125" s="386"/>
      <c r="C125" s="469" t="s">
        <v>1800</v>
      </c>
      <c r="D125" s="392" t="s">
        <v>1801</v>
      </c>
      <c r="E125" s="280" t="s">
        <v>1870</v>
      </c>
      <c r="F125" s="403"/>
      <c r="G125" s="403"/>
      <c r="H125" s="403"/>
      <c r="I125" s="404"/>
      <c r="J125" s="391"/>
    </row>
    <row r="126" spans="1:10" s="372" customFormat="1" ht="20.25" customHeight="1" x14ac:dyDescent="0.25">
      <c r="A126" s="608"/>
      <c r="B126" s="386"/>
      <c r="C126" s="469" t="s">
        <v>1802</v>
      </c>
      <c r="D126" s="392" t="s">
        <v>1790</v>
      </c>
      <c r="E126" s="280" t="s">
        <v>1870</v>
      </c>
      <c r="F126" s="403"/>
      <c r="G126" s="403"/>
      <c r="H126" s="403"/>
      <c r="I126" s="404"/>
      <c r="J126" s="391"/>
    </row>
    <row r="127" spans="1:10" s="372" customFormat="1" ht="20.25" customHeight="1" x14ac:dyDescent="0.25">
      <c r="A127" s="608"/>
      <c r="B127" s="386"/>
      <c r="C127" s="469" t="s">
        <v>1731</v>
      </c>
      <c r="D127" s="392" t="s">
        <v>1760</v>
      </c>
      <c r="E127" s="280" t="s">
        <v>1870</v>
      </c>
      <c r="F127" s="403"/>
      <c r="G127" s="403"/>
      <c r="H127" s="403"/>
      <c r="I127" s="404"/>
      <c r="J127" s="391"/>
    </row>
    <row r="128" spans="1:10" s="372" customFormat="1" ht="20.25" customHeight="1" x14ac:dyDescent="0.25">
      <c r="A128" s="608">
        <v>33</v>
      </c>
      <c r="B128" s="386"/>
      <c r="C128" s="387" t="s">
        <v>1993</v>
      </c>
      <c r="D128" s="392"/>
      <c r="E128" s="280" t="s">
        <v>1870</v>
      </c>
      <c r="F128" s="403"/>
      <c r="G128" s="403"/>
      <c r="H128" s="403"/>
      <c r="I128" s="398" t="s">
        <v>1803</v>
      </c>
      <c r="J128" s="391"/>
    </row>
    <row r="129" spans="1:10" s="372" customFormat="1" ht="20.25" customHeight="1" x14ac:dyDescent="0.25">
      <c r="A129" s="608"/>
      <c r="B129" s="386"/>
      <c r="C129" s="469" t="s">
        <v>1779</v>
      </c>
      <c r="D129" s="392"/>
      <c r="E129" s="280" t="s">
        <v>1870</v>
      </c>
      <c r="F129" s="403"/>
      <c r="G129" s="403"/>
      <c r="H129" s="403"/>
      <c r="I129" s="404"/>
      <c r="J129" s="391"/>
    </row>
    <row r="130" spans="1:10" s="372" customFormat="1" ht="20.25" customHeight="1" x14ac:dyDescent="0.25">
      <c r="A130" s="608"/>
      <c r="B130" s="386"/>
      <c r="C130" s="469" t="s">
        <v>1780</v>
      </c>
      <c r="D130" s="392"/>
      <c r="E130" s="280" t="s">
        <v>1870</v>
      </c>
      <c r="F130" s="403"/>
      <c r="G130" s="403"/>
      <c r="H130" s="403"/>
      <c r="I130" s="404"/>
      <c r="J130" s="391"/>
    </row>
    <row r="131" spans="1:10" s="372" customFormat="1" ht="20.25" customHeight="1" x14ac:dyDescent="0.25">
      <c r="A131" s="608"/>
      <c r="B131" s="386"/>
      <c r="C131" s="469" t="s">
        <v>1781</v>
      </c>
      <c r="D131" s="392"/>
      <c r="E131" s="280" t="s">
        <v>1870</v>
      </c>
      <c r="F131" s="403"/>
      <c r="G131" s="403"/>
      <c r="H131" s="403"/>
      <c r="I131" s="404"/>
      <c r="J131" s="391"/>
    </row>
    <row r="132" spans="1:10" s="372" customFormat="1" ht="20.25" customHeight="1" x14ac:dyDescent="0.25">
      <c r="A132" s="608"/>
      <c r="B132" s="386"/>
      <c r="C132" s="469" t="s">
        <v>1782</v>
      </c>
      <c r="D132" s="392" t="s">
        <v>1804</v>
      </c>
      <c r="E132" s="280" t="s">
        <v>1870</v>
      </c>
      <c r="F132" s="403"/>
      <c r="G132" s="403"/>
      <c r="H132" s="403"/>
      <c r="I132" s="404"/>
      <c r="J132" s="391"/>
    </row>
    <row r="133" spans="1:10" s="372" customFormat="1" ht="20.25" customHeight="1" x14ac:dyDescent="0.25">
      <c r="A133" s="608"/>
      <c r="B133" s="386"/>
      <c r="C133" s="469" t="s">
        <v>1784</v>
      </c>
      <c r="D133" s="392"/>
      <c r="E133" s="280" t="s">
        <v>1870</v>
      </c>
      <c r="F133" s="403"/>
      <c r="G133" s="403"/>
      <c r="H133" s="403"/>
      <c r="I133" s="404"/>
      <c r="J133" s="391"/>
    </row>
    <row r="134" spans="1:10" s="372" customFormat="1" ht="20.25" customHeight="1" x14ac:dyDescent="0.25">
      <c r="A134" s="608"/>
      <c r="B134" s="386"/>
      <c r="C134" s="469" t="s">
        <v>1785</v>
      </c>
      <c r="D134" s="392" t="s">
        <v>1805</v>
      </c>
      <c r="E134" s="280" t="s">
        <v>1870</v>
      </c>
      <c r="F134" s="403"/>
      <c r="G134" s="403"/>
      <c r="H134" s="403"/>
      <c r="I134" s="404"/>
      <c r="J134" s="391"/>
    </row>
    <row r="135" spans="1:10" s="372" customFormat="1" ht="20.25" customHeight="1" x14ac:dyDescent="0.25">
      <c r="A135" s="608"/>
      <c r="B135" s="386"/>
      <c r="C135" s="469" t="s">
        <v>1787</v>
      </c>
      <c r="D135" s="392"/>
      <c r="E135" s="280" t="s">
        <v>1870</v>
      </c>
      <c r="F135" s="403"/>
      <c r="G135" s="403"/>
      <c r="H135" s="403"/>
      <c r="I135" s="404"/>
      <c r="J135" s="391"/>
    </row>
    <row r="136" spans="1:10" s="372" customFormat="1" ht="20.25" customHeight="1" x14ac:dyDescent="0.25">
      <c r="A136" s="608"/>
      <c r="B136" s="386"/>
      <c r="C136" s="469" t="s">
        <v>1788</v>
      </c>
      <c r="D136" s="392" t="s">
        <v>1805</v>
      </c>
      <c r="E136" s="280" t="s">
        <v>1870</v>
      </c>
      <c r="F136" s="403"/>
      <c r="G136" s="403"/>
      <c r="H136" s="403"/>
      <c r="I136" s="404"/>
      <c r="J136" s="391"/>
    </row>
    <row r="137" spans="1:10" s="372" customFormat="1" ht="20.25" customHeight="1" x14ac:dyDescent="0.25">
      <c r="A137" s="608"/>
      <c r="B137" s="386"/>
      <c r="C137" s="469" t="s">
        <v>1789</v>
      </c>
      <c r="D137" s="392" t="s">
        <v>1804</v>
      </c>
      <c r="E137" s="280" t="s">
        <v>1870</v>
      </c>
      <c r="F137" s="403"/>
      <c r="G137" s="403"/>
      <c r="H137" s="403"/>
      <c r="I137" s="404"/>
      <c r="J137" s="391"/>
    </row>
    <row r="138" spans="1:10" s="372" customFormat="1" ht="20.25" customHeight="1" x14ac:dyDescent="0.25">
      <c r="A138" s="608"/>
      <c r="B138" s="386"/>
      <c r="C138" s="469" t="s">
        <v>1791</v>
      </c>
      <c r="D138" s="392"/>
      <c r="E138" s="280" t="s">
        <v>1870</v>
      </c>
      <c r="F138" s="403"/>
      <c r="G138" s="403"/>
      <c r="H138" s="403"/>
      <c r="I138" s="404"/>
      <c r="J138" s="391"/>
    </row>
    <row r="139" spans="1:10" s="372" customFormat="1" ht="20.25" customHeight="1" x14ac:dyDescent="0.25">
      <c r="A139" s="608"/>
      <c r="B139" s="386"/>
      <c r="C139" s="469" t="s">
        <v>1792</v>
      </c>
      <c r="D139" s="392"/>
      <c r="E139" s="280" t="s">
        <v>1870</v>
      </c>
      <c r="F139" s="403"/>
      <c r="G139" s="403"/>
      <c r="H139" s="403"/>
      <c r="I139" s="404"/>
      <c r="J139" s="391"/>
    </row>
    <row r="140" spans="1:10" s="372" customFormat="1" ht="20.25" customHeight="1" x14ac:dyDescent="0.25">
      <c r="A140" s="608"/>
      <c r="B140" s="386"/>
      <c r="C140" s="469" t="s">
        <v>1793</v>
      </c>
      <c r="D140" s="392"/>
      <c r="E140" s="280" t="s">
        <v>1870</v>
      </c>
      <c r="F140" s="403"/>
      <c r="G140" s="403"/>
      <c r="H140" s="403"/>
      <c r="I140" s="404"/>
      <c r="J140" s="391"/>
    </row>
    <row r="141" spans="1:10" s="372" customFormat="1" ht="20.25" customHeight="1" x14ac:dyDescent="0.25">
      <c r="A141" s="608"/>
      <c r="B141" s="386"/>
      <c r="C141" s="469" t="s">
        <v>1794</v>
      </c>
      <c r="D141" s="392" t="s">
        <v>1804</v>
      </c>
      <c r="E141" s="280" t="s">
        <v>1870</v>
      </c>
      <c r="F141" s="403"/>
      <c r="G141" s="403"/>
      <c r="H141" s="403"/>
      <c r="I141" s="404"/>
      <c r="J141" s="391"/>
    </row>
    <row r="142" spans="1:10" s="372" customFormat="1" ht="20.25" customHeight="1" x14ac:dyDescent="0.25">
      <c r="A142" s="608"/>
      <c r="B142" s="386"/>
      <c r="C142" s="469" t="s">
        <v>1796</v>
      </c>
      <c r="D142" s="392"/>
      <c r="E142" s="280" t="s">
        <v>1870</v>
      </c>
      <c r="F142" s="403"/>
      <c r="G142" s="403"/>
      <c r="H142" s="403"/>
      <c r="I142" s="404"/>
      <c r="J142" s="391"/>
    </row>
    <row r="143" spans="1:10" s="372" customFormat="1" ht="20.25" customHeight="1" x14ac:dyDescent="0.25">
      <c r="A143" s="608"/>
      <c r="B143" s="386"/>
      <c r="C143" s="469" t="s">
        <v>1797</v>
      </c>
      <c r="D143" s="392" t="s">
        <v>1798</v>
      </c>
      <c r="E143" s="280" t="s">
        <v>1870</v>
      </c>
      <c r="F143" s="403"/>
      <c r="G143" s="403"/>
      <c r="H143" s="403"/>
      <c r="I143" s="404"/>
      <c r="J143" s="391"/>
    </row>
    <row r="144" spans="1:10" s="372" customFormat="1" ht="20.25" customHeight="1" x14ac:dyDescent="0.25">
      <c r="A144" s="608"/>
      <c r="B144" s="386"/>
      <c r="C144" s="469" t="s">
        <v>1799</v>
      </c>
      <c r="D144" s="392"/>
      <c r="E144" s="280" t="s">
        <v>1870</v>
      </c>
      <c r="F144" s="403"/>
      <c r="G144" s="403"/>
      <c r="H144" s="403"/>
      <c r="I144" s="404"/>
      <c r="J144" s="391"/>
    </row>
    <row r="145" spans="1:10" s="372" customFormat="1" ht="20.25" customHeight="1" x14ac:dyDescent="0.25">
      <c r="A145" s="608"/>
      <c r="B145" s="386"/>
      <c r="C145" s="469" t="s">
        <v>1800</v>
      </c>
      <c r="D145" s="392" t="s">
        <v>1798</v>
      </c>
      <c r="E145" s="280" t="s">
        <v>1870</v>
      </c>
      <c r="F145" s="403"/>
      <c r="G145" s="403"/>
      <c r="H145" s="403"/>
      <c r="I145" s="404"/>
      <c r="J145" s="391"/>
    </row>
    <row r="146" spans="1:10" s="372" customFormat="1" ht="20.25" customHeight="1" x14ac:dyDescent="0.25">
      <c r="A146" s="608"/>
      <c r="B146" s="386"/>
      <c r="C146" s="469" t="s">
        <v>1802</v>
      </c>
      <c r="D146" s="392" t="s">
        <v>1804</v>
      </c>
      <c r="E146" s="280" t="s">
        <v>1870</v>
      </c>
      <c r="F146" s="403"/>
      <c r="G146" s="403"/>
      <c r="H146" s="403"/>
      <c r="I146" s="404"/>
      <c r="J146" s="391"/>
    </row>
    <row r="147" spans="1:10" s="372" customFormat="1" ht="20.25" customHeight="1" x14ac:dyDescent="0.25">
      <c r="A147" s="608"/>
      <c r="B147" s="386"/>
      <c r="C147" s="469" t="s">
        <v>1731</v>
      </c>
      <c r="D147" s="392" t="s">
        <v>1760</v>
      </c>
      <c r="E147" s="280" t="s">
        <v>1870</v>
      </c>
      <c r="F147" s="403"/>
      <c r="G147" s="403"/>
      <c r="H147" s="403"/>
      <c r="I147" s="404"/>
      <c r="J147" s="391"/>
    </row>
    <row r="148" spans="1:10" s="372" customFormat="1" ht="20.25" customHeight="1" x14ac:dyDescent="0.25">
      <c r="A148" s="608">
        <v>34</v>
      </c>
      <c r="B148" s="386"/>
      <c r="C148" s="387" t="s">
        <v>1994</v>
      </c>
      <c r="D148" s="392"/>
      <c r="E148" s="280" t="s">
        <v>1870</v>
      </c>
      <c r="F148" s="403"/>
      <c r="G148" s="403"/>
      <c r="H148" s="403"/>
      <c r="I148" s="398" t="s">
        <v>1806</v>
      </c>
      <c r="J148" s="391"/>
    </row>
    <row r="149" spans="1:10" s="372" customFormat="1" ht="20.25" customHeight="1" x14ac:dyDescent="0.25">
      <c r="A149" s="608"/>
      <c r="B149" s="386"/>
      <c r="C149" s="469" t="s">
        <v>1779</v>
      </c>
      <c r="D149" s="392"/>
      <c r="E149" s="280" t="s">
        <v>1870</v>
      </c>
      <c r="F149" s="403"/>
      <c r="G149" s="403"/>
      <c r="H149" s="403"/>
      <c r="I149" s="404"/>
      <c r="J149" s="391"/>
    </row>
    <row r="150" spans="1:10" s="372" customFormat="1" ht="20.25" customHeight="1" x14ac:dyDescent="0.25">
      <c r="A150" s="608"/>
      <c r="B150" s="386"/>
      <c r="C150" s="469" t="s">
        <v>1780</v>
      </c>
      <c r="D150" s="392"/>
      <c r="E150" s="280" t="s">
        <v>1870</v>
      </c>
      <c r="F150" s="403"/>
      <c r="G150" s="403"/>
      <c r="H150" s="403"/>
      <c r="I150" s="404"/>
      <c r="J150" s="391"/>
    </row>
    <row r="151" spans="1:10" s="372" customFormat="1" ht="20.25" customHeight="1" x14ac:dyDescent="0.25">
      <c r="A151" s="608"/>
      <c r="B151" s="386"/>
      <c r="C151" s="469" t="s">
        <v>1781</v>
      </c>
      <c r="D151" s="392"/>
      <c r="E151" s="280" t="s">
        <v>1870</v>
      </c>
      <c r="F151" s="403"/>
      <c r="G151" s="403"/>
      <c r="H151" s="403"/>
      <c r="I151" s="404"/>
      <c r="J151" s="391"/>
    </row>
    <row r="152" spans="1:10" s="372" customFormat="1" ht="20.25" customHeight="1" x14ac:dyDescent="0.25">
      <c r="A152" s="608"/>
      <c r="B152" s="386"/>
      <c r="C152" s="469" t="s">
        <v>1782</v>
      </c>
      <c r="D152" s="392" t="s">
        <v>1807</v>
      </c>
      <c r="E152" s="280" t="s">
        <v>1870</v>
      </c>
      <c r="F152" s="403"/>
      <c r="G152" s="403"/>
      <c r="H152" s="403"/>
      <c r="I152" s="404"/>
      <c r="J152" s="391"/>
    </row>
    <row r="153" spans="1:10" s="372" customFormat="1" ht="20.25" customHeight="1" x14ac:dyDescent="0.25">
      <c r="A153" s="608"/>
      <c r="B153" s="386"/>
      <c r="C153" s="469" t="s">
        <v>1784</v>
      </c>
      <c r="D153" s="392"/>
      <c r="E153" s="280" t="s">
        <v>1870</v>
      </c>
      <c r="F153" s="403"/>
      <c r="G153" s="403"/>
      <c r="H153" s="403"/>
      <c r="I153" s="404"/>
      <c r="J153" s="391"/>
    </row>
    <row r="154" spans="1:10" s="372" customFormat="1" ht="20.25" customHeight="1" x14ac:dyDescent="0.25">
      <c r="A154" s="608"/>
      <c r="B154" s="386"/>
      <c r="C154" s="469" t="s">
        <v>1785</v>
      </c>
      <c r="D154" s="392" t="s">
        <v>1805</v>
      </c>
      <c r="E154" s="280" t="s">
        <v>1870</v>
      </c>
      <c r="F154" s="403"/>
      <c r="G154" s="403"/>
      <c r="H154" s="403"/>
      <c r="I154" s="404"/>
      <c r="J154" s="391"/>
    </row>
    <row r="155" spans="1:10" s="372" customFormat="1" ht="20.25" customHeight="1" x14ac:dyDescent="0.25">
      <c r="A155" s="608"/>
      <c r="B155" s="386"/>
      <c r="C155" s="469" t="s">
        <v>1787</v>
      </c>
      <c r="D155" s="392"/>
      <c r="E155" s="280" t="s">
        <v>1870</v>
      </c>
      <c r="F155" s="403"/>
      <c r="G155" s="403"/>
      <c r="H155" s="403"/>
      <c r="I155" s="404"/>
      <c r="J155" s="391"/>
    </row>
    <row r="156" spans="1:10" s="372" customFormat="1" ht="20.25" customHeight="1" x14ac:dyDescent="0.25">
      <c r="A156" s="608"/>
      <c r="B156" s="386"/>
      <c r="C156" s="469" t="s">
        <v>1788</v>
      </c>
      <c r="D156" s="392" t="s">
        <v>1805</v>
      </c>
      <c r="E156" s="280" t="s">
        <v>1870</v>
      </c>
      <c r="F156" s="403"/>
      <c r="G156" s="403"/>
      <c r="H156" s="403"/>
      <c r="I156" s="404"/>
      <c r="J156" s="391"/>
    </row>
    <row r="157" spans="1:10" s="372" customFormat="1" ht="20.25" customHeight="1" x14ac:dyDescent="0.25">
      <c r="A157" s="608"/>
      <c r="B157" s="386"/>
      <c r="C157" s="469" t="s">
        <v>1789</v>
      </c>
      <c r="D157" s="392" t="s">
        <v>1807</v>
      </c>
      <c r="E157" s="280" t="s">
        <v>1870</v>
      </c>
      <c r="F157" s="403"/>
      <c r="G157" s="403"/>
      <c r="H157" s="403"/>
      <c r="I157" s="404"/>
      <c r="J157" s="391"/>
    </row>
    <row r="158" spans="1:10" s="372" customFormat="1" ht="20.25" customHeight="1" x14ac:dyDescent="0.25">
      <c r="A158" s="608"/>
      <c r="B158" s="386"/>
      <c r="C158" s="469" t="s">
        <v>1791</v>
      </c>
      <c r="D158" s="392"/>
      <c r="E158" s="280" t="s">
        <v>1870</v>
      </c>
      <c r="F158" s="403"/>
      <c r="G158" s="403"/>
      <c r="H158" s="403"/>
      <c r="I158" s="404"/>
      <c r="J158" s="391"/>
    </row>
    <row r="159" spans="1:10" s="372" customFormat="1" ht="20.25" customHeight="1" x14ac:dyDescent="0.25">
      <c r="A159" s="608"/>
      <c r="B159" s="386"/>
      <c r="C159" s="469" t="s">
        <v>1792</v>
      </c>
      <c r="D159" s="392"/>
      <c r="E159" s="280" t="s">
        <v>1870</v>
      </c>
      <c r="F159" s="403"/>
      <c r="G159" s="403"/>
      <c r="H159" s="403"/>
      <c r="I159" s="404"/>
      <c r="J159" s="391"/>
    </row>
    <row r="160" spans="1:10" s="372" customFormat="1" ht="20.25" customHeight="1" x14ac:dyDescent="0.25">
      <c r="A160" s="608"/>
      <c r="B160" s="386"/>
      <c r="C160" s="469" t="s">
        <v>1793</v>
      </c>
      <c r="D160" s="392"/>
      <c r="E160" s="280" t="s">
        <v>1870</v>
      </c>
      <c r="F160" s="403"/>
      <c r="G160" s="403"/>
      <c r="H160" s="403"/>
      <c r="I160" s="404"/>
      <c r="J160" s="391"/>
    </row>
    <row r="161" spans="1:10" s="372" customFormat="1" ht="20.25" customHeight="1" x14ac:dyDescent="0.25">
      <c r="A161" s="608"/>
      <c r="B161" s="386"/>
      <c r="C161" s="469" t="s">
        <v>1995</v>
      </c>
      <c r="D161" s="392" t="s">
        <v>1807</v>
      </c>
      <c r="E161" s="280" t="s">
        <v>1870</v>
      </c>
      <c r="F161" s="403"/>
      <c r="G161" s="403"/>
      <c r="H161" s="403"/>
      <c r="I161" s="404"/>
      <c r="J161" s="391"/>
    </row>
    <row r="162" spans="1:10" s="372" customFormat="1" ht="20.25" customHeight="1" x14ac:dyDescent="0.25">
      <c r="A162" s="608"/>
      <c r="B162" s="386"/>
      <c r="C162" s="469" t="s">
        <v>1796</v>
      </c>
      <c r="D162" s="392"/>
      <c r="E162" s="280" t="s">
        <v>1870</v>
      </c>
      <c r="F162" s="403"/>
      <c r="G162" s="403"/>
      <c r="H162" s="403"/>
      <c r="I162" s="404"/>
      <c r="J162" s="391"/>
    </row>
    <row r="163" spans="1:10" s="372" customFormat="1" ht="20.25" customHeight="1" x14ac:dyDescent="0.25">
      <c r="A163" s="608"/>
      <c r="B163" s="386"/>
      <c r="C163" s="469" t="s">
        <v>1797</v>
      </c>
      <c r="D163" s="392" t="s">
        <v>1798</v>
      </c>
      <c r="E163" s="280" t="s">
        <v>1870</v>
      </c>
      <c r="F163" s="403"/>
      <c r="G163" s="403"/>
      <c r="H163" s="403"/>
      <c r="I163" s="404"/>
      <c r="J163" s="391"/>
    </row>
    <row r="164" spans="1:10" s="372" customFormat="1" ht="20.25" customHeight="1" x14ac:dyDescent="0.25">
      <c r="A164" s="608"/>
      <c r="B164" s="386"/>
      <c r="C164" s="469" t="s">
        <v>1799</v>
      </c>
      <c r="D164" s="392"/>
      <c r="E164" s="280" t="s">
        <v>1870</v>
      </c>
      <c r="F164" s="403"/>
      <c r="G164" s="403"/>
      <c r="H164" s="403"/>
      <c r="I164" s="404"/>
      <c r="J164" s="391"/>
    </row>
    <row r="165" spans="1:10" s="372" customFormat="1" ht="20.25" customHeight="1" x14ac:dyDescent="0.25">
      <c r="A165" s="608"/>
      <c r="B165" s="386"/>
      <c r="C165" s="469" t="s">
        <v>1800</v>
      </c>
      <c r="D165" s="392" t="s">
        <v>1798</v>
      </c>
      <c r="E165" s="280" t="s">
        <v>1870</v>
      </c>
      <c r="F165" s="403"/>
      <c r="G165" s="403"/>
      <c r="H165" s="403"/>
      <c r="I165" s="404"/>
      <c r="J165" s="391"/>
    </row>
    <row r="166" spans="1:10" s="372" customFormat="1" ht="20.25" customHeight="1" x14ac:dyDescent="0.25">
      <c r="A166" s="608"/>
      <c r="B166" s="386"/>
      <c r="C166" s="469" t="s">
        <v>1802</v>
      </c>
      <c r="D166" s="392" t="s">
        <v>1807</v>
      </c>
      <c r="E166" s="280" t="s">
        <v>1870</v>
      </c>
      <c r="F166" s="403"/>
      <c r="G166" s="403"/>
      <c r="H166" s="403"/>
      <c r="I166" s="404"/>
      <c r="J166" s="391"/>
    </row>
    <row r="167" spans="1:10" s="372" customFormat="1" ht="20.25" customHeight="1" x14ac:dyDescent="0.25">
      <c r="A167" s="608"/>
      <c r="B167" s="386"/>
      <c r="C167" s="469" t="s">
        <v>1731</v>
      </c>
      <c r="D167" s="392" t="s">
        <v>1760</v>
      </c>
      <c r="E167" s="280" t="s">
        <v>1870</v>
      </c>
      <c r="F167" s="403"/>
      <c r="G167" s="403"/>
      <c r="H167" s="403"/>
      <c r="I167" s="404"/>
      <c r="J167" s="391"/>
    </row>
    <row r="168" spans="1:10" s="372" customFormat="1" ht="20.25" customHeight="1" x14ac:dyDescent="0.25">
      <c r="A168" s="608">
        <v>35</v>
      </c>
      <c r="B168" s="386"/>
      <c r="C168" s="387" t="s">
        <v>1996</v>
      </c>
      <c r="D168" s="392"/>
      <c r="E168" s="280" t="s">
        <v>1870</v>
      </c>
      <c r="F168" s="403"/>
      <c r="G168" s="403"/>
      <c r="H168" s="403"/>
      <c r="I168" s="398" t="s">
        <v>1808</v>
      </c>
      <c r="J168" s="391"/>
    </row>
    <row r="169" spans="1:10" s="372" customFormat="1" ht="20.25" customHeight="1" x14ac:dyDescent="0.25">
      <c r="A169" s="608"/>
      <c r="B169" s="386"/>
      <c r="C169" s="469" t="s">
        <v>1779</v>
      </c>
      <c r="D169" s="392"/>
      <c r="E169" s="280" t="s">
        <v>1870</v>
      </c>
      <c r="F169" s="403"/>
      <c r="G169" s="403"/>
      <c r="H169" s="403"/>
      <c r="I169" s="404"/>
      <c r="J169" s="391"/>
    </row>
    <row r="170" spans="1:10" s="372" customFormat="1" ht="20.25" customHeight="1" x14ac:dyDescent="0.25">
      <c r="A170" s="608"/>
      <c r="B170" s="386"/>
      <c r="C170" s="469" t="s">
        <v>1780</v>
      </c>
      <c r="D170" s="392"/>
      <c r="E170" s="280" t="s">
        <v>1870</v>
      </c>
      <c r="F170" s="403"/>
      <c r="G170" s="403"/>
      <c r="H170" s="403"/>
      <c r="I170" s="404"/>
      <c r="J170" s="391"/>
    </row>
    <row r="171" spans="1:10" s="372" customFormat="1" ht="20.25" customHeight="1" x14ac:dyDescent="0.25">
      <c r="A171" s="608"/>
      <c r="B171" s="386"/>
      <c r="C171" s="469" t="s">
        <v>1781</v>
      </c>
      <c r="D171" s="392"/>
      <c r="E171" s="280" t="s">
        <v>1870</v>
      </c>
      <c r="F171" s="403"/>
      <c r="G171" s="403"/>
      <c r="H171" s="403"/>
      <c r="I171" s="404"/>
      <c r="J171" s="391"/>
    </row>
    <row r="172" spans="1:10" s="372" customFormat="1" ht="20.25" customHeight="1" x14ac:dyDescent="0.25">
      <c r="A172" s="608"/>
      <c r="B172" s="386"/>
      <c r="C172" s="469" t="s">
        <v>1782</v>
      </c>
      <c r="D172" s="392" t="s">
        <v>1809</v>
      </c>
      <c r="E172" s="280" t="s">
        <v>1870</v>
      </c>
      <c r="F172" s="403"/>
      <c r="G172" s="403"/>
      <c r="H172" s="403"/>
      <c r="I172" s="404"/>
      <c r="J172" s="391"/>
    </row>
    <row r="173" spans="1:10" s="372" customFormat="1" ht="20.25" customHeight="1" x14ac:dyDescent="0.25">
      <c r="A173" s="608"/>
      <c r="B173" s="386"/>
      <c r="C173" s="469" t="s">
        <v>1784</v>
      </c>
      <c r="D173" s="392"/>
      <c r="E173" s="280" t="s">
        <v>1870</v>
      </c>
      <c r="F173" s="403"/>
      <c r="G173" s="403"/>
      <c r="H173" s="403"/>
      <c r="I173" s="404"/>
      <c r="J173" s="391"/>
    </row>
    <row r="174" spans="1:10" s="372" customFormat="1" ht="20.25" customHeight="1" x14ac:dyDescent="0.25">
      <c r="A174" s="608"/>
      <c r="B174" s="386"/>
      <c r="C174" s="469" t="s">
        <v>1785</v>
      </c>
      <c r="D174" s="392" t="s">
        <v>1805</v>
      </c>
      <c r="E174" s="280" t="s">
        <v>1870</v>
      </c>
      <c r="F174" s="403"/>
      <c r="G174" s="403"/>
      <c r="H174" s="403"/>
      <c r="I174" s="404"/>
      <c r="J174" s="391"/>
    </row>
    <row r="175" spans="1:10" s="372" customFormat="1" ht="20.25" customHeight="1" x14ac:dyDescent="0.25">
      <c r="A175" s="608"/>
      <c r="B175" s="386"/>
      <c r="C175" s="469" t="s">
        <v>1787</v>
      </c>
      <c r="D175" s="392"/>
      <c r="E175" s="280" t="s">
        <v>1870</v>
      </c>
      <c r="F175" s="403"/>
      <c r="G175" s="403"/>
      <c r="H175" s="403"/>
      <c r="I175" s="404"/>
      <c r="J175" s="391"/>
    </row>
    <row r="176" spans="1:10" s="372" customFormat="1" ht="20.25" customHeight="1" x14ac:dyDescent="0.25">
      <c r="A176" s="608"/>
      <c r="B176" s="386"/>
      <c r="C176" s="469" t="s">
        <v>1788</v>
      </c>
      <c r="D176" s="392" t="s">
        <v>1805</v>
      </c>
      <c r="E176" s="280" t="s">
        <v>1870</v>
      </c>
      <c r="F176" s="403"/>
      <c r="G176" s="403"/>
      <c r="H176" s="403"/>
      <c r="I176" s="404"/>
      <c r="J176" s="391"/>
    </row>
    <row r="177" spans="1:10" s="372" customFormat="1" ht="20.25" customHeight="1" x14ac:dyDescent="0.25">
      <c r="A177" s="608"/>
      <c r="B177" s="386"/>
      <c r="C177" s="469" t="s">
        <v>1789</v>
      </c>
      <c r="D177" s="392" t="s">
        <v>1809</v>
      </c>
      <c r="E177" s="280" t="s">
        <v>1870</v>
      </c>
      <c r="F177" s="403"/>
      <c r="G177" s="403"/>
      <c r="H177" s="403"/>
      <c r="I177" s="404"/>
      <c r="J177" s="391"/>
    </row>
    <row r="178" spans="1:10" s="372" customFormat="1" ht="20.25" customHeight="1" x14ac:dyDescent="0.25">
      <c r="A178" s="608"/>
      <c r="B178" s="386"/>
      <c r="C178" s="469" t="s">
        <v>1791</v>
      </c>
      <c r="D178" s="392"/>
      <c r="E178" s="280" t="s">
        <v>1870</v>
      </c>
      <c r="F178" s="403"/>
      <c r="G178" s="403"/>
      <c r="H178" s="403"/>
      <c r="I178" s="404"/>
      <c r="J178" s="391"/>
    </row>
    <row r="179" spans="1:10" s="372" customFormat="1" ht="20.25" customHeight="1" x14ac:dyDescent="0.25">
      <c r="A179" s="608"/>
      <c r="B179" s="386"/>
      <c r="C179" s="469" t="s">
        <v>1792</v>
      </c>
      <c r="D179" s="392"/>
      <c r="E179" s="280" t="s">
        <v>1870</v>
      </c>
      <c r="F179" s="403"/>
      <c r="G179" s="403"/>
      <c r="H179" s="403"/>
      <c r="I179" s="404"/>
      <c r="J179" s="391"/>
    </row>
    <row r="180" spans="1:10" s="372" customFormat="1" ht="20.25" customHeight="1" x14ac:dyDescent="0.25">
      <c r="A180" s="608"/>
      <c r="B180" s="386"/>
      <c r="C180" s="469" t="s">
        <v>1793</v>
      </c>
      <c r="D180" s="392"/>
      <c r="E180" s="280" t="s">
        <v>1870</v>
      </c>
      <c r="F180" s="403"/>
      <c r="G180" s="403"/>
      <c r="H180" s="403"/>
      <c r="I180" s="404"/>
      <c r="J180" s="391"/>
    </row>
    <row r="181" spans="1:10" s="372" customFormat="1" ht="20.25" customHeight="1" x14ac:dyDescent="0.25">
      <c r="A181" s="608"/>
      <c r="B181" s="386"/>
      <c r="C181" s="469" t="s">
        <v>1794</v>
      </c>
      <c r="D181" s="392" t="s">
        <v>1809</v>
      </c>
      <c r="E181" s="280" t="s">
        <v>1870</v>
      </c>
      <c r="F181" s="403"/>
      <c r="G181" s="403"/>
      <c r="H181" s="403"/>
      <c r="I181" s="404"/>
      <c r="J181" s="391"/>
    </row>
    <row r="182" spans="1:10" s="372" customFormat="1" ht="20.25" customHeight="1" x14ac:dyDescent="0.25">
      <c r="A182" s="608"/>
      <c r="B182" s="386"/>
      <c r="C182" s="469" t="s">
        <v>1796</v>
      </c>
      <c r="D182" s="392"/>
      <c r="E182" s="280" t="s">
        <v>1870</v>
      </c>
      <c r="F182" s="403"/>
      <c r="G182" s="403"/>
      <c r="H182" s="403"/>
      <c r="I182" s="404"/>
      <c r="J182" s="391"/>
    </row>
    <row r="183" spans="1:10" s="372" customFormat="1" ht="20.25" customHeight="1" x14ac:dyDescent="0.25">
      <c r="A183" s="608"/>
      <c r="B183" s="386"/>
      <c r="C183" s="469" t="s">
        <v>1797</v>
      </c>
      <c r="D183" s="392" t="s">
        <v>1798</v>
      </c>
      <c r="E183" s="280" t="s">
        <v>1870</v>
      </c>
      <c r="F183" s="403"/>
      <c r="G183" s="403"/>
      <c r="H183" s="403"/>
      <c r="I183" s="404"/>
      <c r="J183" s="391"/>
    </row>
    <row r="184" spans="1:10" s="372" customFormat="1" ht="20.25" customHeight="1" x14ac:dyDescent="0.25">
      <c r="A184" s="608"/>
      <c r="B184" s="386"/>
      <c r="C184" s="469" t="s">
        <v>1799</v>
      </c>
      <c r="D184" s="392"/>
      <c r="E184" s="280" t="s">
        <v>1870</v>
      </c>
      <c r="F184" s="403"/>
      <c r="G184" s="403"/>
      <c r="H184" s="403"/>
      <c r="I184" s="404"/>
      <c r="J184" s="391"/>
    </row>
    <row r="185" spans="1:10" s="372" customFormat="1" ht="20.25" customHeight="1" x14ac:dyDescent="0.25">
      <c r="A185" s="608"/>
      <c r="B185" s="386"/>
      <c r="C185" s="469" t="s">
        <v>1800</v>
      </c>
      <c r="D185" s="392" t="s">
        <v>1798</v>
      </c>
      <c r="E185" s="280" t="s">
        <v>1870</v>
      </c>
      <c r="F185" s="403"/>
      <c r="G185" s="403"/>
      <c r="H185" s="403"/>
      <c r="I185" s="404"/>
      <c r="J185" s="391"/>
    </row>
    <row r="186" spans="1:10" s="372" customFormat="1" ht="20.25" customHeight="1" x14ac:dyDescent="0.25">
      <c r="A186" s="608"/>
      <c r="B186" s="386"/>
      <c r="C186" s="469" t="s">
        <v>1802</v>
      </c>
      <c r="D186" s="392" t="s">
        <v>1809</v>
      </c>
      <c r="E186" s="280" t="s">
        <v>1870</v>
      </c>
      <c r="F186" s="403"/>
      <c r="G186" s="403"/>
      <c r="H186" s="403"/>
      <c r="I186" s="404"/>
      <c r="J186" s="391"/>
    </row>
    <row r="187" spans="1:10" s="372" customFormat="1" ht="20.25" customHeight="1" x14ac:dyDescent="0.25">
      <c r="A187" s="608"/>
      <c r="B187" s="386"/>
      <c r="C187" s="469" t="s">
        <v>1731</v>
      </c>
      <c r="D187" s="392" t="s">
        <v>1760</v>
      </c>
      <c r="E187" s="280" t="s">
        <v>1870</v>
      </c>
      <c r="F187" s="403"/>
      <c r="G187" s="403"/>
      <c r="H187" s="403"/>
      <c r="I187" s="404"/>
      <c r="J187" s="391"/>
    </row>
    <row r="188" spans="1:10" s="372" customFormat="1" ht="20.25" customHeight="1" x14ac:dyDescent="0.25">
      <c r="A188" s="609">
        <v>36</v>
      </c>
      <c r="B188" s="386"/>
      <c r="C188" s="405" t="s">
        <v>1810</v>
      </c>
      <c r="D188" s="392"/>
      <c r="E188" s="280" t="s">
        <v>1870</v>
      </c>
      <c r="F188" s="403"/>
      <c r="G188" s="403"/>
      <c r="H188" s="403"/>
      <c r="I188" s="406" t="s">
        <v>1811</v>
      </c>
      <c r="J188" s="391"/>
    </row>
    <row r="189" spans="1:10" s="372" customFormat="1" ht="20.25" customHeight="1" x14ac:dyDescent="0.25">
      <c r="A189" s="610"/>
      <c r="B189" s="386"/>
      <c r="C189" s="1" t="s">
        <v>1731</v>
      </c>
      <c r="D189" s="392" t="s">
        <v>1760</v>
      </c>
      <c r="E189" s="280" t="s">
        <v>1870</v>
      </c>
      <c r="F189" s="403"/>
      <c r="G189" s="403"/>
      <c r="H189" s="403"/>
      <c r="I189" s="404"/>
      <c r="J189" s="391"/>
    </row>
    <row r="190" spans="1:10" s="372" customFormat="1" ht="20.25" customHeight="1" x14ac:dyDescent="0.25">
      <c r="A190" s="608">
        <v>37</v>
      </c>
      <c r="B190" s="386"/>
      <c r="C190" s="387" t="s">
        <v>1997</v>
      </c>
      <c r="D190" s="402"/>
      <c r="E190" s="280" t="s">
        <v>1870</v>
      </c>
      <c r="F190" s="403"/>
      <c r="G190" s="403"/>
      <c r="H190" s="403"/>
      <c r="I190" s="404"/>
      <c r="J190" s="391"/>
    </row>
    <row r="191" spans="1:10" s="372" customFormat="1" ht="20.25" customHeight="1" x14ac:dyDescent="0.25">
      <c r="A191" s="608"/>
      <c r="B191" s="386"/>
      <c r="C191" s="469" t="s">
        <v>1973</v>
      </c>
      <c r="D191" s="392" t="s">
        <v>1760</v>
      </c>
      <c r="E191" s="280" t="s">
        <v>1870</v>
      </c>
      <c r="F191" s="403"/>
      <c r="G191" s="403"/>
      <c r="H191" s="403"/>
      <c r="I191" s="404"/>
      <c r="J191" s="391"/>
    </row>
  </sheetData>
  <mergeCells count="39">
    <mergeCell ref="A168:A187"/>
    <mergeCell ref="A188:A189"/>
    <mergeCell ref="A190:A191"/>
    <mergeCell ref="A91:A93"/>
    <mergeCell ref="A94:A100"/>
    <mergeCell ref="A101:A107"/>
    <mergeCell ref="A108:A127"/>
    <mergeCell ref="A128:A147"/>
    <mergeCell ref="A148:A167"/>
    <mergeCell ref="A89:A90"/>
    <mergeCell ref="A53:A59"/>
    <mergeCell ref="A60:A66"/>
    <mergeCell ref="A67:A68"/>
    <mergeCell ref="A69:A70"/>
    <mergeCell ref="A71:A73"/>
    <mergeCell ref="A74:A75"/>
    <mergeCell ref="A76:A78"/>
    <mergeCell ref="A79:A80"/>
    <mergeCell ref="A81:A82"/>
    <mergeCell ref="A83:A85"/>
    <mergeCell ref="A86:A88"/>
    <mergeCell ref="A49:A52"/>
    <mergeCell ref="A20:A21"/>
    <mergeCell ref="A22:A24"/>
    <mergeCell ref="A25:A26"/>
    <mergeCell ref="A27:A29"/>
    <mergeCell ref="A30:A32"/>
    <mergeCell ref="A33:A34"/>
    <mergeCell ref="A35:A37"/>
    <mergeCell ref="A38:A40"/>
    <mergeCell ref="A41:A42"/>
    <mergeCell ref="A43:A45"/>
    <mergeCell ref="A46:A48"/>
    <mergeCell ref="A18:A19"/>
    <mergeCell ref="C1:D8"/>
    <mergeCell ref="A10:A11"/>
    <mergeCell ref="A12:A13"/>
    <mergeCell ref="A14:A15"/>
    <mergeCell ref="A16:A1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M61"/>
  <sheetViews>
    <sheetView zoomScale="80" zoomScaleNormal="80" workbookViewId="0">
      <selection activeCell="E25" sqref="E25"/>
    </sheetView>
  </sheetViews>
  <sheetFormatPr defaultColWidth="9" defaultRowHeight="16.5" x14ac:dyDescent="0.25"/>
  <cols>
    <col min="1" max="1" width="5.375" style="416" customWidth="1"/>
    <col min="2" max="2" width="9.375" style="416" customWidth="1"/>
    <col min="3" max="3" width="56.375" style="416" customWidth="1"/>
    <col min="4" max="4" width="16" style="416" customWidth="1"/>
    <col min="5" max="5" width="13.625" style="416" customWidth="1"/>
    <col min="6" max="6" width="16" style="416" customWidth="1"/>
    <col min="7" max="7" width="33" style="416" customWidth="1"/>
    <col min="8" max="8" width="19.125" style="416" customWidth="1"/>
    <col min="9" max="9" width="63.125" style="447" bestFit="1" customWidth="1"/>
    <col min="10" max="10" width="9" style="447" customWidth="1"/>
    <col min="11" max="13" width="9" style="416" customWidth="1"/>
    <col min="14" max="256" width="9" style="448" customWidth="1"/>
    <col min="257" max="16384" width="9" style="448"/>
  </cols>
  <sheetData>
    <row r="1" spans="1:10" ht="21.75" customHeight="1" x14ac:dyDescent="0.25">
      <c r="A1" s="408"/>
      <c r="B1" s="409"/>
      <c r="C1" s="613" t="s">
        <v>1813</v>
      </c>
      <c r="D1" s="614"/>
      <c r="E1" s="410"/>
      <c r="F1" s="411" t="s">
        <v>1712</v>
      </c>
      <c r="G1" s="412"/>
      <c r="H1" s="413"/>
      <c r="I1" s="414"/>
      <c r="J1" s="415"/>
    </row>
    <row r="2" spans="1:10" ht="20.25" customHeight="1" x14ac:dyDescent="0.25">
      <c r="A2" s="408"/>
      <c r="B2" s="409"/>
      <c r="C2" s="615"/>
      <c r="D2" s="616"/>
      <c r="E2" s="271" t="s">
        <v>1865</v>
      </c>
      <c r="F2" s="417">
        <f>COUNTIF(E10:E59,"Not POR")</f>
        <v>0</v>
      </c>
      <c r="G2" s="418"/>
      <c r="H2" s="419"/>
      <c r="I2" s="420"/>
      <c r="J2" s="415"/>
    </row>
    <row r="3" spans="1:10" ht="19.5" customHeight="1" x14ac:dyDescent="0.25">
      <c r="A3" s="408"/>
      <c r="B3" s="409"/>
      <c r="C3" s="615"/>
      <c r="D3" s="616"/>
      <c r="E3" s="274" t="s">
        <v>1866</v>
      </c>
      <c r="F3" s="417">
        <f>COUNTIF(E10:E59,"CHN validation")</f>
        <v>0</v>
      </c>
      <c r="G3" s="418"/>
      <c r="H3" s="419"/>
      <c r="I3" s="420"/>
      <c r="J3" s="415"/>
    </row>
    <row r="4" spans="1:10" ht="18.75" customHeight="1" x14ac:dyDescent="0.25">
      <c r="A4" s="408"/>
      <c r="B4" s="409"/>
      <c r="C4" s="615"/>
      <c r="D4" s="616"/>
      <c r="E4" s="275" t="s">
        <v>1867</v>
      </c>
      <c r="F4" s="417">
        <f>COUNTIF(E10:E59,"New Item")</f>
        <v>0</v>
      </c>
      <c r="G4" s="418"/>
      <c r="H4" s="419"/>
      <c r="I4" s="420"/>
      <c r="J4" s="415"/>
    </row>
    <row r="5" spans="1:10" ht="19.5" customHeight="1" x14ac:dyDescent="0.25">
      <c r="A5" s="421"/>
      <c r="B5" s="409"/>
      <c r="C5" s="615"/>
      <c r="D5" s="616"/>
      <c r="E5" s="278" t="s">
        <v>1868</v>
      </c>
      <c r="F5" s="417">
        <f>COUNTIF(E10:E59,"Pending update")</f>
        <v>0</v>
      </c>
      <c r="G5" s="422"/>
      <c r="H5" s="423"/>
      <c r="I5" s="424"/>
      <c r="J5" s="415"/>
    </row>
    <row r="6" spans="1:10" ht="18.75" customHeight="1" x14ac:dyDescent="0.25">
      <c r="A6" s="408"/>
      <c r="B6" s="409"/>
      <c r="C6" s="615"/>
      <c r="D6" s="616"/>
      <c r="E6" s="279" t="s">
        <v>1869</v>
      </c>
      <c r="F6" s="417">
        <f>COUNTIF(E10:E59,"Modified")</f>
        <v>0</v>
      </c>
      <c r="G6" s="418"/>
      <c r="H6" s="419"/>
      <c r="I6" s="420"/>
      <c r="J6" s="415"/>
    </row>
    <row r="7" spans="1:10" ht="17.25" customHeight="1" x14ac:dyDescent="0.25">
      <c r="A7" s="408"/>
      <c r="B7" s="409"/>
      <c r="C7" s="615"/>
      <c r="D7" s="616"/>
      <c r="E7" s="280" t="s">
        <v>1870</v>
      </c>
      <c r="F7" s="272">
        <f>COUNTIF(E10:E163,"Ready")</f>
        <v>52</v>
      </c>
      <c r="G7" s="418"/>
      <c r="H7" s="419"/>
      <c r="I7" s="420"/>
      <c r="J7" s="415"/>
    </row>
    <row r="8" spans="1:10" ht="18.75" customHeight="1" thickBot="1" x14ac:dyDescent="0.3">
      <c r="A8" s="425"/>
      <c r="B8" s="426"/>
      <c r="C8" s="615"/>
      <c r="D8" s="617"/>
      <c r="E8" s="281" t="s">
        <v>1871</v>
      </c>
      <c r="F8" s="417">
        <f>COUNTIF(E10:E59,"Not ready")</f>
        <v>0</v>
      </c>
      <c r="G8" s="427"/>
      <c r="H8" s="428"/>
      <c r="I8" s="429"/>
      <c r="J8" s="415"/>
    </row>
    <row r="9" spans="1:10" ht="53.85" customHeight="1" x14ac:dyDescent="0.25">
      <c r="A9" s="460" t="s">
        <v>54</v>
      </c>
      <c r="B9" s="461" t="s">
        <v>592</v>
      </c>
      <c r="C9" s="466" t="s">
        <v>3</v>
      </c>
      <c r="D9" s="463" t="s">
        <v>55</v>
      </c>
      <c r="E9" s="464" t="s">
        <v>4</v>
      </c>
      <c r="F9" s="464" t="s">
        <v>5</v>
      </c>
      <c r="G9" s="465" t="s">
        <v>1714</v>
      </c>
      <c r="H9" s="465" t="s">
        <v>210</v>
      </c>
      <c r="I9" s="461" t="s">
        <v>1814</v>
      </c>
      <c r="J9" s="465" t="s">
        <v>1815</v>
      </c>
    </row>
    <row r="10" spans="1:10" ht="23.25" customHeight="1" x14ac:dyDescent="0.25">
      <c r="A10" s="618">
        <v>1</v>
      </c>
      <c r="B10" s="430"/>
      <c r="C10" s="431" t="s">
        <v>1717</v>
      </c>
      <c r="D10" s="432"/>
      <c r="E10" s="280" t="s">
        <v>1870</v>
      </c>
      <c r="F10" s="433"/>
      <c r="G10" s="434"/>
      <c r="H10" s="434"/>
      <c r="I10" s="435" t="s">
        <v>1816</v>
      </c>
      <c r="J10" s="436"/>
    </row>
    <row r="11" spans="1:10" ht="23.25" customHeight="1" x14ac:dyDescent="0.25">
      <c r="A11" s="619"/>
      <c r="B11" s="430"/>
      <c r="C11" s="468" t="s">
        <v>1719</v>
      </c>
      <c r="D11" s="400" t="s">
        <v>1817</v>
      </c>
      <c r="E11" s="280" t="s">
        <v>1870</v>
      </c>
      <c r="F11" s="433"/>
      <c r="G11" s="434"/>
      <c r="H11" s="434"/>
      <c r="I11" s="437"/>
      <c r="J11" s="436"/>
    </row>
    <row r="12" spans="1:10" ht="23.25" customHeight="1" x14ac:dyDescent="0.25">
      <c r="A12" s="612">
        <v>2</v>
      </c>
      <c r="B12" s="430"/>
      <c r="C12" s="431" t="s">
        <v>1818</v>
      </c>
      <c r="D12" s="438"/>
      <c r="E12" s="280" t="s">
        <v>1870</v>
      </c>
      <c r="F12" s="433"/>
      <c r="G12" s="434"/>
      <c r="H12" s="434" t="s">
        <v>1819</v>
      </c>
      <c r="I12" s="437"/>
      <c r="J12" s="436"/>
    </row>
    <row r="13" spans="1:10" ht="23.25" customHeight="1" x14ac:dyDescent="0.25">
      <c r="A13" s="612"/>
      <c r="B13" s="430"/>
      <c r="C13" s="468" t="s">
        <v>1719</v>
      </c>
      <c r="D13" s="400" t="s">
        <v>1817</v>
      </c>
      <c r="E13" s="280" t="s">
        <v>1870</v>
      </c>
      <c r="F13" s="433"/>
      <c r="G13" s="435"/>
      <c r="H13" s="434"/>
      <c r="I13" s="437"/>
      <c r="J13" s="436"/>
    </row>
    <row r="14" spans="1:10" ht="23.25" customHeight="1" x14ac:dyDescent="0.25">
      <c r="A14" s="612">
        <v>3</v>
      </c>
      <c r="B14" s="430"/>
      <c r="C14" s="431" t="s">
        <v>1723</v>
      </c>
      <c r="D14" s="438"/>
      <c r="E14" s="280" t="s">
        <v>1870</v>
      </c>
      <c r="F14" s="433"/>
      <c r="G14" s="434" t="s">
        <v>1721</v>
      </c>
      <c r="H14" s="434"/>
      <c r="I14" s="437"/>
      <c r="J14" s="436"/>
    </row>
    <row r="15" spans="1:10" s="416" customFormat="1" ht="23.25" customHeight="1" x14ac:dyDescent="0.25">
      <c r="A15" s="612"/>
      <c r="B15" s="430"/>
      <c r="C15" s="468" t="s">
        <v>1719</v>
      </c>
      <c r="D15" s="400" t="s">
        <v>1817</v>
      </c>
      <c r="E15" s="280" t="s">
        <v>1870</v>
      </c>
      <c r="F15" s="433"/>
      <c r="G15" s="434"/>
      <c r="H15" s="434"/>
      <c r="I15" s="437"/>
      <c r="J15" s="436"/>
    </row>
    <row r="16" spans="1:10" s="416" customFormat="1" ht="23.25" customHeight="1" x14ac:dyDescent="0.25">
      <c r="A16" s="620">
        <v>4</v>
      </c>
      <c r="B16" s="430"/>
      <c r="C16" s="439" t="s">
        <v>1820</v>
      </c>
      <c r="D16" s="400"/>
      <c r="E16" s="280" t="s">
        <v>1870</v>
      </c>
      <c r="F16" s="433"/>
      <c r="G16" s="434"/>
      <c r="H16" s="434"/>
      <c r="I16" s="437" t="s">
        <v>1821</v>
      </c>
      <c r="J16" s="436"/>
    </row>
    <row r="17" spans="1:10" s="416" customFormat="1" ht="23.25" customHeight="1" x14ac:dyDescent="0.25">
      <c r="A17" s="621"/>
      <c r="B17" s="430"/>
      <c r="C17" s="468" t="s">
        <v>1719</v>
      </c>
      <c r="D17" s="400" t="s">
        <v>1817</v>
      </c>
      <c r="E17" s="280" t="s">
        <v>1870</v>
      </c>
      <c r="F17" s="433"/>
      <c r="G17" s="434"/>
      <c r="H17" s="434"/>
      <c r="I17" s="437"/>
      <c r="J17" s="436"/>
    </row>
    <row r="18" spans="1:10" s="416" customFormat="1" ht="23.25" customHeight="1" x14ac:dyDescent="0.25">
      <c r="A18" s="612">
        <v>5</v>
      </c>
      <c r="B18" s="430"/>
      <c r="C18" s="431" t="s">
        <v>1726</v>
      </c>
      <c r="D18" s="400"/>
      <c r="E18" s="280" t="s">
        <v>1870</v>
      </c>
      <c r="F18" s="433"/>
      <c r="G18" s="440" t="s">
        <v>1822</v>
      </c>
      <c r="H18" s="434"/>
      <c r="I18" s="441" t="s">
        <v>1823</v>
      </c>
      <c r="J18" s="436"/>
    </row>
    <row r="19" spans="1:10" s="416" customFormat="1" ht="23.25" customHeight="1" x14ac:dyDescent="0.25">
      <c r="A19" s="612"/>
      <c r="B19" s="430"/>
      <c r="C19" s="468" t="s">
        <v>1719</v>
      </c>
      <c r="D19" s="400" t="s">
        <v>1817</v>
      </c>
      <c r="E19" s="280" t="s">
        <v>1870</v>
      </c>
      <c r="F19" s="433"/>
      <c r="G19" s="434"/>
      <c r="H19" s="434"/>
      <c r="I19" s="437"/>
      <c r="J19" s="436"/>
    </row>
    <row r="20" spans="1:10" s="416" customFormat="1" ht="23.25" customHeight="1" x14ac:dyDescent="0.25">
      <c r="A20" s="612">
        <v>6</v>
      </c>
      <c r="B20" s="430"/>
      <c r="C20" s="431" t="s">
        <v>1824</v>
      </c>
      <c r="D20" s="400"/>
      <c r="E20" s="280" t="s">
        <v>1870</v>
      </c>
      <c r="F20" s="442"/>
      <c r="G20" s="440" t="s">
        <v>1825</v>
      </c>
      <c r="H20" s="441"/>
      <c r="I20" s="443"/>
      <c r="J20" s="436"/>
    </row>
    <row r="21" spans="1:10" s="416" customFormat="1" ht="23.25" customHeight="1" x14ac:dyDescent="0.25">
      <c r="A21" s="612"/>
      <c r="B21" s="430"/>
      <c r="C21" s="468" t="s">
        <v>1719</v>
      </c>
      <c r="D21" s="400" t="s">
        <v>1826</v>
      </c>
      <c r="E21" s="280" t="s">
        <v>1870</v>
      </c>
      <c r="F21" s="442"/>
      <c r="G21" s="441"/>
      <c r="H21" s="441"/>
      <c r="I21" s="441"/>
      <c r="J21" s="436"/>
    </row>
    <row r="22" spans="1:10" s="416" customFormat="1" ht="23.25" customHeight="1" x14ac:dyDescent="0.25">
      <c r="A22" s="612">
        <v>7</v>
      </c>
      <c r="B22" s="430"/>
      <c r="C22" s="431" t="s">
        <v>1827</v>
      </c>
      <c r="D22" s="400"/>
      <c r="E22" s="280" t="s">
        <v>1870</v>
      </c>
      <c r="F22" s="442"/>
      <c r="G22" s="441"/>
      <c r="H22" s="441"/>
      <c r="I22" s="443" t="s">
        <v>1828</v>
      </c>
      <c r="J22" s="436"/>
    </row>
    <row r="23" spans="1:10" s="416" customFormat="1" ht="23.25" customHeight="1" x14ac:dyDescent="0.25">
      <c r="A23" s="612"/>
      <c r="B23" s="430"/>
      <c r="C23" s="468" t="s">
        <v>1730</v>
      </c>
      <c r="D23" s="400" t="s">
        <v>1817</v>
      </c>
      <c r="E23" s="280" t="s">
        <v>1870</v>
      </c>
      <c r="F23" s="442"/>
      <c r="G23" s="441"/>
      <c r="H23" s="441"/>
      <c r="I23" s="441"/>
      <c r="J23" s="436"/>
    </row>
    <row r="24" spans="1:10" s="416" customFormat="1" ht="23.25" customHeight="1" x14ac:dyDescent="0.25">
      <c r="A24" s="612"/>
      <c r="B24" s="430"/>
      <c r="C24" s="468" t="s">
        <v>1731</v>
      </c>
      <c r="D24" s="400" t="s">
        <v>1829</v>
      </c>
      <c r="E24" s="280" t="s">
        <v>1870</v>
      </c>
      <c r="F24" s="442"/>
      <c r="G24" s="441"/>
      <c r="H24" s="441"/>
      <c r="I24" s="443"/>
      <c r="J24" s="436"/>
    </row>
    <row r="25" spans="1:10" s="416" customFormat="1" ht="23.25" customHeight="1" x14ac:dyDescent="0.25">
      <c r="A25" s="612">
        <v>8</v>
      </c>
      <c r="B25" s="430"/>
      <c r="C25" s="431" t="s">
        <v>1830</v>
      </c>
      <c r="D25" s="438"/>
      <c r="E25" s="280" t="s">
        <v>1870</v>
      </c>
      <c r="F25" s="444"/>
      <c r="G25" s="441" t="s">
        <v>1831</v>
      </c>
      <c r="H25" s="441"/>
      <c r="I25" s="467" t="s">
        <v>1965</v>
      </c>
      <c r="J25" s="436"/>
    </row>
    <row r="26" spans="1:10" s="416" customFormat="1" ht="23.25" customHeight="1" x14ac:dyDescent="0.25">
      <c r="A26" s="612"/>
      <c r="B26" s="438"/>
      <c r="C26" s="1" t="s">
        <v>1832</v>
      </c>
      <c r="D26" s="400" t="s">
        <v>1833</v>
      </c>
      <c r="E26" s="280" t="s">
        <v>1870</v>
      </c>
      <c r="F26" s="444"/>
      <c r="G26" s="441"/>
      <c r="H26" s="441"/>
      <c r="I26" s="443"/>
      <c r="J26" s="436"/>
    </row>
    <row r="27" spans="1:10" s="416" customFormat="1" ht="23.25" customHeight="1" x14ac:dyDescent="0.25">
      <c r="A27" s="612"/>
      <c r="B27" s="430"/>
      <c r="C27" s="468" t="s">
        <v>1719</v>
      </c>
      <c r="D27" s="400" t="s">
        <v>1720</v>
      </c>
      <c r="E27" s="280" t="s">
        <v>1870</v>
      </c>
      <c r="F27" s="444"/>
      <c r="G27" s="441"/>
      <c r="H27" s="441"/>
      <c r="I27" s="441"/>
      <c r="J27" s="436"/>
    </row>
    <row r="28" spans="1:10" s="416" customFormat="1" ht="23.25" customHeight="1" x14ac:dyDescent="0.25">
      <c r="A28" s="612">
        <v>9</v>
      </c>
      <c r="B28" s="430"/>
      <c r="C28" s="431" t="s">
        <v>1834</v>
      </c>
      <c r="D28" s="400"/>
      <c r="E28" s="280" t="s">
        <v>1870</v>
      </c>
      <c r="F28" s="444"/>
      <c r="G28" s="440" t="s">
        <v>1835</v>
      </c>
      <c r="H28" s="441"/>
      <c r="I28" s="443"/>
      <c r="J28" s="436"/>
    </row>
    <row r="29" spans="1:10" s="416" customFormat="1" ht="23.25" customHeight="1" x14ac:dyDescent="0.25">
      <c r="A29" s="612"/>
      <c r="B29" s="430"/>
      <c r="C29" s="468" t="s">
        <v>1719</v>
      </c>
      <c r="D29" s="400" t="s">
        <v>1720</v>
      </c>
      <c r="E29" s="280" t="s">
        <v>1870</v>
      </c>
      <c r="F29" s="444"/>
      <c r="G29" s="441"/>
      <c r="H29" s="441"/>
      <c r="I29" s="441"/>
      <c r="J29" s="436"/>
    </row>
    <row r="30" spans="1:10" s="416" customFormat="1" ht="23.25" customHeight="1" x14ac:dyDescent="0.25">
      <c r="A30" s="612">
        <v>10</v>
      </c>
      <c r="B30" s="430"/>
      <c r="C30" s="431" t="s">
        <v>1836</v>
      </c>
      <c r="D30" s="400"/>
      <c r="E30" s="280" t="s">
        <v>1870</v>
      </c>
      <c r="F30" s="444"/>
      <c r="G30" s="441"/>
      <c r="H30" s="441"/>
      <c r="I30" s="441" t="s">
        <v>1837</v>
      </c>
      <c r="J30" s="436"/>
    </row>
    <row r="31" spans="1:10" s="416" customFormat="1" ht="23.25" customHeight="1" x14ac:dyDescent="0.25">
      <c r="A31" s="612"/>
      <c r="B31" s="430"/>
      <c r="C31" s="468" t="s">
        <v>1730</v>
      </c>
      <c r="D31" s="400" t="s">
        <v>1720</v>
      </c>
      <c r="E31" s="280" t="s">
        <v>1870</v>
      </c>
      <c r="F31" s="444"/>
      <c r="G31" s="441"/>
      <c r="H31" s="441"/>
      <c r="I31" s="441"/>
      <c r="J31" s="436"/>
    </row>
    <row r="32" spans="1:10" s="416" customFormat="1" ht="23.25" customHeight="1" x14ac:dyDescent="0.25">
      <c r="A32" s="612"/>
      <c r="B32" s="430"/>
      <c r="C32" s="468" t="s">
        <v>1731</v>
      </c>
      <c r="D32" s="400" t="s">
        <v>1720</v>
      </c>
      <c r="E32" s="280" t="s">
        <v>1870</v>
      </c>
      <c r="F32" s="444"/>
      <c r="G32" s="441"/>
      <c r="H32" s="441"/>
      <c r="I32" s="441"/>
      <c r="J32" s="436"/>
    </row>
    <row r="33" spans="1:10" s="416" customFormat="1" ht="23.25" customHeight="1" x14ac:dyDescent="0.25">
      <c r="A33" s="612">
        <v>11</v>
      </c>
      <c r="B33" s="430"/>
      <c r="C33" s="431" t="s">
        <v>1838</v>
      </c>
      <c r="D33" s="400"/>
      <c r="E33" s="280" t="s">
        <v>1870</v>
      </c>
      <c r="F33" s="444"/>
      <c r="G33" s="441" t="s">
        <v>1839</v>
      </c>
      <c r="H33" s="441"/>
      <c r="I33" s="441" t="s">
        <v>1840</v>
      </c>
      <c r="J33" s="436"/>
    </row>
    <row r="34" spans="1:10" s="416" customFormat="1" ht="23.25" customHeight="1" x14ac:dyDescent="0.25">
      <c r="A34" s="612"/>
      <c r="B34" s="430"/>
      <c r="C34" s="1" t="s">
        <v>1832</v>
      </c>
      <c r="D34" s="400" t="s">
        <v>1833</v>
      </c>
      <c r="E34" s="280" t="s">
        <v>1870</v>
      </c>
      <c r="F34" s="444"/>
      <c r="G34" s="441"/>
      <c r="H34" s="441"/>
      <c r="I34" s="443"/>
      <c r="J34" s="436"/>
    </row>
    <row r="35" spans="1:10" s="416" customFormat="1" ht="23.25" customHeight="1" x14ac:dyDescent="0.25">
      <c r="A35" s="612"/>
      <c r="B35" s="430"/>
      <c r="C35" s="468" t="s">
        <v>1719</v>
      </c>
      <c r="D35" s="400" t="s">
        <v>1720</v>
      </c>
      <c r="E35" s="280" t="s">
        <v>1870</v>
      </c>
      <c r="F35" s="444"/>
      <c r="G35" s="441"/>
      <c r="H35" s="441"/>
      <c r="I35" s="441"/>
      <c r="J35" s="436"/>
    </row>
    <row r="36" spans="1:10" s="416" customFormat="1" ht="23.25" customHeight="1" x14ac:dyDescent="0.25">
      <c r="A36" s="612">
        <v>12</v>
      </c>
      <c r="B36" s="430"/>
      <c r="C36" s="431" t="s">
        <v>1841</v>
      </c>
      <c r="D36" s="400"/>
      <c r="E36" s="280" t="s">
        <v>1870</v>
      </c>
      <c r="F36" s="444"/>
      <c r="G36" s="440" t="s">
        <v>1835</v>
      </c>
      <c r="H36" s="441"/>
      <c r="I36" s="443"/>
      <c r="J36" s="436"/>
    </row>
    <row r="37" spans="1:10" s="416" customFormat="1" ht="23.25" customHeight="1" x14ac:dyDescent="0.25">
      <c r="A37" s="612"/>
      <c r="B37" s="430"/>
      <c r="C37" s="468" t="s">
        <v>1719</v>
      </c>
      <c r="D37" s="400" t="s">
        <v>1720</v>
      </c>
      <c r="E37" s="280" t="s">
        <v>1870</v>
      </c>
      <c r="F37" s="444"/>
      <c r="G37" s="441"/>
      <c r="H37" s="441"/>
      <c r="I37" s="441"/>
      <c r="J37" s="436"/>
    </row>
    <row r="38" spans="1:10" s="416" customFormat="1" ht="23.25" customHeight="1" x14ac:dyDescent="0.25">
      <c r="A38" s="612">
        <v>13</v>
      </c>
      <c r="B38" s="430"/>
      <c r="C38" s="431" t="s">
        <v>1842</v>
      </c>
      <c r="D38" s="400"/>
      <c r="E38" s="280" t="s">
        <v>1870</v>
      </c>
      <c r="F38" s="444"/>
      <c r="G38" s="441"/>
      <c r="H38" s="441"/>
      <c r="I38" s="441" t="s">
        <v>1837</v>
      </c>
      <c r="J38" s="436"/>
    </row>
    <row r="39" spans="1:10" s="416" customFormat="1" ht="23.25" customHeight="1" x14ac:dyDescent="0.25">
      <c r="A39" s="612"/>
      <c r="B39" s="430"/>
      <c r="C39" s="468" t="s">
        <v>1730</v>
      </c>
      <c r="D39" s="400" t="s">
        <v>1720</v>
      </c>
      <c r="E39" s="280" t="s">
        <v>1870</v>
      </c>
      <c r="F39" s="444"/>
      <c r="G39" s="441"/>
      <c r="H39" s="441"/>
      <c r="I39" s="441"/>
      <c r="J39" s="436"/>
    </row>
    <row r="40" spans="1:10" s="416" customFormat="1" ht="23.25" customHeight="1" x14ac:dyDescent="0.25">
      <c r="A40" s="612"/>
      <c r="B40" s="430"/>
      <c r="C40" s="468" t="s">
        <v>1731</v>
      </c>
      <c r="D40" s="400" t="s">
        <v>1720</v>
      </c>
      <c r="E40" s="280" t="s">
        <v>1870</v>
      </c>
      <c r="F40" s="444"/>
      <c r="G40" s="441"/>
      <c r="H40" s="441"/>
      <c r="I40" s="441"/>
      <c r="J40" s="436"/>
    </row>
    <row r="41" spans="1:10" s="416" customFormat="1" ht="23.25" customHeight="1" x14ac:dyDescent="0.25">
      <c r="A41" s="612">
        <v>14</v>
      </c>
      <c r="B41" s="430"/>
      <c r="C41" s="431" t="s">
        <v>1843</v>
      </c>
      <c r="D41" s="400"/>
      <c r="E41" s="280" t="s">
        <v>1870</v>
      </c>
      <c r="F41" s="444"/>
      <c r="G41" s="441" t="s">
        <v>1844</v>
      </c>
      <c r="H41" s="441"/>
      <c r="I41" s="441" t="s">
        <v>1845</v>
      </c>
      <c r="J41" s="436"/>
    </row>
    <row r="42" spans="1:10" s="416" customFormat="1" ht="23.25" customHeight="1" x14ac:dyDescent="0.25">
      <c r="A42" s="612"/>
      <c r="B42" s="438"/>
      <c r="C42" s="1" t="s">
        <v>1832</v>
      </c>
      <c r="D42" s="400" t="s">
        <v>1833</v>
      </c>
      <c r="E42" s="280" t="s">
        <v>1870</v>
      </c>
      <c r="F42" s="444"/>
      <c r="G42" s="441"/>
      <c r="H42" s="441"/>
      <c r="I42" s="443"/>
      <c r="J42" s="436"/>
    </row>
    <row r="43" spans="1:10" s="416" customFormat="1" ht="23.25" customHeight="1" x14ac:dyDescent="0.25">
      <c r="A43" s="612"/>
      <c r="B43" s="430"/>
      <c r="C43" s="468" t="s">
        <v>1719</v>
      </c>
      <c r="D43" s="400" t="s">
        <v>1720</v>
      </c>
      <c r="E43" s="280" t="s">
        <v>1870</v>
      </c>
      <c r="F43" s="444"/>
      <c r="G43" s="441"/>
      <c r="H43" s="441"/>
      <c r="I43" s="441"/>
      <c r="J43" s="436"/>
    </row>
    <row r="44" spans="1:10" s="416" customFormat="1" ht="23.25" customHeight="1" x14ac:dyDescent="0.25">
      <c r="A44" s="612">
        <v>15</v>
      </c>
      <c r="B44" s="430"/>
      <c r="C44" s="431" t="s">
        <v>1846</v>
      </c>
      <c r="D44" s="400"/>
      <c r="E44" s="280" t="s">
        <v>1870</v>
      </c>
      <c r="F44" s="444"/>
      <c r="G44" s="440" t="s">
        <v>1847</v>
      </c>
      <c r="H44" s="441"/>
      <c r="I44" s="443"/>
      <c r="J44" s="436"/>
    </row>
    <row r="45" spans="1:10" s="416" customFormat="1" ht="23.25" customHeight="1" x14ac:dyDescent="0.25">
      <c r="A45" s="612"/>
      <c r="B45" s="430"/>
      <c r="C45" s="468" t="s">
        <v>1719</v>
      </c>
      <c r="D45" s="400" t="s">
        <v>1763</v>
      </c>
      <c r="E45" s="280" t="s">
        <v>1870</v>
      </c>
      <c r="F45" s="444"/>
      <c r="G45" s="441"/>
      <c r="H45" s="441"/>
      <c r="I45" s="441"/>
      <c r="J45" s="436"/>
    </row>
    <row r="46" spans="1:10" s="416" customFormat="1" ht="23.25" customHeight="1" x14ac:dyDescent="0.25">
      <c r="A46" s="612">
        <v>16</v>
      </c>
      <c r="B46" s="430"/>
      <c r="C46" s="431" t="s">
        <v>1848</v>
      </c>
      <c r="D46" s="400"/>
      <c r="E46" s="280" t="s">
        <v>1870</v>
      </c>
      <c r="F46" s="444"/>
      <c r="G46" s="441"/>
      <c r="H46" s="441"/>
      <c r="I46" s="441" t="s">
        <v>1849</v>
      </c>
      <c r="J46" s="436"/>
    </row>
    <row r="47" spans="1:10" s="416" customFormat="1" ht="23.25" customHeight="1" x14ac:dyDescent="0.25">
      <c r="A47" s="612"/>
      <c r="B47" s="430"/>
      <c r="C47" s="468" t="s">
        <v>1730</v>
      </c>
      <c r="D47" s="400" t="s">
        <v>1763</v>
      </c>
      <c r="E47" s="280" t="s">
        <v>1870</v>
      </c>
      <c r="F47" s="444"/>
      <c r="G47" s="441"/>
      <c r="H47" s="441"/>
      <c r="I47" s="441"/>
      <c r="J47" s="436"/>
    </row>
    <row r="48" spans="1:10" s="416" customFormat="1" ht="23.25" customHeight="1" x14ac:dyDescent="0.25">
      <c r="A48" s="612"/>
      <c r="B48" s="430"/>
      <c r="C48" s="468" t="s">
        <v>1731</v>
      </c>
      <c r="D48" s="400" t="s">
        <v>1763</v>
      </c>
      <c r="E48" s="280" t="s">
        <v>1870</v>
      </c>
      <c r="F48" s="444"/>
      <c r="G48" s="441"/>
      <c r="H48" s="441"/>
      <c r="I48" s="441"/>
      <c r="J48" s="436"/>
    </row>
    <row r="49" spans="1:13" s="416" customFormat="1" ht="23.25" customHeight="1" x14ac:dyDescent="0.25">
      <c r="A49" s="612">
        <v>17</v>
      </c>
      <c r="B49" s="430"/>
      <c r="C49" s="431" t="s">
        <v>1850</v>
      </c>
      <c r="D49" s="400"/>
      <c r="E49" s="280" t="s">
        <v>1870</v>
      </c>
      <c r="F49" s="444"/>
      <c r="G49" s="441" t="s">
        <v>1851</v>
      </c>
      <c r="H49" s="441"/>
      <c r="I49" s="441" t="s">
        <v>1852</v>
      </c>
      <c r="J49" s="436"/>
    </row>
    <row r="50" spans="1:13" s="416" customFormat="1" ht="23.25" customHeight="1" x14ac:dyDescent="0.25">
      <c r="A50" s="612"/>
      <c r="B50" s="438"/>
      <c r="C50" s="1" t="s">
        <v>1832</v>
      </c>
      <c r="D50" s="400" t="s">
        <v>1853</v>
      </c>
      <c r="E50" s="280" t="s">
        <v>1870</v>
      </c>
      <c r="F50" s="444"/>
      <c r="G50" s="441"/>
      <c r="H50" s="441"/>
      <c r="I50" s="443"/>
      <c r="J50" s="436"/>
    </row>
    <row r="51" spans="1:13" s="416" customFormat="1" ht="23.25" customHeight="1" x14ac:dyDescent="0.25">
      <c r="A51" s="612"/>
      <c r="B51" s="430"/>
      <c r="C51" s="468" t="s">
        <v>1719</v>
      </c>
      <c r="D51" s="400" t="s">
        <v>1763</v>
      </c>
      <c r="E51" s="280" t="s">
        <v>1870</v>
      </c>
      <c r="F51" s="444"/>
      <c r="G51" s="441"/>
      <c r="H51" s="441"/>
      <c r="I51" s="441"/>
      <c r="J51" s="436"/>
    </row>
    <row r="52" spans="1:13" s="416" customFormat="1" ht="23.25" customHeight="1" x14ac:dyDescent="0.25">
      <c r="A52" s="612">
        <v>18</v>
      </c>
      <c r="B52" s="430"/>
      <c r="C52" s="431" t="s">
        <v>1854</v>
      </c>
      <c r="D52" s="400"/>
      <c r="E52" s="280" t="s">
        <v>1870</v>
      </c>
      <c r="F52" s="444"/>
      <c r="G52" s="440" t="s">
        <v>1855</v>
      </c>
      <c r="H52" s="441"/>
      <c r="I52" s="443"/>
      <c r="J52" s="436"/>
    </row>
    <row r="53" spans="1:13" s="416" customFormat="1" ht="23.25" customHeight="1" x14ac:dyDescent="0.25">
      <c r="A53" s="612"/>
      <c r="B53" s="430"/>
      <c r="C53" s="468" t="s">
        <v>1719</v>
      </c>
      <c r="D53" s="400" t="s">
        <v>1763</v>
      </c>
      <c r="E53" s="280" t="s">
        <v>1870</v>
      </c>
      <c r="F53" s="444"/>
      <c r="G53" s="441"/>
      <c r="H53" s="441"/>
      <c r="I53" s="441"/>
      <c r="J53" s="436"/>
    </row>
    <row r="54" spans="1:13" s="416" customFormat="1" ht="23.25" customHeight="1" x14ac:dyDescent="0.25">
      <c r="A54" s="612">
        <v>19</v>
      </c>
      <c r="B54" s="430"/>
      <c r="C54" s="431" t="s">
        <v>1856</v>
      </c>
      <c r="D54" s="400"/>
      <c r="E54" s="280" t="s">
        <v>1870</v>
      </c>
      <c r="F54" s="444"/>
      <c r="G54" s="441"/>
      <c r="H54" s="441"/>
      <c r="I54" s="441" t="s">
        <v>1857</v>
      </c>
      <c r="J54" s="436"/>
    </row>
    <row r="55" spans="1:13" s="416" customFormat="1" ht="23.25" customHeight="1" x14ac:dyDescent="0.25">
      <c r="A55" s="612"/>
      <c r="B55" s="430"/>
      <c r="C55" s="468" t="s">
        <v>1730</v>
      </c>
      <c r="D55" s="400" t="s">
        <v>1763</v>
      </c>
      <c r="E55" s="280" t="s">
        <v>1870</v>
      </c>
      <c r="F55" s="444"/>
      <c r="G55" s="441"/>
      <c r="H55" s="441"/>
      <c r="I55" s="441"/>
      <c r="J55" s="436"/>
    </row>
    <row r="56" spans="1:13" s="416" customFormat="1" ht="23.25" customHeight="1" x14ac:dyDescent="0.25">
      <c r="A56" s="612"/>
      <c r="B56" s="430"/>
      <c r="C56" s="468" t="s">
        <v>1731</v>
      </c>
      <c r="D56" s="400" t="s">
        <v>1763</v>
      </c>
      <c r="E56" s="280" t="s">
        <v>1870</v>
      </c>
      <c r="F56" s="444"/>
      <c r="G56" s="441"/>
      <c r="H56" s="441"/>
      <c r="I56" s="441"/>
      <c r="J56" s="436"/>
    </row>
    <row r="57" spans="1:13" s="416" customFormat="1" ht="23.25" customHeight="1" x14ac:dyDescent="0.25">
      <c r="A57" s="612">
        <v>20</v>
      </c>
      <c r="B57" s="430"/>
      <c r="C57" s="431" t="s">
        <v>1858</v>
      </c>
      <c r="D57" s="400"/>
      <c r="E57" s="280" t="s">
        <v>1870</v>
      </c>
      <c r="F57" s="444"/>
      <c r="G57" s="441" t="s">
        <v>1859</v>
      </c>
      <c r="H57" s="441"/>
      <c r="I57" s="441" t="s">
        <v>1860</v>
      </c>
      <c r="J57" s="436"/>
    </row>
    <row r="58" spans="1:13" s="416" customFormat="1" ht="23.25" customHeight="1" x14ac:dyDescent="0.25">
      <c r="A58" s="612"/>
      <c r="B58" s="438"/>
      <c r="C58" s="1" t="s">
        <v>1832</v>
      </c>
      <c r="D58" s="400" t="s">
        <v>1861</v>
      </c>
      <c r="E58" s="280" t="s">
        <v>1870</v>
      </c>
      <c r="F58" s="444"/>
      <c r="G58" s="441"/>
      <c r="H58" s="441"/>
      <c r="I58" s="443"/>
      <c r="J58" s="436"/>
    </row>
    <row r="59" spans="1:13" s="416" customFormat="1" ht="23.25" customHeight="1" x14ac:dyDescent="0.25">
      <c r="A59" s="612"/>
      <c r="B59" s="430"/>
      <c r="C59" s="468" t="s">
        <v>1719</v>
      </c>
      <c r="D59" s="400" t="s">
        <v>1763</v>
      </c>
      <c r="E59" s="280" t="s">
        <v>1870</v>
      </c>
      <c r="F59" s="444"/>
      <c r="G59" s="441"/>
      <c r="H59" s="441"/>
      <c r="I59" s="441"/>
      <c r="J59" s="436"/>
    </row>
    <row r="60" spans="1:13" s="416" customFormat="1" ht="23.25" customHeight="1" x14ac:dyDescent="0.25">
      <c r="A60" s="612">
        <v>21</v>
      </c>
      <c r="B60" s="430"/>
      <c r="C60" s="431" t="s">
        <v>1812</v>
      </c>
      <c r="D60" s="436"/>
      <c r="E60" s="280" t="s">
        <v>1870</v>
      </c>
      <c r="F60" s="444"/>
      <c r="G60" s="441"/>
      <c r="H60" s="445"/>
      <c r="I60" s="441" t="s">
        <v>1862</v>
      </c>
      <c r="J60" s="436"/>
    </row>
    <row r="61" spans="1:13" s="416" customFormat="1" ht="23.25" customHeight="1" x14ac:dyDescent="0.25">
      <c r="A61" s="612"/>
      <c r="B61" s="430"/>
      <c r="C61" s="468" t="s">
        <v>1719</v>
      </c>
      <c r="D61" s="400" t="s">
        <v>1763</v>
      </c>
      <c r="E61" s="280" t="s">
        <v>1870</v>
      </c>
      <c r="F61" s="444"/>
      <c r="G61" s="441"/>
      <c r="H61" s="441"/>
      <c r="I61" s="441"/>
      <c r="J61" s="436"/>
      <c r="M61" s="446"/>
    </row>
  </sheetData>
  <mergeCells count="22">
    <mergeCell ref="A52:A53"/>
    <mergeCell ref="A54:A56"/>
    <mergeCell ref="A57:A59"/>
    <mergeCell ref="A60:A61"/>
    <mergeCell ref="A36:A37"/>
    <mergeCell ref="A38:A40"/>
    <mergeCell ref="A41:A43"/>
    <mergeCell ref="A44:A45"/>
    <mergeCell ref="A46:A48"/>
    <mergeCell ref="A49:A51"/>
    <mergeCell ref="A33:A35"/>
    <mergeCell ref="C1:D8"/>
    <mergeCell ref="A10:A11"/>
    <mergeCell ref="A12:A13"/>
    <mergeCell ref="A14:A15"/>
    <mergeCell ref="A16:A17"/>
    <mergeCell ref="A18:A19"/>
    <mergeCell ref="A20:A21"/>
    <mergeCell ref="A22:A24"/>
    <mergeCell ref="A25:A27"/>
    <mergeCell ref="A28:A29"/>
    <mergeCell ref="A30:A32"/>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P229"/>
  <sheetViews>
    <sheetView topLeftCell="A101" zoomScalePageLayoutView="150" workbookViewId="0">
      <selection activeCell="E121" sqref="E121"/>
    </sheetView>
  </sheetViews>
  <sheetFormatPr defaultColWidth="8.625" defaultRowHeight="15.75" x14ac:dyDescent="0.25"/>
  <cols>
    <col min="1" max="1" width="8.625" style="171" customWidth="1"/>
    <col min="2" max="2" width="11" style="172" hidden="1" customWidth="1"/>
    <col min="3" max="3" width="8.625" style="172" customWidth="1"/>
    <col min="4" max="4" width="15.625" style="172" customWidth="1"/>
    <col min="5" max="5" width="46.625" style="172" customWidth="1"/>
    <col min="6" max="6" width="13.625" style="171" bestFit="1" customWidth="1"/>
    <col min="7" max="7" width="13.625" style="172" bestFit="1" customWidth="1"/>
    <col min="8" max="8" width="19.625" style="172" customWidth="1"/>
    <col min="9" max="9" width="23.625" style="172" bestFit="1" customWidth="1"/>
    <col min="10" max="10" width="45.125" style="175" customWidth="1"/>
    <col min="11" max="11" width="67.375" style="175" customWidth="1"/>
    <col min="12" max="12" width="54.125" style="172" customWidth="1"/>
    <col min="13" max="13" width="25.625" style="172" customWidth="1"/>
    <col min="14" max="14" width="24.625" style="172" hidden="1" customWidth="1"/>
    <col min="15" max="15" width="17.625" style="172" hidden="1" customWidth="1"/>
    <col min="16" max="16384" width="8.625" style="172"/>
  </cols>
  <sheetData>
    <row r="1" spans="1:13" ht="15.6" customHeight="1" x14ac:dyDescent="0.25">
      <c r="E1" s="625" t="s">
        <v>1104</v>
      </c>
      <c r="F1" s="625"/>
      <c r="G1" s="173"/>
      <c r="H1" s="126" t="s">
        <v>238</v>
      </c>
      <c r="I1" s="174"/>
    </row>
    <row r="2" spans="1:13" ht="16.5" customHeight="1" x14ac:dyDescent="0.25">
      <c r="E2" s="625"/>
      <c r="F2" s="625"/>
      <c r="G2" s="176" t="s">
        <v>469</v>
      </c>
      <c r="H2" s="159">
        <f>COUNTIF(G10:G245,"Not POR")</f>
        <v>0</v>
      </c>
      <c r="I2" s="177"/>
    </row>
    <row r="3" spans="1:13" ht="16.5" customHeight="1" x14ac:dyDescent="0.25">
      <c r="E3" s="625"/>
      <c r="F3" s="625"/>
      <c r="G3" s="178" t="s">
        <v>470</v>
      </c>
      <c r="H3" s="159">
        <f>COUNTIF(G12:G246,"CHN validation")</f>
        <v>0</v>
      </c>
      <c r="I3" s="177"/>
    </row>
    <row r="4" spans="1:13" ht="17.100000000000001" customHeight="1" x14ac:dyDescent="0.25">
      <c r="E4" s="625"/>
      <c r="F4" s="625"/>
      <c r="G4" s="179" t="s">
        <v>51</v>
      </c>
      <c r="H4" s="159">
        <f>COUNTIF(G12:G247,"New Item")</f>
        <v>3</v>
      </c>
      <c r="I4" s="177"/>
    </row>
    <row r="5" spans="1:13" ht="19.5" customHeight="1" x14ac:dyDescent="0.25">
      <c r="A5" s="172"/>
      <c r="E5" s="625"/>
      <c r="F5" s="625"/>
      <c r="G5" s="180" t="s">
        <v>471</v>
      </c>
      <c r="H5" s="159">
        <f>COUNTIF(G13:G248,"Pending update")</f>
        <v>0</v>
      </c>
      <c r="J5" s="172"/>
      <c r="K5" s="172"/>
    </row>
    <row r="6" spans="1:13" ht="19.5" customHeight="1" x14ac:dyDescent="0.25">
      <c r="E6" s="625"/>
      <c r="F6" s="625"/>
      <c r="G6" s="181" t="s">
        <v>53</v>
      </c>
      <c r="H6" s="159">
        <f>COUNTIF(G14:G249,"Modified")</f>
        <v>4</v>
      </c>
      <c r="I6" s="177"/>
    </row>
    <row r="7" spans="1:13" ht="18.75" customHeight="1" x14ac:dyDescent="0.25">
      <c r="E7" s="625"/>
      <c r="F7" s="625"/>
      <c r="G7" s="182" t="s">
        <v>472</v>
      </c>
      <c r="H7" s="159">
        <f>COUNTIF(G10:G245,"Ready")</f>
        <v>179</v>
      </c>
      <c r="I7" s="177"/>
    </row>
    <row r="8" spans="1:13" ht="17.25" customHeight="1" thickBot="1" x14ac:dyDescent="0.3">
      <c r="E8" s="625"/>
      <c r="F8" s="625"/>
      <c r="G8" s="183" t="s">
        <v>473</v>
      </c>
      <c r="H8" s="184">
        <f>COUNTIF(G16:G251,"Not ready")</f>
        <v>0</v>
      </c>
      <c r="I8" s="177"/>
    </row>
    <row r="9" spans="1:13" ht="64.5" customHeight="1" x14ac:dyDescent="0.25">
      <c r="A9" s="185" t="s">
        <v>54</v>
      </c>
      <c r="B9" s="186" t="s">
        <v>474</v>
      </c>
      <c r="C9" s="186" t="s">
        <v>587</v>
      </c>
      <c r="D9" s="5" t="s">
        <v>651</v>
      </c>
      <c r="E9" s="5" t="s">
        <v>652</v>
      </c>
      <c r="F9" s="187" t="s">
        <v>475</v>
      </c>
      <c r="G9" s="187" t="s">
        <v>476</v>
      </c>
      <c r="H9" s="187" t="s">
        <v>477</v>
      </c>
      <c r="I9" s="187" t="s">
        <v>478</v>
      </c>
      <c r="J9" s="187" t="s">
        <v>479</v>
      </c>
      <c r="K9" s="187" t="s">
        <v>480</v>
      </c>
      <c r="L9" s="188" t="s">
        <v>7</v>
      </c>
    </row>
    <row r="10" spans="1:13" ht="18.75" customHeight="1" x14ac:dyDescent="0.25">
      <c r="A10" s="189">
        <v>1</v>
      </c>
      <c r="B10" s="190"/>
      <c r="C10" s="190"/>
      <c r="D10" s="101" t="s">
        <v>654</v>
      </c>
      <c r="E10" s="333" t="s">
        <v>1105</v>
      </c>
      <c r="F10" s="191"/>
      <c r="G10" s="147" t="s">
        <v>8</v>
      </c>
      <c r="H10" s="190"/>
      <c r="I10" s="190"/>
      <c r="J10" s="192"/>
      <c r="K10" s="194"/>
      <c r="L10" s="628" t="s">
        <v>639</v>
      </c>
    </row>
    <row r="11" spans="1:13" ht="18.75" customHeight="1" x14ac:dyDescent="0.25">
      <c r="A11" s="189">
        <v>2</v>
      </c>
      <c r="B11" s="190"/>
      <c r="C11" s="190"/>
      <c r="D11" s="74" t="s">
        <v>654</v>
      </c>
      <c r="E11" s="333" t="s">
        <v>663</v>
      </c>
      <c r="F11" s="191"/>
      <c r="G11" s="147" t="s">
        <v>8</v>
      </c>
      <c r="H11" s="190"/>
      <c r="I11" s="190"/>
      <c r="J11" s="192"/>
      <c r="K11" s="194"/>
      <c r="L11" s="629"/>
    </row>
    <row r="12" spans="1:13" s="201" customFormat="1" ht="17.25" customHeight="1" x14ac:dyDescent="0.25">
      <c r="A12" s="189">
        <v>3</v>
      </c>
      <c r="B12" s="196"/>
      <c r="C12" s="196"/>
      <c r="D12" s="101" t="s">
        <v>655</v>
      </c>
      <c r="E12" s="101" t="s">
        <v>1108</v>
      </c>
      <c r="F12" s="197"/>
      <c r="G12" s="147" t="s">
        <v>8</v>
      </c>
      <c r="H12" s="196"/>
      <c r="I12" s="196"/>
      <c r="J12" s="198" t="s">
        <v>481</v>
      </c>
      <c r="K12" s="335"/>
      <c r="L12" s="200"/>
    </row>
    <row r="13" spans="1:13" ht="17.25" customHeight="1" x14ac:dyDescent="0.25">
      <c r="A13" s="189">
        <v>4</v>
      </c>
      <c r="B13" s="190"/>
      <c r="C13" s="190"/>
      <c r="D13" s="101" t="s">
        <v>689</v>
      </c>
      <c r="E13" s="101" t="s">
        <v>690</v>
      </c>
      <c r="F13" s="191"/>
      <c r="G13" s="147" t="s">
        <v>8</v>
      </c>
      <c r="H13" s="190"/>
      <c r="I13" s="190"/>
      <c r="J13" s="202"/>
      <c r="K13" s="193" t="s">
        <v>2012</v>
      </c>
      <c r="L13" s="195"/>
    </row>
    <row r="14" spans="1:13" ht="17.100000000000001" customHeight="1" x14ac:dyDescent="0.25">
      <c r="A14" s="189">
        <v>5</v>
      </c>
      <c r="B14" s="190"/>
      <c r="C14" s="190"/>
      <c r="D14" s="101" t="s">
        <v>689</v>
      </c>
      <c r="E14" s="101" t="s">
        <v>692</v>
      </c>
      <c r="F14" s="191"/>
      <c r="G14" s="147" t="s">
        <v>8</v>
      </c>
      <c r="H14" s="190"/>
      <c r="I14" s="190" t="s">
        <v>482</v>
      </c>
      <c r="J14" s="192"/>
      <c r="K14" s="193" t="s">
        <v>483</v>
      </c>
      <c r="L14" s="195"/>
    </row>
    <row r="15" spans="1:13" ht="17.100000000000001" customHeight="1" x14ac:dyDescent="0.25">
      <c r="A15" s="189">
        <v>6</v>
      </c>
      <c r="B15" s="190"/>
      <c r="C15" s="190"/>
      <c r="D15" s="101" t="s">
        <v>689</v>
      </c>
      <c r="E15" s="101" t="s">
        <v>693</v>
      </c>
      <c r="F15" s="191"/>
      <c r="G15" s="147" t="s">
        <v>8</v>
      </c>
      <c r="H15" s="190"/>
      <c r="I15" s="191"/>
      <c r="J15" s="190"/>
      <c r="K15" s="193"/>
      <c r="L15" s="195"/>
      <c r="M15" s="203"/>
    </row>
    <row r="16" spans="1:13" ht="17.100000000000001" customHeight="1" x14ac:dyDescent="0.25">
      <c r="A16" s="189">
        <v>7</v>
      </c>
      <c r="B16" s="191"/>
      <c r="C16" s="191"/>
      <c r="D16" s="74" t="s">
        <v>694</v>
      </c>
      <c r="E16" s="333" t="s">
        <v>867</v>
      </c>
      <c r="F16" s="191" t="s">
        <v>484</v>
      </c>
      <c r="G16" s="147" t="s">
        <v>8</v>
      </c>
      <c r="H16" s="190"/>
      <c r="I16" s="190"/>
      <c r="J16" s="192"/>
      <c r="K16" s="193" t="s">
        <v>485</v>
      </c>
      <c r="L16" s="195"/>
      <c r="M16" s="203"/>
    </row>
    <row r="17" spans="1:15" ht="17.100000000000001" customHeight="1" x14ac:dyDescent="0.25">
      <c r="A17" s="189">
        <v>8</v>
      </c>
      <c r="B17" s="190"/>
      <c r="C17" s="190"/>
      <c r="D17" s="74" t="s">
        <v>694</v>
      </c>
      <c r="E17" s="333" t="s">
        <v>868</v>
      </c>
      <c r="F17" s="191" t="s">
        <v>11</v>
      </c>
      <c r="G17" s="147" t="s">
        <v>8</v>
      </c>
      <c r="H17" s="190"/>
      <c r="I17" s="190"/>
      <c r="J17" s="192"/>
      <c r="K17" s="193" t="s">
        <v>486</v>
      </c>
      <c r="L17" s="195"/>
      <c r="M17" s="203"/>
      <c r="O17" s="204"/>
    </row>
    <row r="18" spans="1:15" ht="17.100000000000001" customHeight="1" x14ac:dyDescent="0.25">
      <c r="A18" s="189">
        <v>9</v>
      </c>
      <c r="B18" s="190"/>
      <c r="C18" s="190"/>
      <c r="D18" s="101" t="s">
        <v>694</v>
      </c>
      <c r="E18" s="101" t="s">
        <v>929</v>
      </c>
      <c r="F18" s="191"/>
      <c r="G18" s="147" t="s">
        <v>8</v>
      </c>
      <c r="H18" s="190"/>
      <c r="I18" s="190"/>
      <c r="J18" s="192"/>
      <c r="K18" s="264" t="s">
        <v>649</v>
      </c>
      <c r="L18" s="195"/>
      <c r="M18" s="203"/>
      <c r="O18" s="204"/>
    </row>
    <row r="19" spans="1:15" s="1" customFormat="1" ht="16.5" customHeight="1" x14ac:dyDescent="0.25">
      <c r="A19" s="189">
        <v>10</v>
      </c>
      <c r="B19" s="501"/>
      <c r="C19" s="501"/>
      <c r="D19" s="74" t="s">
        <v>694</v>
      </c>
      <c r="E19" s="484" t="s">
        <v>2092</v>
      </c>
      <c r="F19" s="323"/>
      <c r="G19" s="147" t="s">
        <v>8</v>
      </c>
      <c r="H19" s="501"/>
      <c r="I19" s="502"/>
      <c r="J19" s="486"/>
      <c r="K19" s="503" t="s">
        <v>2095</v>
      </c>
      <c r="L19" s="195" t="s">
        <v>2096</v>
      </c>
    </row>
    <row r="20" spans="1:15" ht="18" customHeight="1" x14ac:dyDescent="0.25">
      <c r="A20" s="189">
        <v>11</v>
      </c>
      <c r="B20" s="191"/>
      <c r="C20" s="191"/>
      <c r="D20" s="74" t="s">
        <v>694</v>
      </c>
      <c r="E20" s="333" t="s">
        <v>930</v>
      </c>
      <c r="F20" s="205" t="s">
        <v>487</v>
      </c>
      <c r="G20" s="147" t="s">
        <v>8</v>
      </c>
      <c r="H20" s="190"/>
      <c r="I20" s="190"/>
      <c r="J20" s="192"/>
      <c r="K20" s="193" t="s">
        <v>549</v>
      </c>
      <c r="L20" s="195"/>
      <c r="M20" s="203"/>
      <c r="N20" s="203"/>
    </row>
    <row r="21" spans="1:15" ht="18" customHeight="1" x14ac:dyDescent="0.25">
      <c r="A21" s="189">
        <v>12</v>
      </c>
      <c r="B21" s="191"/>
      <c r="C21" s="191"/>
      <c r="D21" s="74" t="s">
        <v>694</v>
      </c>
      <c r="E21" s="333" t="s">
        <v>701</v>
      </c>
      <c r="F21" s="191" t="s">
        <v>488</v>
      </c>
      <c r="G21" s="147" t="s">
        <v>8</v>
      </c>
      <c r="H21" s="190"/>
      <c r="I21" s="190"/>
      <c r="J21" s="192"/>
      <c r="K21" s="193"/>
      <c r="L21" s="195"/>
      <c r="M21" s="203"/>
    </row>
    <row r="22" spans="1:15" ht="18" customHeight="1" x14ac:dyDescent="0.25">
      <c r="A22" s="189">
        <v>13</v>
      </c>
      <c r="B22" s="191"/>
      <c r="C22" s="191"/>
      <c r="D22" s="74" t="s">
        <v>694</v>
      </c>
      <c r="E22" s="333" t="s">
        <v>702</v>
      </c>
      <c r="F22" s="191" t="s">
        <v>488</v>
      </c>
      <c r="G22" s="147" t="s">
        <v>8</v>
      </c>
      <c r="H22" s="190"/>
      <c r="I22" s="190"/>
      <c r="J22" s="192"/>
      <c r="K22" s="193"/>
      <c r="L22" s="195"/>
      <c r="M22" s="203"/>
    </row>
    <row r="23" spans="1:15" ht="18" customHeight="1" x14ac:dyDescent="0.25">
      <c r="A23" s="189">
        <v>14</v>
      </c>
      <c r="B23" s="191"/>
      <c r="C23" s="191"/>
      <c r="D23" s="74" t="s">
        <v>694</v>
      </c>
      <c r="E23" s="333" t="s">
        <v>703</v>
      </c>
      <c r="F23" s="191" t="s">
        <v>488</v>
      </c>
      <c r="G23" s="147" t="s">
        <v>8</v>
      </c>
      <c r="H23" s="190"/>
      <c r="I23" s="190"/>
      <c r="J23" s="192"/>
      <c r="K23" s="193"/>
      <c r="L23" s="195"/>
      <c r="M23" s="203"/>
    </row>
    <row r="24" spans="1:15" ht="18" customHeight="1" x14ac:dyDescent="0.25">
      <c r="A24" s="189">
        <v>15</v>
      </c>
      <c r="B24" s="191"/>
      <c r="C24" s="191"/>
      <c r="D24" s="74" t="s">
        <v>694</v>
      </c>
      <c r="E24" s="333" t="s">
        <v>931</v>
      </c>
      <c r="F24" s="191" t="s">
        <v>488</v>
      </c>
      <c r="G24" s="147" t="s">
        <v>8</v>
      </c>
      <c r="H24" s="190"/>
      <c r="I24" s="190"/>
      <c r="J24" s="192"/>
      <c r="K24" s="193"/>
      <c r="L24" s="195"/>
      <c r="M24" s="203"/>
    </row>
    <row r="25" spans="1:15" ht="18" customHeight="1" x14ac:dyDescent="0.25">
      <c r="A25" s="189">
        <v>16</v>
      </c>
      <c r="B25" s="191"/>
      <c r="C25" s="191"/>
      <c r="D25" s="74" t="s">
        <v>694</v>
      </c>
      <c r="E25" s="333" t="s">
        <v>705</v>
      </c>
      <c r="F25" s="191" t="s">
        <v>488</v>
      </c>
      <c r="G25" s="147" t="s">
        <v>8</v>
      </c>
      <c r="H25" s="190"/>
      <c r="I25" s="190"/>
      <c r="J25" s="192"/>
      <c r="K25" s="193"/>
      <c r="L25" s="195"/>
      <c r="M25" s="203"/>
    </row>
    <row r="26" spans="1:15" s="201" customFormat="1" ht="18" customHeight="1" x14ac:dyDescent="0.25">
      <c r="A26" s="189">
        <v>17</v>
      </c>
      <c r="B26" s="37"/>
      <c r="C26" s="37"/>
      <c r="D26" s="101" t="s">
        <v>1076</v>
      </c>
      <c r="E26" s="333" t="s">
        <v>1145</v>
      </c>
      <c r="F26" s="197" t="s">
        <v>186</v>
      </c>
      <c r="G26" s="147" t="s">
        <v>8</v>
      </c>
      <c r="H26" s="196"/>
      <c r="I26" s="199"/>
      <c r="J26" s="199"/>
      <c r="K26" s="198" t="s">
        <v>2013</v>
      </c>
      <c r="L26" s="206"/>
    </row>
    <row r="27" spans="1:15" s="201" customFormat="1" ht="18" customHeight="1" x14ac:dyDescent="0.25">
      <c r="A27" s="189">
        <v>18</v>
      </c>
      <c r="B27" s="37"/>
      <c r="C27" s="37"/>
      <c r="D27" s="101" t="s">
        <v>1076</v>
      </c>
      <c r="E27" s="333" t="s">
        <v>1146</v>
      </c>
      <c r="F27" s="197" t="s">
        <v>188</v>
      </c>
      <c r="G27" s="147" t="s">
        <v>8</v>
      </c>
      <c r="H27" s="196"/>
      <c r="I27" s="199"/>
      <c r="J27" s="199"/>
      <c r="K27" s="198" t="s">
        <v>489</v>
      </c>
      <c r="L27" s="206"/>
    </row>
    <row r="28" spans="1:15" s="201" customFormat="1" ht="18" customHeight="1" x14ac:dyDescent="0.25">
      <c r="A28" s="189">
        <v>19</v>
      </c>
      <c r="B28" s="37"/>
      <c r="C28" s="37"/>
      <c r="D28" s="101" t="s">
        <v>1076</v>
      </c>
      <c r="E28" s="333" t="s">
        <v>1147</v>
      </c>
      <c r="F28" s="197"/>
      <c r="G28" s="147" t="s">
        <v>8</v>
      </c>
      <c r="H28" s="196"/>
      <c r="I28" s="199"/>
      <c r="J28" s="199"/>
      <c r="K28" s="198" t="s">
        <v>190</v>
      </c>
      <c r="L28" s="206"/>
    </row>
    <row r="29" spans="1:15" s="201" customFormat="1" ht="18" customHeight="1" x14ac:dyDescent="0.25">
      <c r="A29" s="189">
        <v>20</v>
      </c>
      <c r="B29" s="37"/>
      <c r="C29" s="37"/>
      <c r="D29" s="101" t="s">
        <v>1076</v>
      </c>
      <c r="E29" s="333" t="s">
        <v>1148</v>
      </c>
      <c r="F29" s="197" t="s">
        <v>185</v>
      </c>
      <c r="G29" s="147" t="s">
        <v>8</v>
      </c>
      <c r="H29" s="196"/>
      <c r="I29" s="199"/>
      <c r="J29" s="199"/>
      <c r="K29" s="198" t="s">
        <v>191</v>
      </c>
      <c r="L29" s="206"/>
    </row>
    <row r="30" spans="1:15" s="201" customFormat="1" ht="18" customHeight="1" x14ac:dyDescent="0.25">
      <c r="A30" s="189">
        <v>21</v>
      </c>
      <c r="B30" s="37"/>
      <c r="C30" s="37"/>
      <c r="D30" s="101" t="s">
        <v>1076</v>
      </c>
      <c r="E30" s="333" t="s">
        <v>1149</v>
      </c>
      <c r="F30" s="197"/>
      <c r="G30" s="147" t="s">
        <v>8</v>
      </c>
      <c r="H30" s="196"/>
      <c r="I30" s="199"/>
      <c r="J30" s="199"/>
      <c r="K30" s="198" t="s">
        <v>192</v>
      </c>
      <c r="L30" s="206"/>
    </row>
    <row r="31" spans="1:15" s="201" customFormat="1" ht="18" customHeight="1" x14ac:dyDescent="0.25">
      <c r="A31" s="189">
        <v>22</v>
      </c>
      <c r="B31" s="37"/>
      <c r="C31" s="37"/>
      <c r="D31" s="101" t="s">
        <v>1076</v>
      </c>
      <c r="E31" s="333" t="s">
        <v>1077</v>
      </c>
      <c r="F31" s="197"/>
      <c r="G31" s="147" t="s">
        <v>8</v>
      </c>
      <c r="H31" s="196"/>
      <c r="I31" s="199"/>
      <c r="J31" s="199"/>
      <c r="K31" s="198" t="s">
        <v>193</v>
      </c>
      <c r="L31" s="206"/>
    </row>
    <row r="32" spans="1:15" s="201" customFormat="1" ht="18" customHeight="1" x14ac:dyDescent="0.25">
      <c r="A32" s="189">
        <v>23</v>
      </c>
      <c r="B32" s="37"/>
      <c r="C32" s="37"/>
      <c r="D32" s="101" t="s">
        <v>1076</v>
      </c>
      <c r="E32" s="333" t="s">
        <v>1078</v>
      </c>
      <c r="F32" s="197"/>
      <c r="G32" s="147" t="s">
        <v>8</v>
      </c>
      <c r="H32" s="196"/>
      <c r="I32" s="199"/>
      <c r="J32" s="199"/>
      <c r="K32" s="198" t="s">
        <v>194</v>
      </c>
      <c r="L32" s="206"/>
    </row>
    <row r="33" spans="1:12" s="201" customFormat="1" ht="18" customHeight="1" x14ac:dyDescent="0.25">
      <c r="A33" s="189">
        <v>24</v>
      </c>
      <c r="B33" s="37"/>
      <c r="C33" s="37"/>
      <c r="D33" s="101" t="s">
        <v>1076</v>
      </c>
      <c r="E33" s="333" t="s">
        <v>1150</v>
      </c>
      <c r="F33" s="100" t="s">
        <v>490</v>
      </c>
      <c r="G33" s="147" t="s">
        <v>8</v>
      </c>
      <c r="H33" s="196"/>
      <c r="I33" s="199"/>
      <c r="J33" s="199"/>
      <c r="K33" s="626" t="s">
        <v>550</v>
      </c>
      <c r="L33" s="206"/>
    </row>
    <row r="34" spans="1:12" s="201" customFormat="1" ht="18" customHeight="1" x14ac:dyDescent="0.25">
      <c r="A34" s="189">
        <v>25</v>
      </c>
      <c r="B34" s="37"/>
      <c r="C34" s="37"/>
      <c r="D34" s="101" t="s">
        <v>1076</v>
      </c>
      <c r="E34" s="333" t="s">
        <v>1151</v>
      </c>
      <c r="F34" s="197" t="s">
        <v>491</v>
      </c>
      <c r="G34" s="147" t="s">
        <v>8</v>
      </c>
      <c r="H34" s="196"/>
      <c r="I34" s="199"/>
      <c r="J34" s="199"/>
      <c r="K34" s="626"/>
      <c r="L34" s="206"/>
    </row>
    <row r="35" spans="1:12" s="201" customFormat="1" ht="18" customHeight="1" x14ac:dyDescent="0.25">
      <c r="A35" s="189">
        <v>26</v>
      </c>
      <c r="B35" s="37"/>
      <c r="C35" s="37"/>
      <c r="D35" s="101" t="s">
        <v>1076</v>
      </c>
      <c r="E35" s="333" t="s">
        <v>1152</v>
      </c>
      <c r="F35" s="197" t="s">
        <v>196</v>
      </c>
      <c r="G35" s="147" t="s">
        <v>8</v>
      </c>
      <c r="H35" s="196"/>
      <c r="I35" s="199"/>
      <c r="J35" s="199"/>
      <c r="K35" s="626"/>
      <c r="L35" s="206"/>
    </row>
    <row r="36" spans="1:12" s="201" customFormat="1" ht="18" customHeight="1" x14ac:dyDescent="0.25">
      <c r="A36" s="189">
        <v>27</v>
      </c>
      <c r="B36" s="37"/>
      <c r="C36" s="37"/>
      <c r="D36" s="101" t="s">
        <v>1076</v>
      </c>
      <c r="E36" s="333" t="s">
        <v>1153</v>
      </c>
      <c r="F36" s="197" t="s">
        <v>197</v>
      </c>
      <c r="G36" s="147" t="s">
        <v>8</v>
      </c>
      <c r="H36" s="196"/>
      <c r="I36" s="199"/>
      <c r="J36" s="199"/>
      <c r="K36" s="626"/>
      <c r="L36" s="206"/>
    </row>
    <row r="37" spans="1:12" s="201" customFormat="1" ht="18" customHeight="1" x14ac:dyDescent="0.25">
      <c r="A37" s="189">
        <v>28</v>
      </c>
      <c r="B37" s="37"/>
      <c r="C37" s="37"/>
      <c r="D37" s="101" t="s">
        <v>1076</v>
      </c>
      <c r="E37" s="333" t="s">
        <v>1154</v>
      </c>
      <c r="F37" s="197" t="s">
        <v>198</v>
      </c>
      <c r="G37" s="147" t="s">
        <v>8</v>
      </c>
      <c r="H37" s="196"/>
      <c r="I37" s="199"/>
      <c r="J37" s="199"/>
      <c r="K37" s="626"/>
      <c r="L37" s="206"/>
    </row>
    <row r="38" spans="1:12" s="8" customFormat="1" ht="16.5" customHeight="1" x14ac:dyDescent="0.25">
      <c r="A38" s="189">
        <v>29</v>
      </c>
      <c r="B38" s="37"/>
      <c r="C38" s="37"/>
      <c r="D38" s="37" t="s">
        <v>1079</v>
      </c>
      <c r="E38" s="37" t="s">
        <v>1080</v>
      </c>
      <c r="F38" s="36"/>
      <c r="G38" s="41" t="s">
        <v>8</v>
      </c>
      <c r="H38" s="207"/>
      <c r="I38" s="36"/>
      <c r="J38" s="37"/>
      <c r="K38" s="43" t="s">
        <v>1344</v>
      </c>
      <c r="L38" s="208"/>
    </row>
    <row r="39" spans="1:12" s="8" customFormat="1" ht="16.5" customHeight="1" x14ac:dyDescent="0.25">
      <c r="A39" s="189">
        <v>30</v>
      </c>
      <c r="B39" s="37"/>
      <c r="C39" s="37"/>
      <c r="D39" s="101" t="s">
        <v>880</v>
      </c>
      <c r="E39" s="101" t="s">
        <v>881</v>
      </c>
      <c r="F39" s="36" t="s">
        <v>108</v>
      </c>
      <c r="G39" s="41" t="s">
        <v>8</v>
      </c>
      <c r="H39" s="37"/>
      <c r="I39" s="36"/>
      <c r="J39" s="37"/>
      <c r="K39" s="39"/>
      <c r="L39" s="208"/>
    </row>
    <row r="40" spans="1:12" s="8" customFormat="1" ht="16.5" customHeight="1" x14ac:dyDescent="0.25">
      <c r="A40" s="189">
        <v>31</v>
      </c>
      <c r="B40" s="37"/>
      <c r="C40" s="37"/>
      <c r="D40" s="101" t="s">
        <v>880</v>
      </c>
      <c r="E40" s="101" t="s">
        <v>882</v>
      </c>
      <c r="F40" s="36" t="s">
        <v>108</v>
      </c>
      <c r="G40" s="41" t="s">
        <v>8</v>
      </c>
      <c r="H40" s="37"/>
      <c r="I40" s="36"/>
      <c r="J40" s="37"/>
      <c r="K40" s="39"/>
      <c r="L40" s="208"/>
    </row>
    <row r="41" spans="1:12" s="8" customFormat="1" ht="16.5" customHeight="1" x14ac:dyDescent="0.25">
      <c r="A41" s="189">
        <v>32</v>
      </c>
      <c r="B41" s="37"/>
      <c r="C41" s="37"/>
      <c r="D41" s="101" t="s">
        <v>880</v>
      </c>
      <c r="E41" s="101" t="s">
        <v>883</v>
      </c>
      <c r="F41" s="36" t="s">
        <v>111</v>
      </c>
      <c r="G41" s="41" t="s">
        <v>8</v>
      </c>
      <c r="H41" s="37"/>
      <c r="I41" s="36"/>
      <c r="J41" s="37"/>
      <c r="K41" s="39"/>
      <c r="L41" s="208"/>
    </row>
    <row r="42" spans="1:12" s="8" customFormat="1" ht="16.5" customHeight="1" x14ac:dyDescent="0.25">
      <c r="A42" s="189">
        <v>33</v>
      </c>
      <c r="B42" s="37"/>
      <c r="C42" s="37"/>
      <c r="D42" s="101" t="s">
        <v>880</v>
      </c>
      <c r="E42" s="101" t="s">
        <v>884</v>
      </c>
      <c r="F42" s="36" t="s">
        <v>113</v>
      </c>
      <c r="G42" s="41" t="s">
        <v>8</v>
      </c>
      <c r="H42" s="37"/>
      <c r="I42" s="36"/>
      <c r="J42" s="37"/>
      <c r="K42" s="39"/>
      <c r="L42" s="208"/>
    </row>
    <row r="43" spans="1:12" s="8" customFormat="1" ht="16.5" customHeight="1" x14ac:dyDescent="0.25">
      <c r="A43" s="189">
        <v>34</v>
      </c>
      <c r="B43" s="37"/>
      <c r="C43" s="37"/>
      <c r="D43" s="101" t="s">
        <v>880</v>
      </c>
      <c r="E43" s="101" t="s">
        <v>885</v>
      </c>
      <c r="F43" s="36" t="s">
        <v>113</v>
      </c>
      <c r="G43" s="41" t="s">
        <v>8</v>
      </c>
      <c r="H43" s="37"/>
      <c r="I43" s="36"/>
      <c r="J43" s="37"/>
      <c r="K43" s="39"/>
      <c r="L43" s="208"/>
    </row>
    <row r="44" spans="1:12" s="8" customFormat="1" ht="16.5" customHeight="1" x14ac:dyDescent="0.25">
      <c r="A44" s="189">
        <v>35</v>
      </c>
      <c r="B44" s="37"/>
      <c r="C44" s="37"/>
      <c r="D44" s="101" t="s">
        <v>880</v>
      </c>
      <c r="E44" s="101" t="s">
        <v>886</v>
      </c>
      <c r="F44" s="36" t="s">
        <v>113</v>
      </c>
      <c r="G44" s="41" t="s">
        <v>8</v>
      </c>
      <c r="H44" s="37"/>
      <c r="I44" s="36"/>
      <c r="J44" s="37"/>
      <c r="K44" s="39"/>
      <c r="L44" s="208"/>
    </row>
    <row r="45" spans="1:12" s="8" customFormat="1" ht="16.5" customHeight="1" x14ac:dyDescent="0.25">
      <c r="A45" s="189">
        <v>36</v>
      </c>
      <c r="B45" s="37"/>
      <c r="C45" s="37"/>
      <c r="D45" s="101" t="s">
        <v>887</v>
      </c>
      <c r="E45" s="101" t="s">
        <v>888</v>
      </c>
      <c r="F45" s="36" t="s">
        <v>117</v>
      </c>
      <c r="G45" s="41" t="s">
        <v>8</v>
      </c>
      <c r="H45" s="37"/>
      <c r="I45" s="36"/>
      <c r="J45" s="37"/>
      <c r="K45" s="39"/>
      <c r="L45" s="208"/>
    </row>
    <row r="46" spans="1:12" s="8" customFormat="1" ht="16.5" customHeight="1" x14ac:dyDescent="0.25">
      <c r="A46" s="189">
        <v>37</v>
      </c>
      <c r="B46" s="37"/>
      <c r="C46" s="37"/>
      <c r="D46" s="101" t="s">
        <v>887</v>
      </c>
      <c r="E46" s="101" t="s">
        <v>889</v>
      </c>
      <c r="F46" s="36" t="s">
        <v>119</v>
      </c>
      <c r="G46" s="41" t="s">
        <v>8</v>
      </c>
      <c r="H46" s="37"/>
      <c r="I46" s="36"/>
      <c r="J46" s="37"/>
      <c r="K46" s="39"/>
      <c r="L46" s="208"/>
    </row>
    <row r="47" spans="1:12" s="8" customFormat="1" ht="16.5" customHeight="1" x14ac:dyDescent="0.25">
      <c r="A47" s="189">
        <v>38</v>
      </c>
      <c r="B47" s="37"/>
      <c r="C47" s="37"/>
      <c r="D47" s="101" t="s">
        <v>887</v>
      </c>
      <c r="E47" s="101" t="s">
        <v>890</v>
      </c>
      <c r="F47" s="36" t="s">
        <v>119</v>
      </c>
      <c r="G47" s="41" t="s">
        <v>8</v>
      </c>
      <c r="H47" s="37"/>
      <c r="I47" s="36"/>
      <c r="J47" s="37"/>
      <c r="K47" s="39"/>
      <c r="L47" s="208"/>
    </row>
    <row r="48" spans="1:12" s="8" customFormat="1" ht="16.5" customHeight="1" x14ac:dyDescent="0.25">
      <c r="A48" s="189">
        <v>39</v>
      </c>
      <c r="B48" s="37"/>
      <c r="C48" s="37"/>
      <c r="D48" s="101" t="s">
        <v>887</v>
      </c>
      <c r="E48" s="101" t="s">
        <v>891</v>
      </c>
      <c r="F48" s="36" t="s">
        <v>119</v>
      </c>
      <c r="G48" s="41" t="s">
        <v>8</v>
      </c>
      <c r="H48" s="37"/>
      <c r="I48" s="36"/>
      <c r="J48" s="37"/>
      <c r="K48" s="39"/>
      <c r="L48" s="208"/>
    </row>
    <row r="49" spans="1:12" s="8" customFormat="1" ht="16.5" customHeight="1" x14ac:dyDescent="0.25">
      <c r="A49" s="189">
        <v>40</v>
      </c>
      <c r="B49" s="37"/>
      <c r="C49" s="37"/>
      <c r="D49" s="101" t="s">
        <v>887</v>
      </c>
      <c r="E49" s="101" t="s">
        <v>892</v>
      </c>
      <c r="F49" s="36" t="s">
        <v>123</v>
      </c>
      <c r="G49" s="41" t="s">
        <v>8</v>
      </c>
      <c r="H49" s="37"/>
      <c r="I49" s="36"/>
      <c r="J49" s="37"/>
      <c r="K49" s="39"/>
      <c r="L49" s="208"/>
    </row>
    <row r="50" spans="1:12" s="8" customFormat="1" ht="16.5" customHeight="1" x14ac:dyDescent="0.25">
      <c r="A50" s="189">
        <v>41</v>
      </c>
      <c r="B50" s="37"/>
      <c r="C50" s="37"/>
      <c r="D50" s="101" t="s">
        <v>887</v>
      </c>
      <c r="E50" s="101" t="s">
        <v>893</v>
      </c>
      <c r="F50" s="36" t="s">
        <v>123</v>
      </c>
      <c r="G50" s="41" t="s">
        <v>8</v>
      </c>
      <c r="H50" s="37"/>
      <c r="I50" s="36"/>
      <c r="J50" s="37"/>
      <c r="K50" s="39"/>
      <c r="L50" s="208"/>
    </row>
    <row r="51" spans="1:12" s="8" customFormat="1" ht="16.5" customHeight="1" x14ac:dyDescent="0.25">
      <c r="A51" s="189">
        <v>42</v>
      </c>
      <c r="B51" s="37"/>
      <c r="C51" s="37"/>
      <c r="D51" s="101" t="s">
        <v>887</v>
      </c>
      <c r="E51" s="101" t="s">
        <v>886</v>
      </c>
      <c r="F51" s="36" t="s">
        <v>123</v>
      </c>
      <c r="G51" s="41" t="s">
        <v>8</v>
      </c>
      <c r="H51" s="37"/>
      <c r="I51" s="36"/>
      <c r="J51" s="37"/>
      <c r="K51" s="39"/>
      <c r="L51" s="208"/>
    </row>
    <row r="52" spans="1:12" s="8" customFormat="1" ht="16.5" customHeight="1" x14ac:dyDescent="0.25">
      <c r="A52" s="189">
        <v>43</v>
      </c>
      <c r="B52" s="37"/>
      <c r="C52" s="37"/>
      <c r="D52" s="101" t="s">
        <v>880</v>
      </c>
      <c r="E52" s="101" t="s">
        <v>894</v>
      </c>
      <c r="F52" s="36"/>
      <c r="G52" s="41" t="s">
        <v>8</v>
      </c>
      <c r="H52" s="207"/>
      <c r="I52" s="36"/>
      <c r="J52" s="37"/>
      <c r="K52" s="43" t="s">
        <v>245</v>
      </c>
      <c r="L52" s="208"/>
    </row>
    <row r="53" spans="1:12" s="8" customFormat="1" ht="16.5" customHeight="1" x14ac:dyDescent="0.25">
      <c r="A53" s="189">
        <v>44</v>
      </c>
      <c r="B53" s="37"/>
      <c r="C53" s="37"/>
      <c r="D53" s="101" t="s">
        <v>887</v>
      </c>
      <c r="E53" s="101" t="s">
        <v>894</v>
      </c>
      <c r="F53" s="36"/>
      <c r="G53" s="41" t="s">
        <v>8</v>
      </c>
      <c r="H53" s="207"/>
      <c r="I53" s="36"/>
      <c r="J53" s="37"/>
      <c r="K53" s="43" t="s">
        <v>380</v>
      </c>
      <c r="L53" s="208"/>
    </row>
    <row r="54" spans="1:12" s="201" customFormat="1" ht="18" customHeight="1" x14ac:dyDescent="0.25">
      <c r="A54" s="189">
        <v>45</v>
      </c>
      <c r="B54" s="196"/>
      <c r="C54" s="196"/>
      <c r="D54" s="101" t="s">
        <v>895</v>
      </c>
      <c r="E54" s="101" t="s">
        <v>896</v>
      </c>
      <c r="F54" s="197"/>
      <c r="G54" s="41" t="s">
        <v>8</v>
      </c>
      <c r="H54" s="199"/>
      <c r="I54" s="199"/>
      <c r="J54" s="198"/>
      <c r="K54" s="198" t="s">
        <v>246</v>
      </c>
      <c r="L54" s="206"/>
    </row>
    <row r="55" spans="1:12" s="201" customFormat="1" ht="18" customHeight="1" x14ac:dyDescent="0.25">
      <c r="A55" s="189">
        <v>46</v>
      </c>
      <c r="B55" s="196"/>
      <c r="C55" s="196"/>
      <c r="D55" s="101" t="s">
        <v>895</v>
      </c>
      <c r="E55" s="101" t="s">
        <v>897</v>
      </c>
      <c r="F55" s="197"/>
      <c r="G55" s="41" t="s">
        <v>8</v>
      </c>
      <c r="H55" s="199"/>
      <c r="I55" s="199"/>
      <c r="J55" s="198"/>
      <c r="K55" s="198" t="s">
        <v>1345</v>
      </c>
      <c r="L55" s="206"/>
    </row>
    <row r="56" spans="1:12" s="201" customFormat="1" ht="18" customHeight="1" x14ac:dyDescent="0.25">
      <c r="A56" s="189">
        <v>47</v>
      </c>
      <c r="B56" s="196"/>
      <c r="C56" s="196"/>
      <c r="D56" s="101" t="s">
        <v>895</v>
      </c>
      <c r="E56" s="101" t="s">
        <v>894</v>
      </c>
      <c r="F56" s="197"/>
      <c r="G56" s="41" t="s">
        <v>8</v>
      </c>
      <c r="H56" s="199"/>
      <c r="I56" s="199"/>
      <c r="J56" s="198"/>
      <c r="K56" s="198" t="s">
        <v>492</v>
      </c>
      <c r="L56" s="206"/>
    </row>
    <row r="57" spans="1:12" s="201" customFormat="1" ht="18" customHeight="1" x14ac:dyDescent="0.25">
      <c r="A57" s="189">
        <v>48</v>
      </c>
      <c r="B57" s="196"/>
      <c r="C57" s="196"/>
      <c r="D57" s="101" t="s">
        <v>895</v>
      </c>
      <c r="E57" s="101" t="s">
        <v>898</v>
      </c>
      <c r="F57" s="197" t="s">
        <v>493</v>
      </c>
      <c r="G57" s="41" t="s">
        <v>8</v>
      </c>
      <c r="H57" s="199"/>
      <c r="I57" s="199"/>
      <c r="J57" s="198"/>
      <c r="K57" s="198" t="s">
        <v>249</v>
      </c>
      <c r="L57" s="206"/>
    </row>
    <row r="58" spans="1:12" s="201" customFormat="1" ht="18" customHeight="1" x14ac:dyDescent="0.25">
      <c r="A58" s="189">
        <v>49</v>
      </c>
      <c r="B58" s="196"/>
      <c r="C58" s="196"/>
      <c r="D58" s="101" t="s">
        <v>895</v>
      </c>
      <c r="E58" s="101" t="s">
        <v>899</v>
      </c>
      <c r="F58" s="197" t="s">
        <v>494</v>
      </c>
      <c r="G58" s="41" t="s">
        <v>8</v>
      </c>
      <c r="H58" s="198"/>
      <c r="I58" s="199"/>
      <c r="J58" s="198"/>
      <c r="K58" s="196" t="s">
        <v>251</v>
      </c>
      <c r="L58" s="206"/>
    </row>
    <row r="59" spans="1:12" s="201" customFormat="1" ht="18" customHeight="1" x14ac:dyDescent="0.25">
      <c r="A59" s="189">
        <v>50</v>
      </c>
      <c r="B59" s="196"/>
      <c r="C59" s="196"/>
      <c r="D59" s="101" t="s">
        <v>895</v>
      </c>
      <c r="E59" s="101" t="s">
        <v>900</v>
      </c>
      <c r="F59" s="197"/>
      <c r="G59" s="41" t="s">
        <v>8</v>
      </c>
      <c r="H59" s="199"/>
      <c r="I59" s="199"/>
      <c r="J59" s="198"/>
      <c r="K59" s="209" t="s">
        <v>1346</v>
      </c>
      <c r="L59" s="206"/>
    </row>
    <row r="60" spans="1:12" s="201" customFormat="1" ht="18" customHeight="1" x14ac:dyDescent="0.25">
      <c r="A60" s="189">
        <v>51</v>
      </c>
      <c r="B60" s="196"/>
      <c r="C60" s="196"/>
      <c r="D60" s="101" t="s">
        <v>895</v>
      </c>
      <c r="E60" s="101" t="s">
        <v>901</v>
      </c>
      <c r="F60" s="197"/>
      <c r="G60" s="41" t="s">
        <v>8</v>
      </c>
      <c r="H60" s="199"/>
      <c r="I60" s="199"/>
      <c r="J60" s="198"/>
      <c r="K60" s="198" t="s">
        <v>495</v>
      </c>
      <c r="L60" s="206"/>
    </row>
    <row r="61" spans="1:12" s="8" customFormat="1" ht="16.5" customHeight="1" x14ac:dyDescent="0.25">
      <c r="A61" s="189">
        <v>52</v>
      </c>
      <c r="B61" s="37"/>
      <c r="C61" s="37"/>
      <c r="D61" s="101" t="s">
        <v>895</v>
      </c>
      <c r="E61" s="101" t="s">
        <v>902</v>
      </c>
      <c r="F61" s="36" t="s">
        <v>136</v>
      </c>
      <c r="G61" s="41" t="s">
        <v>8</v>
      </c>
      <c r="H61" s="37"/>
      <c r="I61" s="36"/>
      <c r="J61" s="37"/>
      <c r="K61" s="581"/>
      <c r="L61" s="208"/>
    </row>
    <row r="62" spans="1:12" s="8" customFormat="1" ht="16.5" customHeight="1" x14ac:dyDescent="0.25">
      <c r="A62" s="189">
        <v>53</v>
      </c>
      <c r="B62" s="37"/>
      <c r="C62" s="37"/>
      <c r="D62" s="101" t="s">
        <v>895</v>
      </c>
      <c r="E62" s="101" t="s">
        <v>903</v>
      </c>
      <c r="F62" s="36" t="s">
        <v>136</v>
      </c>
      <c r="G62" s="41" t="s">
        <v>8</v>
      </c>
      <c r="H62" s="37"/>
      <c r="I62" s="36"/>
      <c r="J62" s="37"/>
      <c r="K62" s="581"/>
      <c r="L62" s="208"/>
    </row>
    <row r="63" spans="1:12" s="8" customFormat="1" ht="16.5" customHeight="1" x14ac:dyDescent="0.25">
      <c r="A63" s="189">
        <v>54</v>
      </c>
      <c r="B63" s="37"/>
      <c r="C63" s="37"/>
      <c r="D63" s="101" t="s">
        <v>895</v>
      </c>
      <c r="E63" s="101" t="s">
        <v>904</v>
      </c>
      <c r="F63" s="36" t="s">
        <v>136</v>
      </c>
      <c r="G63" s="41" t="s">
        <v>8</v>
      </c>
      <c r="H63" s="37"/>
      <c r="I63" s="36"/>
      <c r="J63" s="37"/>
      <c r="K63" s="581"/>
      <c r="L63" s="208"/>
    </row>
    <row r="64" spans="1:12" s="8" customFormat="1" ht="16.5" customHeight="1" x14ac:dyDescent="0.25">
      <c r="A64" s="189">
        <v>55</v>
      </c>
      <c r="B64" s="37"/>
      <c r="C64" s="37"/>
      <c r="D64" s="101" t="s">
        <v>895</v>
      </c>
      <c r="E64" s="101" t="s">
        <v>905</v>
      </c>
      <c r="F64" s="36" t="s">
        <v>140</v>
      </c>
      <c r="G64" s="41" t="s">
        <v>8</v>
      </c>
      <c r="H64" s="37"/>
      <c r="I64" s="36"/>
      <c r="J64" s="37"/>
      <c r="K64" s="581"/>
      <c r="L64" s="208"/>
    </row>
    <row r="65" spans="1:15" s="8" customFormat="1" ht="16.5" customHeight="1" x14ac:dyDescent="0.25">
      <c r="A65" s="189">
        <v>56</v>
      </c>
      <c r="B65" s="37"/>
      <c r="C65" s="37"/>
      <c r="D65" s="101" t="s">
        <v>895</v>
      </c>
      <c r="E65" s="101" t="s">
        <v>906</v>
      </c>
      <c r="F65" s="36" t="s">
        <v>140</v>
      </c>
      <c r="G65" s="41" t="s">
        <v>8</v>
      </c>
      <c r="H65" s="37"/>
      <c r="I65" s="36"/>
      <c r="J65" s="37"/>
      <c r="K65" s="581"/>
      <c r="L65" s="208"/>
    </row>
    <row r="66" spans="1:15" s="8" customFormat="1" ht="16.5" customHeight="1" x14ac:dyDescent="0.25">
      <c r="A66" s="189">
        <v>57</v>
      </c>
      <c r="B66" s="37"/>
      <c r="C66" s="37"/>
      <c r="D66" s="101" t="s">
        <v>895</v>
      </c>
      <c r="E66" s="101" t="s">
        <v>907</v>
      </c>
      <c r="F66" s="36" t="s">
        <v>140</v>
      </c>
      <c r="G66" s="41" t="s">
        <v>8</v>
      </c>
      <c r="H66" s="37"/>
      <c r="I66" s="36"/>
      <c r="J66" s="37"/>
      <c r="K66" s="581"/>
      <c r="L66" s="208"/>
    </row>
    <row r="67" spans="1:15" s="8" customFormat="1" ht="16.5" customHeight="1" x14ac:dyDescent="0.25">
      <c r="A67" s="189">
        <v>58</v>
      </c>
      <c r="B67" s="37"/>
      <c r="C67" s="37"/>
      <c r="D67" s="101" t="s">
        <v>895</v>
      </c>
      <c r="E67" s="101" t="s">
        <v>908</v>
      </c>
      <c r="F67" s="36" t="s">
        <v>144</v>
      </c>
      <c r="G67" s="41" t="s">
        <v>8</v>
      </c>
      <c r="H67" s="37"/>
      <c r="I67" s="36"/>
      <c r="J67" s="37"/>
      <c r="K67" s="581"/>
      <c r="L67" s="208"/>
    </row>
    <row r="68" spans="1:15" ht="18" customHeight="1" x14ac:dyDescent="0.25">
      <c r="A68" s="189">
        <v>59</v>
      </c>
      <c r="B68" s="190"/>
      <c r="C68" s="190"/>
      <c r="D68" s="74" t="s">
        <v>657</v>
      </c>
      <c r="E68" s="333" t="s">
        <v>1081</v>
      </c>
      <c r="F68" s="191"/>
      <c r="G68" s="41" t="s">
        <v>8</v>
      </c>
      <c r="H68" s="190"/>
      <c r="I68" s="190"/>
      <c r="J68" s="192"/>
      <c r="K68" s="210" t="s">
        <v>572</v>
      </c>
      <c r="L68" s="195"/>
      <c r="O68" s="211" t="s">
        <v>496</v>
      </c>
    </row>
    <row r="69" spans="1:15" ht="16.5" customHeight="1" x14ac:dyDescent="0.25">
      <c r="A69" s="189">
        <v>60</v>
      </c>
      <c r="B69" s="190"/>
      <c r="C69" s="190"/>
      <c r="D69" s="101" t="s">
        <v>657</v>
      </c>
      <c r="E69" s="307" t="s">
        <v>1082</v>
      </c>
      <c r="F69" s="191"/>
      <c r="G69" s="41" t="s">
        <v>8</v>
      </c>
      <c r="H69" s="190"/>
      <c r="I69" s="190"/>
      <c r="J69" s="192"/>
      <c r="K69" s="193" t="s">
        <v>552</v>
      </c>
      <c r="L69" s="195"/>
      <c r="M69" s="212"/>
    </row>
    <row r="70" spans="1:15" ht="16.5" customHeight="1" x14ac:dyDescent="0.25">
      <c r="A70" s="189">
        <v>61</v>
      </c>
      <c r="B70" s="190"/>
      <c r="C70" s="190"/>
      <c r="D70" s="101" t="s">
        <v>657</v>
      </c>
      <c r="E70" s="307" t="s">
        <v>1083</v>
      </c>
      <c r="F70" s="191"/>
      <c r="G70" s="41" t="s">
        <v>8</v>
      </c>
      <c r="H70" s="190"/>
      <c r="I70" s="190"/>
      <c r="J70" s="192"/>
      <c r="K70" s="475" t="s">
        <v>554</v>
      </c>
      <c r="L70" s="341"/>
      <c r="M70" s="212"/>
      <c r="O70" s="213" t="s">
        <v>497</v>
      </c>
    </row>
    <row r="71" spans="1:15" ht="16.5" customHeight="1" x14ac:dyDescent="0.25">
      <c r="A71" s="189">
        <v>62</v>
      </c>
      <c r="B71" s="190"/>
      <c r="C71" s="190"/>
      <c r="D71" s="74" t="s">
        <v>657</v>
      </c>
      <c r="E71" s="333" t="s">
        <v>1084</v>
      </c>
      <c r="F71" s="191"/>
      <c r="G71" s="41" t="s">
        <v>8</v>
      </c>
      <c r="H71" s="190"/>
      <c r="I71" s="190"/>
      <c r="J71" s="192"/>
      <c r="K71" s="193" t="s">
        <v>1475</v>
      </c>
      <c r="L71" s="195"/>
      <c r="M71" s="203"/>
      <c r="O71" s="214" t="s">
        <v>496</v>
      </c>
    </row>
    <row r="72" spans="1:15" ht="16.5" customHeight="1" x14ac:dyDescent="0.25">
      <c r="A72" s="189">
        <v>63</v>
      </c>
      <c r="B72" s="190"/>
      <c r="C72" s="190"/>
      <c r="D72" s="101" t="s">
        <v>657</v>
      </c>
      <c r="E72" s="307" t="s">
        <v>1085</v>
      </c>
      <c r="F72" s="191"/>
      <c r="G72" s="41" t="s">
        <v>8</v>
      </c>
      <c r="H72" s="190"/>
      <c r="I72" s="190"/>
      <c r="K72" s="193" t="s">
        <v>2022</v>
      </c>
      <c r="L72" s="195"/>
      <c r="M72" s="212"/>
    </row>
    <row r="73" spans="1:15" ht="16.5" customHeight="1" x14ac:dyDescent="0.25">
      <c r="A73" s="189">
        <v>64</v>
      </c>
      <c r="B73" s="190"/>
      <c r="C73" s="190"/>
      <c r="D73" s="101" t="s">
        <v>657</v>
      </c>
      <c r="E73" s="307" t="s">
        <v>1086</v>
      </c>
      <c r="F73" s="191"/>
      <c r="G73" s="41" t="s">
        <v>8</v>
      </c>
      <c r="H73" s="190"/>
      <c r="I73" s="190"/>
      <c r="J73" s="192"/>
      <c r="K73" s="193" t="s">
        <v>1335</v>
      </c>
      <c r="L73" s="195"/>
      <c r="M73" s="203"/>
    </row>
    <row r="74" spans="1:15" ht="16.5" customHeight="1" x14ac:dyDescent="0.25">
      <c r="A74" s="189">
        <v>65</v>
      </c>
      <c r="B74" s="190"/>
      <c r="C74" s="190"/>
      <c r="D74" s="333" t="s">
        <v>745</v>
      </c>
      <c r="E74" s="307" t="s">
        <v>1363</v>
      </c>
      <c r="F74" s="36"/>
      <c r="G74" s="41" t="s">
        <v>8</v>
      </c>
      <c r="H74" s="190"/>
      <c r="I74" s="190"/>
      <c r="J74" s="39" t="s">
        <v>1234</v>
      </c>
      <c r="K74" s="43" t="s">
        <v>1235</v>
      </c>
      <c r="L74" s="195"/>
      <c r="N74" s="232"/>
      <c r="O74" s="233"/>
    </row>
    <row r="75" spans="1:15" ht="16.5" customHeight="1" x14ac:dyDescent="0.25">
      <c r="A75" s="189">
        <v>66</v>
      </c>
      <c r="B75" s="190"/>
      <c r="C75" s="190"/>
      <c r="D75" s="333" t="s">
        <v>745</v>
      </c>
      <c r="E75" s="333" t="s">
        <v>1233</v>
      </c>
      <c r="F75" s="36"/>
      <c r="G75" s="41" t="s">
        <v>8</v>
      </c>
      <c r="H75" s="190"/>
      <c r="I75" s="190"/>
      <c r="J75" s="39" t="s">
        <v>2186</v>
      </c>
      <c r="K75" s="43" t="s">
        <v>2129</v>
      </c>
      <c r="L75" s="195"/>
      <c r="N75" s="232"/>
      <c r="O75" s="233"/>
    </row>
    <row r="76" spans="1:15" ht="16.5" customHeight="1" x14ac:dyDescent="0.25">
      <c r="A76" s="189">
        <v>67</v>
      </c>
      <c r="B76" s="190"/>
      <c r="C76" s="190"/>
      <c r="D76" s="333" t="s">
        <v>745</v>
      </c>
      <c r="E76" s="333" t="s">
        <v>747</v>
      </c>
      <c r="F76" s="36"/>
      <c r="G76" s="41" t="s">
        <v>8</v>
      </c>
      <c r="H76" s="190"/>
      <c r="I76" s="190"/>
      <c r="J76" s="65" t="s">
        <v>365</v>
      </c>
      <c r="K76" s="43" t="s">
        <v>1236</v>
      </c>
      <c r="L76" s="195"/>
      <c r="N76" s="232"/>
      <c r="O76" s="233"/>
    </row>
    <row r="77" spans="1:15" ht="16.5" customHeight="1" x14ac:dyDescent="0.25">
      <c r="A77" s="189">
        <v>68</v>
      </c>
      <c r="B77" s="190"/>
      <c r="C77" s="190"/>
      <c r="D77" s="333" t="s">
        <v>745</v>
      </c>
      <c r="E77" s="333" t="s">
        <v>749</v>
      </c>
      <c r="F77" s="36"/>
      <c r="G77" s="41" t="s">
        <v>8</v>
      </c>
      <c r="H77" s="190"/>
      <c r="I77" s="190"/>
      <c r="J77" s="65" t="s">
        <v>1238</v>
      </c>
      <c r="K77" s="43" t="s">
        <v>1237</v>
      </c>
      <c r="L77" s="195"/>
      <c r="N77" s="232"/>
      <c r="O77" s="233"/>
    </row>
    <row r="78" spans="1:15" ht="16.5" customHeight="1" x14ac:dyDescent="0.25">
      <c r="A78" s="189">
        <v>69</v>
      </c>
      <c r="B78" s="190"/>
      <c r="C78" s="190"/>
      <c r="D78" s="307" t="s">
        <v>736</v>
      </c>
      <c r="E78" s="333" t="s">
        <v>737</v>
      </c>
      <c r="F78" s="191"/>
      <c r="G78" s="41" t="s">
        <v>8</v>
      </c>
      <c r="H78" s="190"/>
      <c r="I78" s="190"/>
      <c r="J78" s="202"/>
      <c r="K78" s="90" t="s">
        <v>278</v>
      </c>
      <c r="L78" s="342" t="s">
        <v>1155</v>
      </c>
      <c r="M78" s="28"/>
      <c r="O78" s="202" t="s">
        <v>506</v>
      </c>
    </row>
    <row r="79" spans="1:15" ht="16.5" customHeight="1" x14ac:dyDescent="0.25">
      <c r="A79" s="189">
        <v>70</v>
      </c>
      <c r="B79" s="190"/>
      <c r="C79" s="190"/>
      <c r="D79" s="307" t="s">
        <v>736</v>
      </c>
      <c r="E79" s="333" t="s">
        <v>738</v>
      </c>
      <c r="F79" s="191"/>
      <c r="G79" s="41" t="s">
        <v>8</v>
      </c>
      <c r="H79" s="190"/>
      <c r="I79" s="190"/>
      <c r="J79" s="202"/>
      <c r="K79" s="90" t="s">
        <v>277</v>
      </c>
      <c r="L79" s="342" t="s">
        <v>1256</v>
      </c>
      <c r="M79" s="28"/>
      <c r="O79" s="217"/>
    </row>
    <row r="80" spans="1:15" ht="16.5" customHeight="1" x14ac:dyDescent="0.25">
      <c r="A80" s="189">
        <v>71</v>
      </c>
      <c r="B80" s="190"/>
      <c r="C80" s="190"/>
      <c r="D80" s="307" t="s">
        <v>736</v>
      </c>
      <c r="E80" s="333" t="s">
        <v>739</v>
      </c>
      <c r="F80" s="191"/>
      <c r="G80" s="41" t="s">
        <v>8</v>
      </c>
      <c r="H80" s="190"/>
      <c r="I80" s="190"/>
      <c r="J80" s="202"/>
      <c r="K80" s="90" t="s">
        <v>623</v>
      </c>
      <c r="L80" s="342" t="s">
        <v>620</v>
      </c>
      <c r="M80" s="28"/>
      <c r="O80" s="217"/>
    </row>
    <row r="81" spans="1:16" ht="16.5" customHeight="1" x14ac:dyDescent="0.25">
      <c r="A81" s="189">
        <v>72</v>
      </c>
      <c r="B81" s="190"/>
      <c r="C81" s="190"/>
      <c r="D81" s="307" t="s">
        <v>736</v>
      </c>
      <c r="E81" s="333" t="s">
        <v>740</v>
      </c>
      <c r="F81" s="191"/>
      <c r="G81" s="41" t="s">
        <v>8</v>
      </c>
      <c r="H81" s="190"/>
      <c r="I81" s="190"/>
      <c r="J81" s="202"/>
      <c r="K81" s="90" t="s">
        <v>622</v>
      </c>
      <c r="L81" s="342" t="s">
        <v>1352</v>
      </c>
      <c r="M81" s="28"/>
      <c r="O81" s="217"/>
    </row>
    <row r="82" spans="1:16" ht="16.5" customHeight="1" x14ac:dyDescent="0.25">
      <c r="A82" s="189">
        <v>73</v>
      </c>
      <c r="B82" s="190"/>
      <c r="C82" s="190"/>
      <c r="D82" s="307" t="s">
        <v>736</v>
      </c>
      <c r="E82" s="349" t="s">
        <v>1409</v>
      </c>
      <c r="F82" s="191"/>
      <c r="G82" s="41" t="s">
        <v>8</v>
      </c>
      <c r="H82" s="190"/>
      <c r="I82" s="190"/>
      <c r="J82" s="202"/>
      <c r="K82" s="90" t="s">
        <v>1474</v>
      </c>
      <c r="L82" s="250" t="s">
        <v>1406</v>
      </c>
      <c r="M82" s="28"/>
      <c r="O82" s="217"/>
    </row>
    <row r="83" spans="1:16" ht="16.5" customHeight="1" x14ac:dyDescent="0.25">
      <c r="A83" s="189">
        <v>74</v>
      </c>
      <c r="B83" s="190"/>
      <c r="C83" s="190"/>
      <c r="D83" s="307" t="s">
        <v>736</v>
      </c>
      <c r="E83" s="333" t="s">
        <v>1143</v>
      </c>
      <c r="F83" s="191"/>
      <c r="G83" s="41" t="s">
        <v>8</v>
      </c>
      <c r="H83" s="190"/>
      <c r="I83" s="190"/>
      <c r="J83" s="202"/>
      <c r="K83" s="90" t="s">
        <v>1144</v>
      </c>
      <c r="L83" s="342" t="s">
        <v>1202</v>
      </c>
      <c r="M83" s="28"/>
      <c r="O83" s="217"/>
    </row>
    <row r="84" spans="1:16" ht="16.5" customHeight="1" x14ac:dyDescent="0.25">
      <c r="A84" s="189">
        <v>75</v>
      </c>
      <c r="B84" s="190"/>
      <c r="C84" s="190"/>
      <c r="D84" s="307" t="s">
        <v>736</v>
      </c>
      <c r="E84" s="333" t="s">
        <v>741</v>
      </c>
      <c r="F84" s="191"/>
      <c r="G84" s="41" t="s">
        <v>8</v>
      </c>
      <c r="H84" s="190"/>
      <c r="I84" s="190"/>
      <c r="J84" s="202"/>
      <c r="K84" s="90" t="s">
        <v>1473</v>
      </c>
      <c r="L84" s="342" t="s">
        <v>1156</v>
      </c>
      <c r="M84" s="28"/>
      <c r="O84" s="217"/>
    </row>
    <row r="85" spans="1:16" ht="16.5" customHeight="1" x14ac:dyDescent="0.25">
      <c r="A85" s="189">
        <v>76</v>
      </c>
      <c r="B85" s="190"/>
      <c r="C85" s="190"/>
      <c r="D85" s="307" t="s">
        <v>736</v>
      </c>
      <c r="E85" s="333" t="s">
        <v>742</v>
      </c>
      <c r="F85" s="191"/>
      <c r="G85" s="41" t="s">
        <v>8</v>
      </c>
      <c r="H85" s="190"/>
      <c r="I85" s="190"/>
      <c r="J85" s="202"/>
      <c r="K85" s="90" t="s">
        <v>1472</v>
      </c>
      <c r="L85" s="342" t="s">
        <v>305</v>
      </c>
      <c r="M85" s="28"/>
      <c r="O85" s="217"/>
    </row>
    <row r="86" spans="1:16" ht="16.5" customHeight="1" x14ac:dyDescent="0.25">
      <c r="A86" s="189">
        <v>77</v>
      </c>
      <c r="B86" s="190"/>
      <c r="C86" s="190"/>
      <c r="D86" s="307" t="s">
        <v>736</v>
      </c>
      <c r="E86" s="333" t="s">
        <v>744</v>
      </c>
      <c r="F86" s="191"/>
      <c r="G86" s="41" t="s">
        <v>8</v>
      </c>
      <c r="H86" s="190"/>
      <c r="I86" s="190"/>
      <c r="J86" s="202"/>
      <c r="K86" s="90" t="s">
        <v>201</v>
      </c>
      <c r="L86" s="342" t="s">
        <v>373</v>
      </c>
      <c r="M86" s="28"/>
      <c r="O86" s="217"/>
    </row>
    <row r="87" spans="1:16" ht="16.5" customHeight="1" x14ac:dyDescent="0.25">
      <c r="A87" s="189">
        <v>78</v>
      </c>
      <c r="B87" s="190"/>
      <c r="C87" s="190"/>
      <c r="D87" s="101" t="s">
        <v>909</v>
      </c>
      <c r="E87" s="101" t="s">
        <v>910</v>
      </c>
      <c r="F87" s="191"/>
      <c r="G87" s="41" t="s">
        <v>8</v>
      </c>
      <c r="H87" s="190"/>
      <c r="I87" s="190"/>
      <c r="J87" s="202"/>
      <c r="K87" s="43" t="s">
        <v>2011</v>
      </c>
      <c r="L87" s="195"/>
      <c r="M87" s="340"/>
      <c r="N87" s="190"/>
      <c r="O87" s="190"/>
      <c r="P87" s="190"/>
    </row>
    <row r="88" spans="1:16" s="201" customFormat="1" ht="16.5" customHeight="1" x14ac:dyDescent="0.25">
      <c r="A88" s="189">
        <v>79</v>
      </c>
      <c r="B88" s="196"/>
      <c r="C88" s="196"/>
      <c r="D88" s="74" t="s">
        <v>751</v>
      </c>
      <c r="E88" s="74" t="s">
        <v>753</v>
      </c>
      <c r="F88" s="326" t="s">
        <v>507</v>
      </c>
      <c r="G88" s="41" t="s">
        <v>8</v>
      </c>
      <c r="H88" s="218"/>
      <c r="I88" s="219"/>
      <c r="J88" s="198" t="s">
        <v>508</v>
      </c>
      <c r="K88" s="335" t="s">
        <v>609</v>
      </c>
      <c r="L88" s="208"/>
      <c r="M88" s="220"/>
    </row>
    <row r="89" spans="1:16" s="201" customFormat="1" ht="16.5" customHeight="1" x14ac:dyDescent="0.25">
      <c r="A89" s="189">
        <v>80</v>
      </c>
      <c r="B89" s="196"/>
      <c r="C89" s="196"/>
      <c r="D89" s="74" t="s">
        <v>751</v>
      </c>
      <c r="E89" s="74" t="s">
        <v>755</v>
      </c>
      <c r="F89" s="326" t="s">
        <v>507</v>
      </c>
      <c r="G89" s="41" t="s">
        <v>8</v>
      </c>
      <c r="H89" s="218"/>
      <c r="I89" s="219"/>
      <c r="J89" s="198" t="s">
        <v>509</v>
      </c>
      <c r="K89" s="335" t="s">
        <v>610</v>
      </c>
      <c r="L89" s="208"/>
      <c r="M89" s="220"/>
    </row>
    <row r="90" spans="1:16" s="201" customFormat="1" ht="16.5" customHeight="1" x14ac:dyDescent="0.25">
      <c r="A90" s="189">
        <v>81</v>
      </c>
      <c r="B90" s="196"/>
      <c r="C90" s="196"/>
      <c r="D90" s="74" t="s">
        <v>751</v>
      </c>
      <c r="E90" s="74" t="s">
        <v>757</v>
      </c>
      <c r="F90" s="326" t="s">
        <v>507</v>
      </c>
      <c r="G90" s="41" t="s">
        <v>8</v>
      </c>
      <c r="H90" s="218"/>
      <c r="I90" s="219"/>
      <c r="J90" s="198" t="s">
        <v>510</v>
      </c>
      <c r="K90" s="46" t="s">
        <v>511</v>
      </c>
      <c r="L90" s="208"/>
      <c r="M90" s="220"/>
    </row>
    <row r="91" spans="1:16" s="201" customFormat="1" ht="16.5" customHeight="1" x14ac:dyDescent="0.25">
      <c r="A91" s="189">
        <v>82</v>
      </c>
      <c r="B91" s="196"/>
      <c r="C91" s="196"/>
      <c r="D91" s="74" t="s">
        <v>751</v>
      </c>
      <c r="E91" s="74" t="s">
        <v>759</v>
      </c>
      <c r="F91" s="326"/>
      <c r="G91" s="41" t="s">
        <v>8</v>
      </c>
      <c r="H91" s="218"/>
      <c r="I91" s="219"/>
      <c r="J91" s="198" t="s">
        <v>512</v>
      </c>
      <c r="K91" s="196"/>
      <c r="L91" s="208"/>
      <c r="M91" s="220"/>
    </row>
    <row r="92" spans="1:16" s="201" customFormat="1" ht="16.5" customHeight="1" x14ac:dyDescent="0.25">
      <c r="A92" s="189">
        <v>83</v>
      </c>
      <c r="B92" s="197"/>
      <c r="C92" s="197"/>
      <c r="D92" s="74" t="s">
        <v>751</v>
      </c>
      <c r="E92" s="74" t="s">
        <v>761</v>
      </c>
      <c r="F92" s="326"/>
      <c r="G92" s="41" t="s">
        <v>8</v>
      </c>
      <c r="H92" s="218"/>
      <c r="I92" s="219"/>
      <c r="J92" s="199"/>
      <c r="K92" s="46" t="s">
        <v>1172</v>
      </c>
      <c r="L92" s="208"/>
      <c r="M92" s="220"/>
      <c r="O92" s="221"/>
    </row>
    <row r="93" spans="1:16" s="201" customFormat="1" ht="16.5" customHeight="1" x14ac:dyDescent="0.25">
      <c r="A93" s="189">
        <v>84</v>
      </c>
      <c r="B93" s="197"/>
      <c r="C93" s="197"/>
      <c r="D93" s="74" t="s">
        <v>751</v>
      </c>
      <c r="E93" s="74" t="s">
        <v>763</v>
      </c>
      <c r="F93" s="326"/>
      <c r="G93" s="41" t="s">
        <v>8</v>
      </c>
      <c r="H93" s="218"/>
      <c r="I93" s="219"/>
      <c r="J93" s="198" t="s">
        <v>513</v>
      </c>
      <c r="K93" s="46" t="s">
        <v>2009</v>
      </c>
      <c r="L93" s="208"/>
      <c r="M93" s="220"/>
    </row>
    <row r="94" spans="1:16" s="201" customFormat="1" ht="16.5" customHeight="1" x14ac:dyDescent="0.25">
      <c r="A94" s="189">
        <v>85</v>
      </c>
      <c r="B94" s="197"/>
      <c r="C94" s="197"/>
      <c r="D94" s="101" t="s">
        <v>751</v>
      </c>
      <c r="E94" s="101" t="s">
        <v>765</v>
      </c>
      <c r="F94" s="326" t="s">
        <v>514</v>
      </c>
      <c r="G94" s="41" t="s">
        <v>8</v>
      </c>
      <c r="H94" s="218"/>
      <c r="I94" s="219"/>
      <c r="J94" s="198" t="s">
        <v>515</v>
      </c>
      <c r="K94" s="46"/>
      <c r="L94" s="208"/>
      <c r="M94" s="220"/>
    </row>
    <row r="95" spans="1:16" s="201" customFormat="1" ht="16.5" customHeight="1" x14ac:dyDescent="0.25">
      <c r="A95" s="189">
        <v>86</v>
      </c>
      <c r="B95" s="196"/>
      <c r="C95" s="196"/>
      <c r="D95" s="74" t="s">
        <v>751</v>
      </c>
      <c r="E95" s="74" t="s">
        <v>767</v>
      </c>
      <c r="F95" s="326" t="s">
        <v>39</v>
      </c>
      <c r="G95" s="41" t="s">
        <v>8</v>
      </c>
      <c r="H95" s="218"/>
      <c r="I95" s="219"/>
      <c r="J95" s="198" t="s">
        <v>516</v>
      </c>
      <c r="K95" s="46"/>
      <c r="L95" s="208"/>
      <c r="M95" s="220"/>
    </row>
    <row r="96" spans="1:16" s="201" customFormat="1" ht="16.5" customHeight="1" x14ac:dyDescent="0.25">
      <c r="A96" s="189">
        <v>87</v>
      </c>
      <c r="B96" s="196"/>
      <c r="C96" s="196"/>
      <c r="D96" s="74" t="s">
        <v>751</v>
      </c>
      <c r="E96" s="74" t="s">
        <v>769</v>
      </c>
      <c r="F96" s="326" t="s">
        <v>517</v>
      </c>
      <c r="G96" s="41" t="s">
        <v>8</v>
      </c>
      <c r="H96" s="218"/>
      <c r="I96" s="219"/>
      <c r="J96" s="198" t="s">
        <v>515</v>
      </c>
      <c r="K96" s="46"/>
      <c r="L96" s="208"/>
      <c r="M96" s="220"/>
    </row>
    <row r="97" spans="1:13" s="201" customFormat="1" ht="16.5" customHeight="1" x14ac:dyDescent="0.25">
      <c r="A97" s="189">
        <v>88</v>
      </c>
      <c r="B97" s="196"/>
      <c r="C97" s="196"/>
      <c r="D97" s="101" t="s">
        <v>751</v>
      </c>
      <c r="E97" s="101" t="s">
        <v>771</v>
      </c>
      <c r="F97" s="326" t="s">
        <v>514</v>
      </c>
      <c r="G97" s="41" t="s">
        <v>8</v>
      </c>
      <c r="H97" s="218"/>
      <c r="I97" s="219"/>
      <c r="J97" s="198" t="s">
        <v>518</v>
      </c>
      <c r="K97" s="46"/>
      <c r="L97" s="208"/>
      <c r="M97" s="220"/>
    </row>
    <row r="98" spans="1:13" s="201" customFormat="1" ht="16.5" customHeight="1" x14ac:dyDescent="0.25">
      <c r="A98" s="189">
        <v>89</v>
      </c>
      <c r="B98" s="197"/>
      <c r="C98" s="197"/>
      <c r="D98" s="74" t="s">
        <v>751</v>
      </c>
      <c r="E98" s="74" t="s">
        <v>773</v>
      </c>
      <c r="F98" s="326" t="s">
        <v>40</v>
      </c>
      <c r="G98" s="41" t="s">
        <v>8</v>
      </c>
      <c r="H98" s="218"/>
      <c r="I98" s="219"/>
      <c r="J98" s="198" t="s">
        <v>519</v>
      </c>
      <c r="K98" s="46"/>
      <c r="L98" s="208"/>
      <c r="M98" s="220"/>
    </row>
    <row r="99" spans="1:13" s="201" customFormat="1" ht="16.5" customHeight="1" x14ac:dyDescent="0.25">
      <c r="A99" s="189">
        <v>90</v>
      </c>
      <c r="B99" s="197"/>
      <c r="C99" s="197"/>
      <c r="D99" s="74" t="s">
        <v>751</v>
      </c>
      <c r="E99" s="74" t="s">
        <v>775</v>
      </c>
      <c r="F99" s="326" t="s">
        <v>520</v>
      </c>
      <c r="G99" s="41" t="s">
        <v>8</v>
      </c>
      <c r="H99" s="218"/>
      <c r="I99" s="219"/>
      <c r="J99" s="198" t="s">
        <v>515</v>
      </c>
      <c r="K99" s="46"/>
      <c r="L99" s="208"/>
      <c r="M99" s="220"/>
    </row>
    <row r="100" spans="1:13" s="201" customFormat="1" ht="16.5" customHeight="1" x14ac:dyDescent="0.25">
      <c r="A100" s="189">
        <v>91</v>
      </c>
      <c r="B100" s="197"/>
      <c r="C100" s="197"/>
      <c r="D100" s="74" t="s">
        <v>751</v>
      </c>
      <c r="E100" s="74" t="s">
        <v>777</v>
      </c>
      <c r="F100" s="326" t="s">
        <v>521</v>
      </c>
      <c r="G100" s="41" t="s">
        <v>8</v>
      </c>
      <c r="H100" s="218"/>
      <c r="I100" s="219"/>
      <c r="J100" s="199" t="s">
        <v>522</v>
      </c>
      <c r="K100" s="46"/>
      <c r="L100" s="208"/>
      <c r="M100" s="220"/>
    </row>
    <row r="101" spans="1:13" s="201" customFormat="1" ht="16.5" customHeight="1" x14ac:dyDescent="0.25">
      <c r="A101" s="189">
        <v>92</v>
      </c>
      <c r="B101" s="196"/>
      <c r="C101" s="196"/>
      <c r="D101" s="74" t="s">
        <v>751</v>
      </c>
      <c r="E101" s="74" t="s">
        <v>779</v>
      </c>
      <c r="F101" s="326" t="s">
        <v>523</v>
      </c>
      <c r="G101" s="41" t="s">
        <v>8</v>
      </c>
      <c r="H101" s="218"/>
      <c r="I101" s="219"/>
      <c r="J101" s="198" t="s">
        <v>524</v>
      </c>
      <c r="K101" s="46"/>
      <c r="L101" s="222"/>
      <c r="M101" s="220"/>
    </row>
    <row r="102" spans="1:13" s="201" customFormat="1" ht="16.5" customHeight="1" x14ac:dyDescent="0.25">
      <c r="A102" s="189">
        <v>93</v>
      </c>
      <c r="B102" s="196"/>
      <c r="C102" s="196"/>
      <c r="D102" s="74" t="s">
        <v>751</v>
      </c>
      <c r="E102" s="74" t="s">
        <v>781</v>
      </c>
      <c r="F102" s="327"/>
      <c r="G102" s="41" t="s">
        <v>8</v>
      </c>
      <c r="H102" s="218"/>
      <c r="I102" s="219"/>
      <c r="J102" s="199"/>
      <c r="K102" s="46" t="s">
        <v>385</v>
      </c>
      <c r="L102" s="222"/>
      <c r="M102" s="220"/>
    </row>
    <row r="103" spans="1:13" s="201" customFormat="1" ht="16.5" customHeight="1" x14ac:dyDescent="0.25">
      <c r="A103" s="189">
        <v>94</v>
      </c>
      <c r="B103" s="196"/>
      <c r="C103" s="196"/>
      <c r="D103" s="74" t="s">
        <v>751</v>
      </c>
      <c r="E103" s="74" t="s">
        <v>783</v>
      </c>
      <c r="F103" s="327"/>
      <c r="G103" s="41" t="s">
        <v>8</v>
      </c>
      <c r="H103" s="218"/>
      <c r="I103" s="219"/>
      <c r="J103" s="198"/>
      <c r="K103" s="46" t="s">
        <v>2324</v>
      </c>
      <c r="L103" s="222"/>
      <c r="M103" s="220"/>
    </row>
    <row r="104" spans="1:13" s="201" customFormat="1" ht="16.5" customHeight="1" x14ac:dyDescent="0.25">
      <c r="A104" s="189">
        <v>95</v>
      </c>
      <c r="B104" s="196"/>
      <c r="C104" s="196"/>
      <c r="D104" s="74" t="s">
        <v>751</v>
      </c>
      <c r="E104" s="74" t="s">
        <v>785</v>
      </c>
      <c r="F104" s="327"/>
      <c r="G104" s="41" t="s">
        <v>8</v>
      </c>
      <c r="H104" s="218"/>
      <c r="I104" s="219"/>
      <c r="J104" s="199"/>
      <c r="K104" s="46" t="s">
        <v>2320</v>
      </c>
      <c r="L104" s="222"/>
      <c r="M104" s="220"/>
    </row>
    <row r="105" spans="1:13" s="201" customFormat="1" ht="16.5" customHeight="1" x14ac:dyDescent="0.25">
      <c r="A105" s="189">
        <v>96</v>
      </c>
      <c r="B105" s="196"/>
      <c r="C105" s="196"/>
      <c r="D105" s="74" t="s">
        <v>751</v>
      </c>
      <c r="E105" s="74" t="s">
        <v>787</v>
      </c>
      <c r="F105" s="327"/>
      <c r="G105" s="41" t="s">
        <v>8</v>
      </c>
      <c r="H105" s="218"/>
      <c r="I105" s="219"/>
      <c r="J105" s="72" t="s">
        <v>525</v>
      </c>
      <c r="K105" s="114" t="s">
        <v>1192</v>
      </c>
      <c r="L105" s="343"/>
      <c r="M105" s="223"/>
    </row>
    <row r="106" spans="1:13" s="201" customFormat="1" ht="16.5" customHeight="1" x14ac:dyDescent="0.25">
      <c r="A106" s="189">
        <v>97</v>
      </c>
      <c r="B106" s="196"/>
      <c r="C106" s="196"/>
      <c r="D106" s="74" t="s">
        <v>751</v>
      </c>
      <c r="E106" s="74" t="s">
        <v>789</v>
      </c>
      <c r="F106" s="327"/>
      <c r="G106" s="41" t="s">
        <v>8</v>
      </c>
      <c r="H106" s="218"/>
      <c r="I106" s="219"/>
      <c r="J106" s="72" t="s">
        <v>526</v>
      </c>
      <c r="K106" s="46" t="s">
        <v>528</v>
      </c>
      <c r="L106" s="344"/>
      <c r="M106" s="220"/>
    </row>
    <row r="107" spans="1:13" s="201" customFormat="1" ht="16.5" customHeight="1" x14ac:dyDescent="0.25">
      <c r="A107" s="189">
        <v>98</v>
      </c>
      <c r="B107" s="196"/>
      <c r="C107" s="196"/>
      <c r="D107" s="74" t="s">
        <v>751</v>
      </c>
      <c r="E107" s="74" t="s">
        <v>791</v>
      </c>
      <c r="F107" s="327"/>
      <c r="G107" s="41" t="s">
        <v>8</v>
      </c>
      <c r="H107" s="218"/>
      <c r="I107" s="219"/>
      <c r="J107" s="72" t="s">
        <v>527</v>
      </c>
      <c r="K107" s="46" t="s">
        <v>1174</v>
      </c>
      <c r="L107" s="344"/>
      <c r="M107" s="220"/>
    </row>
    <row r="108" spans="1:13" s="201" customFormat="1" ht="16.5" customHeight="1" x14ac:dyDescent="0.25">
      <c r="A108" s="189">
        <v>99</v>
      </c>
      <c r="B108" s="196"/>
      <c r="C108" s="196"/>
      <c r="D108" s="74" t="s">
        <v>751</v>
      </c>
      <c r="E108" s="74" t="s">
        <v>793</v>
      </c>
      <c r="F108" s="327"/>
      <c r="G108" s="41" t="s">
        <v>8</v>
      </c>
      <c r="H108" s="218"/>
      <c r="I108" s="219"/>
      <c r="J108" s="72" t="s">
        <v>525</v>
      </c>
      <c r="K108" s="114" t="s">
        <v>1193</v>
      </c>
      <c r="L108" s="345"/>
      <c r="M108" s="223"/>
    </row>
    <row r="109" spans="1:13" s="201" customFormat="1" ht="16.5" customHeight="1" x14ac:dyDescent="0.25">
      <c r="A109" s="189">
        <v>100</v>
      </c>
      <c r="B109" s="196"/>
      <c r="C109" s="196"/>
      <c r="D109" s="74" t="s">
        <v>751</v>
      </c>
      <c r="E109" s="74" t="s">
        <v>795</v>
      </c>
      <c r="F109" s="327"/>
      <c r="G109" s="41" t="s">
        <v>8</v>
      </c>
      <c r="H109" s="218"/>
      <c r="I109" s="219"/>
      <c r="J109" s="198" t="s">
        <v>526</v>
      </c>
      <c r="K109" s="46" t="s">
        <v>528</v>
      </c>
      <c r="L109" s="345"/>
      <c r="M109" s="220"/>
    </row>
    <row r="110" spans="1:13" s="201" customFormat="1" ht="16.5" customHeight="1" x14ac:dyDescent="0.25">
      <c r="A110" s="189">
        <v>101</v>
      </c>
      <c r="B110" s="196"/>
      <c r="C110" s="196"/>
      <c r="D110" s="74" t="s">
        <v>751</v>
      </c>
      <c r="E110" s="74" t="s">
        <v>797</v>
      </c>
      <c r="F110" s="327"/>
      <c r="G110" s="41" t="s">
        <v>8</v>
      </c>
      <c r="H110" s="218"/>
      <c r="I110" s="219"/>
      <c r="J110" s="198" t="s">
        <v>529</v>
      </c>
      <c r="K110" s="46"/>
      <c r="L110" s="344"/>
      <c r="M110" s="220"/>
    </row>
    <row r="111" spans="1:13" s="201" customFormat="1" ht="16.5" customHeight="1" x14ac:dyDescent="0.25">
      <c r="A111" s="189">
        <v>102</v>
      </c>
      <c r="B111" s="196"/>
      <c r="C111" s="196"/>
      <c r="D111" s="74" t="s">
        <v>751</v>
      </c>
      <c r="E111" s="74" t="s">
        <v>799</v>
      </c>
      <c r="F111" s="327"/>
      <c r="G111" s="41" t="s">
        <v>8</v>
      </c>
      <c r="H111" s="218"/>
      <c r="I111" s="219"/>
      <c r="J111" s="198"/>
      <c r="K111" s="46" t="s">
        <v>1173</v>
      </c>
      <c r="L111" s="344"/>
      <c r="M111" s="220"/>
    </row>
    <row r="112" spans="1:13" s="201" customFormat="1" ht="16.5" customHeight="1" x14ac:dyDescent="0.25">
      <c r="A112" s="189">
        <v>103</v>
      </c>
      <c r="B112" s="196"/>
      <c r="C112" s="196"/>
      <c r="D112" s="74" t="s">
        <v>751</v>
      </c>
      <c r="E112" s="74" t="s">
        <v>801</v>
      </c>
      <c r="F112" s="327" t="s">
        <v>41</v>
      </c>
      <c r="G112" s="41" t="s">
        <v>8</v>
      </c>
      <c r="H112" s="218"/>
      <c r="I112" s="219"/>
      <c r="J112" s="198" t="s">
        <v>530</v>
      </c>
      <c r="K112" s="46" t="s">
        <v>612</v>
      </c>
      <c r="L112" s="344"/>
      <c r="M112" s="220"/>
    </row>
    <row r="113" spans="1:15" s="201" customFormat="1" ht="16.5" customHeight="1" x14ac:dyDescent="0.25">
      <c r="A113" s="189">
        <v>104</v>
      </c>
      <c r="B113" s="196"/>
      <c r="C113" s="196"/>
      <c r="D113" s="74" t="s">
        <v>751</v>
      </c>
      <c r="E113" s="74" t="s">
        <v>803</v>
      </c>
      <c r="F113" s="327"/>
      <c r="G113" s="41" t="s">
        <v>8</v>
      </c>
      <c r="H113" s="218"/>
      <c r="I113" s="219"/>
      <c r="J113" s="199"/>
      <c r="K113" s="46" t="s">
        <v>528</v>
      </c>
      <c r="L113" s="345"/>
      <c r="M113" s="220"/>
    </row>
    <row r="114" spans="1:15" s="201" customFormat="1" ht="16.5" customHeight="1" x14ac:dyDescent="0.25">
      <c r="A114" s="189">
        <v>105</v>
      </c>
      <c r="B114" s="196"/>
      <c r="C114" s="196"/>
      <c r="D114" s="74" t="s">
        <v>751</v>
      </c>
      <c r="E114" s="74" t="s">
        <v>805</v>
      </c>
      <c r="F114" s="327" t="s">
        <v>42</v>
      </c>
      <c r="G114" s="41" t="s">
        <v>8</v>
      </c>
      <c r="H114" s="218"/>
      <c r="I114" s="219"/>
      <c r="J114" s="198" t="s">
        <v>531</v>
      </c>
      <c r="K114" s="46" t="s">
        <v>2325</v>
      </c>
      <c r="L114" s="344"/>
      <c r="M114" s="220"/>
    </row>
    <row r="115" spans="1:15" s="201" customFormat="1" ht="16.5" customHeight="1" x14ac:dyDescent="0.25">
      <c r="A115" s="189">
        <v>106</v>
      </c>
      <c r="B115" s="196"/>
      <c r="C115" s="196"/>
      <c r="D115" s="74" t="s">
        <v>751</v>
      </c>
      <c r="E115" s="74" t="s">
        <v>807</v>
      </c>
      <c r="F115" s="327" t="s">
        <v>43</v>
      </c>
      <c r="G115" s="41" t="s">
        <v>8</v>
      </c>
      <c r="H115" s="218"/>
      <c r="I115" s="219"/>
      <c r="J115" s="198" t="s">
        <v>532</v>
      </c>
      <c r="K115" s="46" t="s">
        <v>2323</v>
      </c>
      <c r="L115" s="344"/>
      <c r="M115" s="220"/>
    </row>
    <row r="116" spans="1:15" s="201" customFormat="1" ht="16.5" customHeight="1" x14ac:dyDescent="0.25">
      <c r="A116" s="189">
        <v>107</v>
      </c>
      <c r="B116" s="196"/>
      <c r="C116" s="196"/>
      <c r="D116" s="74" t="s">
        <v>808</v>
      </c>
      <c r="E116" s="74" t="s">
        <v>809</v>
      </c>
      <c r="F116" s="327" t="s">
        <v>42</v>
      </c>
      <c r="G116" s="41" t="s">
        <v>8</v>
      </c>
      <c r="H116" s="218"/>
      <c r="I116" s="219"/>
      <c r="J116" s="198" t="s">
        <v>531</v>
      </c>
      <c r="K116" s="46" t="s">
        <v>2309</v>
      </c>
      <c r="L116" s="344"/>
      <c r="M116" s="220"/>
    </row>
    <row r="117" spans="1:15" s="201" customFormat="1" ht="16.5" customHeight="1" x14ac:dyDescent="0.25">
      <c r="A117" s="189">
        <v>108</v>
      </c>
      <c r="B117" s="196"/>
      <c r="C117" s="196"/>
      <c r="D117" s="74" t="s">
        <v>751</v>
      </c>
      <c r="E117" s="74" t="s">
        <v>811</v>
      </c>
      <c r="F117" s="327"/>
      <c r="G117" s="41" t="s">
        <v>8</v>
      </c>
      <c r="H117" s="218"/>
      <c r="I117" s="219"/>
      <c r="J117" s="198"/>
      <c r="K117" s="46" t="s">
        <v>613</v>
      </c>
      <c r="L117" s="344"/>
      <c r="M117" s="220"/>
    </row>
    <row r="118" spans="1:15" s="201" customFormat="1" ht="16.5" customHeight="1" x14ac:dyDescent="0.25">
      <c r="A118" s="189">
        <v>109</v>
      </c>
      <c r="B118" s="196"/>
      <c r="C118" s="196"/>
      <c r="D118" s="74" t="s">
        <v>751</v>
      </c>
      <c r="E118" s="74" t="s">
        <v>912</v>
      </c>
      <c r="F118" s="327"/>
      <c r="G118" s="41" t="s">
        <v>8</v>
      </c>
      <c r="H118" s="218"/>
      <c r="I118" s="219"/>
      <c r="J118" s="198"/>
      <c r="K118" s="46" t="s">
        <v>533</v>
      </c>
      <c r="L118" s="344"/>
      <c r="M118" s="220"/>
    </row>
    <row r="119" spans="1:15" s="201" customFormat="1" ht="16.5" customHeight="1" x14ac:dyDescent="0.25">
      <c r="A119" s="189">
        <v>110</v>
      </c>
      <c r="B119" s="196"/>
      <c r="C119" s="196"/>
      <c r="D119" s="74" t="s">
        <v>751</v>
      </c>
      <c r="E119" s="74" t="s">
        <v>814</v>
      </c>
      <c r="F119" s="327"/>
      <c r="G119" s="41" t="s">
        <v>8</v>
      </c>
      <c r="H119" s="218"/>
      <c r="I119" s="219"/>
      <c r="J119" s="198"/>
      <c r="K119" s="46" t="s">
        <v>1175</v>
      </c>
      <c r="L119" s="344"/>
      <c r="M119" s="220"/>
    </row>
    <row r="120" spans="1:15" s="201" customFormat="1" ht="16.5" customHeight="1" x14ac:dyDescent="0.25">
      <c r="A120" s="189">
        <v>111</v>
      </c>
      <c r="B120" s="196"/>
      <c r="C120" s="196"/>
      <c r="D120" s="74" t="s">
        <v>751</v>
      </c>
      <c r="E120" s="74" t="s">
        <v>816</v>
      </c>
      <c r="F120" s="327"/>
      <c r="G120" s="41" t="s">
        <v>8</v>
      </c>
      <c r="H120" s="218"/>
      <c r="I120" s="219"/>
      <c r="J120" s="72" t="s">
        <v>525</v>
      </c>
      <c r="K120" s="114" t="s">
        <v>1199</v>
      </c>
      <c r="L120" s="345"/>
      <c r="M120" s="223"/>
    </row>
    <row r="121" spans="1:15" s="201" customFormat="1" ht="16.5" customHeight="1" x14ac:dyDescent="0.25">
      <c r="A121" s="189">
        <v>112</v>
      </c>
      <c r="B121" s="196"/>
      <c r="C121" s="196"/>
      <c r="D121" s="74" t="s">
        <v>751</v>
      </c>
      <c r="E121" s="74" t="s">
        <v>818</v>
      </c>
      <c r="F121" s="327"/>
      <c r="G121" s="41" t="s">
        <v>8</v>
      </c>
      <c r="H121" s="218"/>
      <c r="I121" s="219"/>
      <c r="J121" s="72" t="s">
        <v>526</v>
      </c>
      <c r="K121" s="46" t="s">
        <v>1173</v>
      </c>
      <c r="L121" s="344"/>
      <c r="M121" s="220"/>
    </row>
    <row r="122" spans="1:15" s="201" customFormat="1" ht="16.5" customHeight="1" x14ac:dyDescent="0.25">
      <c r="A122" s="189">
        <v>113</v>
      </c>
      <c r="B122" s="196"/>
      <c r="C122" s="196"/>
      <c r="D122" s="74" t="s">
        <v>751</v>
      </c>
      <c r="E122" s="74" t="s">
        <v>820</v>
      </c>
      <c r="F122" s="327"/>
      <c r="G122" s="41" t="s">
        <v>8</v>
      </c>
      <c r="H122" s="218"/>
      <c r="I122" s="219"/>
      <c r="J122" s="72" t="s">
        <v>527</v>
      </c>
      <c r="K122" s="46" t="s">
        <v>1176</v>
      </c>
      <c r="L122" s="344"/>
      <c r="M122" s="220"/>
    </row>
    <row r="123" spans="1:15" s="201" customFormat="1" ht="16.5" customHeight="1" x14ac:dyDescent="0.25">
      <c r="A123" s="189">
        <v>114</v>
      </c>
      <c r="B123" s="196"/>
      <c r="C123" s="196"/>
      <c r="D123" s="74" t="s">
        <v>751</v>
      </c>
      <c r="E123" s="74" t="s">
        <v>822</v>
      </c>
      <c r="F123" s="327"/>
      <c r="G123" s="41" t="s">
        <v>8</v>
      </c>
      <c r="H123" s="218"/>
      <c r="I123" s="219"/>
      <c r="J123" s="72" t="s">
        <v>525</v>
      </c>
      <c r="K123" s="114" t="s">
        <v>1193</v>
      </c>
      <c r="L123" s="345"/>
      <c r="M123" s="223"/>
    </row>
    <row r="124" spans="1:15" s="201" customFormat="1" ht="16.5" customHeight="1" x14ac:dyDescent="0.25">
      <c r="A124" s="189">
        <v>115</v>
      </c>
      <c r="B124" s="196"/>
      <c r="C124" s="196"/>
      <c r="D124" s="74" t="s">
        <v>751</v>
      </c>
      <c r="E124" s="74" t="s">
        <v>824</v>
      </c>
      <c r="F124" s="327"/>
      <c r="G124" s="41" t="s">
        <v>8</v>
      </c>
      <c r="H124" s="218"/>
      <c r="I124" s="219"/>
      <c r="J124" s="198" t="s">
        <v>534</v>
      </c>
      <c r="K124" s="46" t="s">
        <v>535</v>
      </c>
      <c r="L124" s="222"/>
      <c r="M124" s="220"/>
    </row>
    <row r="125" spans="1:15" s="201" customFormat="1" ht="16.5" customHeight="1" x14ac:dyDescent="0.25">
      <c r="A125" s="189">
        <v>116</v>
      </c>
      <c r="B125" s="196"/>
      <c r="C125" s="196"/>
      <c r="D125" s="74" t="s">
        <v>751</v>
      </c>
      <c r="E125" s="74" t="s">
        <v>826</v>
      </c>
      <c r="F125" s="327"/>
      <c r="G125" s="41" t="s">
        <v>8</v>
      </c>
      <c r="H125" s="218"/>
      <c r="I125" s="219"/>
      <c r="J125" s="198" t="s">
        <v>536</v>
      </c>
      <c r="K125" s="46"/>
      <c r="L125" s="222"/>
      <c r="M125" s="220"/>
    </row>
    <row r="126" spans="1:15" ht="16.5" customHeight="1" x14ac:dyDescent="0.25">
      <c r="A126" s="189">
        <v>117</v>
      </c>
      <c r="B126" s="190"/>
      <c r="C126" s="190"/>
      <c r="D126" s="101" t="s">
        <v>750</v>
      </c>
      <c r="E126" s="101" t="s">
        <v>1280</v>
      </c>
      <c r="F126" s="191" t="s">
        <v>498</v>
      </c>
      <c r="G126" s="41" t="s">
        <v>8</v>
      </c>
      <c r="H126" s="190"/>
      <c r="I126" s="190"/>
      <c r="J126" s="192"/>
      <c r="K126" s="471" t="s">
        <v>1463</v>
      </c>
      <c r="L126" s="195"/>
      <c r="M126" s="203"/>
      <c r="N126" s="627" t="s">
        <v>499</v>
      </c>
      <c r="O126" s="215" t="s">
        <v>1321</v>
      </c>
    </row>
    <row r="127" spans="1:15" ht="16.5" customHeight="1" x14ac:dyDescent="0.25">
      <c r="A127" s="189">
        <v>118</v>
      </c>
      <c r="B127" s="190"/>
      <c r="C127" s="190"/>
      <c r="D127" s="101" t="s">
        <v>750</v>
      </c>
      <c r="E127" s="101" t="s">
        <v>1281</v>
      </c>
      <c r="F127" s="191" t="s">
        <v>500</v>
      </c>
      <c r="G127" s="41" t="s">
        <v>8</v>
      </c>
      <c r="H127" s="190"/>
      <c r="I127" s="190"/>
      <c r="J127" s="192"/>
      <c r="K127" s="334" t="s">
        <v>1270</v>
      </c>
      <c r="L127" s="195"/>
      <c r="M127" s="203"/>
      <c r="N127" s="627"/>
      <c r="O127" s="216"/>
    </row>
    <row r="128" spans="1:15" ht="16.5" customHeight="1" x14ac:dyDescent="0.25">
      <c r="A128" s="189">
        <v>119</v>
      </c>
      <c r="B128" s="190"/>
      <c r="C128" s="190"/>
      <c r="D128" s="101" t="s">
        <v>750</v>
      </c>
      <c r="E128" s="101" t="s">
        <v>1282</v>
      </c>
      <c r="F128" s="36" t="s">
        <v>501</v>
      </c>
      <c r="G128" s="41" t="s">
        <v>8</v>
      </c>
      <c r="H128" s="190"/>
      <c r="I128" s="190"/>
      <c r="J128" s="324"/>
      <c r="K128" s="334" t="s">
        <v>1271</v>
      </c>
      <c r="L128" s="208" t="s">
        <v>1343</v>
      </c>
    </row>
    <row r="129" spans="1:15" ht="16.5" customHeight="1" x14ac:dyDescent="0.25">
      <c r="A129" s="189">
        <v>120</v>
      </c>
      <c r="B129" s="190"/>
      <c r="C129" s="190"/>
      <c r="D129" s="101" t="s">
        <v>750</v>
      </c>
      <c r="E129" s="101" t="s">
        <v>1283</v>
      </c>
      <c r="F129" s="191"/>
      <c r="G129" s="41" t="s">
        <v>8</v>
      </c>
      <c r="H129" s="190"/>
      <c r="I129" s="190"/>
      <c r="J129" s="324"/>
      <c r="K129" s="475" t="s">
        <v>1272</v>
      </c>
      <c r="L129" s="195"/>
    </row>
    <row r="130" spans="1:15" ht="16.5" customHeight="1" x14ac:dyDescent="0.25">
      <c r="A130" s="189">
        <v>121</v>
      </c>
      <c r="B130" s="190"/>
      <c r="C130" s="190"/>
      <c r="D130" s="74" t="s">
        <v>750</v>
      </c>
      <c r="E130" s="333" t="s">
        <v>1087</v>
      </c>
      <c r="F130" s="191"/>
      <c r="G130" s="41" t="s">
        <v>8</v>
      </c>
      <c r="H130" s="190"/>
      <c r="I130" s="190"/>
      <c r="J130" s="324"/>
      <c r="K130" s="475" t="s">
        <v>1342</v>
      </c>
      <c r="L130" s="195"/>
    </row>
    <row r="131" spans="1:15" ht="16.5" customHeight="1" x14ac:dyDescent="0.25">
      <c r="A131" s="189">
        <v>122</v>
      </c>
      <c r="B131" s="190"/>
      <c r="C131" s="190"/>
      <c r="D131" s="101" t="s">
        <v>750</v>
      </c>
      <c r="E131" s="101" t="s">
        <v>1284</v>
      </c>
      <c r="F131" s="191" t="s">
        <v>503</v>
      </c>
      <c r="G131" s="41" t="s">
        <v>8</v>
      </c>
      <c r="H131" s="190"/>
      <c r="I131" s="190"/>
      <c r="J131" s="325" t="s">
        <v>2024</v>
      </c>
      <c r="K131" s="623" t="s">
        <v>2023</v>
      </c>
      <c r="L131" s="195"/>
      <c r="N131" s="622" t="s">
        <v>504</v>
      </c>
      <c r="O131" s="624"/>
    </row>
    <row r="132" spans="1:15" ht="16.5" customHeight="1" x14ac:dyDescent="0.25">
      <c r="A132" s="189">
        <v>123</v>
      </c>
      <c r="B132" s="190"/>
      <c r="C132" s="190"/>
      <c r="D132" s="101" t="s">
        <v>750</v>
      </c>
      <c r="E132" s="101" t="s">
        <v>1285</v>
      </c>
      <c r="F132" s="191" t="s">
        <v>503</v>
      </c>
      <c r="G132" s="41" t="s">
        <v>8</v>
      </c>
      <c r="H132" s="190"/>
      <c r="I132" s="190"/>
      <c r="J132" s="324"/>
      <c r="K132" s="623"/>
      <c r="L132" s="195"/>
      <c r="N132" s="622"/>
      <c r="O132" s="624"/>
    </row>
    <row r="133" spans="1:15" ht="16.5" customHeight="1" x14ac:dyDescent="0.25">
      <c r="A133" s="189">
        <v>124</v>
      </c>
      <c r="B133" s="190"/>
      <c r="C133" s="190"/>
      <c r="D133" s="101" t="s">
        <v>750</v>
      </c>
      <c r="E133" s="101" t="s">
        <v>1286</v>
      </c>
      <c r="F133" s="191" t="s">
        <v>503</v>
      </c>
      <c r="G133" s="41" t="s">
        <v>8</v>
      </c>
      <c r="H133" s="190"/>
      <c r="I133" s="190"/>
      <c r="J133" s="324"/>
      <c r="K133" s="623"/>
      <c r="L133" s="195"/>
      <c r="N133" s="622"/>
      <c r="O133" s="624"/>
    </row>
    <row r="134" spans="1:15" ht="16.5" customHeight="1" x14ac:dyDescent="0.25">
      <c r="A134" s="189">
        <v>125</v>
      </c>
      <c r="B134" s="190"/>
      <c r="C134" s="190"/>
      <c r="D134" s="101" t="s">
        <v>750</v>
      </c>
      <c r="E134" s="101" t="s">
        <v>1287</v>
      </c>
      <c r="F134" s="191" t="s">
        <v>503</v>
      </c>
      <c r="G134" s="41" t="s">
        <v>8</v>
      </c>
      <c r="H134" s="190"/>
      <c r="I134" s="190"/>
      <c r="J134" s="324"/>
      <c r="K134" s="623"/>
      <c r="L134" s="195"/>
      <c r="N134" s="622"/>
      <c r="O134" s="624"/>
    </row>
    <row r="135" spans="1:15" ht="16.5" customHeight="1" x14ac:dyDescent="0.25">
      <c r="A135" s="189">
        <v>126</v>
      </c>
      <c r="B135" s="190"/>
      <c r="C135" s="190"/>
      <c r="D135" s="101" t="s">
        <v>750</v>
      </c>
      <c r="E135" s="101" t="s">
        <v>1288</v>
      </c>
      <c r="F135" s="191" t="s">
        <v>498</v>
      </c>
      <c r="G135" s="41" t="s">
        <v>8</v>
      </c>
      <c r="H135" s="190"/>
      <c r="I135" s="190"/>
      <c r="J135" s="324"/>
      <c r="K135" s="475" t="s">
        <v>1464</v>
      </c>
      <c r="L135" s="195"/>
      <c r="N135" s="622" t="s">
        <v>499</v>
      </c>
      <c r="O135" s="215" t="s">
        <v>505</v>
      </c>
    </row>
    <row r="136" spans="1:15" ht="16.5" customHeight="1" x14ac:dyDescent="0.25">
      <c r="A136" s="189">
        <v>127</v>
      </c>
      <c r="B136" s="190"/>
      <c r="C136" s="190"/>
      <c r="D136" s="101" t="s">
        <v>750</v>
      </c>
      <c r="E136" s="101" t="s">
        <v>1289</v>
      </c>
      <c r="F136" s="191" t="s">
        <v>175</v>
      </c>
      <c r="G136" s="41" t="s">
        <v>8</v>
      </c>
      <c r="H136" s="190"/>
      <c r="I136" s="190"/>
      <c r="J136" s="324"/>
      <c r="K136" s="334" t="s">
        <v>1273</v>
      </c>
      <c r="L136" s="195"/>
      <c r="N136" s="622"/>
      <c r="O136" s="216"/>
    </row>
    <row r="137" spans="1:15" ht="16.5" customHeight="1" x14ac:dyDescent="0.25">
      <c r="A137" s="189">
        <v>128</v>
      </c>
      <c r="B137" s="190"/>
      <c r="C137" s="190"/>
      <c r="D137" s="101" t="s">
        <v>750</v>
      </c>
      <c r="E137" s="101" t="s">
        <v>1290</v>
      </c>
      <c r="F137" s="36" t="s">
        <v>501</v>
      </c>
      <c r="G137" s="41" t="s">
        <v>8</v>
      </c>
      <c r="H137" s="190"/>
      <c r="I137" s="190"/>
      <c r="J137" s="324"/>
      <c r="K137" s="471" t="s">
        <v>1274</v>
      </c>
      <c r="L137" s="208" t="s">
        <v>502</v>
      </c>
    </row>
    <row r="138" spans="1:15" ht="16.5" customHeight="1" x14ac:dyDescent="0.25">
      <c r="A138" s="189">
        <v>129</v>
      </c>
      <c r="B138" s="190"/>
      <c r="C138" s="190"/>
      <c r="D138" s="101" t="s">
        <v>750</v>
      </c>
      <c r="E138" s="101" t="s">
        <v>1291</v>
      </c>
      <c r="F138" s="191"/>
      <c r="G138" s="41" t="s">
        <v>8</v>
      </c>
      <c r="H138" s="190"/>
      <c r="I138" s="190"/>
      <c r="J138" s="324"/>
      <c r="K138" s="334" t="s">
        <v>1275</v>
      </c>
      <c r="L138" s="195"/>
    </row>
    <row r="139" spans="1:15" ht="16.5" customHeight="1" x14ac:dyDescent="0.25">
      <c r="A139" s="189">
        <v>130</v>
      </c>
      <c r="B139" s="190"/>
      <c r="C139" s="190"/>
      <c r="D139" s="101" t="s">
        <v>750</v>
      </c>
      <c r="E139" s="333" t="s">
        <v>1088</v>
      </c>
      <c r="F139" s="191"/>
      <c r="G139" s="41" t="s">
        <v>8</v>
      </c>
      <c r="H139" s="190"/>
      <c r="I139" s="190"/>
      <c r="J139" s="324"/>
      <c r="K139" s="471" t="s">
        <v>1341</v>
      </c>
      <c r="L139" s="195"/>
    </row>
    <row r="140" spans="1:15" ht="16.5" customHeight="1" x14ac:dyDescent="0.25">
      <c r="A140" s="189">
        <v>131</v>
      </c>
      <c r="B140" s="190"/>
      <c r="C140" s="190"/>
      <c r="D140" s="101" t="s">
        <v>750</v>
      </c>
      <c r="E140" s="101" t="s">
        <v>1292</v>
      </c>
      <c r="F140" s="191" t="s">
        <v>503</v>
      </c>
      <c r="G140" s="41" t="s">
        <v>8</v>
      </c>
      <c r="H140" s="190"/>
      <c r="I140" s="190"/>
      <c r="J140" s="325"/>
      <c r="K140" s="623" t="s">
        <v>1465</v>
      </c>
      <c r="L140" s="195"/>
      <c r="N140" s="622" t="s">
        <v>504</v>
      </c>
      <c r="O140" s="624"/>
    </row>
    <row r="141" spans="1:15" ht="16.5" customHeight="1" x14ac:dyDescent="0.25">
      <c r="A141" s="189">
        <v>132</v>
      </c>
      <c r="B141" s="190"/>
      <c r="C141" s="190"/>
      <c r="D141" s="101" t="s">
        <v>750</v>
      </c>
      <c r="E141" s="101" t="s">
        <v>1293</v>
      </c>
      <c r="F141" s="191" t="s">
        <v>503</v>
      </c>
      <c r="G141" s="41" t="s">
        <v>8</v>
      </c>
      <c r="H141" s="190"/>
      <c r="I141" s="190"/>
      <c r="J141" s="324"/>
      <c r="K141" s="623"/>
      <c r="L141" s="195"/>
      <c r="N141" s="622"/>
      <c r="O141" s="624"/>
    </row>
    <row r="142" spans="1:15" ht="16.5" customHeight="1" x14ac:dyDescent="0.25">
      <c r="A142" s="189">
        <v>133</v>
      </c>
      <c r="B142" s="190"/>
      <c r="C142" s="190"/>
      <c r="D142" s="101" t="s">
        <v>750</v>
      </c>
      <c r="E142" s="101" t="s">
        <v>1294</v>
      </c>
      <c r="F142" s="191" t="s">
        <v>503</v>
      </c>
      <c r="G142" s="41" t="s">
        <v>8</v>
      </c>
      <c r="H142" s="190"/>
      <c r="I142" s="190"/>
      <c r="J142" s="324"/>
      <c r="K142" s="623"/>
      <c r="L142" s="195"/>
      <c r="N142" s="622"/>
      <c r="O142" s="624"/>
    </row>
    <row r="143" spans="1:15" ht="16.5" customHeight="1" x14ac:dyDescent="0.25">
      <c r="A143" s="189">
        <v>134</v>
      </c>
      <c r="B143" s="190"/>
      <c r="C143" s="190"/>
      <c r="D143" s="101" t="s">
        <v>750</v>
      </c>
      <c r="E143" s="101" t="s">
        <v>1295</v>
      </c>
      <c r="F143" s="191" t="s">
        <v>503</v>
      </c>
      <c r="G143" s="41" t="s">
        <v>8</v>
      </c>
      <c r="H143" s="190"/>
      <c r="I143" s="190"/>
      <c r="J143" s="324"/>
      <c r="K143" s="623"/>
      <c r="L143" s="195"/>
      <c r="N143" s="622"/>
      <c r="O143" s="624"/>
    </row>
    <row r="144" spans="1:15" ht="16.5" customHeight="1" x14ac:dyDescent="0.25">
      <c r="A144" s="189">
        <v>135</v>
      </c>
      <c r="B144" s="190"/>
      <c r="C144" s="190"/>
      <c r="D144" s="101" t="s">
        <v>750</v>
      </c>
      <c r="E144" s="101" t="s">
        <v>1296</v>
      </c>
      <c r="F144" s="36" t="s">
        <v>391</v>
      </c>
      <c r="G144" s="41" t="s">
        <v>8</v>
      </c>
      <c r="H144" s="190"/>
      <c r="I144" s="190"/>
      <c r="J144" s="39" t="s">
        <v>2026</v>
      </c>
      <c r="K144" s="577" t="s">
        <v>1999</v>
      </c>
      <c r="L144" s="195"/>
      <c r="N144" s="232"/>
      <c r="O144" s="233"/>
    </row>
    <row r="145" spans="1:15" ht="16.5" customHeight="1" x14ac:dyDescent="0.25">
      <c r="A145" s="189">
        <v>136</v>
      </c>
      <c r="B145" s="190"/>
      <c r="C145" s="190"/>
      <c r="D145" s="101" t="s">
        <v>750</v>
      </c>
      <c r="E145" s="101" t="s">
        <v>1297</v>
      </c>
      <c r="F145" s="36" t="s">
        <v>391</v>
      </c>
      <c r="G145" s="41" t="s">
        <v>8</v>
      </c>
      <c r="H145" s="190"/>
      <c r="I145" s="190"/>
      <c r="J145" s="38"/>
      <c r="K145" s="577"/>
      <c r="L145" s="195"/>
      <c r="N145" s="232"/>
      <c r="O145" s="233"/>
    </row>
    <row r="146" spans="1:15" ht="16.5" customHeight="1" x14ac:dyDescent="0.25">
      <c r="A146" s="189">
        <v>137</v>
      </c>
      <c r="B146" s="190"/>
      <c r="C146" s="190"/>
      <c r="D146" s="101" t="s">
        <v>750</v>
      </c>
      <c r="E146" s="101" t="s">
        <v>1298</v>
      </c>
      <c r="F146" s="36" t="s">
        <v>391</v>
      </c>
      <c r="G146" s="41" t="s">
        <v>8</v>
      </c>
      <c r="H146" s="190"/>
      <c r="I146" s="190"/>
      <c r="J146" s="38"/>
      <c r="K146" s="577"/>
      <c r="L146" s="195"/>
      <c r="N146" s="232"/>
      <c r="O146" s="233"/>
    </row>
    <row r="147" spans="1:15" ht="16.5" customHeight="1" x14ac:dyDescent="0.25">
      <c r="A147" s="189">
        <v>138</v>
      </c>
      <c r="B147" s="190"/>
      <c r="C147" s="190"/>
      <c r="D147" s="101" t="s">
        <v>750</v>
      </c>
      <c r="E147" s="101" t="s">
        <v>1299</v>
      </c>
      <c r="F147" s="36" t="s">
        <v>391</v>
      </c>
      <c r="G147" s="41" t="s">
        <v>8</v>
      </c>
      <c r="H147" s="190"/>
      <c r="I147" s="190"/>
      <c r="J147" s="39"/>
      <c r="K147" s="577"/>
      <c r="L147" s="195"/>
      <c r="N147" s="232"/>
      <c r="O147" s="233"/>
    </row>
    <row r="148" spans="1:15" ht="16.5" customHeight="1" x14ac:dyDescent="0.25">
      <c r="A148" s="189">
        <v>139</v>
      </c>
      <c r="B148" s="190"/>
      <c r="C148" s="190"/>
      <c r="D148" s="101" t="s">
        <v>750</v>
      </c>
      <c r="E148" s="101" t="s">
        <v>1300</v>
      </c>
      <c r="F148" s="36" t="s">
        <v>391</v>
      </c>
      <c r="G148" s="41" t="s">
        <v>8</v>
      </c>
      <c r="H148" s="190"/>
      <c r="I148" s="190"/>
      <c r="J148" s="39"/>
      <c r="K148" s="577" t="s">
        <v>2000</v>
      </c>
      <c r="L148" s="195"/>
      <c r="N148" s="232"/>
      <c r="O148" s="233"/>
    </row>
    <row r="149" spans="1:15" ht="16.5" customHeight="1" x14ac:dyDescent="0.25">
      <c r="A149" s="189">
        <v>140</v>
      </c>
      <c r="B149" s="190"/>
      <c r="C149" s="190"/>
      <c r="D149" s="101" t="s">
        <v>750</v>
      </c>
      <c r="E149" s="101" t="s">
        <v>1301</v>
      </c>
      <c r="F149" s="36" t="s">
        <v>391</v>
      </c>
      <c r="G149" s="41" t="s">
        <v>8</v>
      </c>
      <c r="H149" s="190"/>
      <c r="I149" s="190"/>
      <c r="J149" s="39"/>
      <c r="K149" s="577"/>
      <c r="L149" s="195"/>
      <c r="N149" s="232"/>
      <c r="O149" s="233"/>
    </row>
    <row r="150" spans="1:15" ht="16.5" customHeight="1" x14ac:dyDescent="0.25">
      <c r="A150" s="189">
        <v>141</v>
      </c>
      <c r="B150" s="190"/>
      <c r="C150" s="190"/>
      <c r="D150" s="101" t="s">
        <v>750</v>
      </c>
      <c r="E150" s="101" t="s">
        <v>1302</v>
      </c>
      <c r="F150" s="36" t="s">
        <v>391</v>
      </c>
      <c r="G150" s="41" t="s">
        <v>8</v>
      </c>
      <c r="H150" s="190"/>
      <c r="I150" s="190"/>
      <c r="J150" s="39"/>
      <c r="K150" s="577"/>
      <c r="L150" s="195"/>
      <c r="N150" s="232"/>
      <c r="O150" s="233"/>
    </row>
    <row r="151" spans="1:15" ht="16.5" customHeight="1" x14ac:dyDescent="0.25">
      <c r="A151" s="189">
        <v>142</v>
      </c>
      <c r="B151" s="190"/>
      <c r="C151" s="190"/>
      <c r="D151" s="101" t="s">
        <v>750</v>
      </c>
      <c r="E151" s="101" t="s">
        <v>1303</v>
      </c>
      <c r="F151" s="36" t="s">
        <v>391</v>
      </c>
      <c r="G151" s="41" t="s">
        <v>8</v>
      </c>
      <c r="H151" s="190"/>
      <c r="I151" s="190"/>
      <c r="J151" s="39"/>
      <c r="K151" s="577"/>
      <c r="L151" s="195"/>
      <c r="N151" s="232"/>
      <c r="O151" s="233"/>
    </row>
    <row r="152" spans="1:15" ht="16.5" customHeight="1" x14ac:dyDescent="0.25">
      <c r="A152" s="189">
        <v>143</v>
      </c>
      <c r="B152" s="190"/>
      <c r="C152" s="190"/>
      <c r="D152" s="101" t="s">
        <v>750</v>
      </c>
      <c r="E152" s="101" t="s">
        <v>1304</v>
      </c>
      <c r="F152" s="36" t="s">
        <v>391</v>
      </c>
      <c r="G152" s="41" t="s">
        <v>8</v>
      </c>
      <c r="H152" s="190"/>
      <c r="I152" s="190"/>
      <c r="J152" s="39"/>
      <c r="K152" s="577" t="s">
        <v>2001</v>
      </c>
      <c r="L152" s="195"/>
      <c r="N152" s="232"/>
      <c r="O152" s="233"/>
    </row>
    <row r="153" spans="1:15" ht="16.5" customHeight="1" x14ac:dyDescent="0.25">
      <c r="A153" s="189">
        <v>144</v>
      </c>
      <c r="B153" s="190"/>
      <c r="C153" s="190"/>
      <c r="D153" s="101" t="s">
        <v>750</v>
      </c>
      <c r="E153" s="101" t="s">
        <v>1305</v>
      </c>
      <c r="F153" s="36" t="s">
        <v>391</v>
      </c>
      <c r="G153" s="41" t="s">
        <v>8</v>
      </c>
      <c r="H153" s="190"/>
      <c r="I153" s="190"/>
      <c r="J153" s="39"/>
      <c r="K153" s="577"/>
      <c r="L153" s="195"/>
      <c r="N153" s="232"/>
      <c r="O153" s="233"/>
    </row>
    <row r="154" spans="1:15" ht="16.5" customHeight="1" x14ac:dyDescent="0.25">
      <c r="A154" s="189">
        <v>145</v>
      </c>
      <c r="B154" s="190"/>
      <c r="C154" s="190"/>
      <c r="D154" s="101" t="s">
        <v>750</v>
      </c>
      <c r="E154" s="101" t="s">
        <v>1306</v>
      </c>
      <c r="F154" s="36" t="s">
        <v>391</v>
      </c>
      <c r="G154" s="41" t="s">
        <v>8</v>
      </c>
      <c r="H154" s="190"/>
      <c r="I154" s="190"/>
      <c r="J154" s="39"/>
      <c r="K154" s="577"/>
      <c r="L154" s="195"/>
      <c r="N154" s="232"/>
      <c r="O154" s="233"/>
    </row>
    <row r="155" spans="1:15" ht="16.5" customHeight="1" x14ac:dyDescent="0.25">
      <c r="A155" s="189">
        <v>146</v>
      </c>
      <c r="B155" s="190"/>
      <c r="C155" s="190"/>
      <c r="D155" s="101" t="s">
        <v>750</v>
      </c>
      <c r="E155" s="101" t="s">
        <v>1307</v>
      </c>
      <c r="F155" s="36" t="s">
        <v>391</v>
      </c>
      <c r="G155" s="41" t="s">
        <v>8</v>
      </c>
      <c r="H155" s="190"/>
      <c r="I155" s="190"/>
      <c r="J155" s="39"/>
      <c r="K155" s="577"/>
      <c r="L155" s="195"/>
      <c r="N155" s="232"/>
      <c r="O155" s="233"/>
    </row>
    <row r="156" spans="1:15" ht="16.5" customHeight="1" x14ac:dyDescent="0.25">
      <c r="A156" s="189">
        <v>147</v>
      </c>
      <c r="B156" s="190"/>
      <c r="C156" s="190"/>
      <c r="D156" s="101" t="s">
        <v>750</v>
      </c>
      <c r="E156" s="101" t="s">
        <v>1308</v>
      </c>
      <c r="F156" s="36" t="s">
        <v>391</v>
      </c>
      <c r="G156" s="41" t="s">
        <v>8</v>
      </c>
      <c r="H156" s="190"/>
      <c r="I156" s="190"/>
      <c r="J156" s="39"/>
      <c r="K156" s="577" t="s">
        <v>2035</v>
      </c>
      <c r="L156" s="195"/>
      <c r="N156" s="232"/>
      <c r="O156" s="233"/>
    </row>
    <row r="157" spans="1:15" ht="16.5" customHeight="1" x14ac:dyDescent="0.25">
      <c r="A157" s="189">
        <v>148</v>
      </c>
      <c r="B157" s="190"/>
      <c r="C157" s="190"/>
      <c r="D157" s="101" t="s">
        <v>750</v>
      </c>
      <c r="E157" s="101" t="s">
        <v>1309</v>
      </c>
      <c r="F157" s="36" t="s">
        <v>391</v>
      </c>
      <c r="G157" s="41" t="s">
        <v>8</v>
      </c>
      <c r="H157" s="190"/>
      <c r="I157" s="190"/>
      <c r="J157" s="39"/>
      <c r="K157" s="577"/>
      <c r="L157" s="195"/>
      <c r="N157" s="232"/>
      <c r="O157" s="233"/>
    </row>
    <row r="158" spans="1:15" ht="16.5" customHeight="1" x14ac:dyDescent="0.25">
      <c r="A158" s="189">
        <v>149</v>
      </c>
      <c r="B158" s="190"/>
      <c r="C158" s="190"/>
      <c r="D158" s="101" t="s">
        <v>750</v>
      </c>
      <c r="E158" s="101" t="s">
        <v>1310</v>
      </c>
      <c r="F158" s="36" t="s">
        <v>391</v>
      </c>
      <c r="G158" s="41" t="s">
        <v>8</v>
      </c>
      <c r="H158" s="190"/>
      <c r="I158" s="190"/>
      <c r="J158" s="39"/>
      <c r="K158" s="577"/>
      <c r="L158" s="195"/>
      <c r="N158" s="232"/>
      <c r="O158" s="233"/>
    </row>
    <row r="159" spans="1:15" ht="16.5" customHeight="1" x14ac:dyDescent="0.25">
      <c r="A159" s="189">
        <v>150</v>
      </c>
      <c r="B159" s="190"/>
      <c r="C159" s="190"/>
      <c r="D159" s="101" t="s">
        <v>750</v>
      </c>
      <c r="E159" s="101" t="s">
        <v>1311</v>
      </c>
      <c r="F159" s="36" t="s">
        <v>391</v>
      </c>
      <c r="G159" s="41" t="s">
        <v>8</v>
      </c>
      <c r="H159" s="190"/>
      <c r="I159" s="190"/>
      <c r="J159" s="39" t="s">
        <v>389</v>
      </c>
      <c r="K159" s="577"/>
      <c r="L159" s="195"/>
      <c r="N159" s="232"/>
      <c r="O159" s="233"/>
    </row>
    <row r="160" spans="1:15" s="201" customFormat="1" ht="17.25" customHeight="1" x14ac:dyDescent="0.25">
      <c r="A160" s="189">
        <v>151</v>
      </c>
      <c r="B160" s="196"/>
      <c r="C160" s="196"/>
      <c r="D160" s="224" t="s">
        <v>1322</v>
      </c>
      <c r="E160" s="74" t="s">
        <v>1323</v>
      </c>
      <c r="F160" s="322"/>
      <c r="G160" s="41" t="s">
        <v>8</v>
      </c>
      <c r="H160" s="218"/>
      <c r="I160" s="219"/>
      <c r="J160" s="198"/>
      <c r="K160" s="637" t="s">
        <v>2034</v>
      </c>
      <c r="L160" s="222"/>
      <c r="M160" s="220"/>
    </row>
    <row r="161" spans="1:13" s="201" customFormat="1" ht="17.25" customHeight="1" x14ac:dyDescent="0.25">
      <c r="A161" s="189">
        <v>152</v>
      </c>
      <c r="B161" s="196"/>
      <c r="C161" s="196"/>
      <c r="D161" s="308" t="s">
        <v>1324</v>
      </c>
      <c r="E161" s="74" t="s">
        <v>854</v>
      </c>
      <c r="F161" s="322" t="s">
        <v>310</v>
      </c>
      <c r="G161" s="41" t="s">
        <v>8</v>
      </c>
      <c r="H161" s="218"/>
      <c r="I161" s="219"/>
      <c r="J161" s="198"/>
      <c r="K161" s="638"/>
      <c r="L161" s="222"/>
      <c r="M161" s="220"/>
    </row>
    <row r="162" spans="1:13" s="201" customFormat="1" ht="17.25" customHeight="1" x14ac:dyDescent="0.25">
      <c r="A162" s="189">
        <v>153</v>
      </c>
      <c r="B162" s="196"/>
      <c r="C162" s="196"/>
      <c r="D162" s="308" t="s">
        <v>1324</v>
      </c>
      <c r="E162" s="74" t="s">
        <v>855</v>
      </c>
      <c r="F162" s="322" t="s">
        <v>310</v>
      </c>
      <c r="G162" s="41" t="s">
        <v>8</v>
      </c>
      <c r="H162" s="218"/>
      <c r="I162" s="219"/>
      <c r="J162" s="198"/>
      <c r="K162" s="638"/>
      <c r="L162" s="222"/>
      <c r="M162" s="220"/>
    </row>
    <row r="163" spans="1:13" s="201" customFormat="1" ht="17.25" customHeight="1" x14ac:dyDescent="0.25">
      <c r="A163" s="189">
        <v>154</v>
      </c>
      <c r="B163" s="196"/>
      <c r="C163" s="196"/>
      <c r="D163" s="308" t="s">
        <v>1324</v>
      </c>
      <c r="E163" s="74" t="s">
        <v>1325</v>
      </c>
      <c r="F163" s="322" t="s">
        <v>317</v>
      </c>
      <c r="G163" s="41" t="s">
        <v>8</v>
      </c>
      <c r="H163" s="218"/>
      <c r="I163" s="219"/>
      <c r="J163" s="198"/>
      <c r="K163" s="638"/>
      <c r="L163" s="222"/>
      <c r="M163" s="220"/>
    </row>
    <row r="164" spans="1:13" s="201" customFormat="1" ht="17.25" customHeight="1" x14ac:dyDescent="0.25">
      <c r="A164" s="189">
        <v>155</v>
      </c>
      <c r="B164" s="196"/>
      <c r="C164" s="196"/>
      <c r="D164" s="308" t="s">
        <v>1324</v>
      </c>
      <c r="E164" s="101" t="s">
        <v>857</v>
      </c>
      <c r="F164" s="322" t="s">
        <v>317</v>
      </c>
      <c r="G164" s="41" t="s">
        <v>8</v>
      </c>
      <c r="H164" s="218"/>
      <c r="I164" s="219"/>
      <c r="J164" s="198"/>
      <c r="K164" s="639"/>
      <c r="L164" s="222"/>
      <c r="M164" s="220"/>
    </row>
    <row r="165" spans="1:13" s="9" customFormat="1" ht="16.5" customHeight="1" x14ac:dyDescent="0.25">
      <c r="A165" s="189">
        <v>156</v>
      </c>
      <c r="B165" s="350"/>
      <c r="C165" s="196"/>
      <c r="D165" s="74" t="s">
        <v>1598</v>
      </c>
      <c r="E165" s="74" t="s">
        <v>1602</v>
      </c>
      <c r="F165" s="321"/>
      <c r="G165" s="41" t="s">
        <v>8</v>
      </c>
      <c r="H165" s="125"/>
      <c r="I165" s="74"/>
      <c r="J165" s="75"/>
      <c r="K165" s="473" t="s">
        <v>1599</v>
      </c>
      <c r="L165" s="474"/>
    </row>
    <row r="166" spans="1:13" s="9" customFormat="1" ht="16.5" customHeight="1" x14ac:dyDescent="0.25">
      <c r="A166" s="189">
        <v>157</v>
      </c>
      <c r="B166" s="350"/>
      <c r="C166" s="196"/>
      <c r="D166" s="74" t="s">
        <v>1598</v>
      </c>
      <c r="E166" s="74" t="s">
        <v>1607</v>
      </c>
      <c r="F166" s="321"/>
      <c r="G166" s="41" t="s">
        <v>8</v>
      </c>
      <c r="H166" s="125"/>
      <c r="I166" s="74"/>
      <c r="J166" s="75"/>
      <c r="K166" s="473"/>
      <c r="L166" s="474"/>
    </row>
    <row r="167" spans="1:13" s="9" customFormat="1" ht="16.5" customHeight="1" x14ac:dyDescent="0.25">
      <c r="A167" s="189">
        <v>158</v>
      </c>
      <c r="B167" s="350"/>
      <c r="C167" s="196"/>
      <c r="D167" s="74" t="s">
        <v>1598</v>
      </c>
      <c r="E167" s="74" t="s">
        <v>1603</v>
      </c>
      <c r="F167" s="321"/>
      <c r="G167" s="41" t="s">
        <v>8</v>
      </c>
      <c r="H167" s="125"/>
      <c r="I167" s="74"/>
      <c r="J167" s="75"/>
      <c r="K167" s="497" t="s">
        <v>1600</v>
      </c>
      <c r="L167" s="474"/>
    </row>
    <row r="168" spans="1:13" s="9" customFormat="1" ht="16.5" customHeight="1" x14ac:dyDescent="0.25">
      <c r="A168" s="189">
        <v>159</v>
      </c>
      <c r="B168" s="350"/>
      <c r="C168" s="196"/>
      <c r="D168" s="74" t="s">
        <v>1598</v>
      </c>
      <c r="E168" s="74" t="s">
        <v>1604</v>
      </c>
      <c r="F168" s="321"/>
      <c r="G168" s="41" t="s">
        <v>8</v>
      </c>
      <c r="H168" s="125"/>
      <c r="I168" s="74"/>
      <c r="J168" s="75"/>
      <c r="K168" s="473"/>
      <c r="L168" s="474"/>
    </row>
    <row r="169" spans="1:13" s="9" customFormat="1" ht="16.5" customHeight="1" x14ac:dyDescent="0.25">
      <c r="A169" s="189">
        <v>160</v>
      </c>
      <c r="B169" s="483"/>
      <c r="C169" s="492"/>
      <c r="D169" s="74" t="s">
        <v>1598</v>
      </c>
      <c r="E169" s="74" t="s">
        <v>1680</v>
      </c>
      <c r="F169" s="321"/>
      <c r="G169" s="41" t="s">
        <v>8</v>
      </c>
      <c r="H169" s="485"/>
      <c r="I169" s="484"/>
      <c r="J169" s="486"/>
      <c r="K169" s="497"/>
      <c r="L169" s="499"/>
    </row>
    <row r="170" spans="1:13" s="9" customFormat="1" ht="16.5" customHeight="1" x14ac:dyDescent="0.25">
      <c r="A170" s="189">
        <v>161</v>
      </c>
      <c r="B170" s="483"/>
      <c r="C170" s="492"/>
      <c r="D170" s="74" t="s">
        <v>1598</v>
      </c>
      <c r="E170" s="74" t="s">
        <v>1681</v>
      </c>
      <c r="F170" s="321"/>
      <c r="G170" s="41" t="s">
        <v>8</v>
      </c>
      <c r="H170" s="485"/>
      <c r="I170" s="484"/>
      <c r="J170" s="488" t="s">
        <v>2045</v>
      </c>
      <c r="K170" s="497" t="s">
        <v>2084</v>
      </c>
      <c r="L170" s="499"/>
    </row>
    <row r="171" spans="1:13" s="201" customFormat="1" ht="16.5" customHeight="1" x14ac:dyDescent="0.25">
      <c r="A171" s="189">
        <v>162</v>
      </c>
      <c r="B171" s="196"/>
      <c r="C171" s="196"/>
      <c r="D171" s="224" t="s">
        <v>829</v>
      </c>
      <c r="E171" s="74" t="s">
        <v>832</v>
      </c>
      <c r="F171" s="327" t="s">
        <v>45</v>
      </c>
      <c r="G171" s="41" t="s">
        <v>8</v>
      </c>
      <c r="H171" s="219"/>
      <c r="I171" s="196"/>
      <c r="J171" s="45" t="s">
        <v>537</v>
      </c>
      <c r="K171" s="498" t="s">
        <v>1230</v>
      </c>
      <c r="L171" s="222"/>
    </row>
    <row r="172" spans="1:13" s="201" customFormat="1" ht="16.5" customHeight="1" x14ac:dyDescent="0.25">
      <c r="A172" s="189">
        <v>163</v>
      </c>
      <c r="B172" s="196"/>
      <c r="C172" s="196"/>
      <c r="D172" s="224" t="s">
        <v>829</v>
      </c>
      <c r="E172" s="74" t="s">
        <v>834</v>
      </c>
      <c r="F172" s="327" t="s">
        <v>45</v>
      </c>
      <c r="G172" s="41" t="s">
        <v>8</v>
      </c>
      <c r="H172" s="219"/>
      <c r="I172" s="196"/>
      <c r="J172" s="45" t="s">
        <v>538</v>
      </c>
      <c r="K172" s="498"/>
      <c r="L172" s="222"/>
    </row>
    <row r="173" spans="1:13" s="201" customFormat="1" ht="16.5" customHeight="1" x14ac:dyDescent="0.25">
      <c r="A173" s="632">
        <v>164</v>
      </c>
      <c r="B173" s="196"/>
      <c r="C173" s="196"/>
      <c r="D173" s="630" t="s">
        <v>829</v>
      </c>
      <c r="E173" s="74" t="s">
        <v>2076</v>
      </c>
      <c r="F173" s="327"/>
      <c r="G173" s="41" t="s">
        <v>53</v>
      </c>
      <c r="H173" s="219"/>
      <c r="I173" s="196"/>
      <c r="J173" s="496" t="s">
        <v>2074</v>
      </c>
      <c r="K173" s="472"/>
      <c r="L173" s="222"/>
    </row>
    <row r="174" spans="1:13" s="201" customFormat="1" ht="16.5" customHeight="1" x14ac:dyDescent="0.25">
      <c r="A174" s="633"/>
      <c r="B174" s="492"/>
      <c r="C174" s="492"/>
      <c r="D174" s="631"/>
      <c r="E174" s="490" t="s">
        <v>2063</v>
      </c>
      <c r="F174" s="316" t="s">
        <v>2066</v>
      </c>
      <c r="G174" s="41" t="s">
        <v>53</v>
      </c>
      <c r="H174" s="493"/>
      <c r="I174" s="492"/>
      <c r="J174" s="494"/>
      <c r="K174" s="495"/>
      <c r="L174" s="222"/>
    </row>
    <row r="175" spans="1:13" s="201" customFormat="1" ht="16.5" customHeight="1" x14ac:dyDescent="0.25">
      <c r="A175" s="633"/>
      <c r="B175" s="492"/>
      <c r="C175" s="492"/>
      <c r="D175" s="631"/>
      <c r="E175" s="490" t="s">
        <v>2072</v>
      </c>
      <c r="F175" s="491" t="s">
        <v>2069</v>
      </c>
      <c r="G175" s="41" t="s">
        <v>53</v>
      </c>
      <c r="H175" s="493"/>
      <c r="I175" s="492"/>
      <c r="J175" s="494"/>
      <c r="K175" s="495"/>
      <c r="L175" s="222"/>
    </row>
    <row r="176" spans="1:13" s="201" customFormat="1" ht="16.5" customHeight="1" x14ac:dyDescent="0.25">
      <c r="A176" s="634"/>
      <c r="B176" s="492"/>
      <c r="C176" s="492"/>
      <c r="D176" s="573"/>
      <c r="E176" s="490" t="s">
        <v>2064</v>
      </c>
      <c r="F176" s="491" t="s">
        <v>2069</v>
      </c>
      <c r="G176" s="41" t="s">
        <v>53</v>
      </c>
      <c r="H176" s="493"/>
      <c r="I176" s="492"/>
      <c r="J176" s="494"/>
      <c r="K176" s="495"/>
      <c r="L176" s="222"/>
    </row>
    <row r="177" spans="1:13" s="201" customFormat="1" ht="16.5" customHeight="1" x14ac:dyDescent="0.25">
      <c r="A177" s="189">
        <v>165</v>
      </c>
      <c r="B177" s="196"/>
      <c r="C177" s="196"/>
      <c r="D177" s="224" t="s">
        <v>829</v>
      </c>
      <c r="E177" s="74" t="s">
        <v>1089</v>
      </c>
      <c r="F177" s="327"/>
      <c r="G177" s="41" t="s">
        <v>8</v>
      </c>
      <c r="H177" s="219"/>
      <c r="I177" s="196"/>
      <c r="J177" s="198"/>
      <c r="K177" s="335"/>
      <c r="L177" s="222"/>
    </row>
    <row r="178" spans="1:13" s="201" customFormat="1" ht="16.5" customHeight="1" x14ac:dyDescent="0.25">
      <c r="A178" s="189">
        <v>166</v>
      </c>
      <c r="B178" s="196"/>
      <c r="C178" s="196"/>
      <c r="D178" s="224" t="s">
        <v>829</v>
      </c>
      <c r="E178" s="74" t="s">
        <v>1090</v>
      </c>
      <c r="F178" s="327"/>
      <c r="G178" s="41" t="s">
        <v>8</v>
      </c>
      <c r="H178" s="219"/>
      <c r="I178" s="196"/>
      <c r="J178" s="198"/>
      <c r="K178" s="335"/>
      <c r="L178" s="222"/>
    </row>
    <row r="179" spans="1:13" s="201" customFormat="1" ht="16.5" customHeight="1" x14ac:dyDescent="0.25">
      <c r="A179" s="189">
        <v>167</v>
      </c>
      <c r="B179" s="492"/>
      <c r="C179" s="492"/>
      <c r="D179" s="224" t="s">
        <v>829</v>
      </c>
      <c r="E179" s="101" t="s">
        <v>2061</v>
      </c>
      <c r="F179" s="327"/>
      <c r="G179" s="41" t="s">
        <v>51</v>
      </c>
      <c r="H179" s="493"/>
      <c r="I179" s="492"/>
      <c r="J179" s="494"/>
      <c r="K179" s="495"/>
      <c r="L179" s="222"/>
    </row>
    <row r="180" spans="1:13" s="201" customFormat="1" ht="16.5" customHeight="1" x14ac:dyDescent="0.25">
      <c r="A180" s="189">
        <v>168</v>
      </c>
      <c r="B180" s="492"/>
      <c r="C180" s="492"/>
      <c r="D180" s="224" t="s">
        <v>829</v>
      </c>
      <c r="E180" s="101" t="s">
        <v>2055</v>
      </c>
      <c r="F180" s="327"/>
      <c r="G180" s="41" t="s">
        <v>51</v>
      </c>
      <c r="H180" s="493"/>
      <c r="I180" s="492"/>
      <c r="J180" s="494"/>
      <c r="K180" s="495"/>
      <c r="L180" s="222"/>
    </row>
    <row r="181" spans="1:13" s="201" customFormat="1" ht="16.5" customHeight="1" x14ac:dyDescent="0.25">
      <c r="A181" s="189">
        <v>169</v>
      </c>
      <c r="B181" s="492"/>
      <c r="C181" s="492"/>
      <c r="D181" s="224" t="s">
        <v>829</v>
      </c>
      <c r="E181" s="101" t="s">
        <v>2056</v>
      </c>
      <c r="F181" s="327"/>
      <c r="G181" s="41" t="s">
        <v>51</v>
      </c>
      <c r="H181" s="493"/>
      <c r="I181" s="492"/>
      <c r="J181" s="494"/>
      <c r="K181" s="495"/>
      <c r="L181" s="222"/>
    </row>
    <row r="182" spans="1:13" ht="16.5" customHeight="1" x14ac:dyDescent="0.25">
      <c r="A182" s="189">
        <v>170</v>
      </c>
      <c r="B182" s="190"/>
      <c r="C182" s="190"/>
      <c r="D182" s="74" t="s">
        <v>694</v>
      </c>
      <c r="E182" s="333" t="s">
        <v>1091</v>
      </c>
      <c r="F182" s="316" t="s">
        <v>105</v>
      </c>
      <c r="G182" s="41" t="s">
        <v>8</v>
      </c>
      <c r="H182" s="190"/>
      <c r="I182" s="190"/>
      <c r="J182" s="202"/>
      <c r="K182" s="193" t="s">
        <v>539</v>
      </c>
      <c r="L182" s="195"/>
      <c r="M182" s="215"/>
    </row>
    <row r="183" spans="1:13" ht="16.5" customHeight="1" x14ac:dyDescent="0.25">
      <c r="A183" s="189">
        <v>171</v>
      </c>
      <c r="B183" s="190"/>
      <c r="C183" s="190"/>
      <c r="D183" s="74" t="s">
        <v>1092</v>
      </c>
      <c r="E183" s="333" t="s">
        <v>1093</v>
      </c>
      <c r="F183" s="328" t="s">
        <v>540</v>
      </c>
      <c r="G183" s="41" t="s">
        <v>8</v>
      </c>
      <c r="H183" s="190"/>
      <c r="I183" s="190"/>
      <c r="J183" s="202"/>
      <c r="K183" s="635" t="s">
        <v>541</v>
      </c>
      <c r="L183" s="195"/>
      <c r="M183" s="215"/>
    </row>
    <row r="184" spans="1:13" ht="16.5" customHeight="1" x14ac:dyDescent="0.25">
      <c r="A184" s="189">
        <v>172</v>
      </c>
      <c r="B184" s="190"/>
      <c r="C184" s="190"/>
      <c r="D184" s="74" t="s">
        <v>1092</v>
      </c>
      <c r="E184" s="333" t="s">
        <v>1094</v>
      </c>
      <c r="F184" s="328" t="s">
        <v>540</v>
      </c>
      <c r="G184" s="41" t="s">
        <v>8</v>
      </c>
      <c r="H184" s="190"/>
      <c r="I184" s="190"/>
      <c r="J184" s="202"/>
      <c r="K184" s="636"/>
      <c r="L184" s="195"/>
      <c r="M184" s="215"/>
    </row>
    <row r="185" spans="1:13" ht="16.5" customHeight="1" x14ac:dyDescent="0.25">
      <c r="A185" s="189">
        <v>173</v>
      </c>
      <c r="B185" s="190"/>
      <c r="C185" s="190"/>
      <c r="D185" s="74" t="s">
        <v>1092</v>
      </c>
      <c r="E185" s="333" t="s">
        <v>1095</v>
      </c>
      <c r="F185" s="328" t="s">
        <v>540</v>
      </c>
      <c r="G185" s="41" t="s">
        <v>8</v>
      </c>
      <c r="H185" s="190"/>
      <c r="I185" s="190"/>
      <c r="J185" s="202"/>
      <c r="K185" s="636"/>
      <c r="L185" s="195"/>
      <c r="M185" s="215"/>
    </row>
    <row r="186" spans="1:13" ht="16.5" customHeight="1" x14ac:dyDescent="0.25">
      <c r="A186" s="189">
        <v>174</v>
      </c>
      <c r="B186" s="190"/>
      <c r="C186" s="190"/>
      <c r="D186" s="74" t="s">
        <v>1092</v>
      </c>
      <c r="E186" s="333" t="s">
        <v>1096</v>
      </c>
      <c r="F186" s="328" t="s">
        <v>540</v>
      </c>
      <c r="G186" s="41" t="s">
        <v>8</v>
      </c>
      <c r="H186" s="190"/>
      <c r="I186" s="190"/>
      <c r="J186" s="202"/>
      <c r="K186" s="636"/>
      <c r="L186" s="195"/>
      <c r="M186" s="215"/>
    </row>
    <row r="187" spans="1:13" ht="16.5" customHeight="1" x14ac:dyDescent="0.25">
      <c r="A187" s="189">
        <v>175</v>
      </c>
      <c r="B187" s="190"/>
      <c r="C187" s="190"/>
      <c r="D187" s="74" t="s">
        <v>1092</v>
      </c>
      <c r="E187" s="333" t="s">
        <v>1097</v>
      </c>
      <c r="F187" s="328" t="s">
        <v>540</v>
      </c>
      <c r="G187" s="41" t="s">
        <v>8</v>
      </c>
      <c r="H187" s="190"/>
      <c r="I187" s="190"/>
      <c r="J187" s="202"/>
      <c r="K187" s="636"/>
      <c r="L187" s="195"/>
      <c r="M187" s="215"/>
    </row>
    <row r="188" spans="1:13" ht="16.5" customHeight="1" x14ac:dyDescent="0.25">
      <c r="A188" s="189">
        <v>176</v>
      </c>
      <c r="B188" s="190"/>
      <c r="C188" s="190"/>
      <c r="D188" s="74" t="s">
        <v>1092</v>
      </c>
      <c r="E188" s="333" t="s">
        <v>1098</v>
      </c>
      <c r="F188" s="328" t="s">
        <v>540</v>
      </c>
      <c r="G188" s="41" t="s">
        <v>8</v>
      </c>
      <c r="H188" s="190"/>
      <c r="I188" s="190"/>
      <c r="J188" s="202"/>
      <c r="K188" s="636"/>
      <c r="L188" s="195"/>
      <c r="M188" s="215"/>
    </row>
    <row r="189" spans="1:13" ht="16.5" customHeight="1" x14ac:dyDescent="0.25">
      <c r="A189" s="189">
        <v>177</v>
      </c>
      <c r="B189" s="190"/>
      <c r="C189" s="190"/>
      <c r="D189" s="74" t="s">
        <v>1092</v>
      </c>
      <c r="E189" s="333" t="s">
        <v>1099</v>
      </c>
      <c r="F189" s="328" t="s">
        <v>540</v>
      </c>
      <c r="G189" s="41" t="s">
        <v>8</v>
      </c>
      <c r="H189" s="190"/>
      <c r="I189" s="190"/>
      <c r="J189" s="202"/>
      <c r="K189" s="636"/>
      <c r="L189" s="195"/>
      <c r="M189" s="215"/>
    </row>
    <row r="190" spans="1:13" ht="16.5" customHeight="1" x14ac:dyDescent="0.25">
      <c r="A190" s="189">
        <v>178</v>
      </c>
      <c r="B190" s="190"/>
      <c r="C190" s="190"/>
      <c r="D190" s="74" t="s">
        <v>1092</v>
      </c>
      <c r="E190" s="333" t="s">
        <v>1100</v>
      </c>
      <c r="F190" s="328" t="s">
        <v>540</v>
      </c>
      <c r="G190" s="41" t="s">
        <v>8</v>
      </c>
      <c r="H190" s="190"/>
      <c r="I190" s="190"/>
      <c r="J190" s="202"/>
      <c r="K190" s="636"/>
      <c r="L190" s="195"/>
      <c r="M190" s="215"/>
    </row>
    <row r="191" spans="1:13" ht="16.5" customHeight="1" x14ac:dyDescent="0.25">
      <c r="A191" s="189">
        <v>179</v>
      </c>
      <c r="B191" s="190"/>
      <c r="C191" s="190"/>
      <c r="D191" s="74" t="s">
        <v>1092</v>
      </c>
      <c r="E191" s="333" t="s">
        <v>1101</v>
      </c>
      <c r="F191" s="191" t="s">
        <v>461</v>
      </c>
      <c r="G191" s="41" t="s">
        <v>8</v>
      </c>
      <c r="H191" s="190"/>
      <c r="I191" s="190"/>
      <c r="J191" s="202"/>
      <c r="K191" s="636"/>
      <c r="L191" s="195"/>
      <c r="M191" s="215"/>
    </row>
    <row r="192" spans="1:13" ht="16.5" customHeight="1" x14ac:dyDescent="0.25">
      <c r="A192" s="189">
        <v>180</v>
      </c>
      <c r="B192" s="190"/>
      <c r="C192" s="190"/>
      <c r="D192" s="74" t="s">
        <v>1092</v>
      </c>
      <c r="E192" s="333" t="s">
        <v>1102</v>
      </c>
      <c r="F192" s="191" t="s">
        <v>542</v>
      </c>
      <c r="G192" s="41" t="s">
        <v>8</v>
      </c>
      <c r="H192" s="190"/>
      <c r="I192" s="190"/>
      <c r="J192" s="202"/>
      <c r="K192" s="194" t="s">
        <v>543</v>
      </c>
      <c r="L192" s="195"/>
      <c r="M192" s="215"/>
    </row>
    <row r="193" spans="1:14" ht="16.5" customHeight="1" x14ac:dyDescent="0.25">
      <c r="A193" s="189">
        <v>181</v>
      </c>
      <c r="B193" s="191"/>
      <c r="C193" s="191"/>
      <c r="D193" s="57" t="s">
        <v>1071</v>
      </c>
      <c r="E193" s="333" t="s">
        <v>1072</v>
      </c>
      <c r="F193" s="191" t="s">
        <v>544</v>
      </c>
      <c r="G193" s="41" t="s">
        <v>8</v>
      </c>
      <c r="H193" s="190"/>
      <c r="I193" s="190"/>
      <c r="J193" s="202"/>
      <c r="K193" s="193" t="s">
        <v>545</v>
      </c>
      <c r="L193" s="195"/>
      <c r="M193" s="203"/>
    </row>
    <row r="194" spans="1:14" ht="16.5" customHeight="1" x14ac:dyDescent="0.25">
      <c r="A194" s="189">
        <v>182</v>
      </c>
      <c r="B194" s="191"/>
      <c r="C194" s="191"/>
      <c r="D194" s="57" t="s">
        <v>1071</v>
      </c>
      <c r="E194" s="333" t="s">
        <v>1073</v>
      </c>
      <c r="F194" s="191" t="s">
        <v>546</v>
      </c>
      <c r="G194" s="41" t="s">
        <v>8</v>
      </c>
      <c r="H194" s="190"/>
      <c r="I194" s="190"/>
      <c r="J194" s="202"/>
      <c r="K194" s="193" t="s">
        <v>547</v>
      </c>
      <c r="L194" s="195"/>
      <c r="M194" s="225"/>
      <c r="N194" s="172" t="s">
        <v>548</v>
      </c>
    </row>
    <row r="195" spans="1:14" ht="16.5" customHeight="1" thickBot="1" x14ac:dyDescent="0.3">
      <c r="A195" s="189">
        <v>183</v>
      </c>
      <c r="B195" s="226"/>
      <c r="C195" s="226"/>
      <c r="D195" s="346" t="s">
        <v>1074</v>
      </c>
      <c r="E195" s="346" t="s">
        <v>1103</v>
      </c>
      <c r="F195" s="227"/>
      <c r="G195" s="347" t="s">
        <v>8</v>
      </c>
      <c r="H195" s="226"/>
      <c r="I195" s="226"/>
      <c r="J195" s="228"/>
      <c r="K195" s="229"/>
      <c r="L195" s="230"/>
    </row>
    <row r="196" spans="1:14" x14ac:dyDescent="0.25">
      <c r="J196" s="231"/>
      <c r="K196" s="231"/>
    </row>
    <row r="197" spans="1:14" x14ac:dyDescent="0.25">
      <c r="J197" s="231"/>
      <c r="K197" s="231"/>
    </row>
    <row r="198" spans="1:14" x14ac:dyDescent="0.25">
      <c r="J198" s="231"/>
      <c r="K198" s="231"/>
    </row>
    <row r="199" spans="1:14" x14ac:dyDescent="0.25">
      <c r="J199" s="231"/>
      <c r="K199" s="231"/>
    </row>
    <row r="200" spans="1:14" x14ac:dyDescent="0.25">
      <c r="J200" s="231"/>
      <c r="K200" s="231"/>
    </row>
    <row r="201" spans="1:14" x14ac:dyDescent="0.25">
      <c r="J201" s="231"/>
      <c r="K201" s="231"/>
    </row>
    <row r="202" spans="1:14" x14ac:dyDescent="0.25">
      <c r="J202" s="231"/>
      <c r="K202" s="231"/>
    </row>
    <row r="203" spans="1:14" x14ac:dyDescent="0.25">
      <c r="J203" s="231"/>
      <c r="K203" s="231"/>
    </row>
    <row r="204" spans="1:14" x14ac:dyDescent="0.25">
      <c r="J204" s="231"/>
      <c r="K204" s="231"/>
    </row>
    <row r="205" spans="1:14" x14ac:dyDescent="0.25">
      <c r="J205" s="231"/>
      <c r="K205" s="231"/>
    </row>
    <row r="206" spans="1:14" x14ac:dyDescent="0.25">
      <c r="J206" s="231"/>
      <c r="K206" s="231"/>
    </row>
    <row r="207" spans="1:14" x14ac:dyDescent="0.25">
      <c r="J207" s="231"/>
      <c r="K207" s="231"/>
    </row>
    <row r="208" spans="1:14" x14ac:dyDescent="0.25">
      <c r="J208" s="231"/>
      <c r="K208" s="231"/>
    </row>
    <row r="209" spans="10:11" x14ac:dyDescent="0.25">
      <c r="J209" s="231"/>
      <c r="K209" s="231"/>
    </row>
    <row r="210" spans="10:11" x14ac:dyDescent="0.25">
      <c r="J210" s="231"/>
      <c r="K210" s="231"/>
    </row>
    <row r="211" spans="10:11" x14ac:dyDescent="0.25">
      <c r="J211" s="231"/>
      <c r="K211" s="231"/>
    </row>
    <row r="212" spans="10:11" x14ac:dyDescent="0.25">
      <c r="J212" s="231"/>
      <c r="K212" s="231"/>
    </row>
    <row r="213" spans="10:11" x14ac:dyDescent="0.25">
      <c r="J213" s="231"/>
      <c r="K213" s="231"/>
    </row>
    <row r="214" spans="10:11" x14ac:dyDescent="0.25">
      <c r="J214" s="231"/>
      <c r="K214" s="231"/>
    </row>
    <row r="215" spans="10:11" x14ac:dyDescent="0.25">
      <c r="J215" s="231"/>
      <c r="K215" s="231"/>
    </row>
    <row r="216" spans="10:11" x14ac:dyDescent="0.25">
      <c r="J216" s="231"/>
      <c r="K216" s="231"/>
    </row>
    <row r="217" spans="10:11" x14ac:dyDescent="0.25">
      <c r="J217" s="231"/>
      <c r="K217" s="231"/>
    </row>
    <row r="218" spans="10:11" ht="87.75" customHeight="1" x14ac:dyDescent="0.25">
      <c r="J218" s="231"/>
      <c r="K218" s="231"/>
    </row>
    <row r="219" spans="10:11" x14ac:dyDescent="0.25">
      <c r="J219" s="231"/>
      <c r="K219" s="231"/>
    </row>
    <row r="220" spans="10:11" x14ac:dyDescent="0.25">
      <c r="J220" s="231"/>
      <c r="K220" s="231"/>
    </row>
    <row r="221" spans="10:11" x14ac:dyDescent="0.25">
      <c r="J221" s="231"/>
      <c r="K221" s="231"/>
    </row>
    <row r="222" spans="10:11" x14ac:dyDescent="0.25">
      <c r="J222" s="231"/>
      <c r="K222" s="231"/>
    </row>
    <row r="223" spans="10:11" x14ac:dyDescent="0.25">
      <c r="J223" s="231"/>
      <c r="K223" s="231"/>
    </row>
    <row r="224" spans="10:11" x14ac:dyDescent="0.25">
      <c r="J224" s="231"/>
      <c r="K224" s="231"/>
    </row>
    <row r="225" spans="10:11" x14ac:dyDescent="0.25">
      <c r="J225" s="231"/>
      <c r="K225" s="231"/>
    </row>
    <row r="226" spans="10:11" x14ac:dyDescent="0.25">
      <c r="J226" s="231"/>
      <c r="K226" s="231"/>
    </row>
    <row r="227" spans="10:11" x14ac:dyDescent="0.25">
      <c r="J227" s="231"/>
      <c r="K227" s="231"/>
    </row>
    <row r="228" spans="10:11" x14ac:dyDescent="0.25">
      <c r="J228" s="231"/>
      <c r="K228" s="231"/>
    </row>
    <row r="229" spans="10:11" x14ac:dyDescent="0.25">
      <c r="J229" s="231"/>
      <c r="K229" s="231"/>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1" type="noConversion"/>
  <hyperlinks>
    <hyperlink ref="E160" r:id="rId1" xr:uid="{00000000-0004-0000-0900-000000000000}"/>
    <hyperlink ref="E161" r:id="rId2" xr:uid="{00000000-0004-0000-0900-000001000000}"/>
    <hyperlink ref="E162" r:id="rId3" xr:uid="{00000000-0004-0000-0900-000002000000}"/>
    <hyperlink ref="E163" r:id="rId4" xr:uid="{00000000-0004-0000-0900-000003000000}"/>
    <hyperlink ref="E164" r:id="rId5" xr:uid="{00000000-0004-0000-0900-000004000000}"/>
    <hyperlink ref="E183" r:id="rId6" xr:uid="{00000000-0004-0000-0900-000005000000}"/>
    <hyperlink ref="E184" r:id="rId7" xr:uid="{00000000-0004-0000-0900-000006000000}"/>
    <hyperlink ref="E185" r:id="rId8" xr:uid="{00000000-0004-0000-0900-000007000000}"/>
    <hyperlink ref="E186" r:id="rId9" xr:uid="{00000000-0004-0000-0900-000008000000}"/>
    <hyperlink ref="E187" r:id="rId10" xr:uid="{00000000-0004-0000-0900-000009000000}"/>
    <hyperlink ref="E188" r:id="rId11" xr:uid="{00000000-0004-0000-0900-00000A000000}"/>
    <hyperlink ref="E189" r:id="rId12" xr:uid="{00000000-0004-0000-0900-00000B000000}"/>
    <hyperlink ref="E190" r:id="rId13" xr:uid="{00000000-0004-0000-0900-00000C000000}"/>
    <hyperlink ref="E191" r:id="rId14" xr:uid="{00000000-0004-0000-0900-00000D000000}"/>
    <hyperlink ref="E74" r:id="rId15" xr:uid="{00000000-0004-0000-0900-00000E000000}"/>
    <hyperlink ref="E75" r:id="rId16" xr:uid="{00000000-0004-0000-0900-00000F000000}"/>
    <hyperlink ref="E139" r:id="rId17" xr:uid="{00000000-0004-0000-0900-000010000000}"/>
    <hyperlink ref="E130" r:id="rId18" xr:uid="{00000000-0004-0000-0900-000011000000}"/>
    <hyperlink ref="E129" r:id="rId19" xr:uid="{00000000-0004-0000-0900-000012000000}"/>
    <hyperlink ref="E127" r:id="rId20" xr:uid="{00000000-0004-0000-0900-000013000000}"/>
    <hyperlink ref="E126" r:id="rId21" display="Device_ID@ALS1_FH_Right" xr:uid="{00000000-0004-0000-0900-000014000000}"/>
    <hyperlink ref="E135" r:id="rId22" xr:uid="{00000000-0004-0000-0900-000015000000}"/>
    <hyperlink ref="E136" r:id="rId23" xr:uid="{00000000-0004-0000-0900-000016000000}"/>
    <hyperlink ref="E138" r:id="rId24" xr:uid="{00000000-0004-0000-0900-000017000000}"/>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sheetPr>
  <dimension ref="A1:L30"/>
  <sheetViews>
    <sheetView topLeftCell="C10" workbookViewId="0">
      <selection activeCell="J25" sqref="J25"/>
    </sheetView>
  </sheetViews>
  <sheetFormatPr defaultColWidth="10.625" defaultRowHeight="16.5" x14ac:dyDescent="0.2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2" customFormat="1" ht="15.6" customHeight="1" x14ac:dyDescent="0.25">
      <c r="A1" s="171"/>
      <c r="E1" s="625" t="s">
        <v>1678</v>
      </c>
      <c r="F1" s="625"/>
      <c r="G1" s="173"/>
      <c r="H1" s="126" t="s">
        <v>238</v>
      </c>
      <c r="I1" s="174"/>
      <c r="J1" s="175"/>
      <c r="K1" s="175"/>
    </row>
    <row r="2" spans="1:12" s="172" customFormat="1" ht="16.5" customHeight="1" x14ac:dyDescent="0.25">
      <c r="A2" s="171"/>
      <c r="E2" s="625"/>
      <c r="F2" s="625"/>
      <c r="G2" s="176" t="s">
        <v>469</v>
      </c>
      <c r="H2" s="159">
        <f>COUNTIF(G10:G228,"Not POR")</f>
        <v>0</v>
      </c>
      <c r="I2" s="177"/>
      <c r="J2" s="175"/>
      <c r="K2" s="175"/>
    </row>
    <row r="3" spans="1:12" s="172" customFormat="1" ht="16.5" customHeight="1" x14ac:dyDescent="0.25">
      <c r="A3" s="171"/>
      <c r="E3" s="625"/>
      <c r="F3" s="625"/>
      <c r="G3" s="178" t="s">
        <v>470</v>
      </c>
      <c r="H3" s="159">
        <f>COUNTIF(G12:G229,"CHN validation")</f>
        <v>0</v>
      </c>
      <c r="I3" s="177"/>
      <c r="J3" s="175"/>
      <c r="K3" s="175"/>
    </row>
    <row r="4" spans="1:12" s="172" customFormat="1" ht="17.100000000000001" customHeight="1" x14ac:dyDescent="0.25">
      <c r="A4" s="171"/>
      <c r="E4" s="625"/>
      <c r="F4" s="625"/>
      <c r="G4" s="179" t="s">
        <v>51</v>
      </c>
      <c r="H4" s="159">
        <f>COUNTIF(G12:G230,"New Item")</f>
        <v>0</v>
      </c>
      <c r="I4" s="177"/>
      <c r="J4" s="175"/>
      <c r="K4" s="175"/>
    </row>
    <row r="5" spans="1:12" s="172" customFormat="1" ht="19.5" customHeight="1" x14ac:dyDescent="0.25">
      <c r="E5" s="625"/>
      <c r="F5" s="625"/>
      <c r="G5" s="180" t="s">
        <v>471</v>
      </c>
      <c r="H5" s="159">
        <f>COUNTIF(G13:G231,"Pending update")</f>
        <v>0</v>
      </c>
    </row>
    <row r="6" spans="1:12" s="172" customFormat="1" ht="19.5" customHeight="1" x14ac:dyDescent="0.25">
      <c r="A6" s="171"/>
      <c r="E6" s="625"/>
      <c r="F6" s="625"/>
      <c r="G6" s="181" t="s">
        <v>53</v>
      </c>
      <c r="H6" s="159">
        <f>COUNTIF(G14:G232,"Modified")</f>
        <v>0</v>
      </c>
      <c r="I6" s="177"/>
      <c r="J6" s="175"/>
      <c r="K6" s="175"/>
    </row>
    <row r="7" spans="1:12" s="172" customFormat="1" ht="18.75" customHeight="1" x14ac:dyDescent="0.25">
      <c r="A7" s="171"/>
      <c r="E7" s="625"/>
      <c r="F7" s="625"/>
      <c r="G7" s="182" t="s">
        <v>472</v>
      </c>
      <c r="H7" s="159">
        <f>COUNTIF(G10:G228,"Ready")</f>
        <v>21</v>
      </c>
      <c r="I7" s="177"/>
      <c r="J7" s="175"/>
      <c r="K7" s="175"/>
    </row>
    <row r="8" spans="1:12" s="172" customFormat="1" ht="17.25" customHeight="1" thickBot="1" x14ac:dyDescent="0.3">
      <c r="A8" s="171"/>
      <c r="E8" s="625"/>
      <c r="F8" s="625"/>
      <c r="G8" s="183" t="s">
        <v>473</v>
      </c>
      <c r="H8" s="184">
        <f>COUNTIF(G16:G234,"Not ready")</f>
        <v>0</v>
      </c>
      <c r="I8" s="177"/>
      <c r="J8" s="175"/>
      <c r="K8" s="175"/>
    </row>
    <row r="9" spans="1:12" s="172" customFormat="1" ht="64.5" customHeight="1" x14ac:dyDescent="0.25">
      <c r="A9" s="185" t="s">
        <v>54</v>
      </c>
      <c r="B9" s="186" t="s">
        <v>474</v>
      </c>
      <c r="C9" s="186" t="s">
        <v>587</v>
      </c>
      <c r="D9" s="5" t="s">
        <v>651</v>
      </c>
      <c r="E9" s="5" t="s">
        <v>652</v>
      </c>
      <c r="F9" s="187" t="s">
        <v>475</v>
      </c>
      <c r="G9" s="187" t="s">
        <v>476</v>
      </c>
      <c r="H9" s="187" t="s">
        <v>477</v>
      </c>
      <c r="I9" s="187" t="s">
        <v>478</v>
      </c>
      <c r="J9" s="187" t="s">
        <v>479</v>
      </c>
      <c r="K9" s="187" t="s">
        <v>480</v>
      </c>
      <c r="L9" s="188" t="s">
        <v>7</v>
      </c>
    </row>
    <row r="10" spans="1:12" x14ac:dyDescent="0.25">
      <c r="A10" s="189">
        <v>1</v>
      </c>
      <c r="C10" s="151"/>
      <c r="D10" s="359" t="s">
        <v>1683</v>
      </c>
      <c r="E10" s="359" t="s">
        <v>1105</v>
      </c>
      <c r="F10" s="151"/>
      <c r="G10" s="182" t="s">
        <v>472</v>
      </c>
      <c r="H10" s="151"/>
      <c r="I10" s="151"/>
      <c r="J10" s="151"/>
      <c r="K10" s="151"/>
      <c r="L10" s="628" t="s">
        <v>1702</v>
      </c>
    </row>
    <row r="11" spans="1:12" x14ac:dyDescent="0.25">
      <c r="A11" s="189">
        <v>2</v>
      </c>
      <c r="C11" s="151"/>
      <c r="D11" s="359" t="s">
        <v>1683</v>
      </c>
      <c r="E11" s="359" t="s">
        <v>663</v>
      </c>
      <c r="F11" s="151"/>
      <c r="G11" s="182" t="s">
        <v>472</v>
      </c>
      <c r="H11" s="151"/>
      <c r="I11" s="151"/>
      <c r="J11" s="151"/>
      <c r="K11" s="151"/>
      <c r="L11" s="629"/>
    </row>
    <row r="12" spans="1:12" ht="20.25" customHeight="1" x14ac:dyDescent="0.25">
      <c r="A12" s="189">
        <v>3</v>
      </c>
      <c r="C12" s="151"/>
      <c r="D12" s="359" t="s">
        <v>1684</v>
      </c>
      <c r="E12" s="359" t="s">
        <v>664</v>
      </c>
      <c r="F12" s="151"/>
      <c r="G12" s="182" t="s">
        <v>472</v>
      </c>
      <c r="H12" s="151"/>
      <c r="I12" s="151"/>
      <c r="J12" s="360" t="s">
        <v>1689</v>
      </c>
      <c r="K12" s="360"/>
      <c r="L12" s="151"/>
    </row>
    <row r="13" spans="1:12" x14ac:dyDescent="0.25">
      <c r="A13" s="189">
        <v>4</v>
      </c>
      <c r="C13" s="151"/>
      <c r="D13" s="359" t="s">
        <v>1683</v>
      </c>
      <c r="E13" s="359" t="s">
        <v>665</v>
      </c>
      <c r="F13" s="151"/>
      <c r="G13" s="182" t="s">
        <v>472</v>
      </c>
      <c r="H13" s="151"/>
      <c r="I13" s="151"/>
      <c r="J13" s="151"/>
      <c r="K13" s="360" t="s">
        <v>1690</v>
      </c>
      <c r="L13" s="151"/>
    </row>
    <row r="14" spans="1:12" x14ac:dyDescent="0.25">
      <c r="A14" s="189">
        <v>5</v>
      </c>
      <c r="C14" s="151"/>
      <c r="D14" s="359" t="s">
        <v>1685</v>
      </c>
      <c r="E14" s="359" t="s">
        <v>690</v>
      </c>
      <c r="F14" s="151"/>
      <c r="G14" s="182" t="s">
        <v>472</v>
      </c>
      <c r="H14" s="151"/>
      <c r="I14" s="151"/>
      <c r="J14" s="151"/>
      <c r="K14" s="360"/>
      <c r="L14" s="151"/>
    </row>
    <row r="15" spans="1:12" x14ac:dyDescent="0.25">
      <c r="A15" s="189">
        <v>6</v>
      </c>
      <c r="C15" s="151"/>
      <c r="D15" s="359" t="s">
        <v>1686</v>
      </c>
      <c r="E15" s="359" t="s">
        <v>1679</v>
      </c>
      <c r="F15" s="151"/>
      <c r="G15" s="182" t="s">
        <v>472</v>
      </c>
      <c r="H15" s="151"/>
      <c r="I15" s="151"/>
      <c r="J15" s="151"/>
      <c r="K15" s="360"/>
      <c r="L15" s="151"/>
    </row>
    <row r="16" spans="1:12" x14ac:dyDescent="0.25">
      <c r="A16" s="189">
        <v>7</v>
      </c>
      <c r="C16" s="151"/>
      <c r="D16" s="359" t="s">
        <v>1685</v>
      </c>
      <c r="E16" s="359" t="s">
        <v>692</v>
      </c>
      <c r="F16" s="151"/>
      <c r="G16" s="182" t="s">
        <v>472</v>
      </c>
      <c r="H16" s="151"/>
      <c r="I16" s="151"/>
      <c r="J16" s="151"/>
      <c r="K16" s="360" t="s">
        <v>1703</v>
      </c>
      <c r="L16" s="151"/>
    </row>
    <row r="17" spans="1:12" x14ac:dyDescent="0.25">
      <c r="A17" s="189">
        <v>8</v>
      </c>
      <c r="C17" s="151"/>
      <c r="D17" s="359" t="s">
        <v>1685</v>
      </c>
      <c r="E17" s="359" t="s">
        <v>693</v>
      </c>
      <c r="F17" s="151"/>
      <c r="G17" s="182" t="s">
        <v>472</v>
      </c>
      <c r="H17" s="151"/>
      <c r="I17" s="151"/>
      <c r="J17" s="151"/>
      <c r="K17" s="360"/>
      <c r="L17" s="151"/>
    </row>
    <row r="18" spans="1:12" ht="16.5" customHeight="1" x14ac:dyDescent="0.25">
      <c r="A18" s="189">
        <v>9</v>
      </c>
      <c r="C18" s="151"/>
      <c r="D18" s="359" t="s">
        <v>1687</v>
      </c>
      <c r="E18" s="359" t="s">
        <v>1602</v>
      </c>
      <c r="F18" s="151"/>
      <c r="G18" s="182" t="s">
        <v>472</v>
      </c>
      <c r="H18" s="151"/>
      <c r="I18" s="151"/>
      <c r="J18" s="151"/>
      <c r="K18" s="360" t="s">
        <v>1691</v>
      </c>
      <c r="L18" s="151"/>
    </row>
    <row r="19" spans="1:12" x14ac:dyDescent="0.25">
      <c r="A19" s="189">
        <v>10</v>
      </c>
      <c r="C19" s="151"/>
      <c r="D19" s="359" t="s">
        <v>1687</v>
      </c>
      <c r="E19" s="359" t="s">
        <v>1607</v>
      </c>
      <c r="F19" s="151"/>
      <c r="G19" s="182" t="s">
        <v>472</v>
      </c>
      <c r="H19" s="151"/>
      <c r="I19" s="151"/>
      <c r="J19" s="151"/>
      <c r="K19" s="360"/>
      <c r="L19" s="151"/>
    </row>
    <row r="20" spans="1:12" x14ac:dyDescent="0.25">
      <c r="A20" s="189">
        <v>11</v>
      </c>
      <c r="C20" s="151"/>
      <c r="D20" s="359" t="s">
        <v>1687</v>
      </c>
      <c r="E20" s="359" t="s">
        <v>1603</v>
      </c>
      <c r="F20" s="151"/>
      <c r="G20" s="182" t="s">
        <v>472</v>
      </c>
      <c r="H20" s="151"/>
      <c r="I20" s="151"/>
      <c r="J20" s="151"/>
      <c r="K20" s="360" t="s">
        <v>1692</v>
      </c>
      <c r="L20" s="151"/>
    </row>
    <row r="21" spans="1:12" x14ac:dyDescent="0.25">
      <c r="A21" s="189">
        <v>12</v>
      </c>
      <c r="C21" s="151"/>
      <c r="D21" s="359" t="s">
        <v>1687</v>
      </c>
      <c r="E21" s="359" t="s">
        <v>1604</v>
      </c>
      <c r="F21" s="151"/>
      <c r="G21" s="182" t="s">
        <v>472</v>
      </c>
      <c r="H21" s="151"/>
      <c r="I21" s="151"/>
      <c r="J21" s="151"/>
      <c r="K21" s="360"/>
      <c r="L21" s="151"/>
    </row>
    <row r="22" spans="1:12" ht="22.5" customHeight="1" x14ac:dyDescent="0.25">
      <c r="A22" s="189">
        <v>13</v>
      </c>
      <c r="C22" s="151"/>
      <c r="D22" s="359" t="s">
        <v>1687</v>
      </c>
      <c r="E22" s="359" t="s">
        <v>1680</v>
      </c>
      <c r="F22" s="151"/>
      <c r="G22" s="182" t="s">
        <v>472</v>
      </c>
      <c r="H22" s="151"/>
      <c r="I22" s="151"/>
      <c r="J22" s="360" t="s">
        <v>1693</v>
      </c>
      <c r="K22" s="360" t="s">
        <v>1701</v>
      </c>
      <c r="L22" s="151"/>
    </row>
    <row r="23" spans="1:12" ht="21.75" customHeight="1" x14ac:dyDescent="0.25">
      <c r="A23" s="189">
        <v>14</v>
      </c>
      <c r="C23" s="151"/>
      <c r="D23" s="359" t="s">
        <v>1687</v>
      </c>
      <c r="E23" s="359" t="s">
        <v>1681</v>
      </c>
      <c r="F23" s="327" t="s">
        <v>44</v>
      </c>
      <c r="G23" s="182" t="s">
        <v>472</v>
      </c>
      <c r="H23" s="151"/>
      <c r="I23" s="151"/>
      <c r="J23" s="360" t="s">
        <v>1694</v>
      </c>
      <c r="K23" s="360"/>
      <c r="L23" s="151"/>
    </row>
    <row r="24" spans="1:12" x14ac:dyDescent="0.25">
      <c r="A24" s="189">
        <v>15</v>
      </c>
      <c r="C24" s="151"/>
      <c r="D24" s="359" t="s">
        <v>1688</v>
      </c>
      <c r="E24" s="359" t="s">
        <v>920</v>
      </c>
      <c r="F24" s="151"/>
      <c r="G24" s="182" t="s">
        <v>472</v>
      </c>
      <c r="H24" s="151"/>
      <c r="I24" s="151"/>
      <c r="J24" s="360"/>
      <c r="K24" s="360" t="s">
        <v>1695</v>
      </c>
      <c r="L24" s="151"/>
    </row>
    <row r="25" spans="1:12" ht="19.5" customHeight="1" x14ac:dyDescent="0.25">
      <c r="A25" s="189">
        <v>16</v>
      </c>
      <c r="C25" s="151"/>
      <c r="D25" s="359" t="s">
        <v>1688</v>
      </c>
      <c r="E25" s="359" t="s">
        <v>922</v>
      </c>
      <c r="F25" s="327" t="s">
        <v>1700</v>
      </c>
      <c r="G25" s="182" t="s">
        <v>472</v>
      </c>
      <c r="H25" s="361"/>
      <c r="I25" s="151"/>
      <c r="J25" s="360" t="s">
        <v>1696</v>
      </c>
      <c r="K25" s="360"/>
      <c r="L25" s="151"/>
    </row>
    <row r="26" spans="1:12" ht="17.25" customHeight="1" x14ac:dyDescent="0.25">
      <c r="A26" s="189">
        <v>17</v>
      </c>
      <c r="C26" s="151"/>
      <c r="D26" s="359" t="s">
        <v>1688</v>
      </c>
      <c r="E26" s="359" t="s">
        <v>1682</v>
      </c>
      <c r="F26" s="327" t="s">
        <v>1700</v>
      </c>
      <c r="G26" s="182" t="s">
        <v>472</v>
      </c>
      <c r="H26" s="151"/>
      <c r="I26" s="151"/>
      <c r="J26" s="360" t="s">
        <v>1697</v>
      </c>
      <c r="K26" s="360"/>
      <c r="L26" s="151"/>
    </row>
    <row r="27" spans="1:12" ht="17.25" customHeight="1" x14ac:dyDescent="0.25">
      <c r="A27" s="189">
        <v>18</v>
      </c>
      <c r="C27" s="151"/>
      <c r="D27" s="359" t="s">
        <v>1688</v>
      </c>
      <c r="E27" s="359" t="s">
        <v>921</v>
      </c>
      <c r="F27" s="327" t="s">
        <v>44</v>
      </c>
      <c r="G27" s="182" t="s">
        <v>472</v>
      </c>
      <c r="H27" s="151"/>
      <c r="I27" s="151"/>
      <c r="J27" s="360" t="s">
        <v>1698</v>
      </c>
      <c r="K27" s="360"/>
      <c r="L27" s="151"/>
    </row>
    <row r="28" spans="1:12" x14ac:dyDescent="0.25">
      <c r="A28" s="189">
        <v>19</v>
      </c>
      <c r="C28" s="151"/>
      <c r="D28" s="359" t="s">
        <v>1688</v>
      </c>
      <c r="E28" s="359" t="s">
        <v>924</v>
      </c>
      <c r="F28" s="151"/>
      <c r="G28" s="182" t="s">
        <v>472</v>
      </c>
      <c r="H28" s="151"/>
      <c r="I28" s="151"/>
      <c r="J28" s="151"/>
      <c r="K28" s="360" t="s">
        <v>1699</v>
      </c>
      <c r="L28" s="151"/>
    </row>
    <row r="29" spans="1:12" x14ac:dyDescent="0.25">
      <c r="A29" s="189">
        <v>20</v>
      </c>
      <c r="C29" s="151"/>
      <c r="D29" s="359" t="s">
        <v>1688</v>
      </c>
      <c r="E29" s="359" t="s">
        <v>925</v>
      </c>
      <c r="F29" s="151"/>
      <c r="G29" s="182" t="s">
        <v>472</v>
      </c>
      <c r="H29" s="151"/>
      <c r="I29" s="151"/>
      <c r="J29" s="151"/>
      <c r="K29" s="360"/>
      <c r="L29" s="151"/>
    </row>
    <row r="30" spans="1:12" x14ac:dyDescent="0.25">
      <c r="A30" s="189">
        <v>21</v>
      </c>
      <c r="C30" s="151"/>
      <c r="D30" s="359" t="s">
        <v>1688</v>
      </c>
      <c r="E30" s="359" t="s">
        <v>1381</v>
      </c>
      <c r="F30" s="151"/>
      <c r="G30" s="182" t="s">
        <v>472</v>
      </c>
      <c r="H30" s="151"/>
      <c r="I30" s="151"/>
      <c r="J30" s="360" t="s">
        <v>1434</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李高尚</cp:lastModifiedBy>
  <dcterms:created xsi:type="dcterms:W3CDTF">2019-06-06T09:10:53Z</dcterms:created>
  <dcterms:modified xsi:type="dcterms:W3CDTF">2020-08-05T01:44:57Z</dcterms:modified>
</cp:coreProperties>
</file>