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autoCompressPictures="0"/>
  <mc:AlternateContent xmlns:mc="http://schemas.openxmlformats.org/markup-compatibility/2006">
    <mc:Choice Requires="x15">
      <x15ac:absPath xmlns:x15ac="http://schemas.microsoft.com/office/spreadsheetml/2010/11/ac" url="C:\Users\F1045774\Downloads\"/>
    </mc:Choice>
  </mc:AlternateContent>
  <xr:revisionPtr revIDLastSave="0" documentId="13_ncr:1_{2B661603-3885-4CB1-9AA3-00923453140C}" xr6:coauthVersionLast="36" xr6:coauthVersionMax="36" xr10:uidLastSave="{00000000-0000-0000-0000-000000000000}"/>
  <bookViews>
    <workbookView xWindow="0" yWindow="0" windowWidth="28800" windowHeight="11850" xr2:uid="{00000000-000D-0000-FFFF-FFFF0000000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TEST'!$A$1:$J$234</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94" i="13" l="1"/>
  <c r="C389" i="13"/>
  <c r="C386" i="13"/>
  <c r="C383" i="13" l="1"/>
  <c r="C378" i="13"/>
  <c r="C374" i="13"/>
  <c r="F8" i="31"/>
  <c r="F7" i="31"/>
  <c r="F6" i="31"/>
  <c r="F5" i="31"/>
  <c r="F4" i="31"/>
  <c r="F3" i="31"/>
  <c r="F2" i="31"/>
  <c r="G7" i="21"/>
  <c r="G2" i="21"/>
  <c r="G4" i="21"/>
  <c r="C369" i="13"/>
  <c r="C366" i="13"/>
  <c r="C359" i="13"/>
  <c r="C356" i="13"/>
  <c r="C352" i="13"/>
  <c r="C349" i="13"/>
  <c r="C346" i="13"/>
  <c r="C343" i="13"/>
  <c r="C340" i="13"/>
  <c r="C337" i="13"/>
  <c r="C334" i="13"/>
  <c r="C328" i="13"/>
  <c r="C325" i="13"/>
  <c r="C320" i="13"/>
  <c r="C315" i="13"/>
  <c r="C312" i="13"/>
  <c r="C309" i="13"/>
  <c r="C306" i="13"/>
  <c r="C303" i="13"/>
  <c r="C295" i="13"/>
  <c r="C292" i="13"/>
  <c r="C287" i="13"/>
  <c r="C284" i="13"/>
  <c r="C281" i="13"/>
  <c r="C275" i="13"/>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6" i="21"/>
  <c r="G5" i="21"/>
  <c r="G3"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<sst xmlns="http://schemas.openxmlformats.org/spreadsheetml/2006/main" count="5486" uniqueCount="2235">
  <si>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</si>
  <si>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</si>
  <si>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</si>
  <si>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</si>
  <si>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</si>
  <si>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</si>
  <si>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</si>
  <si>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</si>
  <si>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</si>
  <si>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</si>
  <si>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</si>
  <si>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</si>
  <si>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</si>
  <si>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</si>
  <si>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</si>
  <si>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</si>
  <si>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</si>
  <si>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</si>
  <si>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</si>
  <si>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</si>
  <si>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</si>
  <si>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</si>
  <si>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</si>
  <si>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</si>
  <si>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</si>
  <si>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</si>
  <si>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</si>
  <si>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</si>
  <si>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</si>
  <si>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</si>
  <si>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</si>
  <si>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</si>
  <si>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</si>
  <si>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</si>
  <si>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</si>
  <si>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</si>
  <si>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</si>
  <si>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</si>
  <si>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</si>
  <si>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</si>
  <si>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</si>
  <si>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</si>
  <si>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</si>
  <si>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</si>
  <si>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</si>
  <si>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</si>
  <si>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</si>
  <si>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</si>
  <si>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</si>
  <si>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</si>
  <si>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</si>
  <si>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</si>
  <si>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</si>
  <si>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</si>
  <si>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</si>
  <si>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</si>
  <si>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</si>
  <si>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</si>
  <si>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</si>
  <si>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</si>
  <si>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</si>
  <si>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</si>
  <si>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</si>
  <si>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</si>
  <si>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</si>
  <si>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</si>
  <si>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</si>
  <si>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</si>
  <si>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</si>
  <si>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</si>
  <si>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</si>
  <si>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</si>
  <si>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</si>
  <si>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</si>
  <si>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</si>
  <si>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</si>
  <si>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</si>
  <si>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</si>
  <si>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</si>
  <si>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</si>
  <si>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</si>
  <si>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</si>
  <si>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</si>
  <si>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</si>
  <si>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</si>
  <si>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</si>
  <si>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</si>
  <si>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</si>
  <si>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</si>
  <si>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</si>
  <si>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</si>
  <si>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</si>
  <si>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</si>
  <si>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</si>
  <si>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</si>
  <si>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</si>
  <si>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</si>
  <si>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</si>
  <si>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</si>
  <si>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</si>
  <si>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</si>
  <si>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</si>
  <si>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</si>
  <si>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</si>
  <si>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</si>
  <si>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</si>
  <si>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</si>
  <si>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</si>
  <si>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</si>
  <si>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</si>
  <si>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</si>
  <si>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</si>
  <si>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</si>
  <si>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</si>
  <si>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</si>
  <si>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</si>
  <si>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</si>
  <si>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</si>
  <si>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</si>
  <si>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</si>
  <si>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</si>
  <si>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</si>
  <si>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</si>
  <si>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</si>
  <si>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</si>
  <si>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</si>
  <si>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</si>
  <si>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</si>
  <si>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</si>
  <si>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</si>
  <si>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</si>
  <si>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</si>
  <si>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</si>
  <si>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</si>
  <si>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</si>
  <si>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</si>
  <si>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</si>
  <si>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</si>
  <si>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</si>
  <si>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</si>
  <si>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</si>
  <si>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</si>
  <si>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</si>
  <si>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</si>
  <si>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</si>
  <si>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</si>
  <si>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</si>
  <si>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</si>
  <si>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</si>
  <si>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</si>
  <si>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</si>
  <si>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</si>
  <si>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</si>
  <si>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</si>
  <si>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</si>
  <si>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</si>
  <si>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</si>
  <si>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</si>
  <si>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</si>
  <si>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</si>
  <si>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</si>
  <si>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</si>
  <si>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</si>
  <si>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</si>
  <si>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</si>
  <si>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</si>
  <si>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</si>
  <si>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</si>
  <si>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</si>
  <si>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</si>
  <si>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</si>
  <si>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</si>
  <si>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</si>
  <si>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</si>
  <si>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</si>
  <si>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</si>
  <si>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</si>
  <si>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</si>
  <si>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</si>
  <si>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</si>
  <si>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</si>
  <si>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</si>
  <si>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</si>
  <si>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[0,60]</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</si>
  <si>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</si>
  <si>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</si>
  <si>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</si>
  <si>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</si>
  <si>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</si>
  <si>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</si>
  <si>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</si>
  <si>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</si>
  <si>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</si>
  <si>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</si>
  <si>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</si>
  <si>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</si>
  <si>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</si>
  <si>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</si>
  <si>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</si>
  <si>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</si>
  <si>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</si>
  <si>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</si>
  <si>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</si>
  <si>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</si>
  <si>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[0,5]</t>
    <phoneticPr fontId="30" type="noConversion"/>
  </si>
  <si>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</si>
  <si>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</si>
  <si>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</si>
  <si>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</si>
  <si>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</si>
  <si>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</si>
  <si>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</si>
  <si>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</si>
  <si>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</si>
  <si>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</si>
  <si>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</si>
  <si>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</si>
  <si>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</si>
  <si>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</si>
  <si>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</si>
  <si>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</si>
  <si>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</si>
  <si>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</si>
  <si>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</si>
  <si>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boardid</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</si>
  <si>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</si>
  <si>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</si>
  <si>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</si>
  <si>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</si>
  <si>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</si>
  <si>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</si>
  <si>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[0,60]</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</si>
  <si>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</si>
  <si>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</si>
  <si>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</si>
  <si>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</si>
  <si>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</si>
  <si>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</si>
  <si>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</si>
  <si>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</si>
  <si>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</si>
  <si>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</si>
  <si>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</si>
  <si>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</si>
  <si>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</si>
  <si>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</si>
  <si>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</si>
  <si>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</si>
  <si>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</si>
  <si>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</si>
  <si>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</si>
  <si>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</si>
  <si>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</si>
  <si>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</si>
  <si>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</si>
  <si>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</si>
  <si>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</si>
  <si>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</si>
  <si>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</si>
  <si>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</si>
  <si>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</si>
  <si>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</si>
  <si>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</si>
  <si>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[1]</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</si>
  <si>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</si>
  <si>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</si>
  <si>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</si>
  <si>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</si>
  <si>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</si>
  <si>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</si>
  <si>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</si>
  <si>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</si>
  <si>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</si>
  <si>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</si>
  <si>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</si>
  <si>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</si>
  <si>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</si>
  <si>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</si>
  <si>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</si>
  <si>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</si>
  <si>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</si>
  <si>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</si>
  <si>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</si>
  <si>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</si>
  <si>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</si>
  <si>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</si>
  <si>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</si>
  <si>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</si>
  <si>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</si>
  <si>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</si>
  <si>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</si>
  <si>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</si>
  <si>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</si>
  <si>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</si>
  <si>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</si>
  <si>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</si>
  <si>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</si>
  <si>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</si>
  <si>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</si>
  <si>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</si>
  <si>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</si>
  <si>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</si>
  <si>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</si>
  <si>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</si>
  <si>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</si>
  <si>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</si>
  <si>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</si>
  <si>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</si>
  <si>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</si>
  <si>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</si>
  <si>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</si>
  <si>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</si>
  <si>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</si>
  <si>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</si>
  <si>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</si>
  <si>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</si>
  <si>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</si>
  <si>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</si>
  <si>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</si>
  <si>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</si>
  <si>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</si>
  <si>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</si>
  <si>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</si>
  <si>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</si>
  <si>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</si>
  <si>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</si>
  <si>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</si>
  <si>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</si>
  <si>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</si>
  <si>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</si>
  <si>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</si>
  <si>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</si>
  <si>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</si>
  <si>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</si>
  <si>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</si>
  <si>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</si>
  <si>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</si>
  <si>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</si>
  <si>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</si>
  <si>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</si>
  <si>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</si>
  <si>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</si>
  <si>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</si>
  <si>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</si>
  <si>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</si>
  <si>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</si>
  <si>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</si>
  <si>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</si>
  <si>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</si>
  <si>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</si>
  <si>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</si>
  <si>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</si>
  <si>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</si>
  <si>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</si>
  <si>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</si>
  <si>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</si>
  <si>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</si>
  <si>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</si>
  <si>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</si>
  <si>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</si>
  <si>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</si>
  <si>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</si>
  <si>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</si>
  <si>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</si>
  <si>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</si>
  <si>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</si>
  <si>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</si>
  <si>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</si>
  <si>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</si>
  <si>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</si>
  <si>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</si>
  <si>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</si>
  <si>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</si>
  <si>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</si>
  <si>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</si>
  <si>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</si>
  <si>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</si>
  <si>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</si>
  <si>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</si>
  <si>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</si>
  <si>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</si>
  <si>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</si>
  <si>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</si>
  <si>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</si>
  <si>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rtc --set 
syscfg init
cbinit
sn
syscfg add SrNm</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</si>
  <si>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</si>
  <si>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</si>
  <si>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</si>
  <si>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</si>
  <si>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</si>
  <si>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</si>
  <si>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</si>
  <si>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</si>
  <si>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</si>
  <si>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</si>
  <si>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</si>
  <si>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</si>
  <si>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</si>
  <si>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</si>
  <si>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</si>
  <si>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</si>
  <si>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</si>
  <si>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</si>
  <si>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</si>
  <si>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</si>
  <si>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</si>
  <si>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</si>
  <si>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</si>
  <si>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</si>
  <si>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</si>
  <si>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</si>
  <si>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</si>
  <si>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</si>
  <si>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</si>
  <si>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</si>
  <si>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</si>
  <si>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</si>
  <si>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</si>
  <si>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</si>
  <si>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</si>
  <si>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</si>
  <si>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</si>
  <si>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</si>
  <si>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</si>
  <si>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</si>
  <si>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</si>
  <si>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</si>
  <si>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</si>
  <si>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</si>
  <si>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</si>
  <si>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</si>
  <si>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</si>
  <si>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</si>
  <si>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</si>
  <si>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</si>
  <si>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</si>
  <si>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</si>
  <si>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</si>
  <si>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</si>
  <si>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</si>
  <si>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</si>
  <si>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</si>
  <si>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</si>
  <si>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</si>
  <si>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</si>
  <si>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</si>
  <si>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</si>
  <si>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</si>
  <si>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</si>
  <si>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</si>
  <si>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</si>
  <si>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</si>
  <si>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</si>
  <si>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</si>
  <si>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</si>
  <si>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</si>
  <si>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</si>
  <si>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</si>
  <si>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</si>
  <si>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</si>
  <si>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</si>
  <si>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</si>
  <si>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</si>
  <si>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</si>
  <si>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</si>
  <si>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</si>
  <si>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</si>
  <si>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</si>
  <si>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</si>
  <si>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</si>
  <si>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</si>
  <si>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</si>
  <si>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</si>
  <si>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</si>
  <si>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</si>
  <si>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</si>
  <si>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</si>
  <si>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</si>
  <si>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[0,60]</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</si>
  <si>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</si>
  <si>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</si>
  <si>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</si>
  <si>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</si>
  <si>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</si>
  <si>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</si>
  <si>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</si>
  <si>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</si>
  <si>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</si>
  <si>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</si>
  <si>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[E8]</t>
    <phoneticPr fontId="34" type="noConversion"/>
  </si>
  <si>
    <t>Need to add limit to overlay.</t>
    <phoneticPr fontId="34" type="noConversion"/>
  </si>
  <si>
    <t>[00]</t>
    <phoneticPr fontId="34" type="noConversion"/>
  </si>
  <si>
    <t>[1]</t>
    <phoneticPr fontId="10"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</si>
  <si>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</si>
  <si>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</si>
  <si>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</si>
  <si>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</si>
  <si>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</si>
  <si>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</si>
  <si>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</si>
  <si>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</si>
  <si>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</si>
  <si>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</si>
  <si>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</si>
  <si>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</si>
  <si>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</si>
  <si>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</si>
  <si>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</si>
  <si>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</si>
  <si>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</si>
  <si>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</si>
  <si>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</si>
  <si>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</si>
  <si>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</si>
  <si>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</si>
  <si>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</si>
  <si>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</si>
  <si>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</si>
  <si>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</si>
  <si>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</si>
  <si>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</si>
  <si>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</si>
  <si>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</si>
  <si>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</si>
  <si>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</si>
  <si>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</si>
  <si>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</si>
  <si>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</si>
  <si>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</si>
  <si>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</si>
  <si>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</si>
  <si>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</si>
  <si>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</si>
  <si>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</si>
  <si>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</si>
  <si>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</si>
  <si>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</si>
  <si>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</si>
  <si>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</si>
  <si>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</si>
  <si>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</si>
  <si>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</si>
  <si>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</si>
  <si>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</si>
  <si>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</si>
  <si>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</si>
  <si>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</si>
  <si>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</si>
  <si>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</si>
  <si>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</si>
  <si>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</si>
  <si>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</si>
  <si>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</si>
  <si>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</si>
  <si>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</si>
  <si>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</si>
  <si>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</si>
  <si>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</si>
  <si>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</si>
  <si>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</si>
  <si>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</si>
  <si>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</si>
  <si>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</si>
  <si>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</si>
  <si>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</si>
  <si>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</si>
  <si>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</si>
  <si>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</si>
  <si>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</si>
  <si>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</si>
  <si>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</si>
  <si>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</si>
  <si>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</si>
  <si>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</si>
  <si>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</si>
  <si>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</si>
  <si>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</si>
  <si>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</si>
  <si>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</si>
  <si>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</si>
  <si>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</si>
  <si>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</si>
  <si>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</si>
  <si>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</si>
  <si>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</si>
  <si>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</si>
  <si>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</si>
  <si>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</si>
  <si>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</si>
  <si>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</si>
  <si>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</si>
  <si>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</si>
  <si>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</si>
  <si>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</si>
  <si>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</si>
  <si>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</si>
  <si>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</si>
  <si>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</si>
  <si>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</si>
  <si>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</si>
  <si>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</si>
  <si>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</si>
  <si>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</si>
  <si>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</si>
  <si>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</si>
  <si>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</si>
  <si>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</si>
  <si>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</si>
  <si>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</si>
  <si>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</si>
  <si>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</si>
  <si>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</si>
  <si>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</si>
  <si>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</si>
  <si>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</si>
  <si>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</si>
  <si>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</si>
  <si>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</si>
  <si>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</si>
  <si>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</si>
  <si>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</si>
  <si>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</si>
  <si>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</si>
  <si>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</si>
  <si>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</si>
  <si>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</si>
  <si>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</si>
  <si>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</si>
  <si>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</si>
  <si>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</si>
  <si>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[7732,9278]</t>
  </si>
  <si>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</si>
  <si>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</si>
  <si>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</si>
  <si>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</si>
  <si>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</si>
  <si>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</si>
  <si>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</si>
  <si>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</si>
  <si>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</si>
  <si>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</si>
  <si>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</si>
  <si>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</si>
  <si>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</si>
  <si>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</si>
  <si>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</si>
  <si>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</si>
  <si>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</si>
  <si>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</si>
  <si>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</si>
  <si>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</si>
  <si>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</si>
  <si>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</si>
  <si>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</si>
  <si>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</si>
  <si>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</si>
  <si>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</si>
  <si>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</si>
  <si>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</si>
  <si>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</si>
  <si>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</si>
  <si>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</si>
  <si>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</si>
  <si>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</si>
  <si>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</si>
  <si>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</si>
  <si>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</si>
  <si>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</si>
  <si>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</si>
  <si>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</si>
  <si>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</si>
  <si>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</si>
  <si>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</si>
  <si>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</si>
  <si>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</si>
  <si>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</si>
  <si>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</si>
  <si>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</si>
  <si>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</si>
  <si>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</si>
  <si>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Burn_SysSN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</si>
  <si>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</si>
  <si>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</si>
  <si>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</si>
  <si>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</si>
  <si>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</si>
  <si>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</si>
  <si>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</si>
  <si>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</si>
  <si>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</si>
  <si>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</si>
  <si>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</si>
  <si>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</si>
  <si>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</si>
  <si>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</si>
  <si>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</si>
  <si>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NFC_Check</t>
    <phoneticPr fontId="10"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</si>
  <si>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</si>
  <si>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</si>
  <si>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</si>
  <si>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</si>
  <si>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</si>
  <si>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</si>
  <si>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</si>
  <si>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</si>
  <si>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</si>
  <si>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</si>
  <si>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</si>
  <si>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</si>
  <si>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</si>
  <si>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</si>
  <si>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</si>
  <si>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</si>
  <si>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</si>
  <si>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</si>
  <si>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</si>
  <si>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Burn_Matrix_And_Special_Builds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</si>
  <si>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</si>
  <si>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</si>
  <si>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</si>
  <si>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</si>
  <si>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</si>
  <si>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</si>
  <si>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</si>
  <si>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Check_Redriver_Voltage_And_I2C_Communication</t>
    <phoneticPr fontId="10"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</si>
  <si>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</si>
  <si>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</si>
  <si>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</si>
  <si>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</si>
  <si>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</si>
  <si>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</si>
  <si>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</si>
  <si>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</si>
  <si>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</si>
  <si>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</si>
  <si>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</si>
  <si>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</si>
  <si>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</si>
  <si>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</si>
  <si>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</si>
  <si>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</si>
  <si>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</si>
  <si>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</si>
  <si>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</si>
  <si>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</si>
  <si>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</si>
  <si>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</si>
  <si>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</si>
  <si>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</si>
  <si>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</si>
  <si>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</si>
  <si>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</si>
  <si>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</si>
  <si>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</si>
  <si>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</si>
  <si>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</si>
  <si>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</si>
  <si>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</si>
  <si>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</si>
  <si>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</si>
  <si>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</si>
  <si>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</si>
  <si>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</si>
  <si>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</si>
  <si>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</si>
  <si>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</si>
  <si>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</si>
  <si>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</si>
  <si>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</si>
  <si>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</si>
  <si>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</si>
  <si>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</si>
  <si>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</si>
  <si>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</si>
  <si>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</si>
  <si>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</si>
  <si>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</si>
  <si>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</si>
  <si>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</si>
  <si>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</si>
  <si>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</si>
  <si>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</si>
  <si>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</si>
  <si>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</si>
  <si>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</si>
  <si>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</si>
  <si>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</si>
  <si>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</si>
  <si>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</si>
  <si>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</si>
  <si>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</si>
  <si>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</si>
  <si>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</si>
  <si>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</si>
  <si>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</si>
  <si>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</si>
  <si>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</si>
  <si>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</si>
  <si>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</si>
  <si>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</si>
  <si>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</si>
  <si>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</si>
  <si>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</si>
  <si>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</si>
  <si>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</si>
  <si>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</si>
  <si>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</si>
  <si>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</si>
  <si>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</si>
  <si>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</si>
  <si>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</si>
  <si>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</si>
  <si>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</si>
  <si>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</si>
  <si>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</si>
  <si>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</si>
  <si>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</si>
  <si>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</si>
  <si>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</si>
  <si>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</si>
  <si>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</si>
  <si>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</si>
  <si>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</si>
  <si>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</si>
  <si>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</si>
  <si>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</si>
  <si>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</si>
  <si>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</si>
  <si>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</si>
  <si>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</si>
  <si>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</si>
  <si>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</si>
  <si>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</si>
  <si>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</si>
  <si>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</si>
  <si>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</si>
  <si>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</si>
  <si>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</si>
  <si>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</si>
  <si>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</si>
  <si>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</si>
  <si>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</si>
  <si>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</si>
  <si>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</si>
  <si>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</si>
  <si>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</si>
  <si>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</si>
  <si>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</si>
  <si>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</si>
  <si>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</si>
  <si>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</si>
  <si>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</si>
  <si>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</si>
  <si>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</si>
  <si>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</si>
  <si>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</si>
  <si>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</si>
  <si>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</si>
  <si>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</si>
  <si>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</si>
  <si>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Max_Temperature_Life_Time</t>
    <phoneticPr fontId="10" type="noConversion"/>
  </si>
  <si>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</si>
  <si>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</si>
  <si>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</si>
  <si>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</si>
  <si>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</si>
  <si>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</si>
  <si>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</si>
  <si>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</si>
  <si>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</si>
  <si>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</si>
  <si>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</si>
  <si>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</si>
  <si>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</si>
  <si>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</si>
  <si>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</si>
  <si>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</si>
  <si>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</si>
  <si>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</si>
  <si>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</si>
  <si>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</si>
  <si>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</si>
  <si>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</si>
  <si>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</si>
  <si>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</si>
  <si>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</si>
  <si>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</si>
  <si>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</si>
  <si>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</si>
  <si>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</si>
  <si>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</si>
  <si>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</si>
  <si>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</si>
  <si>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</si>
  <si>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</si>
  <si>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</si>
  <si>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</si>
  <si>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</si>
  <si>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</si>
  <si>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</si>
  <si>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</si>
  <si>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</si>
  <si>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</si>
  <si>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</si>
  <si>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</si>
  <si>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</si>
  <si>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</si>
  <si>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</si>
  <si>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</si>
  <si>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</si>
  <si>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</si>
  <si>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</si>
  <si>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</si>
  <si>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</si>
  <si>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</si>
  <si>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</si>
  <si>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</si>
  <si>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</si>
  <si>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</si>
  <si>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Max_Lifetime_Temperature</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</si>
  <si>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</si>
  <si>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</si>
  <si>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</si>
  <si>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</si>
  <si>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</si>
  <si>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</si>
  <si>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</si>
  <si>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</si>
  <si>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</si>
  <si>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</si>
  <si>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</si>
  <si>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</si>
  <si>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</si>
  <si>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</si>
  <si>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</si>
  <si>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</si>
  <si>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</si>
  <si>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</si>
  <si>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</si>
  <si>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</si>
  <si>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</si>
  <si>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</si>
  <si>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</si>
  <si>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</si>
  <si>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</si>
  <si>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</si>
  <si>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</si>
  <si>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</si>
  <si>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</si>
  <si>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</si>
  <si>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</si>
  <si>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</si>
  <si>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</si>
  <si>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</si>
  <si>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</si>
  <si>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</si>
  <si>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</si>
  <si>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</si>
  <si>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</si>
  <si>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</si>
  <si>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</si>
  <si>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</si>
  <si>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</si>
  <si>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</si>
  <si>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</si>
  <si>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</si>
  <si>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</si>
  <si>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</si>
  <si>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</si>
  <si>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</si>
  <si>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</si>
  <si>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</si>
  <si>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</si>
  <si>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</si>
  <si>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</si>
  <si>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</si>
  <si>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</si>
  <si>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</si>
  <si>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</si>
  <si>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</si>
  <si>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</si>
  <si>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</si>
  <si>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</si>
  <si>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</si>
  <si>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</si>
  <si>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</si>
  <si>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</si>
  <si>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</si>
  <si>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</si>
  <si>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</si>
  <si>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</si>
  <si>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</si>
  <si>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</si>
  <si>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</si>
  <si>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</si>
  <si>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</si>
  <si>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</si>
  <si>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</si>
  <si>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</si>
  <si>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</si>
  <si>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</si>
  <si>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</si>
  <si>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</si>
  <si>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</si>
  <si>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</si>
  <si>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</si>
  <si>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</si>
  <si>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</si>
  <si>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</si>
  <si>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</si>
  <si>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</si>
  <si>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</si>
  <si>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Interrupt_Test@FH_RIGHT</t>
    <phoneticPr fontId="10" type="noConversion"/>
  </si>
  <si>
    <t>Interrupt_Test@FH_LEFT</t>
    <phoneticPr fontId="10"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</si>
  <si>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</si>
  <si>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</si>
  <si>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</si>
  <si>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</si>
  <si>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</si>
  <si>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</si>
  <si>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</si>
  <si>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</si>
  <si>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</si>
  <si>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</si>
  <si>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</si>
  <si>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</si>
  <si>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</si>
  <si>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</si>
  <si>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</si>
  <si>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</si>
  <si>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</si>
  <si>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</si>
  <si>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</si>
  <si>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</si>
  <si>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</si>
  <si>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</si>
  <si>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</si>
  <si>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</si>
  <si>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</si>
  <si>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</si>
  <si>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</si>
  <si>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</si>
  <si>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</si>
  <si>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</si>
  <si>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</si>
  <si>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</si>
  <si>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</si>
  <si>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</si>
  <si>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</si>
  <si>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</si>
  <si>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</si>
  <si>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</si>
  <si>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</si>
  <si>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</si>
  <si>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</si>
  <si>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</si>
  <si>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</si>
  <si>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</si>
  <si>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</si>
  <si>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</si>
  <si>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</si>
  <si>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</si>
  <si>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</si>
  <si>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</si>
  <si>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</si>
  <si>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</si>
  <si>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</si>
  <si>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</si>
  <si>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</si>
  <si>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</si>
  <si>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</si>
  <si>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</si>
  <si>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</si>
  <si>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</si>
  <si>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</si>
  <si>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</si>
  <si>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</si>
  <si>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</si>
  <si>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</si>
  <si>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</si>
  <si>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</si>
  <si>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</si>
  <si>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</si>
  <si>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</si>
  <si>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</si>
  <si>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</si>
  <si>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</si>
  <si>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</si>
  <si>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</si>
  <si>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</si>
  <si>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</si>
  <si>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</si>
  <si>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</si>
  <si>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</si>
  <si>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</si>
  <si>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</si>
  <si>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</si>
  <si>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</si>
  <si>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</si>
  <si>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</si>
  <si>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</si>
  <si>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</si>
  <si>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</si>
  <si>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</si>
  <si>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</si>
  <si>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</si>
  <si>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</si>
  <si>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</si>
  <si>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</si>
  <si>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</si>
  <si>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</si>
  <si>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</si>
  <si>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</si>
  <si>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</si>
  <si>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</si>
  <si>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</si>
  <si>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</si>
  <si>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</si>
  <si>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</si>
  <si>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</si>
  <si>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</si>
  <si>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</si>
  <si>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</si>
  <si>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</si>
  <si>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</si>
  <si>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</si>
  <si>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</si>
  <si>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</si>
  <si>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</si>
  <si>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</si>
  <si>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</si>
  <si>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</si>
  <si>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</si>
  <si>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</si>
  <si>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</si>
  <si>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</si>
  <si>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</si>
  <si>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</si>
  <si>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</si>
  <si>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</si>
  <si>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</si>
  <si>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</si>
  <si>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</si>
  <si>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</si>
  <si>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</si>
  <si>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</si>
  <si>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</si>
  <si>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</si>
  <si>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</si>
  <si>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</si>
  <si>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</si>
  <si>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</si>
  <si>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</si>
  <si>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</si>
  <si>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</si>
  <si>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</si>
  <si>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</si>
  <si>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</si>
  <si>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</si>
  <si>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</si>
  <si>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</si>
  <si>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</si>
  <si>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</si>
  <si>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</si>
  <si>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</si>
  <si>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</si>
  <si>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</si>
  <si>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</si>
  <si>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</si>
  <si>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</si>
  <si>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</si>
  <si>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</si>
  <si>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</si>
  <si>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</si>
  <si>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</si>
  <si>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</si>
  <si>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</si>
  <si>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</si>
  <si>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</si>
  <si>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</si>
  <si>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</si>
  <si>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</si>
  <si>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</si>
  <si>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</si>
  <si>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</si>
  <si>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</si>
  <si>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</si>
  <si>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</si>
  <si>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</si>
  <si>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</si>
  <si>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</si>
  <si>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</si>
  <si>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</si>
  <si>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</si>
  <si>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</si>
  <si>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</si>
  <si>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</si>
  <si>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</si>
  <si>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</si>
  <si>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</si>
  <si>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</si>
  <si>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</si>
  <si>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</si>
  <si>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</si>
  <si>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</si>
  <si>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</si>
  <si>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</si>
  <si>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</si>
  <si>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</si>
  <si>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</si>
  <si>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</si>
  <si>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</si>
  <si>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</si>
  <si>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</si>
  <si>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</si>
  <si>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</si>
  <si>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</si>
  <si>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[6881,9278]</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</si>
  <si>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</si>
  <si>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</si>
  <si>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</si>
  <si>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</si>
  <si>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</si>
  <si>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</si>
  <si>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</si>
  <si>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</si>
  <si>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</si>
  <si>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</si>
  <si>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</si>
  <si>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</si>
  <si>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</si>
  <si>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</si>
  <si>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</si>
  <si>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</si>
  <si>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</si>
  <si>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</si>
  <si>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</si>
  <si>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</si>
  <si>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</si>
  <si>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</si>
  <si>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</si>
  <si>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</si>
  <si>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</si>
  <si>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</si>
  <si>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</si>
  <si>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</si>
  <si>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</si>
  <si>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</si>
  <si>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</si>
  <si>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</si>
  <si>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</si>
  <si>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</si>
  <si>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</si>
  <si>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</si>
  <si>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</si>
  <si>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</si>
  <si>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</si>
  <si>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</si>
  <si>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</si>
  <si>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</si>
  <si>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</si>
  <si>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</si>
  <si>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</si>
  <si>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</si>
  <si>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</si>
  <si>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</si>
  <si>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</si>
  <si>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</si>
  <si>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</si>
  <si>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</si>
  <si>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</si>
  <si>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</si>
  <si>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</si>
  <si>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</si>
  <si>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</si>
  <si>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</si>
  <si>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</si>
  <si>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</si>
  <si>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</si>
  <si>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</si>
  <si>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</si>
  <si>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</si>
  <si>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</si>
  <si>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</si>
  <si>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</si>
  <si>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</si>
  <si>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</si>
  <si>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</si>
  <si>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</si>
  <si>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</si>
  <si>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</si>
  <si>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</si>
  <si>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</si>
  <si>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</si>
  <si>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</si>
  <si>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</si>
  <si>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</si>
  <si>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</si>
  <si>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</si>
  <si>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</si>
  <si>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</si>
  <si>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</si>
  <si>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</si>
  <si>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</si>
  <si>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</si>
  <si>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</si>
  <si>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</si>
  <si>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</si>
  <si>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</si>
  <si>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</si>
  <si>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</si>
  <si>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</si>
  <si>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</si>
  <si>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</si>
  <si>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</si>
  <si>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</si>
  <si>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</si>
  <si>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</si>
  <si>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</si>
  <si>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</si>
  <si>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</si>
  <si>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</si>
  <si>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</si>
  <si>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</si>
  <si>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</si>
  <si>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</si>
  <si>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</si>
  <si>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</si>
  <si>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</si>
  <si>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</si>
  <si>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</si>
  <si>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</si>
  <si>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</si>
  <si>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</si>
  <si>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</si>
  <si>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</si>
  <si>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</si>
  <si>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</si>
  <si>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</si>
  <si>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</si>
  <si>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</si>
  <si>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</si>
  <si>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</si>
  <si>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</si>
  <si>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</si>
  <si>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</si>
  <si>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</si>
  <si>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</si>
  <si>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</si>
  <si>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</si>
  <si>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</si>
  <si>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</si>
  <si>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</si>
  <si>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</si>
  <si>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</si>
  <si>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</si>
  <si>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</si>
  <si>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</si>
  <si>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</si>
  <si>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</si>
  <si>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</si>
  <si>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</si>
  <si>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</si>
  <si>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</si>
  <si>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</si>
  <si>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</si>
  <si>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</si>
  <si>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</si>
  <si>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</si>
  <si>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</si>
  <si>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</si>
  <si>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</si>
  <si>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</si>
  <si>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</si>
  <si>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</si>
  <si>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</si>
  <si>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</si>
  <si>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</si>
  <si>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</si>
  <si>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</si>
  <si>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</si>
  <si>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</si>
  <si>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</si>
  <si>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</si>
  <si>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</si>
  <si>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</si>
  <si>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</si>
  <si>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</si>
  <si>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</si>
  <si>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</si>
  <si>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</si>
  <si>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</si>
  <si>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</si>
  <si>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</si>
  <si>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</si>
  <si>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</si>
  <si>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</si>
  <si>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</si>
  <si>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</si>
  <si>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</si>
  <si>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</si>
  <si>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</si>
  <si>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</si>
  <si>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</si>
  <si>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</si>
  <si>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</si>
  <si>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</si>
  <si>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</si>
  <si>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</si>
  <si>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</si>
  <si>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</si>
  <si>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</si>
  <si>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</si>
  <si>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</si>
  <si>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</si>
  <si>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</si>
  <si>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</si>
  <si>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</si>
  <si>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</si>
  <si>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</si>
  <si>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</si>
  <si>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</si>
  <si>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</si>
  <si>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</si>
  <si>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</si>
  <si>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</si>
  <si>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</si>
  <si>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</si>
  <si>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</si>
  <si>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</si>
  <si>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</si>
  <si>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</si>
  <si>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</si>
  <si>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</si>
  <si>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</si>
  <si>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</si>
  <si>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</si>
  <si>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</si>
  <si>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</si>
  <si>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</si>
  <si>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</si>
  <si>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</si>
  <si>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</si>
  <si>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</si>
  <si>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</si>
  <si>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</si>
  <si>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</si>
  <si>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</si>
  <si>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</si>
  <si>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</si>
  <si>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</si>
  <si>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</si>
  <si>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</si>
  <si>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</si>
  <si>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</si>
  <si>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</si>
  <si>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</si>
  <si>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</si>
  <si>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</si>
  <si>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</si>
  <si>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</si>
  <si>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</si>
  <si>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</si>
  <si>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</si>
  <si>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</si>
  <si>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</si>
  <si>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</si>
  <si>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</si>
  <si>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</si>
  <si>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</si>
  <si>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</si>
  <si>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</si>
  <si>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</si>
  <si>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</si>
  <si>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</si>
  <si>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</si>
  <si>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</si>
  <si>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</si>
  <si>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</si>
  <si>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</si>
  <si>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</si>
  <si>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</si>
  <si>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</si>
  <si>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</si>
  <si>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</si>
  <si>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</si>
  <si>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</si>
  <si>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</si>
  <si>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</si>
  <si>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cylinder_ALSOFF</t>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</si>
  <si>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</si>
  <si>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</si>
  <si>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</si>
  <si>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</si>
  <si>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</si>
  <si>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</si>
  <si>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</si>
  <si>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</si>
  <si>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</si>
  <si>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</si>
  <si>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</si>
  <si>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</si>
  <si>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</si>
  <si>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</si>
  <si>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</si>
  <si>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</si>
  <si>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</si>
  <si>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</si>
  <si>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</si>
  <si>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</si>
  <si>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</si>
  <si>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</si>
  <si>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</si>
  <si>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</si>
  <si>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</si>
  <si>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</si>
  <si>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</si>
  <si>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</si>
  <si>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</si>
  <si>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</si>
  <si>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</si>
  <si>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</si>
  <si>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</si>
  <si>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</si>
  <si>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</si>
  <si>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</si>
  <si>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</si>
  <si>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</si>
  <si>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</si>
  <si>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</si>
  <si>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</si>
  <si>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</si>
  <si>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</si>
  <si>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</si>
  <si>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</si>
  <si>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</si>
  <si>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</si>
  <si>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</si>
  <si>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</si>
  <si>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</si>
  <si>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</si>
  <si>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</si>
  <si>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</si>
  <si>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</si>
  <si>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</si>
  <si>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</si>
  <si>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</si>
  <si>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</si>
  <si>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</si>
  <si>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</si>
  <si>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</si>
  <si>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</si>
  <si>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</si>
  <si>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</si>
  <si>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</si>
  <si>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</si>
  <si>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</si>
  <si>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</si>
  <si>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</si>
  <si>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</si>
  <si>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</si>
  <si>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</si>
  <si>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</si>
  <si>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</si>
  <si>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</si>
  <si>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</si>
  <si>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</si>
  <si>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</si>
  <si>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</si>
  <si>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</si>
  <si>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</si>
  <si>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</si>
  <si>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</si>
  <si>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</si>
  <si>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</si>
  <si>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</si>
  <si>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</si>
  <si>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</si>
  <si>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</si>
  <si>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</si>
  <si>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</si>
  <si>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</si>
  <si>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</si>
  <si>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</si>
  <si>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</si>
  <si>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</si>
  <si>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</si>
  <si>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</si>
  <si>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</si>
  <si>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</si>
  <si>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</si>
  <si>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</si>
  <si>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</si>
  <si>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</si>
  <si>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</si>
  <si>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</si>
  <si>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</si>
  <si>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</si>
  <si>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</si>
  <si>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</si>
  <si>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</si>
  <si>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</si>
  <si>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</si>
  <si>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</si>
  <si>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</si>
  <si>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</si>
  <si>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</si>
  <si>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</si>
  <si>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</si>
  <si>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</si>
  <si>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</si>
  <si>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</si>
  <si>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</si>
  <si>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</si>
  <si>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</si>
  <si>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</si>
  <si>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</si>
  <si>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</si>
  <si>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</si>
  <si>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</si>
  <si>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</si>
  <si>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</si>
  <si>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</si>
  <si>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</si>
  <si>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</si>
  <si>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</si>
  <si>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</si>
  <si>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</si>
  <si>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</si>
  <si>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</si>
  <si>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</si>
  <si>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</si>
  <si>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</si>
  <si>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</si>
  <si>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</si>
  <si>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</si>
  <si>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</si>
  <si>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</si>
  <si>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</si>
  <si>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</si>
  <si>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</si>
  <si>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</si>
  <si>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</si>
  <si>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</si>
  <si>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</si>
  <si>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</si>
  <si>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</si>
  <si>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</si>
  <si>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</si>
  <si>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</si>
  <si>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</si>
  <si>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</si>
  <si>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</si>
  <si>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</si>
  <si>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</si>
  <si>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</si>
  <si>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</si>
  <si>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</si>
  <si>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</si>
  <si>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</si>
  <si>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</si>
  <si>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</si>
  <si>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</si>
  <si>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</si>
  <si>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</si>
  <si>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</si>
  <si>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</si>
  <si>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</si>
  <si>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</si>
  <si>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</si>
  <si>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</si>
  <si>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</si>
  <si>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</si>
  <si>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</si>
  <si>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</si>
  <si>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</si>
  <si>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</si>
  <si>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</si>
  <si>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</si>
  <si>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</si>
  <si>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</si>
  <si>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</si>
  <si>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</si>
  <si>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</si>
  <si>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</si>
  <si>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</si>
  <si>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</si>
  <si>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</si>
  <si>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</si>
  <si>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</si>
  <si>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</si>
  <si>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</si>
  <si>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--dli
camisp --exit</t>
    <phoneticPr fontId="3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</si>
  <si>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</si>
  <si>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</si>
  <si>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</si>
  <si>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</si>
  <si>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</si>
  <si>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</si>
  <si>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</si>
  <si>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</si>
  <si>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</si>
  <si>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</si>
  <si>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</si>
  <si>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</si>
  <si>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</si>
  <si>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</si>
  <si>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</si>
  <si>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</si>
  <si>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</si>
  <si>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</si>
  <si>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</si>
  <si>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</si>
  <si>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</si>
  <si>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</si>
  <si>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</si>
  <si>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</si>
  <si>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</si>
  <si>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</si>
  <si>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</si>
  <si>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</si>
  <si>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</si>
  <si>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</si>
  <si>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</si>
  <si>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</si>
  <si>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</si>
  <si>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</si>
  <si>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</si>
  <si>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</si>
  <si>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</si>
  <si>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</si>
  <si>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</si>
  <si>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</si>
  <si>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</si>
  <si>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</si>
  <si>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</si>
  <si>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</si>
  <si>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</si>
  <si>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</si>
  <si>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</si>
  <si>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</si>
  <si>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</si>
  <si>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</si>
  <si>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</si>
  <si>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</si>
  <si>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</si>
  <si>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</si>
  <si>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</si>
  <si>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</si>
  <si>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</si>
  <si>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</si>
  <si>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</si>
  <si>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</si>
  <si>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</si>
  <si>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</si>
  <si>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</si>
  <si>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</si>
  <si>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</si>
  <si>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</si>
  <si>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</si>
  <si>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</si>
  <si>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</si>
  <si>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</si>
  <si>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</si>
  <si>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</si>
  <si>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</si>
  <si>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</si>
  <si>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</si>
  <si>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</si>
  <si>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</si>
  <si>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</si>
  <si>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</si>
  <si>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</si>
  <si>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</si>
  <si>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</si>
  <si>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</si>
  <si>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</si>
  <si>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</si>
  <si>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</si>
  <si>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</si>
  <si>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</si>
  <si>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</si>
  <si>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</si>
  <si>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</si>
  <si>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</si>
  <si>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</si>
  <si>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</si>
  <si>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</si>
  <si>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</si>
  <si>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</si>
  <si>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</si>
  <si>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</si>
  <si>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</si>
  <si>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</si>
  <si>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</si>
  <si>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</si>
  <si>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</si>
  <si>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</si>
  <si>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</si>
  <si>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</si>
  <si>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</si>
  <si>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</si>
  <si>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</si>
  <si>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</si>
  <si>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</si>
  <si>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</si>
  <si>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</si>
  <si>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</si>
  <si>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</si>
  <si>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</si>
  <si>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</si>
  <si>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</si>
  <si>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</si>
  <si>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</si>
  <si>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</si>
  <si>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</si>
  <si>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</si>
  <si>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175</t>
  </si>
  <si>
    <t>1. Add PMU button test</t>
    <phoneticPr fontId="7" type="noConversion"/>
  </si>
  <si>
    <t xml:space="preserve">motor_POWERON1
delay 3s
motor_READPOWER
motor_POWEROFF
delay 0.2s
</t>
    <phoneticPr fontId="10" type="noConversion"/>
  </si>
  <si>
    <t xml:space="preserve">motor_MESAON
motor_READMESA
motor_MESAOFF
delay 5s 
</t>
    <phoneticPr fontId="34" type="noConversion"/>
  </si>
  <si>
    <t>159</t>
  </si>
  <si>
    <t>176</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</si>
  <si>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</si>
  <si>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</si>
  <si>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</si>
  <si>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</si>
  <si>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</si>
  <si>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</si>
  <si>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</si>
  <si>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</si>
  <si>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</si>
  <si>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</si>
  <si>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</si>
  <si>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</si>
  <si>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</si>
  <si>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</si>
  <si>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</si>
  <si>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</si>
  <si>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</si>
  <si>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</si>
  <si>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</si>
  <si>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</si>
  <si>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</si>
  <si>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</si>
  <si>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</si>
  <si>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</si>
  <si>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</si>
  <si>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 xml:space="preserve">motor_POWERON1
delay 3s 
motor_READPOWER
motor_POWERON2
delay 2s
motor_READPOWER2
motor_POWERON3
delay 2s
motor_READPOWER3
 motor_POWEROFF
delay 2s
</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</si>
  <si>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</si>
  <si>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</si>
  <si>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</si>
  <si>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</si>
  <si>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</si>
  <si>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</si>
  <si>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</si>
  <si>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</si>
  <si>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</si>
  <si>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</si>
  <si>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</si>
  <si>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</si>
  <si>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</si>
  <si>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</si>
  <si>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</si>
  <si>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</si>
  <si>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</si>
  <si>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</si>
  <si>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</si>
  <si>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</si>
  <si>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</si>
  <si>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</si>
  <si>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</si>
  <si>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</si>
  <si>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</si>
  <si>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</si>
  <si>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</si>
  <si>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</si>
  <si>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</si>
  <si>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</si>
  <si>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</si>
  <si>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</si>
  <si>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</si>
  <si>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</si>
  <si>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</si>
  <si>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key --pmu ==&gt;PMU: HoldKey=0 VolUp=0 VolDown=0 
key --pmu ==&gt;PMU: HoldKey=0 VolUp=0 VolDown=1 /VolDown pass</t>
    <phoneticPr fontId="10" type="noConversion"/>
  </si>
  <si>
    <t xml:space="preserve">key --pmu ==&gt;PMU: HoldKey=0 VolUp=1 VolDown=0 /VolUp pass
</t>
    <phoneticPr fontId="10" type="noConversion"/>
  </si>
  <si>
    <t xml:space="preserve">key --pmu ==&gt;PMU: HoldKey=1 VolUp=0 VolDown=0 / Power pass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</si>
  <si>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</si>
  <si>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</si>
  <si>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</si>
  <si>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</si>
  <si>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</si>
  <si>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</si>
  <si>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</si>
  <si>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</si>
  <si>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</si>
  <si>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</si>
  <si>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</si>
  <si>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</si>
  <si>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</si>
  <si>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theme="1"/>
        <rFont val="Times New Roman"/>
        <family val="1"/>
      </rPr>
      <t xml:space="preserve">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theme="1"/>
        <rFont val="Times New Roman"/>
        <family val="1"/>
      </rPr>
      <t>loopaudio -b socmca --txport ap-mca0 --rxport ap-mca0 --usebuf process1
processaudio -p crop -i looprx0 -o "--start 5000"
processaudio -p fft -i process2 -o "--normalize false"
processaudio -p rms -i process2
audio --turnoff</t>
    </r>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</si>
  <si>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</si>
  <si>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</si>
  <si>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</si>
  <si>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</si>
  <si>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</si>
  <si>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</si>
  <si>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</si>
  <si>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</si>
  <si>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gets pressed 1 times==&gt;ZC PASS
gets pressed 2 times==&gt;ZR PASS
gets pressed 3 times==&gt;ZL PASS</t>
    <phoneticPr fontId="10"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</si>
  <si>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</si>
  <si>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</si>
  <si>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</si>
  <si>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</si>
  <si>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</si>
  <si>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</si>
  <si>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</si>
  <si>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</si>
  <si>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</si>
  <si>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</si>
  <si>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"Print_Sector" --args "MTP_sector=126"</t>
    </r>
    <phoneticPr fontId="7" type="noConversion"/>
  </si>
  <si>
    <t>motor_VOLDNON
delay 0.8s
motor_READVOLDN
motor_VOLDNOFF
delay 0.2s</t>
    <phoneticPr fontId="10"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</si>
  <si>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</si>
  <si>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</si>
  <si>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</si>
  <si>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</si>
  <si>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</si>
  <si>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</si>
  <si>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</si>
  <si>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</si>
  <si>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</si>
  <si>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r>
      <t xml:space="preserve">ace -r 0x03
ace --4cc OTPr --txdata "0x80" --rxdata 4
</t>
    </r>
    <r>
      <rPr>
        <sz val="12"/>
        <color rgb="FF0000FF"/>
        <rFont val="Times New Roman"/>
        <family val="1"/>
      </rPr>
      <t>// These 4 bytes should match :  0xC9D95B4D.  —&gt;PASS</t>
    </r>
    <phoneticPr fontId="7" type="noConversion"/>
  </si>
  <si>
    <t>|0x2695||0x2696]</t>
    <phoneticPr fontId="30" type="noConversion"/>
  </si>
  <si>
    <t>|0x7332]||0x7ACA]</t>
    <phoneticPr fontId="30" type="noConversion"/>
  </si>
  <si>
    <t>|0x0710]|0x7ED9|</t>
    <phoneticPr fontId="30" type="noConversion"/>
  </si>
  <si>
    <t>Version5.4</t>
    <phoneticPr fontId="7" type="noConversion"/>
  </si>
  <si>
    <t>CT2:</t>
    <phoneticPr fontId="7" type="noConversion"/>
  </si>
  <si>
    <t>1. Follow battery ERS "J307 FATP Rev 4" provided by Mhanny to update battery related items</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</si>
  <si>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</si>
  <si>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</si>
  <si>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</si>
  <si>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</si>
  <si>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</si>
  <si>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</si>
  <si>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</si>
  <si>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</si>
  <si>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</si>
  <si>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</si>
  <si>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</si>
  <si>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</si>
  <si>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</si>
  <si>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</si>
  <si>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</si>
  <si>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</si>
  <si>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</si>
  <si>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</si>
  <si>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</si>
  <si>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</si>
  <si>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</si>
  <si>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</si>
  <si>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</si>
  <si>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</si>
  <si>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</si>
  <si>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</si>
  <si>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</si>
  <si>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</si>
  <si>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</si>
  <si>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</si>
  <si>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</si>
  <si>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</si>
  <si>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</si>
  <si>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</si>
  <si>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</si>
  <si>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</si>
  <si>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</si>
  <si>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</si>
  <si>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</si>
  <si>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</si>
  <si>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</si>
  <si>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</si>
  <si>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</si>
  <si>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Space Grey(black): CLHS 0x00000001 0x00000000 0x00000000 0x00000001
Silver(white): CLHS 0x00000001 0x00000000 0x00000000 0x00000002
Pink: CLHS 0x00000001 0x00000000 0x00000000 0x00000003
Blue: CLHS 0x00000001 0x00000000 0x00000000 0x00000004
Green: CLHS 0x00000001 0x00000000 0x00000000 0x00000005</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</si>
  <si>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</si>
  <si>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</si>
  <si>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</si>
  <si>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</si>
  <si>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</si>
  <si>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</si>
  <si>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</si>
  <si>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</si>
  <si>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</si>
  <si>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syscfg print CLHS</t>
    <phoneticPr fontId="1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</si>
  <si>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</si>
  <si>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</si>
  <si>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</si>
  <si>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</si>
  <si>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</si>
  <si>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</si>
  <si>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</si>
  <si>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</si>
  <si>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</si>
  <si>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</si>
  <si>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</si>
  <si>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</si>
  <si>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</si>
  <si>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 xml:space="preserve">HSG color:
Space Grey: CLHS 0x00000001 0x00000000 0x00000000 0x00000001
Silver: CLHS 0x00000001 0x00000000 0x00000000 0x00000002
Pink: CLHS 0x00000001 0x00000000 0x00000000 0x00000003
Blue: CLHS 0x00000001 0x00000000 0x00000000 0x00000004
Green: CLHS 0x00000001 0x00000000 0x00000000 0x00000005
Compre :
HSG  ZION
white   grey
black   black
green  green
blue    blue
pink    pink
</t>
    <phoneticPr fontId="10" type="noConversion"/>
  </si>
  <si>
    <t>Version6.1</t>
    <phoneticPr fontId="7" type="noConversion"/>
  </si>
  <si>
    <t>181</t>
  </si>
  <si>
    <t>cbskip fatp</t>
    <phoneticPr fontId="10" type="noConversion"/>
  </si>
  <si>
    <t>Cbskip_Fatp</t>
    <phoneticPr fontId="34" type="noConversion"/>
  </si>
  <si>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</si>
  <si>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</si>
  <si>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</si>
  <si>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</si>
  <si>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</si>
  <si>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r>
      <t xml:space="preserve">USBC Test
</t>
    </r>
    <r>
      <rPr>
        <sz val="22"/>
        <color indexed="8"/>
        <rFont val="細明體"/>
        <family val="3"/>
        <charset val="136"/>
      </rPr>
      <t>（</t>
    </r>
    <r>
      <rPr>
        <b/>
        <i/>
        <sz val="22"/>
        <color indexed="8"/>
        <rFont val="Times New Roman"/>
        <family val="1"/>
      </rPr>
      <t>Ver v4.01</t>
    </r>
    <r>
      <rPr>
        <sz val="22"/>
        <color indexed="8"/>
        <rFont val="細明體"/>
        <family val="3"/>
        <charset val="136"/>
      </rPr>
      <t>）</t>
    </r>
    <phoneticPr fontId="49"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</si>
  <si>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</si>
  <si>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</si>
  <si>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</si>
  <si>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</si>
  <si>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</si>
  <si>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</si>
  <si>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</si>
  <si>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</si>
  <si>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</si>
  <si>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</si>
  <si>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</si>
  <si>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</si>
  <si>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</si>
  <si>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</si>
  <si>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</si>
  <si>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</si>
  <si>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</si>
  <si>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</si>
  <si>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</si>
  <si>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</si>
  <si>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</si>
  <si>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</si>
  <si>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</si>
  <si>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</si>
  <si>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</si>
  <si>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</si>
  <si>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</si>
  <si>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</si>
  <si>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</si>
  <si>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</si>
  <si>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</si>
  <si>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</si>
  <si>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</si>
  <si>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</si>
  <si>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</si>
  <si>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</si>
  <si>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</si>
  <si>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</si>
  <si>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</si>
  <si>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</si>
  <si>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</si>
  <si>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</si>
  <si>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</si>
  <si>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</si>
  <si>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</si>
  <si>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</si>
  <si>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</si>
  <si>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</si>
  <si>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</si>
  <si>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</si>
  <si>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</si>
  <si>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</si>
  <si>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</si>
  <si>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</si>
  <si>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</si>
  <si>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</si>
  <si>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</si>
  <si>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</si>
  <si>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</si>
  <si>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</si>
  <si>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</si>
  <si>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</si>
  <si>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</si>
  <si>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</si>
  <si>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</si>
  <si>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</si>
  <si>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</si>
  <si>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</si>
  <si>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</si>
  <si>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</si>
  <si>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</si>
  <si>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</si>
  <si>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</si>
  <si>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</si>
  <si>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</si>
  <si>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</si>
  <si>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</si>
  <si>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</si>
  <si>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</si>
  <si>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</si>
  <si>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</si>
  <si>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</si>
  <si>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</si>
  <si>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</si>
  <si>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</si>
  <si>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</si>
  <si>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</si>
  <si>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</si>
  <si>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</si>
  <si>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</si>
  <si>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</si>
  <si>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</si>
  <si>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</si>
  <si>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</si>
  <si>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</si>
  <si>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</si>
  <si>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</si>
  <si>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</si>
  <si>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</si>
  <si>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</si>
  <si>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</si>
  <si>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</si>
  <si>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</si>
  <si>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</si>
  <si>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</si>
  <si>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</si>
  <si>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</si>
  <si>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</si>
  <si>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</si>
  <si>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</si>
  <si>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</si>
  <si>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</si>
  <si>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</si>
  <si>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</si>
  <si>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</si>
  <si>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</si>
  <si>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</si>
  <si>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</si>
  <si>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</si>
  <si>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</si>
  <si>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</si>
  <si>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</si>
  <si>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</si>
  <si>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</si>
  <si>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</si>
  <si>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</si>
  <si>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</si>
  <si>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</si>
  <si>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</si>
  <si>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</si>
  <si>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</si>
  <si>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</si>
  <si>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</si>
  <si>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</si>
  <si>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</si>
  <si>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</si>
  <si>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</si>
  <si>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</si>
  <si>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</si>
  <si>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</si>
  <si>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Match 4 bytes: "0x01  0x00  0x36  0x05"</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</si>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</sst>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64">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28" fillId="0" borderId="14" xfId="5" applyFont="1" applyBorder="1" applyAlignment="1">
      <alignment horizontal="center" vertical="center"/>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3" fillId="0" borderId="14" xfId="49" applyFont="1" applyBorder="1" applyAlignment="1">
      <alignment horizontal="center" vertical="center"/>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3" fillId="0" borderId="20" xfId="5"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6" fillId="0" borderId="55" xfId="4" applyFont="1" applyFill="1" applyBorder="1" applyAlignment="1">
      <alignment vertical="top" wrapText="1"/>
    </xf>
    <xf numFmtId="0" fontId="51" fillId="11" borderId="55" xfId="0" applyFont="1" applyFill="1" applyBorder="1">
      <alignment vertical="center"/>
    </xf>
    <xf numFmtId="0" fontId="45" fillId="0" borderId="20" xfId="4" applyFont="1" applyBorder="1" applyAlignment="1">
      <alignment horizontal="center"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45" fillId="0" borderId="55" xfId="4" applyFont="1" applyBorder="1" applyAlignment="1">
      <alignmen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14" xfId="0" applyFont="1" applyBorder="1" applyAlignment="1">
      <alignment horizontal="center"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6" fillId="0" borderId="51" xfId="4" applyFont="1" applyFill="1" applyBorder="1" applyAlignment="1">
      <alignment horizontal="left" vertical="center" wrapText="1"/>
    </xf>
    <xf numFmtId="0" fontId="6" fillId="0" borderId="57" xfId="4" applyFont="1" applyFill="1" applyBorder="1" applyAlignment="1">
      <alignment horizontal="left" vertical="center"/>
    </xf>
    <xf numFmtId="0" fontId="6" fillId="0" borderId="7" xfId="4" applyFont="1" applyFill="1" applyBorder="1" applyAlignment="1">
      <alignment horizontal="left" vertical="center"/>
    </xf>
    <xf numFmtId="49" fontId="6" fillId="0" borderId="51" xfId="4" applyNumberFormat="1" applyFont="1" applyBorder="1" applyAlignment="1">
      <alignment horizontal="center" vertical="center"/>
    </xf>
    <xf numFmtId="49" fontId="6" fillId="0" borderId="57" xfId="4" applyNumberFormat="1" applyFont="1" applyBorder="1" applyAlignment="1">
      <alignment horizontal="center" vertical="center"/>
    </xf>
    <xf numFmtId="49" fontId="6" fillId="0" borderId="7" xfId="4" applyNumberFormat="1" applyFont="1" applyBorder="1" applyAlignment="1">
      <alignment horizontal="center" vertical="center"/>
    </xf>
    <xf numFmtId="0" fontId="6" fillId="11" borderId="51" xfId="0" applyFont="1" applyFill="1" applyBorder="1" applyAlignment="1">
      <alignment horizontal="left" vertical="center"/>
    </xf>
    <xf numFmtId="0" fontId="6" fillId="11" borderId="57" xfId="0" applyFont="1" applyFill="1" applyBorder="1" applyAlignment="1">
      <alignment horizontal="left" vertical="center"/>
    </xf>
    <xf numFmtId="0" fontId="6" fillId="11" borderId="7" xfId="0" applyFont="1" applyFill="1" applyBorder="1" applyAlignment="1">
      <alignment horizontal="left" vertical="center"/>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NumberFormat="1" applyFont="1" applyFill="1" applyBorder="1" applyAlignment="1">
      <alignment horizontal="center" vertical="center"/>
    </xf>
    <xf numFmtId="0" fontId="13" fillId="0" borderId="57" xfId="31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396"/>
  <sheetViews>
    <sheetView tabSelected="1" topLeftCell="A372" workbookViewId="0">
      <selection activeCell="A396" sqref="A395:A396"/>
    </sheetView>
  </sheetViews>
  <sheetFormatPr defaultColWidth="70.625" defaultRowHeight="15.95" customHeight="1" x14ac:dyDescent="0.25"/>
  <cols>
    <col min="1" max="1" width="140" customWidth="1"/>
    <col min="2" max="2" width="80.375" customWidth="1"/>
    <col min="3" max="3" width="11.375" bestFit="1" customWidth="1"/>
    <col min="4" max="4" width="10.125" bestFit="1" customWidth="1"/>
  </cols>
  <sheetData>
    <row r="1" spans="1:4" ht="30" customHeight="1" x14ac:dyDescent="0.25">
      <c r="A1" s="137" t="s">
        <v>385</v>
      </c>
      <c r="B1" s="137"/>
    </row>
    <row r="2" spans="1:4" ht="30" customHeight="1" thickBot="1" x14ac:dyDescent="0.3">
      <c r="A2" s="137" t="s">
        <v>413</v>
      </c>
      <c r="B2" s="137"/>
    </row>
    <row r="3" spans="1:4" ht="16.350000000000001" customHeight="1" thickBot="1" x14ac:dyDescent="0.3">
      <c r="A3" s="138" t="s">
        <v>387</v>
      </c>
      <c r="B3" s="141" t="s">
        <v>389</v>
      </c>
      <c r="C3" s="139">
        <f>DATE(2019,9,21)</f>
        <v>43729</v>
      </c>
      <c r="D3" s="140" t="s">
        <v>386</v>
      </c>
    </row>
    <row r="4" spans="1:4" ht="15.95" customHeight="1" x14ac:dyDescent="0.25">
      <c r="A4" s="1" t="s">
        <v>388</v>
      </c>
      <c r="B4" s="1"/>
    </row>
    <row r="5" spans="1:4" ht="15.95" customHeight="1" thickBot="1" x14ac:dyDescent="0.3">
      <c r="A5" s="1" t="s">
        <v>390</v>
      </c>
      <c r="B5" s="3" t="s">
        <v>398</v>
      </c>
    </row>
    <row r="6" spans="1:4" ht="16.350000000000001" customHeight="1" thickBot="1" x14ac:dyDescent="0.3">
      <c r="A6" s="138" t="s">
        <v>391</v>
      </c>
      <c r="B6" s="141" t="s">
        <v>389</v>
      </c>
      <c r="C6" s="139">
        <f>DATE(2019,9,21)</f>
        <v>43729</v>
      </c>
      <c r="D6" s="140" t="s">
        <v>386</v>
      </c>
    </row>
    <row r="7" spans="1:4" ht="15.95" customHeight="1" x14ac:dyDescent="0.25">
      <c r="A7" s="1" t="s">
        <v>388</v>
      </c>
    </row>
    <row r="8" spans="1:4" ht="15.95" customHeight="1" thickBot="1" x14ac:dyDescent="0.3">
      <c r="A8" s="142" t="s">
        <v>392</v>
      </c>
      <c r="B8" s="3"/>
    </row>
    <row r="9" spans="1:4" ht="16.350000000000001" customHeight="1" thickBot="1" x14ac:dyDescent="0.3">
      <c r="A9" s="138" t="s">
        <v>393</v>
      </c>
      <c r="B9" s="141" t="s">
        <v>389</v>
      </c>
      <c r="C9" s="139">
        <f>DATE(2019,9,21)</f>
        <v>43729</v>
      </c>
      <c r="D9" s="140" t="s">
        <v>386</v>
      </c>
    </row>
    <row r="10" spans="1:4" ht="15.95" customHeight="1" x14ac:dyDescent="0.25">
      <c r="A10" s="1" t="s">
        <v>394</v>
      </c>
    </row>
    <row r="11" spans="1:4" ht="15.95" customHeight="1" thickBot="1" x14ac:dyDescent="0.3">
      <c r="A11" s="142" t="s">
        <v>395</v>
      </c>
      <c r="B11" s="3" t="s">
        <v>404</v>
      </c>
    </row>
    <row r="12" spans="1:4" ht="16.350000000000001" customHeight="1" thickBot="1" x14ac:dyDescent="0.3">
      <c r="A12" s="138" t="s">
        <v>397</v>
      </c>
      <c r="B12" s="141" t="s">
        <v>389</v>
      </c>
      <c r="C12" s="139">
        <f>DATE(2019,9,23)</f>
        <v>43731</v>
      </c>
      <c r="D12" s="140" t="s">
        <v>386</v>
      </c>
    </row>
    <row r="13" spans="1:4" ht="15.95" customHeight="1" x14ac:dyDescent="0.25">
      <c r="A13" s="142" t="s">
        <v>388</v>
      </c>
    </row>
    <row r="14" spans="1:4" ht="15.95" customHeight="1" x14ac:dyDescent="0.25">
      <c r="A14" s="142" t="s">
        <v>399</v>
      </c>
      <c r="B14" s="3" t="s">
        <v>400</v>
      </c>
    </row>
    <row r="15" spans="1:4" ht="15.95" customHeight="1" thickBot="1" x14ac:dyDescent="0.3">
      <c r="A15" s="142" t="s">
        <v>401</v>
      </c>
      <c r="B15" s="3" t="s">
        <v>402</v>
      </c>
    </row>
    <row r="16" spans="1:4" ht="16.350000000000001" customHeight="1" thickBot="1" x14ac:dyDescent="0.3">
      <c r="A16" s="138" t="s">
        <v>403</v>
      </c>
      <c r="B16" s="141" t="s">
        <v>389</v>
      </c>
      <c r="C16" s="139">
        <f>DATE(2019,9,23)</f>
        <v>43731</v>
      </c>
      <c r="D16" s="140" t="s">
        <v>386</v>
      </c>
    </row>
    <row r="17" spans="1:4" ht="15.95" customHeight="1" x14ac:dyDescent="0.25">
      <c r="A17" s="1" t="s">
        <v>394</v>
      </c>
    </row>
    <row r="18" spans="1:4" ht="15.95" customHeight="1" x14ac:dyDescent="0.25">
      <c r="A18" s="142" t="s">
        <v>405</v>
      </c>
      <c r="B18" s="3" t="s">
        <v>407</v>
      </c>
    </row>
    <row r="19" spans="1:4" ht="15.95" customHeight="1" thickBot="1" x14ac:dyDescent="0.3">
      <c r="A19" s="142" t="s">
        <v>408</v>
      </c>
      <c r="B19" s="3" t="s">
        <v>409</v>
      </c>
    </row>
    <row r="20" spans="1:4" ht="16.350000000000001" customHeight="1" thickBot="1" x14ac:dyDescent="0.3">
      <c r="A20" s="138" t="s">
        <v>410</v>
      </c>
      <c r="B20" s="141" t="s">
        <v>389</v>
      </c>
      <c r="C20" s="139">
        <f>DATE(2019,9,24)</f>
        <v>43732</v>
      </c>
      <c r="D20" s="140" t="s">
        <v>386</v>
      </c>
    </row>
    <row r="21" spans="1:4" ht="15.95" customHeight="1" x14ac:dyDescent="0.25">
      <c r="A21" s="142" t="s">
        <v>388</v>
      </c>
    </row>
    <row r="22" spans="1:4" ht="15.95" customHeight="1" thickBot="1" x14ac:dyDescent="0.3">
      <c r="A22" s="142" t="s">
        <v>411</v>
      </c>
      <c r="B22" s="3" t="s">
        <v>418</v>
      </c>
    </row>
    <row r="23" spans="1:4" ht="16.350000000000001" customHeight="1" thickBot="1" x14ac:dyDescent="0.3">
      <c r="A23" s="138" t="s">
        <v>414</v>
      </c>
      <c r="B23" s="141" t="s">
        <v>389</v>
      </c>
      <c r="C23" s="139">
        <f>DATE(2019,9,25)</f>
        <v>43733</v>
      </c>
      <c r="D23" s="140" t="s">
        <v>386</v>
      </c>
    </row>
    <row r="24" spans="1:4" ht="15.95" customHeight="1" x14ac:dyDescent="0.25">
      <c r="A24" s="142" t="s">
        <v>388</v>
      </c>
    </row>
    <row r="25" spans="1:4" ht="15.95" customHeight="1" thickBot="1" x14ac:dyDescent="0.3">
      <c r="A25" s="142" t="s">
        <v>395</v>
      </c>
      <c r="B25" s="3" t="s">
        <v>415</v>
      </c>
    </row>
    <row r="26" spans="1:4" ht="16.350000000000001" customHeight="1" thickBot="1" x14ac:dyDescent="0.3">
      <c r="A26" s="138" t="s">
        <v>417</v>
      </c>
      <c r="B26" s="141" t="s">
        <v>389</v>
      </c>
      <c r="C26" s="139">
        <f>DATE(2019,9,25)</f>
        <v>43733</v>
      </c>
      <c r="D26" s="140" t="s">
        <v>386</v>
      </c>
    </row>
    <row r="27" spans="1:4" ht="15.95" customHeight="1" x14ac:dyDescent="0.25">
      <c r="A27" s="142" t="s">
        <v>388</v>
      </c>
      <c r="B27" s="3"/>
    </row>
    <row r="28" spans="1:4" ht="15.95" customHeight="1" thickBot="1" x14ac:dyDescent="0.3">
      <c r="A28" t="s">
        <v>416</v>
      </c>
      <c r="B28" s="3" t="s">
        <v>419</v>
      </c>
    </row>
    <row r="29" spans="1:4" ht="16.350000000000001" customHeight="1" thickBot="1" x14ac:dyDescent="0.3">
      <c r="A29" s="138" t="s">
        <v>420</v>
      </c>
      <c r="B29" s="141" t="s">
        <v>389</v>
      </c>
      <c r="C29" s="139">
        <f>DATE(2019,10,9)</f>
        <v>43747</v>
      </c>
      <c r="D29" s="140" t="s">
        <v>421</v>
      </c>
    </row>
    <row r="30" spans="1:4" ht="15.95" customHeight="1" x14ac:dyDescent="0.25">
      <c r="A30" s="142" t="s">
        <v>394</v>
      </c>
    </row>
    <row r="31" spans="1:4" ht="15.95" customHeight="1" x14ac:dyDescent="0.25">
      <c r="A31" s="142" t="s">
        <v>423</v>
      </c>
    </row>
    <row r="32" spans="1:4" ht="15.95" customHeight="1" x14ac:dyDescent="0.25">
      <c r="A32" s="142" t="s">
        <v>422</v>
      </c>
    </row>
    <row r="33" spans="1:4" ht="30" customHeight="1" x14ac:dyDescent="0.25">
      <c r="A33" s="137" t="s">
        <v>385</v>
      </c>
      <c r="B33" s="137"/>
    </row>
    <row r="34" spans="1:4" ht="30" customHeight="1" thickBot="1" x14ac:dyDescent="0.3">
      <c r="A34" s="137" t="s">
        <v>598</v>
      </c>
      <c r="B34" s="137"/>
    </row>
    <row r="35" spans="1:4" ht="16.350000000000001" customHeight="1" thickBot="1" x14ac:dyDescent="0.3">
      <c r="A35" s="138" t="s">
        <v>621</v>
      </c>
      <c r="B35" s="141" t="s">
        <v>389</v>
      </c>
      <c r="C35" s="139">
        <f>DATE(2019,11,22)</f>
        <v>43791</v>
      </c>
      <c r="D35" s="140" t="s">
        <v>627</v>
      </c>
    </row>
    <row r="36" spans="1:4" ht="15.95" customHeight="1" x14ac:dyDescent="0.25">
      <c r="A36" s="142" t="s">
        <v>1116</v>
      </c>
    </row>
    <row r="37" spans="1:4" ht="15.95" customHeight="1" x14ac:dyDescent="0.25">
      <c r="A37" s="142" t="s">
        <v>1117</v>
      </c>
    </row>
    <row r="38" spans="1:4" ht="15.95" customHeight="1" x14ac:dyDescent="0.25">
      <c r="A38" s="142" t="s">
        <v>1118</v>
      </c>
    </row>
    <row r="39" spans="1:4" ht="15.95" customHeight="1" x14ac:dyDescent="0.25">
      <c r="A39" s="142" t="s">
        <v>1119</v>
      </c>
    </row>
    <row r="40" spans="1:4" ht="15.95" customHeight="1" x14ac:dyDescent="0.25">
      <c r="A40" s="142" t="s">
        <v>1120</v>
      </c>
    </row>
    <row r="41" spans="1:4" ht="15.95" customHeight="1" x14ac:dyDescent="0.25">
      <c r="A41" s="142" t="s">
        <v>1121</v>
      </c>
    </row>
    <row r="42" spans="1:4" ht="15.95" customHeight="1" x14ac:dyDescent="0.25">
      <c r="A42" s="142"/>
    </row>
    <row r="43" spans="1:4" ht="15.95" customHeight="1" x14ac:dyDescent="0.25">
      <c r="A43" s="142" t="s">
        <v>1122</v>
      </c>
    </row>
    <row r="44" spans="1:4" ht="15.95" customHeight="1" x14ac:dyDescent="0.25">
      <c r="A44" s="142" t="s">
        <v>1123</v>
      </c>
    </row>
    <row r="45" spans="1:4" ht="15.95" customHeight="1" x14ac:dyDescent="0.25">
      <c r="A45" s="142" t="s">
        <v>1124</v>
      </c>
    </row>
    <row r="46" spans="1:4" ht="15.95" customHeight="1" x14ac:dyDescent="0.25">
      <c r="A46" s="142" t="s">
        <v>1125</v>
      </c>
    </row>
    <row r="47" spans="1:4" ht="15.95" customHeight="1" x14ac:dyDescent="0.25">
      <c r="A47" s="142"/>
    </row>
    <row r="48" spans="1:4" ht="15.95" customHeight="1" x14ac:dyDescent="0.25">
      <c r="A48" s="142" t="s">
        <v>1126</v>
      </c>
    </row>
    <row r="49" spans="1:4" ht="15.95" customHeight="1" x14ac:dyDescent="0.25">
      <c r="A49" s="142" t="s">
        <v>1127</v>
      </c>
    </row>
    <row r="50" spans="1:4" ht="15.95" customHeight="1" x14ac:dyDescent="0.25">
      <c r="A50" s="142"/>
    </row>
    <row r="51" spans="1:4" ht="15.95" customHeight="1" x14ac:dyDescent="0.25">
      <c r="A51" s="142" t="s">
        <v>1128</v>
      </c>
    </row>
    <row r="52" spans="1:4" ht="15.95" customHeight="1" x14ac:dyDescent="0.25">
      <c r="A52" s="142" t="s">
        <v>1129</v>
      </c>
    </row>
    <row r="53" spans="1:4" ht="15.95" customHeight="1" x14ac:dyDescent="0.25">
      <c r="A53" s="142" t="s">
        <v>1124</v>
      </c>
    </row>
    <row r="54" spans="1:4" ht="15.95" customHeight="1" thickBot="1" x14ac:dyDescent="0.3">
      <c r="A54" s="265"/>
    </row>
    <row r="55" spans="1:4" ht="16.350000000000001" customHeight="1" thickBot="1" x14ac:dyDescent="0.3">
      <c r="A55" s="138" t="s">
        <v>622</v>
      </c>
      <c r="B55" s="141" t="s">
        <v>389</v>
      </c>
      <c r="C55" s="139">
        <f>DATE(2019,12,3)</f>
        <v>43802</v>
      </c>
      <c r="D55" s="140" t="s">
        <v>627</v>
      </c>
    </row>
    <row r="56" spans="1:4" ht="15.95" customHeight="1" x14ac:dyDescent="0.25">
      <c r="A56" s="142" t="s">
        <v>1095</v>
      </c>
    </row>
    <row r="57" spans="1:4" ht="15.95" customHeight="1" x14ac:dyDescent="0.25">
      <c r="A57" s="142" t="s">
        <v>623</v>
      </c>
      <c r="B57" s="3" t="s">
        <v>625</v>
      </c>
    </row>
    <row r="58" spans="1:4" ht="15.95" customHeight="1" x14ac:dyDescent="0.25">
      <c r="A58" s="142" t="s">
        <v>624</v>
      </c>
      <c r="B58" s="3" t="s">
        <v>636</v>
      </c>
    </row>
    <row r="59" spans="1:4" ht="15.95" customHeight="1" thickBot="1" x14ac:dyDescent="0.3">
      <c r="A59" s="267"/>
    </row>
    <row r="60" spans="1:4" ht="16.350000000000001" customHeight="1" thickBot="1" x14ac:dyDescent="0.3">
      <c r="A60" s="138" t="s">
        <v>634</v>
      </c>
      <c r="B60" s="141" t="s">
        <v>389</v>
      </c>
      <c r="C60" s="139">
        <f>DATE(2019,12,4)</f>
        <v>43803</v>
      </c>
      <c r="D60" s="140" t="s">
        <v>627</v>
      </c>
    </row>
    <row r="61" spans="1:4" ht="15.95" customHeight="1" x14ac:dyDescent="0.25">
      <c r="A61" s="142" t="s">
        <v>1095</v>
      </c>
    </row>
    <row r="62" spans="1:4" ht="15.95" customHeight="1" x14ac:dyDescent="0.25">
      <c r="A62" s="142" t="s">
        <v>628</v>
      </c>
      <c r="B62" s="3" t="s">
        <v>636</v>
      </c>
    </row>
    <row r="63" spans="1:4" ht="15.95" customHeight="1" x14ac:dyDescent="0.25">
      <c r="A63" s="142"/>
      <c r="B63" s="3"/>
    </row>
    <row r="64" spans="1:4" ht="15.95" customHeight="1" x14ac:dyDescent="0.25">
      <c r="A64" s="142" t="s">
        <v>632</v>
      </c>
    </row>
    <row r="65" spans="1:4" ht="15.95" customHeight="1" x14ac:dyDescent="0.25">
      <c r="A65" s="142" t="s">
        <v>635</v>
      </c>
    </row>
    <row r="66" spans="1:4" ht="15.95" customHeight="1" thickBot="1" x14ac:dyDescent="0.3"/>
    <row r="67" spans="1:4" ht="16.350000000000001" customHeight="1" thickBot="1" x14ac:dyDescent="0.3">
      <c r="A67" s="138" t="s">
        <v>637</v>
      </c>
      <c r="B67" s="141" t="s">
        <v>389</v>
      </c>
      <c r="C67" s="139">
        <f>DATE(2019,12,5)</f>
        <v>43804</v>
      </c>
      <c r="D67" s="140" t="s">
        <v>627</v>
      </c>
    </row>
    <row r="68" spans="1:4" ht="15.95" customHeight="1" x14ac:dyDescent="0.25">
      <c r="A68" s="142" t="s">
        <v>1100</v>
      </c>
    </row>
    <row r="69" spans="1:4" ht="15.95" customHeight="1" x14ac:dyDescent="0.25">
      <c r="A69" s="142" t="s">
        <v>1101</v>
      </c>
      <c r="B69" s="3" t="s">
        <v>639</v>
      </c>
    </row>
    <row r="70" spans="1:4" ht="15.95" customHeight="1" x14ac:dyDescent="0.25">
      <c r="A70" s="142"/>
      <c r="B70" s="3"/>
    </row>
    <row r="71" spans="1:4" ht="15.95" customHeight="1" x14ac:dyDescent="0.25">
      <c r="A71" s="142" t="s">
        <v>1104</v>
      </c>
    </row>
    <row r="72" spans="1:4" ht="15.95" customHeight="1" x14ac:dyDescent="0.25">
      <c r="A72" s="142" t="s">
        <v>1099</v>
      </c>
    </row>
    <row r="73" spans="1:4" ht="15.95" customHeight="1" x14ac:dyDescent="0.25">
      <c r="A73" s="142"/>
    </row>
    <row r="74" spans="1:4" ht="15.95" customHeight="1" x14ac:dyDescent="0.25">
      <c r="A74" s="142" t="s">
        <v>1098</v>
      </c>
    </row>
    <row r="75" spans="1:4" ht="15.95" customHeight="1" x14ac:dyDescent="0.25">
      <c r="A75" s="142" t="s">
        <v>1103</v>
      </c>
      <c r="B75" s="3" t="s">
        <v>1096</v>
      </c>
    </row>
    <row r="76" spans="1:4" ht="15.95" customHeight="1" thickBot="1" x14ac:dyDescent="0.3">
      <c r="B76" s="3"/>
    </row>
    <row r="77" spans="1:4" ht="16.350000000000001" customHeight="1" thickBot="1" x14ac:dyDescent="0.3">
      <c r="A77" s="138" t="s">
        <v>1115</v>
      </c>
      <c r="B77" s="141" t="s">
        <v>389</v>
      </c>
      <c r="C77" s="139">
        <f>DATE(2019,12,7)</f>
        <v>43806</v>
      </c>
      <c r="D77" s="140" t="s">
        <v>627</v>
      </c>
    </row>
    <row r="78" spans="1:4" ht="15.95" customHeight="1" x14ac:dyDescent="0.25">
      <c r="A78" s="142" t="s">
        <v>1131</v>
      </c>
    </row>
    <row r="79" spans="1:4" ht="15.95" customHeight="1" x14ac:dyDescent="0.25">
      <c r="A79" s="142" t="s">
        <v>1130</v>
      </c>
    </row>
    <row r="80" spans="1:4" ht="15.95" customHeight="1" thickBot="1" x14ac:dyDescent="0.3">
      <c r="A80" s="142"/>
    </row>
    <row r="81" spans="1:4" ht="16.350000000000001" customHeight="1" thickBot="1" x14ac:dyDescent="0.3">
      <c r="A81" s="138" t="s">
        <v>1146</v>
      </c>
      <c r="B81" s="141" t="s">
        <v>389</v>
      </c>
      <c r="C81" s="139">
        <f>DATE(2019,12,7)</f>
        <v>43806</v>
      </c>
      <c r="D81" s="140" t="s">
        <v>627</v>
      </c>
    </row>
    <row r="82" spans="1:4" ht="15.95" customHeight="1" x14ac:dyDescent="0.25">
      <c r="A82" s="142" t="s">
        <v>1147</v>
      </c>
    </row>
    <row r="83" spans="1:4" ht="15.95" customHeight="1" x14ac:dyDescent="0.25">
      <c r="A83" s="142" t="s">
        <v>1148</v>
      </c>
    </row>
    <row r="84" spans="1:4" ht="15.95" customHeight="1" x14ac:dyDescent="0.25">
      <c r="A84" s="3" t="s">
        <v>1150</v>
      </c>
      <c r="B84" s="3" t="s">
        <v>1154</v>
      </c>
    </row>
    <row r="85" spans="1:4" ht="15.95" customHeight="1" x14ac:dyDescent="0.25">
      <c r="A85" s="3"/>
    </row>
    <row r="86" spans="1:4" ht="15.95" customHeight="1" x14ac:dyDescent="0.25">
      <c r="A86" s="142" t="s">
        <v>1151</v>
      </c>
      <c r="B86" s="142"/>
    </row>
    <row r="87" spans="1:4" ht="15.95" customHeight="1" x14ac:dyDescent="0.25">
      <c r="A87" s="142" t="s">
        <v>1149</v>
      </c>
      <c r="B87" s="3" t="s">
        <v>1154</v>
      </c>
    </row>
    <row r="88" spans="1:4" ht="15.95" customHeight="1" x14ac:dyDescent="0.25">
      <c r="A88" s="142" t="s">
        <v>1153</v>
      </c>
    </row>
    <row r="90" spans="1:4" ht="15.95" customHeight="1" x14ac:dyDescent="0.25">
      <c r="A90" s="142" t="s">
        <v>1155</v>
      </c>
    </row>
    <row r="91" spans="1:4" ht="15.95" customHeight="1" x14ac:dyDescent="0.25">
      <c r="A91" s="142" t="s">
        <v>1149</v>
      </c>
      <c r="B91" s="3" t="s">
        <v>1154</v>
      </c>
    </row>
    <row r="92" spans="1:4" ht="15.95" customHeight="1" x14ac:dyDescent="0.25">
      <c r="A92" s="142" t="s">
        <v>1153</v>
      </c>
    </row>
    <row r="93" spans="1:4" ht="15.95" customHeight="1" thickBot="1" x14ac:dyDescent="0.3"/>
    <row r="94" spans="1:4" ht="16.350000000000001" customHeight="1" thickBot="1" x14ac:dyDescent="0.3">
      <c r="A94" s="138" t="s">
        <v>1170</v>
      </c>
      <c r="B94" s="141" t="s">
        <v>389</v>
      </c>
      <c r="C94" s="139">
        <f>DATE(2019,12,9)</f>
        <v>43808</v>
      </c>
      <c r="D94" s="140" t="s">
        <v>627</v>
      </c>
    </row>
    <row r="95" spans="1:4" ht="15.95" customHeight="1" x14ac:dyDescent="0.25">
      <c r="A95" s="142" t="s">
        <v>1172</v>
      </c>
    </row>
    <row r="96" spans="1:4" ht="15.95" customHeight="1" x14ac:dyDescent="0.25">
      <c r="A96" s="142" t="s">
        <v>1173</v>
      </c>
      <c r="B96" s="458" t="s">
        <v>1174</v>
      </c>
    </row>
    <row r="97" spans="1:4" ht="15.95" customHeight="1" x14ac:dyDescent="0.25">
      <c r="A97" s="277" t="s">
        <v>1171</v>
      </c>
      <c r="B97" s="458"/>
    </row>
    <row r="98" spans="1:4" ht="15.95" customHeight="1" thickBot="1" x14ac:dyDescent="0.3"/>
    <row r="99" spans="1:4" ht="16.350000000000001" customHeight="1" thickBot="1" x14ac:dyDescent="0.3">
      <c r="A99" s="138" t="s">
        <v>1176</v>
      </c>
      <c r="B99" s="141" t="s">
        <v>389</v>
      </c>
      <c r="C99" s="139">
        <f>DATE(2019,12,10)</f>
        <v>43809</v>
      </c>
      <c r="D99" s="140" t="s">
        <v>627</v>
      </c>
    </row>
    <row r="100" spans="1:4" ht="15.95" customHeight="1" x14ac:dyDescent="0.25">
      <c r="A100" s="142" t="s">
        <v>1131</v>
      </c>
    </row>
    <row r="101" spans="1:4" ht="15.95" customHeight="1" x14ac:dyDescent="0.25">
      <c r="A101" s="277" t="s">
        <v>1177</v>
      </c>
      <c r="B101" s="3" t="s">
        <v>1178</v>
      </c>
    </row>
    <row r="102" spans="1:4" ht="15.95" customHeight="1" thickBot="1" x14ac:dyDescent="0.3"/>
    <row r="103" spans="1:4" ht="16.350000000000001" customHeight="1" thickBot="1" x14ac:dyDescent="0.3">
      <c r="A103" s="138" t="s">
        <v>1192</v>
      </c>
      <c r="B103" s="141" t="s">
        <v>389</v>
      </c>
      <c r="C103" s="139">
        <f>DATE(2019,12,11)</f>
        <v>43810</v>
      </c>
      <c r="D103" s="140" t="s">
        <v>627</v>
      </c>
    </row>
    <row r="104" spans="1:4" ht="15.95" customHeight="1" x14ac:dyDescent="0.25">
      <c r="A104" s="277" t="s">
        <v>1116</v>
      </c>
    </row>
    <row r="105" spans="1:4" ht="15.95" customHeight="1" x14ac:dyDescent="0.25">
      <c r="A105" s="277" t="s">
        <v>1196</v>
      </c>
      <c r="B105" s="3" t="s">
        <v>1194</v>
      </c>
    </row>
    <row r="107" spans="1:4" ht="15.95" customHeight="1" x14ac:dyDescent="0.25">
      <c r="A107" s="277" t="s">
        <v>1195</v>
      </c>
    </row>
    <row r="108" spans="1:4" ht="15.95" customHeight="1" x14ac:dyDescent="0.25">
      <c r="A108" s="277" t="s">
        <v>1197</v>
      </c>
    </row>
    <row r="109" spans="1:4" ht="15.95" customHeight="1" thickBot="1" x14ac:dyDescent="0.3"/>
    <row r="110" spans="1:4" ht="15.95" customHeight="1" thickBot="1" x14ac:dyDescent="0.3">
      <c r="A110" s="138" t="s">
        <v>1210</v>
      </c>
      <c r="B110" s="141" t="s">
        <v>389</v>
      </c>
      <c r="C110" s="139">
        <f>DATE(2019,12,13)</f>
        <v>43812</v>
      </c>
      <c r="D110" s="140" t="s">
        <v>627</v>
      </c>
    </row>
    <row r="111" spans="1:4" ht="15.95" customHeight="1" x14ac:dyDescent="0.25">
      <c r="A111" s="277" t="s">
        <v>1131</v>
      </c>
    </row>
    <row r="112" spans="1:4" ht="15.95" customHeight="1" x14ac:dyDescent="0.25">
      <c r="A112" s="277" t="s">
        <v>1214</v>
      </c>
      <c r="B112" s="3" t="s">
        <v>1215</v>
      </c>
    </row>
    <row r="113" spans="1:4" ht="15.95" customHeight="1" thickBot="1" x14ac:dyDescent="0.3"/>
    <row r="114" spans="1:4" ht="15.95" customHeight="1" thickBot="1" x14ac:dyDescent="0.3">
      <c r="A114" s="138" t="s">
        <v>1231</v>
      </c>
      <c r="B114" s="141" t="s">
        <v>389</v>
      </c>
      <c r="C114" s="139">
        <f>DATE(2019,12,13)</f>
        <v>43812</v>
      </c>
      <c r="D114" s="140" t="s">
        <v>627</v>
      </c>
    </row>
    <row r="115" spans="1:4" ht="15.95" customHeight="1" x14ac:dyDescent="0.25">
      <c r="A115" s="277" t="s">
        <v>1232</v>
      </c>
    </row>
    <row r="116" spans="1:4" ht="15.95" customHeight="1" x14ac:dyDescent="0.25">
      <c r="A116" s="277" t="s">
        <v>1233</v>
      </c>
      <c r="B116" s="458" t="s">
        <v>1228</v>
      </c>
    </row>
    <row r="117" spans="1:4" ht="15.95" customHeight="1" x14ac:dyDescent="0.25">
      <c r="A117" s="277" t="s">
        <v>1235</v>
      </c>
      <c r="B117" s="458"/>
    </row>
    <row r="119" spans="1:4" ht="15.95" customHeight="1" x14ac:dyDescent="0.25">
      <c r="A119" s="277" t="s">
        <v>1229</v>
      </c>
    </row>
    <row r="120" spans="1:4" ht="15.95" customHeight="1" thickBot="1" x14ac:dyDescent="0.3">
      <c r="A120" s="277" t="s">
        <v>1234</v>
      </c>
      <c r="B120" s="3" t="s">
        <v>1230</v>
      </c>
    </row>
    <row r="121" spans="1:4" ht="15.95" customHeight="1" thickBot="1" x14ac:dyDescent="0.3">
      <c r="A121" s="138" t="s">
        <v>1239</v>
      </c>
      <c r="B121" s="141" t="s">
        <v>389</v>
      </c>
      <c r="C121" s="139">
        <f>DATE(2019,12,14)</f>
        <v>43813</v>
      </c>
      <c r="D121" s="140" t="s">
        <v>1240</v>
      </c>
    </row>
    <row r="122" spans="1:4" ht="15.95" customHeight="1" x14ac:dyDescent="0.25">
      <c r="A122" s="277" t="s">
        <v>1237</v>
      </c>
    </row>
    <row r="123" spans="1:4" ht="15.95" customHeight="1" x14ac:dyDescent="0.25">
      <c r="A123" s="277" t="s">
        <v>1238</v>
      </c>
      <c r="B123" s="3" t="s">
        <v>1325</v>
      </c>
    </row>
    <row r="124" spans="1:4" ht="15.95" customHeight="1" thickBot="1" x14ac:dyDescent="0.3">
      <c r="A124" s="277" t="s">
        <v>1241</v>
      </c>
      <c r="B124" s="3"/>
    </row>
    <row r="125" spans="1:4" ht="15.95" customHeight="1" thickBot="1" x14ac:dyDescent="0.3">
      <c r="A125" s="138" t="s">
        <v>1242</v>
      </c>
      <c r="B125" s="141" t="s">
        <v>389</v>
      </c>
      <c r="C125" s="139">
        <f>DATE(2019,12,14)</f>
        <v>43813</v>
      </c>
      <c r="D125" s="140" t="s">
        <v>386</v>
      </c>
    </row>
    <row r="126" spans="1:4" ht="15.95" customHeight="1" x14ac:dyDescent="0.25">
      <c r="A126" s="277" t="s">
        <v>1246</v>
      </c>
    </row>
    <row r="127" spans="1:4" ht="15.95" customHeight="1" x14ac:dyDescent="0.25">
      <c r="A127" s="277" t="s">
        <v>1247</v>
      </c>
      <c r="B127" s="3" t="s">
        <v>1326</v>
      </c>
    </row>
    <row r="128" spans="1:4" ht="15.95" customHeight="1" x14ac:dyDescent="0.25">
      <c r="A128" s="277" t="s">
        <v>1116</v>
      </c>
      <c r="B128" s="3"/>
    </row>
    <row r="129" spans="1:2" ht="15.95" customHeight="1" x14ac:dyDescent="0.25">
      <c r="A129" s="277" t="s">
        <v>1248</v>
      </c>
      <c r="B129" s="3" t="s">
        <v>1327</v>
      </c>
    </row>
    <row r="130" spans="1:2" ht="15.95" customHeight="1" x14ac:dyDescent="0.25">
      <c r="A130" s="277" t="s">
        <v>1249</v>
      </c>
      <c r="B130" s="3" t="s">
        <v>1302</v>
      </c>
    </row>
    <row r="131" spans="1:2" ht="15.95" customHeight="1" x14ac:dyDescent="0.25">
      <c r="A131" s="277" t="s">
        <v>1267</v>
      </c>
      <c r="B131" s="3" t="s">
        <v>1304</v>
      </c>
    </row>
    <row r="132" spans="1:2" ht="15.95" customHeight="1" x14ac:dyDescent="0.25">
      <c r="A132" s="277" t="s">
        <v>1122</v>
      </c>
      <c r="B132" s="3"/>
    </row>
    <row r="133" spans="1:2" ht="15.95" customHeight="1" x14ac:dyDescent="0.25">
      <c r="A133" s="277" t="s">
        <v>1305</v>
      </c>
      <c r="B133" s="3"/>
    </row>
    <row r="134" spans="1:2" ht="15.95" customHeight="1" x14ac:dyDescent="0.25">
      <c r="A134" s="277" t="s">
        <v>1250</v>
      </c>
      <c r="B134" s="3" t="s">
        <v>1302</v>
      </c>
    </row>
    <row r="135" spans="1:2" ht="15.95" customHeight="1" x14ac:dyDescent="0.25">
      <c r="A135" s="277" t="s">
        <v>1267</v>
      </c>
      <c r="B135" s="3" t="s">
        <v>1304</v>
      </c>
    </row>
    <row r="136" spans="1:2" ht="15.95" customHeight="1" x14ac:dyDescent="0.25">
      <c r="A136" s="277" t="s">
        <v>1303</v>
      </c>
      <c r="B136" s="3"/>
    </row>
    <row r="137" spans="1:2" ht="15.95" customHeight="1" x14ac:dyDescent="0.25">
      <c r="A137" s="277" t="s">
        <v>1131</v>
      </c>
      <c r="B137" s="3"/>
    </row>
    <row r="138" spans="1:2" ht="15.95" customHeight="1" x14ac:dyDescent="0.25">
      <c r="A138" s="277" t="s">
        <v>1248</v>
      </c>
      <c r="B138" s="3" t="s">
        <v>1327</v>
      </c>
    </row>
    <row r="139" spans="1:2" ht="15.95" customHeight="1" x14ac:dyDescent="0.25">
      <c r="A139" s="277" t="s">
        <v>1266</v>
      </c>
      <c r="B139" s="3" t="s">
        <v>1304</v>
      </c>
    </row>
    <row r="140" spans="1:2" ht="15.95" customHeight="1" x14ac:dyDescent="0.25">
      <c r="A140" s="277" t="s">
        <v>1300</v>
      </c>
      <c r="B140" s="3" t="s">
        <v>1328</v>
      </c>
    </row>
    <row r="141" spans="1:2" ht="15.95" customHeight="1" x14ac:dyDescent="0.25">
      <c r="A141" s="277" t="s">
        <v>1098</v>
      </c>
      <c r="B141" s="3"/>
    </row>
    <row r="142" spans="1:2" ht="15.95" customHeight="1" x14ac:dyDescent="0.25">
      <c r="A142" s="277" t="s">
        <v>1247</v>
      </c>
      <c r="B142" s="3" t="s">
        <v>1326</v>
      </c>
    </row>
    <row r="143" spans="1:2" ht="15.95" customHeight="1" x14ac:dyDescent="0.25">
      <c r="A143" s="277" t="s">
        <v>1128</v>
      </c>
      <c r="B143" s="3"/>
    </row>
    <row r="144" spans="1:2" ht="15.95" customHeight="1" x14ac:dyDescent="0.25">
      <c r="A144" s="277" t="s">
        <v>1248</v>
      </c>
      <c r="B144" s="3" t="s">
        <v>1327</v>
      </c>
    </row>
    <row r="145" spans="1:4" ht="15.95" customHeight="1" x14ac:dyDescent="0.25">
      <c r="A145" s="277" t="s">
        <v>1251</v>
      </c>
      <c r="B145" s="3" t="s">
        <v>1302</v>
      </c>
    </row>
    <row r="146" spans="1:4" ht="15.95" customHeight="1" x14ac:dyDescent="0.25">
      <c r="A146" s="277" t="s">
        <v>1267</v>
      </c>
      <c r="B146" s="3" t="s">
        <v>1304</v>
      </c>
    </row>
    <row r="147" spans="1:4" ht="15.95" customHeight="1" thickBot="1" x14ac:dyDescent="0.3">
      <c r="A147" s="277" t="s">
        <v>1301</v>
      </c>
      <c r="B147" s="3" t="s">
        <v>1328</v>
      </c>
    </row>
    <row r="148" spans="1:4" ht="15.95" customHeight="1" thickBot="1" x14ac:dyDescent="0.3">
      <c r="A148" s="138" t="s">
        <v>1341</v>
      </c>
      <c r="B148" s="141" t="s">
        <v>389</v>
      </c>
      <c r="C148" s="139">
        <f>DATE(2019,12,17)</f>
        <v>43816</v>
      </c>
      <c r="D148" s="140" t="s">
        <v>386</v>
      </c>
    </row>
    <row r="149" spans="1:4" ht="15.95" customHeight="1" x14ac:dyDescent="0.25">
      <c r="A149" s="277" t="s">
        <v>1343</v>
      </c>
    </row>
    <row r="150" spans="1:4" ht="15.95" customHeight="1" x14ac:dyDescent="0.25">
      <c r="A150" s="277" t="s">
        <v>1361</v>
      </c>
    </row>
    <row r="151" spans="1:4" ht="15.95" customHeight="1" x14ac:dyDescent="0.25">
      <c r="A151" s="277" t="s">
        <v>1122</v>
      </c>
    </row>
    <row r="152" spans="1:4" ht="15.95" customHeight="1" x14ac:dyDescent="0.25">
      <c r="A152" s="277" t="s">
        <v>1345</v>
      </c>
      <c r="B152" s="458" t="s">
        <v>1360</v>
      </c>
    </row>
    <row r="153" spans="1:4" ht="15.95" customHeight="1" x14ac:dyDescent="0.25">
      <c r="A153" s="277" t="s">
        <v>1346</v>
      </c>
      <c r="B153" s="458"/>
    </row>
    <row r="154" spans="1:4" ht="15.95" customHeight="1" x14ac:dyDescent="0.25">
      <c r="A154" s="277" t="s">
        <v>1352</v>
      </c>
      <c r="B154" s="458"/>
    </row>
    <row r="155" spans="1:4" ht="15.95" customHeight="1" x14ac:dyDescent="0.25">
      <c r="A155" s="277" t="s">
        <v>1353</v>
      </c>
      <c r="B155" s="458"/>
    </row>
    <row r="156" spans="1:4" ht="15.95" customHeight="1" x14ac:dyDescent="0.25">
      <c r="A156" s="277" t="s">
        <v>1354</v>
      </c>
      <c r="B156" s="458"/>
    </row>
    <row r="157" spans="1:4" ht="15.95" customHeight="1" x14ac:dyDescent="0.25">
      <c r="A157" s="277" t="s">
        <v>1355</v>
      </c>
      <c r="B157" s="458"/>
    </row>
    <row r="158" spans="1:4" ht="15.95" customHeight="1" x14ac:dyDescent="0.25">
      <c r="A158" s="277" t="s">
        <v>1356</v>
      </c>
      <c r="B158" s="458"/>
    </row>
    <row r="159" spans="1:4" ht="15.95" customHeight="1" x14ac:dyDescent="0.25">
      <c r="A159" s="277" t="s">
        <v>1362</v>
      </c>
    </row>
    <row r="160" spans="1:4" ht="15.95" customHeight="1" x14ac:dyDescent="0.25">
      <c r="A160" s="277" t="s">
        <v>1344</v>
      </c>
    </row>
    <row r="161" spans="1:4" ht="15.95" customHeight="1" x14ac:dyDescent="0.25">
      <c r="A161" s="277" t="s">
        <v>1347</v>
      </c>
    </row>
    <row r="162" spans="1:4" ht="15.95" customHeight="1" x14ac:dyDescent="0.25">
      <c r="A162" s="277" t="s">
        <v>1358</v>
      </c>
      <c r="B162" s="458" t="s">
        <v>1360</v>
      </c>
    </row>
    <row r="163" spans="1:4" ht="15.95" customHeight="1" x14ac:dyDescent="0.25">
      <c r="A163" s="277" t="s">
        <v>1357</v>
      </c>
      <c r="B163" s="458"/>
    </row>
    <row r="164" spans="1:4" ht="15.95" customHeight="1" x14ac:dyDescent="0.25">
      <c r="A164" s="277" t="s">
        <v>1363</v>
      </c>
    </row>
    <row r="165" spans="1:4" ht="15.95" customHeight="1" x14ac:dyDescent="0.25">
      <c r="A165" s="277" t="s">
        <v>1342</v>
      </c>
    </row>
    <row r="166" spans="1:4" ht="15.95" customHeight="1" x14ac:dyDescent="0.25">
      <c r="A166" s="277" t="s">
        <v>1359</v>
      </c>
      <c r="B166" s="458" t="s">
        <v>1360</v>
      </c>
    </row>
    <row r="167" spans="1:4" ht="15.95" customHeight="1" x14ac:dyDescent="0.25">
      <c r="A167" s="277" t="s">
        <v>1358</v>
      </c>
      <c r="B167" s="458"/>
    </row>
    <row r="168" spans="1:4" ht="15.95" customHeight="1" x14ac:dyDescent="0.25">
      <c r="A168" s="277" t="s">
        <v>1364</v>
      </c>
    </row>
    <row r="169" spans="1:4" ht="15.95" customHeight="1" x14ac:dyDescent="0.25">
      <c r="A169" s="277" t="s">
        <v>1345</v>
      </c>
      <c r="B169" s="458" t="s">
        <v>1360</v>
      </c>
    </row>
    <row r="170" spans="1:4" ht="15.95" customHeight="1" x14ac:dyDescent="0.25">
      <c r="A170" s="277" t="s">
        <v>1346</v>
      </c>
      <c r="B170" s="458"/>
    </row>
    <row r="171" spans="1:4" ht="15.95" customHeight="1" x14ac:dyDescent="0.25">
      <c r="A171" s="277" t="s">
        <v>1352</v>
      </c>
      <c r="B171" s="458"/>
    </row>
    <row r="172" spans="1:4" ht="15.95" customHeight="1" thickBot="1" x14ac:dyDescent="0.3">
      <c r="A172" s="277" t="s">
        <v>1357</v>
      </c>
      <c r="B172" s="458"/>
    </row>
    <row r="173" spans="1:4" ht="15.95" customHeight="1" thickBot="1" x14ac:dyDescent="0.3">
      <c r="A173" s="138" t="s">
        <v>1365</v>
      </c>
      <c r="B173" s="141" t="s">
        <v>389</v>
      </c>
      <c r="C173" s="139">
        <f>DATE(2019,12,18)</f>
        <v>43817</v>
      </c>
      <c r="D173" s="140" t="s">
        <v>627</v>
      </c>
    </row>
    <row r="174" spans="1:4" ht="15.95" customHeight="1" x14ac:dyDescent="0.25">
      <c r="A174" s="277" t="s">
        <v>1367</v>
      </c>
    </row>
    <row r="175" spans="1:4" ht="15.95" customHeight="1" x14ac:dyDescent="0.25">
      <c r="A175" s="277" t="s">
        <v>1368</v>
      </c>
      <c r="B175" s="3" t="s">
        <v>1373</v>
      </c>
      <c r="C175" s="312" t="s">
        <v>1387</v>
      </c>
    </row>
    <row r="176" spans="1:4" ht="15.95" customHeight="1" x14ac:dyDescent="0.25">
      <c r="A176" s="277" t="s">
        <v>1122</v>
      </c>
    </row>
    <row r="177" spans="1:4" ht="15.95" customHeight="1" x14ac:dyDescent="0.25">
      <c r="A177" s="277" t="s">
        <v>1370</v>
      </c>
      <c r="B177" s="3" t="s">
        <v>1373</v>
      </c>
    </row>
    <row r="178" spans="1:4" ht="15.95" customHeight="1" x14ac:dyDescent="0.25">
      <c r="A178" s="277" t="s">
        <v>1131</v>
      </c>
    </row>
    <row r="179" spans="1:4" ht="15.95" customHeight="1" x14ac:dyDescent="0.25">
      <c r="A179" s="277" t="s">
        <v>1366</v>
      </c>
    </row>
    <row r="180" spans="1:4" ht="15.95" customHeight="1" x14ac:dyDescent="0.25">
      <c r="A180" s="277" t="s">
        <v>1371</v>
      </c>
    </row>
    <row r="181" spans="1:4" ht="15.95" customHeight="1" thickBot="1" x14ac:dyDescent="0.3">
      <c r="A181" s="277" t="s">
        <v>1372</v>
      </c>
      <c r="B181" s="3" t="s">
        <v>1373</v>
      </c>
    </row>
    <row r="182" spans="1:4" ht="15.95" customHeight="1" thickBot="1" x14ac:dyDescent="0.3">
      <c r="A182" s="138" t="s">
        <v>1379</v>
      </c>
      <c r="B182" s="141" t="s">
        <v>389</v>
      </c>
      <c r="C182" s="139">
        <f>DATE(2019,12,19)</f>
        <v>43818</v>
      </c>
      <c r="D182" s="140" t="s">
        <v>627</v>
      </c>
    </row>
    <row r="183" spans="1:4" ht="15.95" customHeight="1" x14ac:dyDescent="0.25">
      <c r="A183" s="277" t="s">
        <v>1116</v>
      </c>
    </row>
    <row r="184" spans="1:4" ht="15.95" customHeight="1" thickBot="1" x14ac:dyDescent="0.3">
      <c r="A184" s="277" t="s">
        <v>1380</v>
      </c>
      <c r="B184" s="3" t="s">
        <v>1381</v>
      </c>
      <c r="C184" s="312" t="s">
        <v>1387</v>
      </c>
    </row>
    <row r="185" spans="1:4" ht="15.95" customHeight="1" thickBot="1" x14ac:dyDescent="0.3">
      <c r="A185" s="138" t="s">
        <v>1382</v>
      </c>
      <c r="B185" s="141" t="s">
        <v>389</v>
      </c>
      <c r="C185" s="139">
        <f>DATE(2019,12,19)</f>
        <v>43818</v>
      </c>
      <c r="D185" s="140" t="s">
        <v>1383</v>
      </c>
    </row>
    <row r="186" spans="1:4" ht="15.95" customHeight="1" x14ac:dyDescent="0.25">
      <c r="A186" s="277" t="s">
        <v>1384</v>
      </c>
    </row>
    <row r="187" spans="1:4" ht="15.95" customHeight="1" thickBot="1" x14ac:dyDescent="0.3">
      <c r="A187" s="277" t="s">
        <v>1385</v>
      </c>
      <c r="B187" s="3" t="s">
        <v>1388</v>
      </c>
    </row>
    <row r="188" spans="1:4" ht="15.95" customHeight="1" thickBot="1" x14ac:dyDescent="0.3">
      <c r="A188" s="138" t="s">
        <v>1389</v>
      </c>
      <c r="B188" s="141" t="s">
        <v>389</v>
      </c>
      <c r="C188" s="139">
        <f>DATE(2019,12,19)</f>
        <v>43818</v>
      </c>
      <c r="D188" s="140" t="s">
        <v>386</v>
      </c>
    </row>
    <row r="189" spans="1:4" ht="15.95" customHeight="1" x14ac:dyDescent="0.25">
      <c r="A189" s="277" t="s">
        <v>1147</v>
      </c>
    </row>
    <row r="190" spans="1:4" ht="15.95" customHeight="1" x14ac:dyDescent="0.25">
      <c r="A190" s="277" t="s">
        <v>1391</v>
      </c>
      <c r="B190" s="3" t="s">
        <v>1392</v>
      </c>
    </row>
    <row r="191" spans="1:4" ht="15.95" customHeight="1" x14ac:dyDescent="0.25">
      <c r="A191" s="277" t="s">
        <v>1122</v>
      </c>
    </row>
    <row r="192" spans="1:4" ht="15.95" customHeight="1" x14ac:dyDescent="0.25">
      <c r="A192" s="277" t="s">
        <v>1391</v>
      </c>
      <c r="B192" s="3" t="s">
        <v>1392</v>
      </c>
    </row>
    <row r="193" spans="1:4" ht="15.95" customHeight="1" x14ac:dyDescent="0.25">
      <c r="A193" s="277" t="s">
        <v>1393</v>
      </c>
    </row>
    <row r="194" spans="1:4" ht="15.95" customHeight="1" x14ac:dyDescent="0.25">
      <c r="A194" s="277" t="s">
        <v>1128</v>
      </c>
    </row>
    <row r="195" spans="1:4" ht="15.95" customHeight="1" thickBot="1" x14ac:dyDescent="0.3">
      <c r="A195" s="277" t="s">
        <v>1391</v>
      </c>
      <c r="B195" s="3" t="s">
        <v>1392</v>
      </c>
    </row>
    <row r="196" spans="1:4" ht="15.95" customHeight="1" thickBot="1" x14ac:dyDescent="0.3">
      <c r="A196" s="138" t="s">
        <v>1398</v>
      </c>
      <c r="B196" s="141" t="s">
        <v>389</v>
      </c>
      <c r="C196" s="139">
        <f>DATE(2019,12,23)</f>
        <v>43822</v>
      </c>
      <c r="D196" s="140" t="s">
        <v>627</v>
      </c>
    </row>
    <row r="197" spans="1:4" ht="15.95" customHeight="1" x14ac:dyDescent="0.25">
      <c r="A197" s="277" t="s">
        <v>1399</v>
      </c>
    </row>
    <row r="198" spans="1:4" ht="15.95" customHeight="1" x14ac:dyDescent="0.25">
      <c r="A198" s="277" t="s">
        <v>1401</v>
      </c>
      <c r="B198" s="3" t="s">
        <v>1405</v>
      </c>
    </row>
    <row r="199" spans="1:4" ht="15.95" customHeight="1" x14ac:dyDescent="0.25">
      <c r="A199" s="277" t="s">
        <v>1402</v>
      </c>
    </row>
    <row r="200" spans="1:4" ht="15.95" customHeight="1" x14ac:dyDescent="0.25">
      <c r="A200" s="277" t="s">
        <v>1406</v>
      </c>
      <c r="B200" s="3" t="s">
        <v>1405</v>
      </c>
    </row>
    <row r="201" spans="1:4" ht="15.95" customHeight="1" x14ac:dyDescent="0.25">
      <c r="A201" s="277" t="s">
        <v>1128</v>
      </c>
    </row>
    <row r="202" spans="1:4" ht="15.95" customHeight="1" thickBot="1" x14ac:dyDescent="0.3">
      <c r="A202" s="277" t="s">
        <v>1404</v>
      </c>
      <c r="B202" s="3" t="s">
        <v>1405</v>
      </c>
    </row>
    <row r="203" spans="1:4" ht="15.95" customHeight="1" thickBot="1" x14ac:dyDescent="0.3">
      <c r="A203" s="138" t="s">
        <v>1407</v>
      </c>
      <c r="B203" s="141" t="s">
        <v>389</v>
      </c>
      <c r="C203" s="139">
        <f>DATE(2019,12,25)</f>
        <v>43824</v>
      </c>
      <c r="D203" s="140" t="s">
        <v>627</v>
      </c>
    </row>
    <row r="204" spans="1:4" ht="15.95" customHeight="1" x14ac:dyDescent="0.25">
      <c r="A204" s="277" t="s">
        <v>1128</v>
      </c>
    </row>
    <row r="205" spans="1:4" ht="15.95" customHeight="1" x14ac:dyDescent="0.25">
      <c r="A205" s="277" t="s">
        <v>1410</v>
      </c>
      <c r="B205" s="458" t="s">
        <v>1409</v>
      </c>
    </row>
    <row r="206" spans="1:4" ht="15.95" customHeight="1" thickBot="1" x14ac:dyDescent="0.3">
      <c r="A206" s="277" t="s">
        <v>1411</v>
      </c>
      <c r="B206" s="458"/>
    </row>
    <row r="207" spans="1:4" ht="15.95" customHeight="1" thickBot="1" x14ac:dyDescent="0.3">
      <c r="A207" s="138" t="s">
        <v>1432</v>
      </c>
      <c r="B207" s="141" t="s">
        <v>389</v>
      </c>
      <c r="C207" s="139">
        <f>DATE(2019,12,26)</f>
        <v>43825</v>
      </c>
      <c r="D207" s="140" t="s">
        <v>627</v>
      </c>
    </row>
    <row r="208" spans="1:4" ht="15.95" customHeight="1" x14ac:dyDescent="0.25">
      <c r="A208" s="277" t="s">
        <v>1423</v>
      </c>
    </row>
    <row r="209" spans="1:4" ht="15.95" customHeight="1" x14ac:dyDescent="0.25">
      <c r="A209" s="277" t="s">
        <v>1427</v>
      </c>
      <c r="B209" s="3" t="s">
        <v>1425</v>
      </c>
    </row>
    <row r="210" spans="1:4" ht="15.95" customHeight="1" x14ac:dyDescent="0.25">
      <c r="A210" s="277" t="s">
        <v>1098</v>
      </c>
    </row>
    <row r="211" spans="1:4" ht="15.95" customHeight="1" thickBot="1" x14ac:dyDescent="0.3">
      <c r="A211" s="277" t="s">
        <v>1426</v>
      </c>
      <c r="B211" s="3" t="s">
        <v>1425</v>
      </c>
    </row>
    <row r="212" spans="1:4" ht="15.95" customHeight="1" thickBot="1" x14ac:dyDescent="0.3">
      <c r="A212" s="138" t="s">
        <v>1433</v>
      </c>
      <c r="B212" s="141" t="s">
        <v>389</v>
      </c>
      <c r="C212" s="139">
        <f>DATE(2020,1,13)</f>
        <v>43843</v>
      </c>
      <c r="D212" s="140" t="s">
        <v>1434</v>
      </c>
    </row>
    <row r="213" spans="1:4" ht="15.95" customHeight="1" x14ac:dyDescent="0.25">
      <c r="A213" s="277" t="s">
        <v>1435</v>
      </c>
    </row>
    <row r="214" spans="1:4" ht="15.95" customHeight="1" x14ac:dyDescent="0.25">
      <c r="A214" s="277" t="s">
        <v>1437</v>
      </c>
      <c r="B214" t="s">
        <v>1436</v>
      </c>
    </row>
    <row r="215" spans="1:4" ht="30" customHeight="1" x14ac:dyDescent="0.25">
      <c r="A215" s="137" t="s">
        <v>385</v>
      </c>
      <c r="B215" s="137"/>
    </row>
    <row r="216" spans="1:4" ht="30" customHeight="1" thickBot="1" x14ac:dyDescent="0.3">
      <c r="A216" s="137" t="s">
        <v>1441</v>
      </c>
      <c r="B216" s="137"/>
    </row>
    <row r="217" spans="1:4" ht="15.95" customHeight="1" thickBot="1" x14ac:dyDescent="0.3">
      <c r="A217" s="138" t="s">
        <v>1442</v>
      </c>
      <c r="B217" s="141" t="s">
        <v>389</v>
      </c>
      <c r="C217" s="139">
        <f>DATE(2020,2,25)</f>
        <v>43886</v>
      </c>
      <c r="D217" s="140" t="s">
        <v>386</v>
      </c>
    </row>
    <row r="218" spans="1:4" ht="15.95" customHeight="1" x14ac:dyDescent="0.25">
      <c r="A218" s="277" t="s">
        <v>1116</v>
      </c>
    </row>
    <row r="219" spans="1:4" ht="15.95" customHeight="1" thickBot="1" x14ac:dyDescent="0.3">
      <c r="A219" s="277" t="s">
        <v>1439</v>
      </c>
      <c r="B219" t="s">
        <v>1438</v>
      </c>
    </row>
    <row r="220" spans="1:4" ht="15.95" customHeight="1" thickBot="1" x14ac:dyDescent="0.3">
      <c r="A220" s="138" t="s">
        <v>1443</v>
      </c>
      <c r="B220" s="141" t="s">
        <v>389</v>
      </c>
      <c r="C220" s="139">
        <f>DATE(2020,2,26)</f>
        <v>43887</v>
      </c>
      <c r="D220" s="140" t="s">
        <v>386</v>
      </c>
    </row>
    <row r="221" spans="1:4" ht="15.95" customHeight="1" x14ac:dyDescent="0.25">
      <c r="A221" s="277" t="s">
        <v>1440</v>
      </c>
      <c r="B221" t="s">
        <v>1438</v>
      </c>
    </row>
    <row r="222" spans="1:4" ht="15.95" customHeight="1" thickBot="1" x14ac:dyDescent="0.3">
      <c r="A222" s="277" t="s">
        <v>1439</v>
      </c>
    </row>
    <row r="223" spans="1:4" ht="15.95" customHeight="1" thickBot="1" x14ac:dyDescent="0.3">
      <c r="A223" s="138" t="s">
        <v>1444</v>
      </c>
      <c r="B223" s="141" t="s">
        <v>389</v>
      </c>
      <c r="C223" s="139">
        <f>DATE(2020,2,27)</f>
        <v>43888</v>
      </c>
      <c r="D223" s="140" t="s">
        <v>386</v>
      </c>
    </row>
    <row r="224" spans="1:4" ht="15.95" customHeight="1" x14ac:dyDescent="0.25">
      <c r="A224" s="277" t="s">
        <v>1456</v>
      </c>
    </row>
    <row r="225" spans="1:4" ht="15.95" customHeight="1" thickBot="1" x14ac:dyDescent="0.3">
      <c r="A225" s="277" t="s">
        <v>1459</v>
      </c>
      <c r="B225" t="s">
        <v>1458</v>
      </c>
    </row>
    <row r="226" spans="1:4" ht="15.95" customHeight="1" thickBot="1" x14ac:dyDescent="0.3">
      <c r="A226" s="138" t="s">
        <v>1467</v>
      </c>
      <c r="B226" s="141" t="s">
        <v>389</v>
      </c>
      <c r="C226" s="139">
        <f>DATE(2020,3,4)</f>
        <v>43894</v>
      </c>
      <c r="D226" s="140" t="s">
        <v>386</v>
      </c>
    </row>
    <row r="227" spans="1:4" ht="15.95" customHeight="1" x14ac:dyDescent="0.25">
      <c r="A227" s="277" t="s">
        <v>1468</v>
      </c>
    </row>
    <row r="228" spans="1:4" ht="15.95" customHeight="1" x14ac:dyDescent="0.25">
      <c r="A228" s="277" t="s">
        <v>1474</v>
      </c>
    </row>
    <row r="229" spans="1:4" ht="15.95" customHeight="1" x14ac:dyDescent="0.25">
      <c r="A229" s="277" t="s">
        <v>1473</v>
      </c>
    </row>
    <row r="230" spans="1:4" ht="15.95" customHeight="1" x14ac:dyDescent="0.25">
      <c r="A230" s="277" t="s">
        <v>1128</v>
      </c>
    </row>
    <row r="231" spans="1:4" ht="15.95" customHeight="1" thickBot="1" x14ac:dyDescent="0.3">
      <c r="A231" s="277" t="s">
        <v>1472</v>
      </c>
    </row>
    <row r="232" spans="1:4" ht="15.95" customHeight="1" thickBot="1" x14ac:dyDescent="0.3">
      <c r="A232" s="138" t="s">
        <v>1476</v>
      </c>
      <c r="B232" s="141" t="s">
        <v>389</v>
      </c>
      <c r="C232" s="139">
        <f>DATE(2020,3,5)</f>
        <v>43895</v>
      </c>
      <c r="D232" s="140" t="s">
        <v>386</v>
      </c>
    </row>
    <row r="233" spans="1:4" ht="15.95" customHeight="1" x14ac:dyDescent="0.25">
      <c r="A233" s="277" t="s">
        <v>1131</v>
      </c>
    </row>
    <row r="234" spans="1:4" ht="15.95" customHeight="1" x14ac:dyDescent="0.25">
      <c r="A234" s="277" t="s">
        <v>1477</v>
      </c>
      <c r="B234" t="s">
        <v>1478</v>
      </c>
    </row>
    <row r="235" spans="1:4" ht="15.95" customHeight="1" x14ac:dyDescent="0.25">
      <c r="A235" s="277" t="s">
        <v>1128</v>
      </c>
    </row>
    <row r="236" spans="1:4" ht="15.95" customHeight="1" x14ac:dyDescent="0.25">
      <c r="A236" s="277" t="s">
        <v>1477</v>
      </c>
    </row>
    <row r="237" spans="1:4" ht="15.95" customHeight="1" x14ac:dyDescent="0.25">
      <c r="A237" s="277" t="s">
        <v>1484</v>
      </c>
    </row>
    <row r="238" spans="1:4" ht="15.95" customHeight="1" thickBot="1" x14ac:dyDescent="0.3">
      <c r="A238" s="277" t="s">
        <v>1485</v>
      </c>
    </row>
    <row r="239" spans="1:4" ht="15.95" customHeight="1" thickBot="1" x14ac:dyDescent="0.3">
      <c r="A239" s="138" t="s">
        <v>1491</v>
      </c>
      <c r="B239" s="141" t="s">
        <v>389</v>
      </c>
      <c r="C239" s="139">
        <f>DATE(2020,3,6)</f>
        <v>43896</v>
      </c>
      <c r="D239" s="140" t="s">
        <v>421</v>
      </c>
    </row>
    <row r="240" spans="1:4" ht="15.95" customHeight="1" x14ac:dyDescent="0.25">
      <c r="A240" s="277" t="s">
        <v>1131</v>
      </c>
    </row>
    <row r="241" spans="1:4" ht="15.95" customHeight="1" thickBot="1" x14ac:dyDescent="0.3">
      <c r="A241" s="277" t="s">
        <v>1494</v>
      </c>
    </row>
    <row r="242" spans="1:4" ht="15.95" customHeight="1" thickBot="1" x14ac:dyDescent="0.3">
      <c r="A242" s="138" t="s">
        <v>1549</v>
      </c>
      <c r="B242" s="141" t="s">
        <v>389</v>
      </c>
      <c r="C242" s="139">
        <f>DATE(2020,3,6)</f>
        <v>43896</v>
      </c>
      <c r="D242" s="140" t="s">
        <v>421</v>
      </c>
    </row>
    <row r="243" spans="1:4" ht="15.95" customHeight="1" x14ac:dyDescent="0.25">
      <c r="A243" s="277" t="s">
        <v>1550</v>
      </c>
    </row>
    <row r="244" spans="1:4" ht="15.95" customHeight="1" x14ac:dyDescent="0.25">
      <c r="A244" s="277" t="s">
        <v>1551</v>
      </c>
    </row>
    <row r="245" spans="1:4" ht="15.95" customHeight="1" x14ac:dyDescent="0.25">
      <c r="A245" s="277" t="s">
        <v>1552</v>
      </c>
    </row>
    <row r="246" spans="1:4" ht="15.95" customHeight="1" thickBot="1" x14ac:dyDescent="0.3">
      <c r="A246" s="277" t="s">
        <v>1551</v>
      </c>
    </row>
    <row r="247" spans="1:4" ht="15.95" customHeight="1" thickBot="1" x14ac:dyDescent="0.3">
      <c r="A247" s="138" t="s">
        <v>1553</v>
      </c>
      <c r="B247" s="141" t="s">
        <v>389</v>
      </c>
      <c r="C247" s="139">
        <f>DATE(2020,3,6)</f>
        <v>43896</v>
      </c>
      <c r="D247" s="140" t="s">
        <v>421</v>
      </c>
    </row>
    <row r="248" spans="1:4" ht="15.95" customHeight="1" x14ac:dyDescent="0.25">
      <c r="A248" s="277" t="s">
        <v>1554</v>
      </c>
    </row>
    <row r="249" spans="1:4" ht="15.95" customHeight="1" x14ac:dyDescent="0.25">
      <c r="A249" s="277" t="s">
        <v>1555</v>
      </c>
    </row>
    <row r="250" spans="1:4" ht="15.95" customHeight="1" x14ac:dyDescent="0.25">
      <c r="A250" s="277" t="s">
        <v>1556</v>
      </c>
    </row>
    <row r="251" spans="1:4" ht="15.95" customHeight="1" x14ac:dyDescent="0.25">
      <c r="A251" s="277" t="s">
        <v>1558</v>
      </c>
    </row>
    <row r="252" spans="1:4" ht="15.95" customHeight="1" x14ac:dyDescent="0.25">
      <c r="A252" s="277" t="s">
        <v>1562</v>
      </c>
    </row>
    <row r="253" spans="1:4" ht="15.95" customHeight="1" x14ac:dyDescent="0.25">
      <c r="A253" s="277" t="s">
        <v>1563</v>
      </c>
    </row>
    <row r="254" spans="1:4" ht="15.95" customHeight="1" thickBot="1" x14ac:dyDescent="0.3">
      <c r="A254" s="277" t="s">
        <v>1564</v>
      </c>
    </row>
    <row r="255" spans="1:4" ht="15.95" customHeight="1" thickBot="1" x14ac:dyDescent="0.3">
      <c r="A255" s="138" t="s">
        <v>1567</v>
      </c>
      <c r="B255" s="141" t="s">
        <v>389</v>
      </c>
      <c r="C255" s="139">
        <f>DATE(2020,3,7)</f>
        <v>43897</v>
      </c>
      <c r="D255" s="140" t="s">
        <v>421</v>
      </c>
    </row>
    <row r="256" spans="1:4" ht="15.95" customHeight="1" x14ac:dyDescent="0.25">
      <c r="A256" s="277" t="s">
        <v>1569</v>
      </c>
    </row>
    <row r="257" spans="1:4" ht="15.95" customHeight="1" thickBot="1" x14ac:dyDescent="0.3">
      <c r="A257" s="277" t="s">
        <v>1568</v>
      </c>
    </row>
    <row r="258" spans="1:4" ht="15.95" customHeight="1" thickBot="1" x14ac:dyDescent="0.3">
      <c r="A258" s="138" t="s">
        <v>1570</v>
      </c>
      <c r="B258" s="141" t="s">
        <v>389</v>
      </c>
      <c r="C258" s="139">
        <f>DATE(2020,3,9)</f>
        <v>43899</v>
      </c>
      <c r="D258" s="140" t="s">
        <v>421</v>
      </c>
    </row>
    <row r="259" spans="1:4" ht="15.95" customHeight="1" x14ac:dyDescent="0.25">
      <c r="A259" s="277" t="s">
        <v>1571</v>
      </c>
    </row>
    <row r="260" spans="1:4" ht="15.95" customHeight="1" thickBot="1" x14ac:dyDescent="0.3">
      <c r="A260" s="277" t="s">
        <v>1572</v>
      </c>
      <c r="B260" s="277" t="s">
        <v>1573</v>
      </c>
    </row>
    <row r="261" spans="1:4" ht="15.95" customHeight="1" thickBot="1" x14ac:dyDescent="0.3">
      <c r="A261" s="138" t="s">
        <v>1574</v>
      </c>
      <c r="B261" s="141" t="s">
        <v>389</v>
      </c>
      <c r="C261" s="139">
        <f>DATE(2020,3,12)</f>
        <v>43902</v>
      </c>
      <c r="D261" s="140" t="s">
        <v>421</v>
      </c>
    </row>
    <row r="262" spans="1:4" ht="15.95" customHeight="1" x14ac:dyDescent="0.25">
      <c r="A262" s="277" t="s">
        <v>1131</v>
      </c>
    </row>
    <row r="263" spans="1:4" ht="15.95" customHeight="1" x14ac:dyDescent="0.25">
      <c r="A263" s="277" t="s">
        <v>1575</v>
      </c>
      <c r="B263" s="277" t="s">
        <v>1576</v>
      </c>
    </row>
    <row r="264" spans="1:4" ht="30" customHeight="1" x14ac:dyDescent="0.25">
      <c r="A264" s="137" t="s">
        <v>385</v>
      </c>
      <c r="B264" s="137"/>
    </row>
    <row r="265" spans="1:4" ht="30" customHeight="1" thickBot="1" x14ac:dyDescent="0.3">
      <c r="A265" s="137" t="s">
        <v>1578</v>
      </c>
      <c r="B265" s="137"/>
    </row>
    <row r="266" spans="1:4" ht="15.95" customHeight="1" thickBot="1" x14ac:dyDescent="0.3">
      <c r="A266" s="138" t="s">
        <v>1579</v>
      </c>
      <c r="B266" s="141" t="s">
        <v>389</v>
      </c>
      <c r="C266" s="139">
        <f>DATE(2020,4,3)</f>
        <v>43924</v>
      </c>
      <c r="D266" s="140" t="s">
        <v>1577</v>
      </c>
    </row>
    <row r="267" spans="1:4" ht="15.95" customHeight="1" x14ac:dyDescent="0.25">
      <c r="A267" s="277" t="s">
        <v>1122</v>
      </c>
    </row>
    <row r="268" spans="1:4" ht="15.95" customHeight="1" thickBot="1" x14ac:dyDescent="0.3">
      <c r="A268" s="277" t="s">
        <v>1597</v>
      </c>
    </row>
    <row r="269" spans="1:4" ht="15.95" customHeight="1" thickBot="1" x14ac:dyDescent="0.3">
      <c r="A269" s="138" t="s">
        <v>1663</v>
      </c>
      <c r="B269" s="141" t="s">
        <v>389</v>
      </c>
      <c r="C269" s="139">
        <f>DATE(2020,4,6)</f>
        <v>43927</v>
      </c>
      <c r="D269" s="140" t="s">
        <v>1664</v>
      </c>
    </row>
    <row r="270" spans="1:4" ht="15.95" customHeight="1" x14ac:dyDescent="0.25">
      <c r="A270" s="277" t="s">
        <v>1147</v>
      </c>
    </row>
    <row r="271" spans="1:4" ht="15.95" customHeight="1" thickBot="1" x14ac:dyDescent="0.3">
      <c r="A271" s="277" t="s">
        <v>1665</v>
      </c>
    </row>
    <row r="272" spans="1:4" ht="15.95" customHeight="1" thickBot="1" x14ac:dyDescent="0.3">
      <c r="A272" s="138" t="s">
        <v>1696</v>
      </c>
      <c r="B272" s="141" t="s">
        <v>389</v>
      </c>
      <c r="C272" s="139">
        <f>DATE(2020,4,10)</f>
        <v>43931</v>
      </c>
      <c r="D272" s="140" t="s">
        <v>627</v>
      </c>
    </row>
    <row r="273" spans="1:4" ht="15.95" customHeight="1" x14ac:dyDescent="0.25">
      <c r="A273" s="277" t="s">
        <v>1116</v>
      </c>
    </row>
    <row r="274" spans="1:4" ht="15.95" customHeight="1" thickBot="1" x14ac:dyDescent="0.3">
      <c r="A274" s="277" t="s">
        <v>1773</v>
      </c>
      <c r="B274" s="277" t="s">
        <v>1698</v>
      </c>
    </row>
    <row r="275" spans="1:4" ht="15.95" customHeight="1" thickBot="1" x14ac:dyDescent="0.3">
      <c r="A275" s="138" t="s">
        <v>1778</v>
      </c>
      <c r="B275" s="141" t="s">
        <v>389</v>
      </c>
      <c r="C275" s="139">
        <f>DATE(2020,4,14)</f>
        <v>43935</v>
      </c>
      <c r="D275" s="140" t="s">
        <v>627</v>
      </c>
    </row>
    <row r="276" spans="1:4" ht="15.95" customHeight="1" x14ac:dyDescent="0.25">
      <c r="A276" s="277" t="s">
        <v>1789</v>
      </c>
    </row>
    <row r="277" spans="1:4" ht="15.95" customHeight="1" x14ac:dyDescent="0.25">
      <c r="A277" s="277" t="s">
        <v>1802</v>
      </c>
      <c r="B277" s="277" t="s">
        <v>1804</v>
      </c>
    </row>
    <row r="278" spans="1:4" ht="15.95" customHeight="1" x14ac:dyDescent="0.25">
      <c r="A278" s="277" t="s">
        <v>1790</v>
      </c>
    </row>
    <row r="279" spans="1:4" ht="15.95" customHeight="1" x14ac:dyDescent="0.25">
      <c r="A279" s="277" t="s">
        <v>1779</v>
      </c>
      <c r="B279" s="277" t="s">
        <v>1438</v>
      </c>
    </row>
    <row r="280" spans="1:4" ht="15.95" customHeight="1" thickBot="1" x14ac:dyDescent="0.3">
      <c r="A280" s="277" t="s">
        <v>1803</v>
      </c>
      <c r="B280" s="277"/>
    </row>
    <row r="281" spans="1:4" ht="15.95" customHeight="1" thickBot="1" x14ac:dyDescent="0.3">
      <c r="A281" s="138" t="s">
        <v>1805</v>
      </c>
      <c r="B281" s="141" t="s">
        <v>389</v>
      </c>
      <c r="C281" s="139">
        <f>DATE(2020,4,16)</f>
        <v>43937</v>
      </c>
      <c r="D281" s="140" t="s">
        <v>627</v>
      </c>
    </row>
    <row r="282" spans="1:4" ht="15.95" customHeight="1" x14ac:dyDescent="0.25">
      <c r="A282" s="277" t="s">
        <v>1811</v>
      </c>
    </row>
    <row r="283" spans="1:4" ht="15.95" customHeight="1" thickBot="1" x14ac:dyDescent="0.3">
      <c r="A283" s="277" t="s">
        <v>1808</v>
      </c>
      <c r="B283" s="277" t="s">
        <v>1438</v>
      </c>
    </row>
    <row r="284" spans="1:4" ht="15.95" customHeight="1" thickBot="1" x14ac:dyDescent="0.3">
      <c r="A284" s="138" t="s">
        <v>1815</v>
      </c>
      <c r="B284" s="141" t="s">
        <v>389</v>
      </c>
      <c r="C284" s="139">
        <f>DATE(2020,4,16)</f>
        <v>43937</v>
      </c>
      <c r="D284" s="140" t="s">
        <v>386</v>
      </c>
    </row>
    <row r="285" spans="1:4" ht="15.95" customHeight="1" x14ac:dyDescent="0.25">
      <c r="A285" s="277" t="s">
        <v>1122</v>
      </c>
    </row>
    <row r="286" spans="1:4" ht="15.95" customHeight="1" thickBot="1" x14ac:dyDescent="0.3">
      <c r="A286" s="277" t="s">
        <v>1818</v>
      </c>
    </row>
    <row r="287" spans="1:4" ht="15.95" customHeight="1" thickBot="1" x14ac:dyDescent="0.3">
      <c r="A287" s="138" t="s">
        <v>1823</v>
      </c>
      <c r="B287" s="141" t="s">
        <v>389</v>
      </c>
      <c r="C287" s="139">
        <f>DATE(2020,4,28)</f>
        <v>43949</v>
      </c>
      <c r="D287" s="140" t="s">
        <v>627</v>
      </c>
    </row>
    <row r="288" spans="1:4" ht="15.95" customHeight="1" x14ac:dyDescent="0.25">
      <c r="A288" s="277" t="s">
        <v>1824</v>
      </c>
    </row>
    <row r="289" spans="1:4" ht="15.95" customHeight="1" x14ac:dyDescent="0.25">
      <c r="A289" s="277" t="s">
        <v>1826</v>
      </c>
    </row>
    <row r="290" spans="1:4" ht="15.95" customHeight="1" x14ac:dyDescent="0.25">
      <c r="A290" s="277" t="s">
        <v>1827</v>
      </c>
    </row>
    <row r="291" spans="1:4" ht="15.95" customHeight="1" thickBot="1" x14ac:dyDescent="0.3">
      <c r="A291" s="277" t="s">
        <v>1828</v>
      </c>
    </row>
    <row r="292" spans="1:4" ht="15.95" customHeight="1" thickBot="1" x14ac:dyDescent="0.3">
      <c r="A292" s="138" t="s">
        <v>1829</v>
      </c>
      <c r="B292" s="141" t="s">
        <v>389</v>
      </c>
      <c r="C292" s="139">
        <f>DATE(2020,5,8)</f>
        <v>43959</v>
      </c>
      <c r="D292" s="140" t="s">
        <v>627</v>
      </c>
    </row>
    <row r="293" spans="1:4" ht="15.95" customHeight="1" x14ac:dyDescent="0.25">
      <c r="A293" s="277" t="s">
        <v>1122</v>
      </c>
    </row>
    <row r="294" spans="1:4" ht="15.95" customHeight="1" thickBot="1" x14ac:dyDescent="0.3">
      <c r="A294" s="277" t="s">
        <v>1843</v>
      </c>
      <c r="B294" s="277" t="s">
        <v>1837</v>
      </c>
    </row>
    <row r="295" spans="1:4" ht="15.95" customHeight="1" thickBot="1" x14ac:dyDescent="0.3">
      <c r="A295" s="138" t="s">
        <v>1845</v>
      </c>
      <c r="B295" s="141" t="s">
        <v>389</v>
      </c>
      <c r="C295" s="139">
        <f>DATE(2020,5,13)</f>
        <v>43964</v>
      </c>
      <c r="D295" s="140" t="s">
        <v>627</v>
      </c>
    </row>
    <row r="296" spans="1:4" ht="15.95" customHeight="1" x14ac:dyDescent="0.25">
      <c r="A296" s="277" t="s">
        <v>1846</v>
      </c>
    </row>
    <row r="297" spans="1:4" ht="15.95" customHeight="1" x14ac:dyDescent="0.25">
      <c r="A297" s="277" t="s">
        <v>1853</v>
      </c>
      <c r="B297" s="277" t="s">
        <v>1837</v>
      </c>
    </row>
    <row r="298" spans="1:4" ht="15.95" customHeight="1" x14ac:dyDescent="0.25">
      <c r="A298" s="277" t="s">
        <v>1854</v>
      </c>
    </row>
    <row r="299" spans="1:4" ht="15.95" customHeight="1" x14ac:dyDescent="0.25">
      <c r="A299" s="277" t="s">
        <v>1850</v>
      </c>
    </row>
    <row r="300" spans="1:4" ht="15.95" customHeight="1" x14ac:dyDescent="0.25">
      <c r="A300" s="277" t="s">
        <v>1855</v>
      </c>
    </row>
    <row r="301" spans="1:4" ht="15.95" customHeight="1" x14ac:dyDescent="0.25">
      <c r="A301" s="277" t="s">
        <v>1856</v>
      </c>
    </row>
    <row r="302" spans="1:4" ht="15.95" customHeight="1" thickBot="1" x14ac:dyDescent="0.3">
      <c r="A302" s="277" t="s">
        <v>1852</v>
      </c>
    </row>
    <row r="303" spans="1:4" ht="15.95" customHeight="1" thickBot="1" x14ac:dyDescent="0.3">
      <c r="A303" s="138" t="s">
        <v>1857</v>
      </c>
      <c r="B303" s="141" t="s">
        <v>389</v>
      </c>
      <c r="C303" s="139">
        <f>DATE(2020,5,14)</f>
        <v>43965</v>
      </c>
      <c r="D303" s="140" t="s">
        <v>627</v>
      </c>
    </row>
    <row r="304" spans="1:4" ht="15.95" customHeight="1" x14ac:dyDescent="0.25">
      <c r="A304" s="277" t="s">
        <v>1858</v>
      </c>
    </row>
    <row r="305" spans="1:4" ht="15.95" customHeight="1" thickBot="1" x14ac:dyDescent="0.3">
      <c r="A305" s="277" t="s">
        <v>1860</v>
      </c>
    </row>
    <row r="306" spans="1:4" ht="15.95" customHeight="1" thickBot="1" x14ac:dyDescent="0.3">
      <c r="A306" s="138" t="s">
        <v>1869</v>
      </c>
      <c r="B306" s="141" t="s">
        <v>389</v>
      </c>
      <c r="C306" s="139">
        <f>DATE(2020,5,16)</f>
        <v>43967</v>
      </c>
      <c r="D306" s="140" t="s">
        <v>1240</v>
      </c>
    </row>
    <row r="307" spans="1:4" ht="15.95" customHeight="1" x14ac:dyDescent="0.25">
      <c r="A307" s="277" t="s">
        <v>1866</v>
      </c>
    </row>
    <row r="308" spans="1:4" ht="15.95" customHeight="1" thickBot="1" x14ac:dyDescent="0.3">
      <c r="A308" s="277" t="s">
        <v>1868</v>
      </c>
      <c r="B308" s="277" t="s">
        <v>1879</v>
      </c>
    </row>
    <row r="309" spans="1:4" ht="15.95" customHeight="1" thickBot="1" x14ac:dyDescent="0.3">
      <c r="A309" s="138" t="s">
        <v>1872</v>
      </c>
      <c r="B309" s="141" t="s">
        <v>389</v>
      </c>
      <c r="C309" s="139">
        <f>DATE(2020,5,29)</f>
        <v>43980</v>
      </c>
      <c r="D309" s="140" t="s">
        <v>1880</v>
      </c>
    </row>
    <row r="310" spans="1:4" ht="15.95" customHeight="1" x14ac:dyDescent="0.25">
      <c r="A310" s="277" t="s">
        <v>1873</v>
      </c>
    </row>
    <row r="311" spans="1:4" ht="15.95" customHeight="1" thickBot="1" x14ac:dyDescent="0.3">
      <c r="A311" s="277" t="s">
        <v>1878</v>
      </c>
      <c r="B311" s="277" t="s">
        <v>1438</v>
      </c>
    </row>
    <row r="312" spans="1:4" ht="15.95" customHeight="1" thickBot="1" x14ac:dyDescent="0.3">
      <c r="A312" s="138" t="s">
        <v>1881</v>
      </c>
      <c r="B312" s="141" t="s">
        <v>389</v>
      </c>
      <c r="C312" s="139">
        <f>DATE(2020,6,3)</f>
        <v>43985</v>
      </c>
      <c r="D312" s="140" t="s">
        <v>627</v>
      </c>
    </row>
    <row r="313" spans="1:4" ht="15.95" customHeight="1" x14ac:dyDescent="0.25">
      <c r="A313" s="277" t="s">
        <v>1882</v>
      </c>
    </row>
    <row r="314" spans="1:4" ht="15.95" customHeight="1" thickBot="1" x14ac:dyDescent="0.3">
      <c r="A314" s="277" t="s">
        <v>1893</v>
      </c>
      <c r="B314" s="277" t="s">
        <v>1438</v>
      </c>
    </row>
    <row r="315" spans="1:4" ht="15.95" customHeight="1" thickBot="1" x14ac:dyDescent="0.3">
      <c r="A315" s="138" t="s">
        <v>1895</v>
      </c>
      <c r="B315" s="141" t="s">
        <v>389</v>
      </c>
      <c r="C315" s="139">
        <f>DATE(2020,6,4)</f>
        <v>43986</v>
      </c>
      <c r="D315" s="140" t="s">
        <v>421</v>
      </c>
    </row>
    <row r="316" spans="1:4" ht="15.95" customHeight="1" x14ac:dyDescent="0.25">
      <c r="A316" s="277" t="s">
        <v>1896</v>
      </c>
      <c r="B316" s="277" t="s">
        <v>1902</v>
      </c>
    </row>
    <row r="317" spans="1:4" ht="15.95" customHeight="1" x14ac:dyDescent="0.25">
      <c r="A317" s="277" t="s">
        <v>1897</v>
      </c>
    </row>
    <row r="318" spans="1:4" ht="30" customHeight="1" x14ac:dyDescent="0.25">
      <c r="A318" s="137" t="s">
        <v>385</v>
      </c>
      <c r="B318" s="137"/>
    </row>
    <row r="319" spans="1:4" ht="30" customHeight="1" thickBot="1" x14ac:dyDescent="0.3">
      <c r="A319" s="137" t="s">
        <v>1899</v>
      </c>
      <c r="B319" s="137"/>
    </row>
    <row r="320" spans="1:4" ht="15.75" customHeight="1" thickBot="1" x14ac:dyDescent="0.3">
      <c r="A320" s="138" t="s">
        <v>1898</v>
      </c>
      <c r="B320" s="141" t="s">
        <v>389</v>
      </c>
      <c r="C320" s="139">
        <f>DATE(2020,6,8)</f>
        <v>43990</v>
      </c>
      <c r="D320" s="140" t="s">
        <v>627</v>
      </c>
    </row>
    <row r="321" spans="1:4" ht="15.95" customHeight="1" x14ac:dyDescent="0.25">
      <c r="A321" s="277" t="s">
        <v>1116</v>
      </c>
    </row>
    <row r="322" spans="1:4" ht="15.95" customHeight="1" x14ac:dyDescent="0.25">
      <c r="A322" s="277" t="s">
        <v>1910</v>
      </c>
      <c r="B322" s="277" t="s">
        <v>1902</v>
      </c>
    </row>
    <row r="323" spans="1:4" ht="15.95" customHeight="1" x14ac:dyDescent="0.25">
      <c r="A323" s="277" t="s">
        <v>1908</v>
      </c>
    </row>
    <row r="324" spans="1:4" ht="15.95" customHeight="1" thickBot="1" x14ac:dyDescent="0.3">
      <c r="A324" s="277" t="s">
        <v>1911</v>
      </c>
      <c r="B324" s="277" t="s">
        <v>1837</v>
      </c>
    </row>
    <row r="325" spans="1:4" ht="15.75" customHeight="1" thickBot="1" x14ac:dyDescent="0.3">
      <c r="A325" s="138" t="s">
        <v>1915</v>
      </c>
      <c r="B325" s="141" t="s">
        <v>389</v>
      </c>
      <c r="C325" s="139">
        <f>DATE(2020,6,12)</f>
        <v>43994</v>
      </c>
      <c r="D325" s="140" t="s">
        <v>627</v>
      </c>
    </row>
    <row r="326" spans="1:4" ht="15.95" customHeight="1" x14ac:dyDescent="0.25">
      <c r="A326" s="277" t="s">
        <v>1916</v>
      </c>
    </row>
    <row r="327" spans="1:4" ht="15.95" customHeight="1" thickBot="1" x14ac:dyDescent="0.3">
      <c r="A327" s="277" t="s">
        <v>1917</v>
      </c>
    </row>
    <row r="328" spans="1:4" ht="15.75" customHeight="1" thickBot="1" x14ac:dyDescent="0.3">
      <c r="A328" s="138" t="s">
        <v>1928</v>
      </c>
      <c r="B328" s="141" t="s">
        <v>389</v>
      </c>
      <c r="C328" s="139">
        <f>DATE(2020,6,16)</f>
        <v>43998</v>
      </c>
      <c r="D328" s="140" t="s">
        <v>627</v>
      </c>
    </row>
    <row r="329" spans="1:4" ht="15.95" customHeight="1" x14ac:dyDescent="0.25">
      <c r="A329" s="277" t="s">
        <v>1858</v>
      </c>
    </row>
    <row r="330" spans="1:4" ht="15.95" customHeight="1" x14ac:dyDescent="0.25">
      <c r="A330" s="277" t="s">
        <v>1926</v>
      </c>
    </row>
    <row r="331" spans="1:4" ht="15.95" customHeight="1" x14ac:dyDescent="0.25">
      <c r="A331" s="277" t="s">
        <v>1122</v>
      </c>
    </row>
    <row r="332" spans="1:4" ht="15.95" customHeight="1" x14ac:dyDescent="0.25">
      <c r="A332" s="277" t="s">
        <v>1925</v>
      </c>
      <c r="B332" s="277" t="s">
        <v>1837</v>
      </c>
    </row>
    <row r="333" spans="1:4" ht="15.95" customHeight="1" thickBot="1" x14ac:dyDescent="0.3">
      <c r="A333" s="277" t="s">
        <v>1927</v>
      </c>
    </row>
    <row r="334" spans="1:4" ht="15.75" customHeight="1" thickBot="1" x14ac:dyDescent="0.3">
      <c r="A334" s="138" t="s">
        <v>1935</v>
      </c>
      <c r="B334" s="141" t="s">
        <v>389</v>
      </c>
      <c r="C334" s="139">
        <f>DATE(2020,6,17)</f>
        <v>43999</v>
      </c>
      <c r="D334" s="140" t="s">
        <v>627</v>
      </c>
    </row>
    <row r="335" spans="1:4" ht="15.95" customHeight="1" x14ac:dyDescent="0.25">
      <c r="A335" s="277" t="s">
        <v>1936</v>
      </c>
    </row>
    <row r="336" spans="1:4" ht="15.95" customHeight="1" thickBot="1" x14ac:dyDescent="0.3">
      <c r="A336" s="277" t="s">
        <v>1937</v>
      </c>
    </row>
    <row r="337" spans="1:4" ht="15.75" customHeight="1" thickBot="1" x14ac:dyDescent="0.3">
      <c r="A337" s="138" t="s">
        <v>1939</v>
      </c>
      <c r="B337" s="141" t="s">
        <v>389</v>
      </c>
      <c r="C337" s="139">
        <f>DATE(2020,6,22)</f>
        <v>44004</v>
      </c>
      <c r="D337" s="140" t="s">
        <v>627</v>
      </c>
    </row>
    <row r="338" spans="1:4" ht="15.95" customHeight="1" x14ac:dyDescent="0.25">
      <c r="A338" s="277" t="s">
        <v>1116</v>
      </c>
    </row>
    <row r="339" spans="1:4" ht="15.95" customHeight="1" thickBot="1" x14ac:dyDescent="0.3">
      <c r="A339" s="277" t="s">
        <v>1940</v>
      </c>
    </row>
    <row r="340" spans="1:4" ht="15.75" customHeight="1" thickBot="1" x14ac:dyDescent="0.3">
      <c r="A340" s="138" t="s">
        <v>1941</v>
      </c>
      <c r="B340" s="141" t="s">
        <v>389</v>
      </c>
      <c r="C340" s="139">
        <f>DATE(2020,6,29)</f>
        <v>44011</v>
      </c>
      <c r="D340" s="140" t="s">
        <v>627</v>
      </c>
    </row>
    <row r="341" spans="1:4" ht="15.95" customHeight="1" x14ac:dyDescent="0.25">
      <c r="A341" s="277" t="s">
        <v>1116</v>
      </c>
    </row>
    <row r="342" spans="1:4" ht="15.95" customHeight="1" thickBot="1" x14ac:dyDescent="0.3">
      <c r="A342" s="277" t="s">
        <v>1942</v>
      </c>
    </row>
    <row r="343" spans="1:4" ht="15.75" customHeight="1" thickBot="1" x14ac:dyDescent="0.3">
      <c r="A343" s="138" t="s">
        <v>1950</v>
      </c>
      <c r="B343" s="141" t="s">
        <v>389</v>
      </c>
      <c r="C343" s="139">
        <f>DATE(2020,7,3)</f>
        <v>44015</v>
      </c>
      <c r="D343" s="140" t="s">
        <v>627</v>
      </c>
    </row>
    <row r="344" spans="1:4" ht="15.95" customHeight="1" x14ac:dyDescent="0.25">
      <c r="A344" s="277" t="s">
        <v>1116</v>
      </c>
    </row>
    <row r="345" spans="1:4" ht="15.95" customHeight="1" thickBot="1" x14ac:dyDescent="0.3">
      <c r="A345" s="277" t="s">
        <v>1951</v>
      </c>
    </row>
    <row r="346" spans="1:4" ht="15.75" customHeight="1" thickBot="1" x14ac:dyDescent="0.3">
      <c r="A346" s="138" t="s">
        <v>1957</v>
      </c>
      <c r="B346" s="141" t="s">
        <v>389</v>
      </c>
      <c r="C346" s="139">
        <f>DATE(2020,7,21)</f>
        <v>44033</v>
      </c>
      <c r="D346" s="140" t="s">
        <v>627</v>
      </c>
    </row>
    <row r="347" spans="1:4" ht="15.95" customHeight="1" x14ac:dyDescent="0.25">
      <c r="A347" s="277" t="s">
        <v>1122</v>
      </c>
    </row>
    <row r="348" spans="1:4" ht="15.95" customHeight="1" thickBot="1" x14ac:dyDescent="0.3">
      <c r="A348" s="277" t="s">
        <v>1959</v>
      </c>
      <c r="B348" s="277" t="s">
        <v>1837</v>
      </c>
    </row>
    <row r="349" spans="1:4" ht="15.75" customHeight="1" thickBot="1" x14ac:dyDescent="0.3">
      <c r="A349" s="138" t="s">
        <v>1961</v>
      </c>
      <c r="B349" s="141" t="s">
        <v>389</v>
      </c>
      <c r="C349" s="139">
        <f>DATE(2020,7,22)</f>
        <v>44034</v>
      </c>
      <c r="D349" s="140" t="s">
        <v>1962</v>
      </c>
    </row>
    <row r="350" spans="1:4" ht="15.95" customHeight="1" x14ac:dyDescent="0.25">
      <c r="A350" s="277" t="s">
        <v>1116</v>
      </c>
    </row>
    <row r="351" spans="1:4" ht="15.75" customHeight="1" thickBot="1" x14ac:dyDescent="0.3">
      <c r="A351" s="277" t="s">
        <v>1960</v>
      </c>
    </row>
    <row r="352" spans="1:4" ht="15.75" customHeight="1" thickBot="1" x14ac:dyDescent="0.3">
      <c r="A352" s="138" t="s">
        <v>1972</v>
      </c>
      <c r="B352" s="141" t="s">
        <v>389</v>
      </c>
      <c r="C352" s="139">
        <f>DATE(2020,7,22)</f>
        <v>44034</v>
      </c>
      <c r="D352" s="140" t="s">
        <v>1962</v>
      </c>
    </row>
    <row r="353" spans="1:4" ht="15.95" customHeight="1" x14ac:dyDescent="0.25">
      <c r="A353" s="277" t="s">
        <v>1973</v>
      </c>
    </row>
    <row r="354" spans="1:4" ht="15.95" customHeight="1" x14ac:dyDescent="0.25">
      <c r="A354" s="277" t="s">
        <v>1976</v>
      </c>
    </row>
    <row r="355" spans="1:4" ht="15.95" customHeight="1" thickBot="1" x14ac:dyDescent="0.3">
      <c r="A355" s="277" t="s">
        <v>1977</v>
      </c>
    </row>
    <row r="356" spans="1:4" ht="15.75" customHeight="1" thickBot="1" x14ac:dyDescent="0.3">
      <c r="A356" s="138" t="s">
        <v>1978</v>
      </c>
      <c r="B356" s="141" t="s">
        <v>389</v>
      </c>
      <c r="C356" s="139">
        <f>DATE(2020,7,27)</f>
        <v>44039</v>
      </c>
      <c r="D356" s="140" t="s">
        <v>1962</v>
      </c>
    </row>
    <row r="357" spans="1:4" ht="15.95" customHeight="1" x14ac:dyDescent="0.25">
      <c r="A357" s="277" t="s">
        <v>1122</v>
      </c>
    </row>
    <row r="358" spans="1:4" ht="15.95" customHeight="1" thickBot="1" x14ac:dyDescent="0.3">
      <c r="A358" s="277" t="s">
        <v>1979</v>
      </c>
    </row>
    <row r="359" spans="1:4" ht="15.75" customHeight="1" thickBot="1" x14ac:dyDescent="0.3">
      <c r="A359" s="138" t="s">
        <v>1980</v>
      </c>
      <c r="B359" s="141" t="s">
        <v>389</v>
      </c>
      <c r="C359" s="139">
        <f>DATE(2020,7,31)</f>
        <v>44043</v>
      </c>
      <c r="D359" s="140" t="s">
        <v>627</v>
      </c>
    </row>
    <row r="360" spans="1:4" ht="15.95" customHeight="1" x14ac:dyDescent="0.25">
      <c r="A360" s="277" t="s">
        <v>1116</v>
      </c>
    </row>
    <row r="361" spans="1:4" ht="15.75" customHeight="1" x14ac:dyDescent="0.25">
      <c r="A361" s="277" t="s">
        <v>1982</v>
      </c>
    </row>
    <row r="362" spans="1:4" ht="15.95" customHeight="1" x14ac:dyDescent="0.25">
      <c r="A362" s="277" t="s">
        <v>1983</v>
      </c>
    </row>
    <row r="363" spans="1:4" ht="15.95" customHeight="1" x14ac:dyDescent="0.25">
      <c r="A363" s="277" t="s">
        <v>1984</v>
      </c>
    </row>
    <row r="364" spans="1:4" ht="30" customHeight="1" x14ac:dyDescent="0.25">
      <c r="A364" s="137" t="s">
        <v>385</v>
      </c>
      <c r="B364" s="137"/>
    </row>
    <row r="365" spans="1:4" ht="30" customHeight="1" thickBot="1" x14ac:dyDescent="0.3">
      <c r="A365" s="137" t="s">
        <v>2001</v>
      </c>
      <c r="B365" s="137"/>
    </row>
    <row r="366" spans="1:4" ht="15.75" customHeight="1" thickBot="1" x14ac:dyDescent="0.3">
      <c r="A366" s="138" t="s">
        <v>2002</v>
      </c>
      <c r="B366" s="141" t="s">
        <v>389</v>
      </c>
      <c r="C366" s="139">
        <f>DATE(2020,8,1)</f>
        <v>44044</v>
      </c>
      <c r="D366" s="140" t="s">
        <v>2003</v>
      </c>
    </row>
    <row r="367" spans="1:4" ht="15.95" customHeight="1" x14ac:dyDescent="0.25">
      <c r="A367" s="277" t="s">
        <v>1985</v>
      </c>
    </row>
    <row r="368" spans="1:4" ht="15.95" customHeight="1" thickBot="1" x14ac:dyDescent="0.3">
      <c r="A368" s="277" t="s">
        <v>2004</v>
      </c>
      <c r="B368" s="277" t="s">
        <v>2000</v>
      </c>
    </row>
    <row r="369" spans="1:4" ht="15.75" customHeight="1" thickBot="1" x14ac:dyDescent="0.3">
      <c r="A369" s="138" t="s">
        <v>2006</v>
      </c>
      <c r="B369" s="141" t="s">
        <v>389</v>
      </c>
      <c r="C369" s="139">
        <f>DATE(2020,8,5)</f>
        <v>44048</v>
      </c>
      <c r="D369" s="140" t="s">
        <v>1962</v>
      </c>
    </row>
    <row r="370" spans="1:4" ht="15.95" customHeight="1" x14ac:dyDescent="0.25">
      <c r="A370" s="277" t="s">
        <v>1122</v>
      </c>
    </row>
    <row r="371" spans="1:4" ht="15.95" customHeight="1" x14ac:dyDescent="0.25">
      <c r="A371" s="277" t="s">
        <v>2011</v>
      </c>
      <c r="B371" s="277" t="s">
        <v>1837</v>
      </c>
    </row>
    <row r="372" spans="1:4" ht="15.95" customHeight="1" x14ac:dyDescent="0.25">
      <c r="A372" s="277" t="s">
        <v>1131</v>
      </c>
    </row>
    <row r="373" spans="1:4" ht="15.95" customHeight="1" thickBot="1" x14ac:dyDescent="0.3">
      <c r="A373" s="277" t="s">
        <v>2014</v>
      </c>
      <c r="B373" s="277" t="s">
        <v>1837</v>
      </c>
    </row>
    <row r="374" spans="1:4" ht="15.75" customHeight="1" thickBot="1" x14ac:dyDescent="0.3">
      <c r="A374" s="138" t="s">
        <v>2147</v>
      </c>
      <c r="B374" s="141" t="s">
        <v>389</v>
      </c>
      <c r="C374" s="139">
        <f>DATE(2020,8,6)</f>
        <v>44049</v>
      </c>
      <c r="D374" s="140" t="s">
        <v>1962</v>
      </c>
    </row>
    <row r="375" spans="1:4" ht="15.95" customHeight="1" x14ac:dyDescent="0.25">
      <c r="A375" s="277" t="s">
        <v>2148</v>
      </c>
    </row>
    <row r="376" spans="1:4" ht="15.95" customHeight="1" x14ac:dyDescent="0.25">
      <c r="A376" s="277" t="s">
        <v>2149</v>
      </c>
      <c r="B376" s="277" t="s">
        <v>1837</v>
      </c>
    </row>
    <row r="377" spans="1:4" ht="15.95" customHeight="1" thickBot="1" x14ac:dyDescent="0.3">
      <c r="A377" s="277" t="s">
        <v>2150</v>
      </c>
      <c r="B377" s="277" t="s">
        <v>2151</v>
      </c>
    </row>
    <row r="378" spans="1:4" ht="15.75" customHeight="1" thickBot="1" x14ac:dyDescent="0.3">
      <c r="A378" s="138" t="s">
        <v>2152</v>
      </c>
      <c r="B378" s="141" t="s">
        <v>389</v>
      </c>
      <c r="C378" s="139">
        <f>DATE(2020,8,6)</f>
        <v>44049</v>
      </c>
      <c r="D378" s="140" t="s">
        <v>1962</v>
      </c>
    </row>
    <row r="379" spans="1:4" ht="15.95" customHeight="1" x14ac:dyDescent="0.25">
      <c r="A379" s="277" t="s">
        <v>1147</v>
      </c>
    </row>
    <row r="380" spans="1:4" ht="15.95" customHeight="1" x14ac:dyDescent="0.25">
      <c r="A380" s="277" t="s">
        <v>2153</v>
      </c>
      <c r="B380" s="277" t="s">
        <v>1902</v>
      </c>
    </row>
    <row r="381" spans="1:4" ht="15.95" customHeight="1" x14ac:dyDescent="0.25">
      <c r="A381" s="277" t="s">
        <v>1131</v>
      </c>
    </row>
    <row r="382" spans="1:4" ht="15.95" customHeight="1" thickBot="1" x14ac:dyDescent="0.3">
      <c r="A382" s="277" t="s">
        <v>2154</v>
      </c>
      <c r="B382" s="277" t="s">
        <v>1837</v>
      </c>
    </row>
    <row r="383" spans="1:4" ht="15.75" customHeight="1" thickBot="1" x14ac:dyDescent="0.3">
      <c r="A383" s="138" t="s">
        <v>2157</v>
      </c>
      <c r="B383" s="141" t="s">
        <v>389</v>
      </c>
      <c r="C383" s="139">
        <f>DATE(2020,8,8)</f>
        <v>44051</v>
      </c>
      <c r="D383" s="140" t="s">
        <v>1962</v>
      </c>
    </row>
    <row r="384" spans="1:4" ht="15.95" customHeight="1" x14ac:dyDescent="0.25">
      <c r="A384" s="277" t="s">
        <v>1116</v>
      </c>
    </row>
    <row r="385" spans="1:4" ht="15.95" customHeight="1" thickBot="1" x14ac:dyDescent="0.3">
      <c r="A385" s="277" t="s">
        <v>2155</v>
      </c>
      <c r="B385" s="277" t="s">
        <v>1837</v>
      </c>
    </row>
    <row r="386" spans="1:4" ht="15.75" customHeight="1" thickBot="1" x14ac:dyDescent="0.3">
      <c r="A386" s="138" t="s">
        <v>2207</v>
      </c>
      <c r="B386" s="141" t="s">
        <v>389</v>
      </c>
      <c r="C386" s="139">
        <f>DATE(2020,8,10)</f>
        <v>44053</v>
      </c>
      <c r="D386" s="140" t="s">
        <v>627</v>
      </c>
    </row>
    <row r="387" spans="1:4" ht="15.95" customHeight="1" x14ac:dyDescent="0.25">
      <c r="A387" s="277" t="s">
        <v>1116</v>
      </c>
    </row>
    <row r="388" spans="1:4" ht="71.25" customHeight="1" thickBot="1" x14ac:dyDescent="0.3">
      <c r="A388" s="455" t="s">
        <v>2208</v>
      </c>
      <c r="B388" s="277" t="s">
        <v>1902</v>
      </c>
    </row>
    <row r="389" spans="1:4" ht="15.75" customHeight="1" thickBot="1" x14ac:dyDescent="0.3">
      <c r="A389" s="138" t="s">
        <v>2220</v>
      </c>
      <c r="B389" s="141" t="s">
        <v>389</v>
      </c>
      <c r="C389" s="139">
        <f>DATE(2020,8,10)</f>
        <v>44053</v>
      </c>
      <c r="D389" s="140" t="s">
        <v>627</v>
      </c>
    </row>
    <row r="390" spans="1:4" ht="15.95" customHeight="1" x14ac:dyDescent="0.25">
      <c r="A390" s="277" t="s">
        <v>1116</v>
      </c>
    </row>
    <row r="391" spans="1:4" ht="15.95" customHeight="1" x14ac:dyDescent="0.25">
      <c r="A391" s="277" t="s">
        <v>2228</v>
      </c>
      <c r="B391" s="277" t="s">
        <v>1902</v>
      </c>
    </row>
    <row r="392" spans="1:4" ht="15.95" customHeight="1" x14ac:dyDescent="0.25">
      <c r="A392" s="277" t="s">
        <v>2226</v>
      </c>
    </row>
    <row r="393" spans="1:4" ht="15.95" customHeight="1" thickBot="1" x14ac:dyDescent="0.3">
      <c r="A393" s="277" t="s">
        <v>2227</v>
      </c>
      <c r="B393" s="277" t="s">
        <v>1837</v>
      </c>
    </row>
    <row r="394" spans="1:4" ht="15.75" customHeight="1" thickBot="1" x14ac:dyDescent="0.3">
      <c r="A394" s="138" t="s">
        <v>2229</v>
      </c>
      <c r="B394" s="141" t="s">
        <v>389</v>
      </c>
      <c r="C394" s="139">
        <f>DATE(2020,8,11)</f>
        <v>44054</v>
      </c>
      <c r="D394" s="140" t="s">
        <v>1962</v>
      </c>
    </row>
    <row r="395" spans="1:4" ht="15.95" customHeight="1" x14ac:dyDescent="0.25">
      <c r="A395" s="277" t="s">
        <v>1131</v>
      </c>
      <c r="B395" s="277" t="s">
        <v>2233</v>
      </c>
    </row>
    <row r="396" spans="1:4" ht="15.95" customHeight="1" x14ac:dyDescent="0.25">
      <c r="A396" s="277" t="s">
        <v>2230</v>
      </c>
      <c r="B396" s="277" t="s">
        <v>2234</v>
      </c>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9"/>
  <sheetViews>
    <sheetView topLeftCell="F1" workbookViewId="0">
      <selection activeCell="L11" sqref="L11:L12"/>
    </sheetView>
  </sheetViews>
  <sheetFormatPr defaultColWidth="9" defaultRowHeight="15.75" x14ac:dyDescent="0.2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9" customWidth="1"/>
    <col min="12" max="12" width="51.625" style="1" customWidth="1"/>
    <col min="13" max="16384" width="9" style="1"/>
  </cols>
  <sheetData>
    <row r="1" spans="1:12" ht="15.6" customHeight="1" x14ac:dyDescent="0.25">
      <c r="A1" s="2"/>
      <c r="B1" s="2"/>
      <c r="C1" s="2"/>
      <c r="D1" s="2"/>
      <c r="E1" s="463" t="s">
        <v>677</v>
      </c>
      <c r="F1" s="459"/>
      <c r="G1" s="233"/>
      <c r="H1" s="234" t="s">
        <v>229</v>
      </c>
      <c r="I1" s="235"/>
      <c r="J1" s="236"/>
      <c r="K1" s="237"/>
      <c r="L1" s="233"/>
    </row>
    <row r="2" spans="1:12" ht="17.100000000000001" customHeight="1" x14ac:dyDescent="0.25">
      <c r="A2" s="2"/>
      <c r="B2" s="2"/>
      <c r="C2" s="2"/>
      <c r="D2" s="2"/>
      <c r="E2" s="459"/>
      <c r="F2" s="459"/>
      <c r="G2" s="238" t="s">
        <v>546</v>
      </c>
      <c r="H2" s="158">
        <f>COUNTIF(G10:G69,"Not POR")</f>
        <v>0</v>
      </c>
      <c r="I2" s="235"/>
      <c r="J2" s="236"/>
      <c r="K2" s="237"/>
      <c r="L2" s="233"/>
    </row>
    <row r="3" spans="1:12" ht="17.100000000000001" customHeight="1" x14ac:dyDescent="0.25">
      <c r="A3" s="2"/>
      <c r="B3" s="2"/>
      <c r="C3" s="2"/>
      <c r="D3" s="2"/>
      <c r="E3" s="459"/>
      <c r="F3" s="459"/>
      <c r="G3" s="239" t="s">
        <v>547</v>
      </c>
      <c r="H3" s="158">
        <f>COUNTIF(G10:G69,"Pending update")</f>
        <v>0</v>
      </c>
      <c r="I3" s="235"/>
      <c r="J3" s="236"/>
      <c r="K3" s="237"/>
      <c r="L3" s="233"/>
    </row>
    <row r="4" spans="1:12" ht="17.100000000000001" customHeight="1" x14ac:dyDescent="0.25">
      <c r="A4" s="2"/>
      <c r="B4" s="2"/>
      <c r="C4" s="2"/>
      <c r="D4" s="2"/>
      <c r="E4" s="459"/>
      <c r="F4" s="459"/>
      <c r="G4" s="240" t="s">
        <v>548</v>
      </c>
      <c r="H4" s="158">
        <f>COUNTIF(G13:G71,"CHN validation")</f>
        <v>0</v>
      </c>
      <c r="I4" s="235"/>
      <c r="J4" s="236"/>
      <c r="K4" s="237"/>
      <c r="L4" s="233"/>
    </row>
    <row r="5" spans="1:12" ht="17.100000000000001" customHeight="1" x14ac:dyDescent="0.25">
      <c r="A5" s="2"/>
      <c r="B5" s="2"/>
      <c r="C5" s="2"/>
      <c r="D5" s="2"/>
      <c r="E5" s="459"/>
      <c r="F5" s="459"/>
      <c r="G5" s="241" t="s">
        <v>549</v>
      </c>
      <c r="H5" s="158">
        <f>COUNTIF(G10:G69,"New Item")</f>
        <v>0</v>
      </c>
      <c r="I5" s="235"/>
      <c r="J5" s="236"/>
      <c r="K5" s="237"/>
      <c r="L5" s="233"/>
    </row>
    <row r="6" spans="1:12" ht="17.100000000000001" customHeight="1" x14ac:dyDescent="0.25">
      <c r="A6" s="2"/>
      <c r="B6" s="2"/>
      <c r="C6" s="2"/>
      <c r="D6" s="2"/>
      <c r="E6" s="459"/>
      <c r="F6" s="459"/>
      <c r="G6" s="242" t="s">
        <v>1</v>
      </c>
      <c r="H6" s="158">
        <f>COUNTIF(G15:G73,"Modified")</f>
        <v>0</v>
      </c>
      <c r="I6" s="235"/>
      <c r="J6" s="236"/>
      <c r="K6" s="237"/>
      <c r="L6" s="233"/>
    </row>
    <row r="7" spans="1:12" ht="17.100000000000001" customHeight="1" x14ac:dyDescent="0.25">
      <c r="A7" s="2"/>
      <c r="B7" s="2"/>
      <c r="C7" s="2"/>
      <c r="D7" s="2"/>
      <c r="E7" s="459"/>
      <c r="F7" s="459"/>
      <c r="G7" s="146" t="s">
        <v>550</v>
      </c>
      <c r="H7" s="158">
        <f>COUNTIF(G10:G69,"Ready")</f>
        <v>60</v>
      </c>
      <c r="I7" s="235"/>
      <c r="J7" s="236"/>
      <c r="K7" s="237"/>
      <c r="L7" s="233"/>
    </row>
    <row r="8" spans="1:12" ht="17.45" customHeight="1" thickBot="1" x14ac:dyDescent="0.3">
      <c r="A8" s="2"/>
      <c r="B8" s="2"/>
      <c r="C8" s="2"/>
      <c r="D8" s="2"/>
      <c r="E8" s="460"/>
      <c r="F8" s="460"/>
      <c r="G8" s="243" t="s">
        <v>551</v>
      </c>
      <c r="H8" s="158">
        <f>COUNTIF(G10:G69,"Not ready")</f>
        <v>0</v>
      </c>
      <c r="I8" s="244"/>
      <c r="J8" s="245"/>
      <c r="K8" s="237"/>
      <c r="L8" s="233"/>
    </row>
    <row r="9" spans="1:12" ht="39.6" customHeight="1" x14ac:dyDescent="0.25">
      <c r="A9" s="246" t="s">
        <v>53</v>
      </c>
      <c r="B9" s="5" t="s">
        <v>552</v>
      </c>
      <c r="C9" s="5" t="s">
        <v>578</v>
      </c>
      <c r="D9" s="5" t="s">
        <v>640</v>
      </c>
      <c r="E9" s="5" t="s">
        <v>641</v>
      </c>
      <c r="F9" s="5" t="s">
        <v>54</v>
      </c>
      <c r="G9" s="247" t="s">
        <v>3</v>
      </c>
      <c r="H9" s="247" t="s">
        <v>55</v>
      </c>
      <c r="I9" s="247" t="s">
        <v>4</v>
      </c>
      <c r="J9" s="247" t="s">
        <v>553</v>
      </c>
      <c r="K9" s="5" t="s">
        <v>5</v>
      </c>
      <c r="L9" s="248" t="s">
        <v>554</v>
      </c>
    </row>
    <row r="10" spans="1:12" ht="16.5" customHeight="1" x14ac:dyDescent="0.25">
      <c r="A10" s="99">
        <v>1</v>
      </c>
      <c r="B10" s="148"/>
      <c r="C10" s="148"/>
      <c r="D10" s="73" t="s">
        <v>642</v>
      </c>
      <c r="E10" s="73" t="s">
        <v>650</v>
      </c>
      <c r="F10" s="72"/>
      <c r="G10" s="146" t="s">
        <v>550</v>
      </c>
      <c r="H10" s="72"/>
      <c r="I10" s="72"/>
      <c r="J10" s="73"/>
      <c r="K10" s="73"/>
      <c r="L10" s="150"/>
    </row>
    <row r="11" spans="1:12" ht="16.5" customHeight="1" x14ac:dyDescent="0.25">
      <c r="A11" s="99">
        <v>2</v>
      </c>
      <c r="B11" s="148"/>
      <c r="C11" s="148"/>
      <c r="D11" s="73" t="s">
        <v>643</v>
      </c>
      <c r="E11" s="268" t="s">
        <v>651</v>
      </c>
      <c r="F11" s="99"/>
      <c r="G11" s="146" t="s">
        <v>550</v>
      </c>
      <c r="H11" s="99"/>
      <c r="I11" s="129"/>
      <c r="J11" s="250"/>
      <c r="K11" s="98"/>
      <c r="L11" s="461" t="s">
        <v>2225</v>
      </c>
    </row>
    <row r="12" spans="1:12" ht="16.5" customHeight="1" x14ac:dyDescent="0.25">
      <c r="A12" s="99">
        <v>3</v>
      </c>
      <c r="B12" s="148"/>
      <c r="C12" s="148"/>
      <c r="D12" s="73" t="s">
        <v>643</v>
      </c>
      <c r="E12" s="268" t="s">
        <v>652</v>
      </c>
      <c r="F12" s="99"/>
      <c r="G12" s="146" t="s">
        <v>550</v>
      </c>
      <c r="H12" s="99"/>
      <c r="I12" s="129"/>
      <c r="J12" s="250"/>
      <c r="K12" s="98"/>
      <c r="L12" s="462"/>
    </row>
    <row r="13" spans="1:12" ht="16.5" customHeight="1" x14ac:dyDescent="0.25">
      <c r="A13" s="99">
        <v>4</v>
      </c>
      <c r="B13" s="148"/>
      <c r="C13" s="148"/>
      <c r="D13" s="73" t="s">
        <v>644</v>
      </c>
      <c r="E13" s="270" t="s">
        <v>653</v>
      </c>
      <c r="F13" s="99"/>
      <c r="G13" s="146" t="s">
        <v>550</v>
      </c>
      <c r="H13" s="99"/>
      <c r="I13" s="129"/>
      <c r="J13" s="375" t="s">
        <v>1813</v>
      </c>
      <c r="K13" s="98"/>
      <c r="L13" s="128"/>
    </row>
    <row r="14" spans="1:12" ht="16.5" customHeight="1" x14ac:dyDescent="0.25">
      <c r="A14" s="99">
        <v>5</v>
      </c>
      <c r="B14" s="148"/>
      <c r="C14" s="148"/>
      <c r="D14" s="73" t="s">
        <v>643</v>
      </c>
      <c r="E14" s="268" t="s">
        <v>654</v>
      </c>
      <c r="F14" s="99"/>
      <c r="G14" s="146" t="s">
        <v>550</v>
      </c>
      <c r="H14" s="99"/>
      <c r="I14" s="129"/>
      <c r="J14" s="251"/>
      <c r="K14" s="217"/>
      <c r="L14" s="128"/>
    </row>
    <row r="15" spans="1:12" ht="16.5" customHeight="1" x14ac:dyDescent="0.25">
      <c r="A15" s="99">
        <v>6</v>
      </c>
      <c r="B15" s="148"/>
      <c r="C15" s="148"/>
      <c r="D15" s="73" t="s">
        <v>642</v>
      </c>
      <c r="E15" s="73" t="s">
        <v>655</v>
      </c>
      <c r="F15" s="99"/>
      <c r="G15" s="146" t="s">
        <v>550</v>
      </c>
      <c r="H15" s="99"/>
      <c r="I15" s="129" t="s">
        <v>1812</v>
      </c>
      <c r="J15" s="250"/>
      <c r="K15" s="98" t="s">
        <v>555</v>
      </c>
      <c r="L15" s="128"/>
    </row>
    <row r="16" spans="1:12" ht="16.5" customHeight="1" x14ac:dyDescent="0.25">
      <c r="A16" s="99">
        <v>7</v>
      </c>
      <c r="B16" s="148"/>
      <c r="C16" s="148"/>
      <c r="D16" s="73" t="s">
        <v>642</v>
      </c>
      <c r="E16" s="73" t="s">
        <v>656</v>
      </c>
      <c r="F16" s="99"/>
      <c r="G16" s="146" t="s">
        <v>550</v>
      </c>
      <c r="H16" s="99"/>
      <c r="I16" s="252"/>
      <c r="J16" s="250"/>
      <c r="K16" s="98"/>
      <c r="L16" s="128"/>
    </row>
    <row r="17" spans="1:12" ht="16.5" customHeight="1" x14ac:dyDescent="0.25">
      <c r="A17" s="99">
        <v>8</v>
      </c>
      <c r="B17" s="148"/>
      <c r="C17" s="148"/>
      <c r="D17" s="73" t="s">
        <v>642</v>
      </c>
      <c r="E17" s="108" t="s">
        <v>657</v>
      </c>
      <c r="F17" s="99"/>
      <c r="G17" s="146" t="s">
        <v>550</v>
      </c>
      <c r="H17" s="99"/>
      <c r="I17" s="129" t="s">
        <v>79</v>
      </c>
      <c r="J17" s="250"/>
      <c r="K17" s="98"/>
      <c r="L17" s="128"/>
    </row>
    <row r="18" spans="1:12" ht="16.5" customHeight="1" x14ac:dyDescent="0.25">
      <c r="A18" s="99">
        <v>9</v>
      </c>
      <c r="B18" s="148"/>
      <c r="C18" s="148"/>
      <c r="D18" s="73" t="s">
        <v>642</v>
      </c>
      <c r="E18" s="108" t="s">
        <v>658</v>
      </c>
      <c r="F18" s="99"/>
      <c r="G18" s="146" t="s">
        <v>550</v>
      </c>
      <c r="H18" s="99"/>
      <c r="I18" s="129" t="s">
        <v>556</v>
      </c>
      <c r="J18" s="250"/>
      <c r="K18" s="98"/>
      <c r="L18" s="128"/>
    </row>
    <row r="19" spans="1:12" ht="16.5" customHeight="1" x14ac:dyDescent="0.25">
      <c r="A19" s="99">
        <v>10</v>
      </c>
      <c r="B19" s="148"/>
      <c r="C19" s="148"/>
      <c r="D19" s="73" t="s">
        <v>642</v>
      </c>
      <c r="E19" s="168" t="s">
        <v>659</v>
      </c>
      <c r="F19" s="99"/>
      <c r="G19" s="146" t="s">
        <v>550</v>
      </c>
      <c r="H19" s="99"/>
      <c r="I19" s="129" t="s">
        <v>557</v>
      </c>
      <c r="J19" s="250"/>
      <c r="K19" s="98"/>
      <c r="L19" s="128"/>
    </row>
    <row r="20" spans="1:12" ht="16.5" customHeight="1" x14ac:dyDescent="0.25">
      <c r="A20" s="99">
        <v>11</v>
      </c>
      <c r="B20" s="148"/>
      <c r="C20" s="148"/>
      <c r="D20" s="73" t="s">
        <v>642</v>
      </c>
      <c r="E20" s="168" t="s">
        <v>660</v>
      </c>
      <c r="F20" s="99"/>
      <c r="G20" s="146" t="s">
        <v>550</v>
      </c>
      <c r="H20" s="99"/>
      <c r="I20" s="129" t="s">
        <v>558</v>
      </c>
      <c r="J20" s="250"/>
      <c r="K20" s="98"/>
      <c r="L20" s="128"/>
    </row>
    <row r="21" spans="1:12" ht="16.5" customHeight="1" x14ac:dyDescent="0.25">
      <c r="A21" s="99">
        <v>12</v>
      </c>
      <c r="B21" s="148"/>
      <c r="C21" s="148"/>
      <c r="D21" s="73" t="s">
        <v>642</v>
      </c>
      <c r="E21" s="168" t="s">
        <v>661</v>
      </c>
      <c r="F21" s="99"/>
      <c r="G21" s="146" t="s">
        <v>550</v>
      </c>
      <c r="H21" s="99"/>
      <c r="I21" s="129" t="s">
        <v>559</v>
      </c>
      <c r="J21" s="250"/>
      <c r="K21" s="98"/>
      <c r="L21" s="128"/>
    </row>
    <row r="22" spans="1:12" ht="16.5" customHeight="1" x14ac:dyDescent="0.25">
      <c r="A22" s="99">
        <v>13</v>
      </c>
      <c r="B22" s="148"/>
      <c r="C22" s="148"/>
      <c r="D22" s="73" t="s">
        <v>642</v>
      </c>
      <c r="E22" s="168" t="s">
        <v>662</v>
      </c>
      <c r="F22" s="99"/>
      <c r="G22" s="146" t="s">
        <v>550</v>
      </c>
      <c r="H22" s="99"/>
      <c r="I22" s="129" t="s">
        <v>560</v>
      </c>
      <c r="J22" s="250"/>
      <c r="K22" s="98"/>
      <c r="L22" s="128"/>
    </row>
    <row r="23" spans="1:12" ht="16.5" customHeight="1" x14ac:dyDescent="0.25">
      <c r="A23" s="99">
        <v>14</v>
      </c>
      <c r="B23" s="148"/>
      <c r="C23" s="148"/>
      <c r="D23" s="73" t="s">
        <v>642</v>
      </c>
      <c r="E23" s="168" t="s">
        <v>663</v>
      </c>
      <c r="F23" s="99"/>
      <c r="G23" s="146" t="s">
        <v>550</v>
      </c>
      <c r="H23" s="99"/>
      <c r="I23" s="129" t="s">
        <v>561</v>
      </c>
      <c r="J23" s="250"/>
      <c r="K23" s="98"/>
      <c r="L23" s="128"/>
    </row>
    <row r="24" spans="1:12" ht="16.5" customHeight="1" x14ac:dyDescent="0.25">
      <c r="A24" s="99">
        <v>15</v>
      </c>
      <c r="B24" s="148"/>
      <c r="C24" s="148"/>
      <c r="D24" s="73" t="s">
        <v>642</v>
      </c>
      <c r="E24" s="168" t="s">
        <v>664</v>
      </c>
      <c r="F24" s="99"/>
      <c r="G24" s="146" t="s">
        <v>550</v>
      </c>
      <c r="H24" s="99"/>
      <c r="I24" s="129"/>
      <c r="J24" s="251"/>
      <c r="K24" s="263" t="s">
        <v>562</v>
      </c>
      <c r="L24" s="249"/>
    </row>
    <row r="25" spans="1:12" ht="16.5" customHeight="1" x14ac:dyDescent="0.25">
      <c r="A25" s="99">
        <v>16</v>
      </c>
      <c r="B25" s="148"/>
      <c r="C25" s="148"/>
      <c r="D25" s="73" t="s">
        <v>645</v>
      </c>
      <c r="E25" s="168" t="s">
        <v>665</v>
      </c>
      <c r="F25" s="99"/>
      <c r="G25" s="146" t="s">
        <v>550</v>
      </c>
      <c r="H25" s="99"/>
      <c r="I25" s="129"/>
      <c r="J25" s="250"/>
      <c r="K25" s="263" t="s">
        <v>1465</v>
      </c>
      <c r="L25" s="249" t="s">
        <v>1394</v>
      </c>
    </row>
    <row r="26" spans="1:12" ht="16.5" customHeight="1" x14ac:dyDescent="0.25">
      <c r="A26" s="99">
        <v>17</v>
      </c>
      <c r="B26" s="148"/>
      <c r="C26" s="148"/>
      <c r="D26" s="73" t="s">
        <v>646</v>
      </c>
      <c r="E26" s="73" t="s">
        <v>666</v>
      </c>
      <c r="F26" s="99"/>
      <c r="G26" s="40" t="s">
        <v>7</v>
      </c>
      <c r="H26" s="99"/>
      <c r="I26" s="129"/>
      <c r="J26" s="250"/>
      <c r="K26" s="71" t="s">
        <v>563</v>
      </c>
      <c r="L26" s="249"/>
    </row>
    <row r="27" spans="1:12" ht="16.5" customHeight="1" x14ac:dyDescent="0.25">
      <c r="A27" s="99">
        <v>18</v>
      </c>
      <c r="B27" s="148"/>
      <c r="C27" s="148"/>
      <c r="D27" s="73" t="s">
        <v>646</v>
      </c>
      <c r="E27" s="253" t="s">
        <v>1400</v>
      </c>
      <c r="F27" s="99"/>
      <c r="G27" s="146" t="s">
        <v>550</v>
      </c>
      <c r="H27" s="99"/>
      <c r="I27" s="129"/>
      <c r="J27" s="250"/>
      <c r="K27" s="254" t="s">
        <v>564</v>
      </c>
      <c r="L27" s="255"/>
    </row>
    <row r="28" spans="1:12" ht="16.5" customHeight="1" x14ac:dyDescent="0.25">
      <c r="A28" s="99">
        <v>19</v>
      </c>
      <c r="B28" s="148"/>
      <c r="C28" s="148"/>
      <c r="D28" s="73" t="s">
        <v>646</v>
      </c>
      <c r="E28" s="73" t="s">
        <v>667</v>
      </c>
      <c r="F28" s="99"/>
      <c r="G28" s="146" t="s">
        <v>550</v>
      </c>
      <c r="H28" s="99"/>
      <c r="I28" s="129"/>
      <c r="J28" s="250"/>
      <c r="K28" s="263" t="s">
        <v>565</v>
      </c>
      <c r="L28" s="249"/>
    </row>
    <row r="29" spans="1:12" ht="16.5" customHeight="1" x14ac:dyDescent="0.25">
      <c r="A29" s="99">
        <v>20</v>
      </c>
      <c r="B29" s="148"/>
      <c r="C29" s="148"/>
      <c r="D29" s="73" t="s">
        <v>646</v>
      </c>
      <c r="E29" s="108" t="s">
        <v>668</v>
      </c>
      <c r="F29" s="99"/>
      <c r="G29" s="146" t="s">
        <v>550</v>
      </c>
      <c r="H29" s="99"/>
      <c r="I29" s="129"/>
      <c r="J29" s="250"/>
      <c r="K29" s="256" t="s">
        <v>566</v>
      </c>
      <c r="L29" s="103"/>
    </row>
    <row r="30" spans="1:12" ht="16.5" customHeight="1" x14ac:dyDescent="0.25">
      <c r="A30" s="99">
        <v>21</v>
      </c>
      <c r="B30" s="148"/>
      <c r="C30" s="148"/>
      <c r="D30" s="73" t="s">
        <v>646</v>
      </c>
      <c r="E30" s="108" t="s">
        <v>669</v>
      </c>
      <c r="F30" s="99"/>
      <c r="G30" s="146" t="s">
        <v>550</v>
      </c>
      <c r="H30" s="99"/>
      <c r="I30" s="129"/>
      <c r="J30" s="250"/>
      <c r="K30" s="256" t="s">
        <v>567</v>
      </c>
      <c r="L30" s="103"/>
    </row>
    <row r="31" spans="1:12" ht="16.5" customHeight="1" x14ac:dyDescent="0.25">
      <c r="A31" s="99">
        <v>22</v>
      </c>
      <c r="B31" s="148"/>
      <c r="C31" s="148"/>
      <c r="D31" s="73" t="s">
        <v>646</v>
      </c>
      <c r="E31" s="257" t="s">
        <v>670</v>
      </c>
      <c r="G31" s="146" t="s">
        <v>550</v>
      </c>
      <c r="H31" s="99"/>
      <c r="I31" s="129"/>
      <c r="J31" s="250"/>
      <c r="K31" s="258" t="s">
        <v>568</v>
      </c>
      <c r="L31" s="103"/>
    </row>
    <row r="32" spans="1:12" ht="16.5" customHeight="1" x14ac:dyDescent="0.25">
      <c r="A32" s="99">
        <v>23</v>
      </c>
      <c r="B32" s="99"/>
      <c r="C32" s="99"/>
      <c r="D32" s="269" t="s">
        <v>647</v>
      </c>
      <c r="E32" s="168" t="s">
        <v>671</v>
      </c>
      <c r="F32" s="99" t="s">
        <v>571</v>
      </c>
      <c r="G32" s="146" t="s">
        <v>550</v>
      </c>
      <c r="H32" s="99"/>
      <c r="I32" s="129"/>
      <c r="J32" s="251" t="s">
        <v>570</v>
      </c>
      <c r="K32" s="98"/>
      <c r="L32" s="149"/>
    </row>
    <row r="33" spans="1:12" ht="16.5" customHeight="1" x14ac:dyDescent="0.25">
      <c r="A33" s="99">
        <v>24</v>
      </c>
      <c r="B33" s="99"/>
      <c r="C33" s="99"/>
      <c r="D33" s="269" t="s">
        <v>647</v>
      </c>
      <c r="E33" s="168" t="s">
        <v>672</v>
      </c>
      <c r="F33" s="99" t="s">
        <v>569</v>
      </c>
      <c r="G33" s="146" t="s">
        <v>550</v>
      </c>
      <c r="H33" s="99"/>
      <c r="I33" s="129"/>
      <c r="J33" s="251" t="s">
        <v>572</v>
      </c>
      <c r="K33" s="98"/>
      <c r="L33" s="149"/>
    </row>
    <row r="34" spans="1:12" ht="16.5" customHeight="1" x14ac:dyDescent="0.25">
      <c r="A34" s="99">
        <v>25</v>
      </c>
      <c r="B34" s="99"/>
      <c r="C34" s="99"/>
      <c r="D34" s="269" t="s">
        <v>647</v>
      </c>
      <c r="E34" s="168" t="s">
        <v>673</v>
      </c>
      <c r="F34" s="99" t="s">
        <v>571</v>
      </c>
      <c r="G34" s="146" t="s">
        <v>550</v>
      </c>
      <c r="H34" s="99"/>
      <c r="I34" s="129"/>
      <c r="J34" s="251" t="s">
        <v>573</v>
      </c>
      <c r="K34" s="98"/>
      <c r="L34" s="149"/>
    </row>
    <row r="35" spans="1:12" ht="16.5" customHeight="1" x14ac:dyDescent="0.25">
      <c r="A35" s="99">
        <v>26</v>
      </c>
      <c r="B35" s="99"/>
      <c r="C35" s="99"/>
      <c r="D35" s="269" t="s">
        <v>647</v>
      </c>
      <c r="E35" s="168" t="s">
        <v>674</v>
      </c>
      <c r="F35" s="99" t="s">
        <v>569</v>
      </c>
      <c r="G35" s="146" t="s">
        <v>550</v>
      </c>
      <c r="H35" s="99"/>
      <c r="I35" s="129"/>
      <c r="J35" s="251" t="s">
        <v>574</v>
      </c>
      <c r="K35" s="98"/>
      <c r="L35" s="149"/>
    </row>
    <row r="36" spans="1:12" s="8" customFormat="1" ht="15.75" customHeight="1" x14ac:dyDescent="0.25">
      <c r="A36" s="99">
        <v>27</v>
      </c>
      <c r="B36" s="36"/>
      <c r="C36" s="36"/>
      <c r="D36" s="168" t="s">
        <v>648</v>
      </c>
      <c r="E36" s="168" t="s">
        <v>1424</v>
      </c>
      <c r="F36" s="35"/>
      <c r="G36" s="146" t="s">
        <v>550</v>
      </c>
      <c r="H36" s="35"/>
      <c r="I36" s="166"/>
      <c r="J36" s="37"/>
      <c r="K36" s="169" t="s">
        <v>1317</v>
      </c>
      <c r="L36" s="149"/>
    </row>
    <row r="37" spans="1:12" s="8" customFormat="1" ht="15.75" customHeight="1" x14ac:dyDescent="0.25">
      <c r="A37" s="99">
        <v>28</v>
      </c>
      <c r="B37" s="36"/>
      <c r="C37" s="36"/>
      <c r="D37" s="168" t="s">
        <v>648</v>
      </c>
      <c r="E37" s="168" t="s">
        <v>1412</v>
      </c>
      <c r="F37" s="35"/>
      <c r="G37" s="146" t="s">
        <v>550</v>
      </c>
      <c r="H37" s="35"/>
      <c r="I37" s="166"/>
      <c r="J37" s="37"/>
      <c r="K37" s="169" t="s">
        <v>1497</v>
      </c>
      <c r="L37" s="149"/>
    </row>
    <row r="38" spans="1:12" s="8" customFormat="1" ht="15.75" customHeight="1" x14ac:dyDescent="0.25">
      <c r="A38" s="99">
        <v>29</v>
      </c>
      <c r="B38" s="36"/>
      <c r="C38" s="36"/>
      <c r="D38" s="168" t="s">
        <v>648</v>
      </c>
      <c r="E38" s="168" t="s">
        <v>1413</v>
      </c>
      <c r="F38" s="35"/>
      <c r="G38" s="146" t="s">
        <v>550</v>
      </c>
      <c r="H38" s="35"/>
      <c r="I38" s="166"/>
      <c r="J38" s="37"/>
      <c r="K38" s="169" t="s">
        <v>1498</v>
      </c>
      <c r="L38" s="149"/>
    </row>
    <row r="39" spans="1:12" s="8" customFormat="1" ht="15.75" customHeight="1" x14ac:dyDescent="0.25">
      <c r="A39" s="99">
        <v>30</v>
      </c>
      <c r="B39" s="36"/>
      <c r="C39" s="36"/>
      <c r="D39" s="168" t="s">
        <v>648</v>
      </c>
      <c r="E39" s="168" t="s">
        <v>1414</v>
      </c>
      <c r="F39" s="35"/>
      <c r="G39" s="146" t="s">
        <v>550</v>
      </c>
      <c r="H39" s="35"/>
      <c r="I39" s="166"/>
      <c r="J39" s="37"/>
      <c r="K39" s="169" t="s">
        <v>1499</v>
      </c>
      <c r="L39" s="149"/>
    </row>
    <row r="40" spans="1:12" s="8" customFormat="1" ht="15.75" customHeight="1" x14ac:dyDescent="0.25">
      <c r="A40" s="99">
        <v>31</v>
      </c>
      <c r="B40" s="36"/>
      <c r="C40" s="36"/>
      <c r="D40" s="168" t="s">
        <v>648</v>
      </c>
      <c r="E40" s="168" t="s">
        <v>1415</v>
      </c>
      <c r="F40" s="35"/>
      <c r="G40" s="146" t="s">
        <v>550</v>
      </c>
      <c r="H40" s="35"/>
      <c r="I40" s="166"/>
      <c r="J40" s="37"/>
      <c r="K40" s="169" t="s">
        <v>1500</v>
      </c>
      <c r="L40" s="149"/>
    </row>
    <row r="41" spans="1:12" s="8" customFormat="1" ht="15.75" customHeight="1" x14ac:dyDescent="0.25">
      <c r="A41" s="99">
        <v>32</v>
      </c>
      <c r="B41" s="36"/>
      <c r="C41" s="36"/>
      <c r="D41" s="168" t="s">
        <v>648</v>
      </c>
      <c r="E41" s="168" t="s">
        <v>1416</v>
      </c>
      <c r="F41" s="35"/>
      <c r="G41" s="146" t="s">
        <v>550</v>
      </c>
      <c r="H41" s="35"/>
      <c r="I41" s="166"/>
      <c r="J41" s="37"/>
      <c r="K41" s="169" t="s">
        <v>1501</v>
      </c>
      <c r="L41" s="149"/>
    </row>
    <row r="42" spans="1:12" s="8" customFormat="1" ht="15.75" customHeight="1" x14ac:dyDescent="0.25">
      <c r="A42" s="99">
        <v>33</v>
      </c>
      <c r="B42" s="36"/>
      <c r="C42" s="36"/>
      <c r="D42" s="168" t="s">
        <v>648</v>
      </c>
      <c r="E42" s="168" t="s">
        <v>1417</v>
      </c>
      <c r="F42" s="35"/>
      <c r="G42" s="146" t="s">
        <v>550</v>
      </c>
      <c r="H42" s="35"/>
      <c r="I42" s="166"/>
      <c r="J42" s="37"/>
      <c r="K42" s="169" t="s">
        <v>1502</v>
      </c>
      <c r="L42" s="149"/>
    </row>
    <row r="43" spans="1:12" s="8" customFormat="1" ht="15.75" customHeight="1" x14ac:dyDescent="0.25">
      <c r="A43" s="99">
        <v>34</v>
      </c>
      <c r="B43" s="36"/>
      <c r="C43" s="36"/>
      <c r="D43" s="168" t="s">
        <v>648</v>
      </c>
      <c r="E43" s="168" t="s">
        <v>1418</v>
      </c>
      <c r="F43" s="35"/>
      <c r="G43" s="146" t="s">
        <v>550</v>
      </c>
      <c r="H43" s="35"/>
      <c r="I43" s="166"/>
      <c r="J43" s="37"/>
      <c r="K43" s="169" t="s">
        <v>1503</v>
      </c>
      <c r="L43" s="149"/>
    </row>
    <row r="44" spans="1:12" s="8" customFormat="1" ht="15.75" customHeight="1" x14ac:dyDescent="0.25">
      <c r="A44" s="99">
        <v>35</v>
      </c>
      <c r="B44" s="36"/>
      <c r="C44" s="36"/>
      <c r="D44" s="168" t="s">
        <v>648</v>
      </c>
      <c r="E44" s="168" t="s">
        <v>1419</v>
      </c>
      <c r="F44" s="35"/>
      <c r="G44" s="146" t="s">
        <v>550</v>
      </c>
      <c r="H44" s="35"/>
      <c r="I44" s="166"/>
      <c r="J44" s="37"/>
      <c r="K44" s="169" t="s">
        <v>1504</v>
      </c>
      <c r="L44" s="149"/>
    </row>
    <row r="45" spans="1:12" s="8" customFormat="1" ht="15.75" customHeight="1" x14ac:dyDescent="0.25">
      <c r="A45" s="99">
        <v>36</v>
      </c>
      <c r="B45" s="36"/>
      <c r="C45" s="36"/>
      <c r="D45" s="168" t="s">
        <v>648</v>
      </c>
      <c r="E45" s="168" t="s">
        <v>1420</v>
      </c>
      <c r="F45" s="35"/>
      <c r="G45" s="146" t="s">
        <v>550</v>
      </c>
      <c r="H45" s="35"/>
      <c r="I45" s="166"/>
      <c r="J45" s="37"/>
      <c r="K45" s="169" t="s">
        <v>1505</v>
      </c>
      <c r="L45" s="149"/>
    </row>
    <row r="46" spans="1:12" s="8" customFormat="1" ht="15.75" customHeight="1" x14ac:dyDescent="0.25">
      <c r="A46" s="99">
        <v>37</v>
      </c>
      <c r="B46" s="36"/>
      <c r="C46" s="36"/>
      <c r="D46" s="168" t="s">
        <v>648</v>
      </c>
      <c r="E46" s="168" t="s">
        <v>1421</v>
      </c>
      <c r="F46" s="35"/>
      <c r="G46" s="146" t="s">
        <v>550</v>
      </c>
      <c r="H46" s="35"/>
      <c r="I46" s="166"/>
      <c r="J46" s="37"/>
      <c r="K46" s="169" t="s">
        <v>1506</v>
      </c>
      <c r="L46" s="149"/>
    </row>
    <row r="47" spans="1:12" s="8" customFormat="1" ht="18.75" customHeight="1" x14ac:dyDescent="0.25">
      <c r="A47" s="99">
        <v>38</v>
      </c>
      <c r="B47" s="36"/>
      <c r="C47" s="36"/>
      <c r="D47" s="73" t="s">
        <v>645</v>
      </c>
      <c r="E47" s="148" t="s">
        <v>1507</v>
      </c>
      <c r="F47" s="35"/>
      <c r="G47" s="146" t="s">
        <v>550</v>
      </c>
      <c r="H47" s="35"/>
      <c r="I47" s="49"/>
      <c r="J47" s="37" t="s">
        <v>576</v>
      </c>
      <c r="K47" s="274" t="s">
        <v>1806</v>
      </c>
      <c r="L47" s="149"/>
    </row>
    <row r="48" spans="1:12" s="8" customFormat="1" ht="15.75" customHeight="1" x14ac:dyDescent="0.25">
      <c r="A48" s="99">
        <v>39</v>
      </c>
      <c r="B48" s="36"/>
      <c r="C48" s="36"/>
      <c r="D48" s="73" t="s">
        <v>645</v>
      </c>
      <c r="E48" s="148" t="s">
        <v>1508</v>
      </c>
      <c r="F48" s="35"/>
      <c r="G48" s="146" t="s">
        <v>550</v>
      </c>
      <c r="H48" s="35"/>
      <c r="I48" s="49"/>
      <c r="J48" s="37"/>
      <c r="K48" s="274" t="s">
        <v>1517</v>
      </c>
      <c r="L48" s="149"/>
    </row>
    <row r="49" spans="1:12" s="8" customFormat="1" ht="15.75" customHeight="1" x14ac:dyDescent="0.25">
      <c r="A49" s="99">
        <v>40</v>
      </c>
      <c r="D49" s="73" t="s">
        <v>645</v>
      </c>
      <c r="E49" s="148" t="s">
        <v>1509</v>
      </c>
      <c r="F49" s="35"/>
      <c r="G49" s="146" t="s">
        <v>550</v>
      </c>
      <c r="H49" s="35"/>
      <c r="I49" s="49"/>
      <c r="J49" s="37"/>
      <c r="K49" s="274" t="s">
        <v>1518</v>
      </c>
      <c r="L49" s="149"/>
    </row>
    <row r="50" spans="1:12" s="8" customFormat="1" ht="18" customHeight="1" x14ac:dyDescent="0.25">
      <c r="A50" s="99">
        <v>41</v>
      </c>
      <c r="B50" s="36"/>
      <c r="C50" s="36"/>
      <c r="D50" s="73" t="s">
        <v>645</v>
      </c>
      <c r="E50" s="148" t="s">
        <v>1510</v>
      </c>
      <c r="F50" s="35"/>
      <c r="G50" s="146" t="s">
        <v>550</v>
      </c>
      <c r="H50" s="35"/>
      <c r="I50" s="49"/>
      <c r="J50" s="37"/>
      <c r="K50" s="274" t="s">
        <v>1519</v>
      </c>
      <c r="L50" s="149"/>
    </row>
    <row r="51" spans="1:12" s="8" customFormat="1" ht="18" customHeight="1" x14ac:dyDescent="0.25">
      <c r="A51" s="99">
        <v>42</v>
      </c>
      <c r="B51" s="36"/>
      <c r="C51" s="36"/>
      <c r="D51" s="73" t="s">
        <v>645</v>
      </c>
      <c r="E51" s="148" t="s">
        <v>1511</v>
      </c>
      <c r="F51" s="35"/>
      <c r="G51" s="146" t="s">
        <v>550</v>
      </c>
      <c r="H51" s="35"/>
      <c r="I51" s="49"/>
      <c r="J51" s="37"/>
      <c r="K51" s="274" t="s">
        <v>1520</v>
      </c>
      <c r="L51" s="149"/>
    </row>
    <row r="52" spans="1:12" s="8" customFormat="1" ht="18" customHeight="1" x14ac:dyDescent="0.25">
      <c r="A52" s="99">
        <v>43</v>
      </c>
      <c r="B52" s="36"/>
      <c r="C52" s="36"/>
      <c r="D52" s="73" t="s">
        <v>645</v>
      </c>
      <c r="E52" s="148" t="s">
        <v>1512</v>
      </c>
      <c r="F52" s="35"/>
      <c r="G52" s="146" t="s">
        <v>550</v>
      </c>
      <c r="H52" s="35"/>
      <c r="I52" s="49"/>
      <c r="J52" s="37"/>
      <c r="K52" s="274" t="s">
        <v>1521</v>
      </c>
      <c r="L52" s="149"/>
    </row>
    <row r="53" spans="1:12" s="8" customFormat="1" ht="18" customHeight="1" x14ac:dyDescent="0.25">
      <c r="A53" s="99">
        <v>44</v>
      </c>
      <c r="B53" s="36"/>
      <c r="C53" s="36"/>
      <c r="D53" s="73" t="s">
        <v>645</v>
      </c>
      <c r="E53" s="148" t="s">
        <v>1513</v>
      </c>
      <c r="F53" s="35"/>
      <c r="G53" s="146" t="s">
        <v>550</v>
      </c>
      <c r="H53" s="35"/>
      <c r="I53" s="49"/>
      <c r="J53" s="37"/>
      <c r="K53" s="274" t="s">
        <v>1522</v>
      </c>
      <c r="L53" s="149"/>
    </row>
    <row r="54" spans="1:12" s="8" customFormat="1" ht="18" customHeight="1" x14ac:dyDescent="0.25">
      <c r="A54" s="99">
        <v>45</v>
      </c>
      <c r="B54" s="36"/>
      <c r="C54" s="36"/>
      <c r="D54" s="73" t="s">
        <v>645</v>
      </c>
      <c r="E54" s="148" t="s">
        <v>1514</v>
      </c>
      <c r="F54" s="35"/>
      <c r="G54" s="146" t="s">
        <v>550</v>
      </c>
      <c r="H54" s="35"/>
      <c r="I54" s="49"/>
      <c r="J54" s="37"/>
      <c r="K54" s="274" t="s">
        <v>1523</v>
      </c>
      <c r="L54" s="149"/>
    </row>
    <row r="55" spans="1:12" s="8" customFormat="1" ht="18" customHeight="1" x14ac:dyDescent="0.25">
      <c r="A55" s="99">
        <v>46</v>
      </c>
      <c r="B55" s="36"/>
      <c r="C55" s="36"/>
      <c r="D55" s="73" t="s">
        <v>645</v>
      </c>
      <c r="E55" s="148" t="s">
        <v>1515</v>
      </c>
      <c r="F55" s="35"/>
      <c r="G55" s="146" t="s">
        <v>550</v>
      </c>
      <c r="H55" s="35"/>
      <c r="I55" s="49"/>
      <c r="J55" s="37"/>
      <c r="K55" s="274" t="s">
        <v>1524</v>
      </c>
      <c r="L55" s="149"/>
    </row>
    <row r="56" spans="1:12" s="8" customFormat="1" ht="18" customHeight="1" x14ac:dyDescent="0.25">
      <c r="A56" s="99">
        <v>47</v>
      </c>
      <c r="B56" s="36"/>
      <c r="C56" s="36"/>
      <c r="D56" s="73" t="s">
        <v>645</v>
      </c>
      <c r="E56" s="148" t="s">
        <v>1546</v>
      </c>
      <c r="F56" s="35"/>
      <c r="G56" s="146" t="s">
        <v>550</v>
      </c>
      <c r="H56" s="35"/>
      <c r="I56" s="49"/>
      <c r="J56" s="37"/>
      <c r="K56" s="274" t="s">
        <v>1525</v>
      </c>
      <c r="L56" s="149"/>
    </row>
    <row r="57" spans="1:12" s="8" customFormat="1" ht="18" customHeight="1" x14ac:dyDescent="0.25">
      <c r="A57" s="99">
        <v>48</v>
      </c>
      <c r="B57" s="36"/>
      <c r="C57" s="36"/>
      <c r="D57" s="73" t="s">
        <v>645</v>
      </c>
      <c r="E57" s="148" t="s">
        <v>1540</v>
      </c>
      <c r="F57" s="35"/>
      <c r="G57" s="146" t="s">
        <v>550</v>
      </c>
      <c r="H57" s="35"/>
      <c r="I57" s="49"/>
      <c r="J57" s="37"/>
      <c r="K57" s="274" t="s">
        <v>1526</v>
      </c>
      <c r="L57" s="149"/>
    </row>
    <row r="58" spans="1:12" s="8" customFormat="1" ht="18" customHeight="1" x14ac:dyDescent="0.25">
      <c r="A58" s="99">
        <v>49</v>
      </c>
      <c r="B58" s="36"/>
      <c r="C58" s="36"/>
      <c r="D58" s="73" t="s">
        <v>645</v>
      </c>
      <c r="E58" s="148" t="s">
        <v>1541</v>
      </c>
      <c r="F58" s="35"/>
      <c r="G58" s="146" t="s">
        <v>550</v>
      </c>
      <c r="H58" s="35"/>
      <c r="I58" s="49"/>
      <c r="J58" s="37"/>
      <c r="K58" s="274" t="s">
        <v>1527</v>
      </c>
      <c r="L58" s="149"/>
    </row>
    <row r="59" spans="1:12" s="8" customFormat="1" ht="18" customHeight="1" x14ac:dyDescent="0.25">
      <c r="A59" s="99">
        <v>50</v>
      </c>
      <c r="B59" s="36"/>
      <c r="C59" s="36"/>
      <c r="D59" s="73" t="s">
        <v>645</v>
      </c>
      <c r="E59" s="148" t="s">
        <v>1542</v>
      </c>
      <c r="F59" s="35"/>
      <c r="G59" s="146" t="s">
        <v>550</v>
      </c>
      <c r="H59" s="35"/>
      <c r="I59" s="49"/>
      <c r="J59" s="37"/>
      <c r="K59" s="274" t="s">
        <v>1528</v>
      </c>
      <c r="L59" s="149"/>
    </row>
    <row r="60" spans="1:12" s="8" customFormat="1" ht="18" customHeight="1" x14ac:dyDescent="0.25">
      <c r="A60" s="99">
        <v>51</v>
      </c>
      <c r="B60" s="36"/>
      <c r="C60" s="36"/>
      <c r="D60" s="73" t="s">
        <v>645</v>
      </c>
      <c r="E60" s="148" t="s">
        <v>1543</v>
      </c>
      <c r="F60" s="35"/>
      <c r="G60" s="146" t="s">
        <v>550</v>
      </c>
      <c r="H60" s="35"/>
      <c r="I60" s="49"/>
      <c r="J60" s="37"/>
      <c r="K60" s="274" t="s">
        <v>1529</v>
      </c>
      <c r="L60" s="149"/>
    </row>
    <row r="61" spans="1:12" s="8" customFormat="1" ht="18.75" customHeight="1" x14ac:dyDescent="0.25">
      <c r="A61" s="99">
        <v>52</v>
      </c>
      <c r="B61" s="36"/>
      <c r="C61" s="36"/>
      <c r="D61" s="73" t="s">
        <v>645</v>
      </c>
      <c r="E61" s="148" t="s">
        <v>1544</v>
      </c>
      <c r="F61" s="39"/>
      <c r="G61" s="146" t="s">
        <v>550</v>
      </c>
      <c r="H61" s="35"/>
      <c r="I61" s="49"/>
      <c r="J61" s="37"/>
      <c r="K61" s="274" t="s">
        <v>1530</v>
      </c>
      <c r="L61" s="249"/>
    </row>
    <row r="62" spans="1:12" s="8" customFormat="1" ht="20.25" customHeight="1" x14ac:dyDescent="0.25">
      <c r="A62" s="99">
        <v>53</v>
      </c>
      <c r="B62" s="36"/>
      <c r="C62" s="36"/>
      <c r="D62" s="73" t="s">
        <v>645</v>
      </c>
      <c r="E62" s="148" t="s">
        <v>1545</v>
      </c>
      <c r="F62" s="39"/>
      <c r="G62" s="146" t="s">
        <v>550</v>
      </c>
      <c r="H62" s="35"/>
      <c r="I62" s="49"/>
      <c r="J62" s="37"/>
      <c r="K62" s="274" t="s">
        <v>1531</v>
      </c>
      <c r="L62" s="128"/>
    </row>
    <row r="63" spans="1:12" s="8" customFormat="1" ht="20.25" customHeight="1" x14ac:dyDescent="0.25">
      <c r="A63" s="99">
        <v>54</v>
      </c>
      <c r="B63" s="36"/>
      <c r="C63" s="36"/>
      <c r="D63" s="73" t="s">
        <v>645</v>
      </c>
      <c r="E63" s="148" t="s">
        <v>1547</v>
      </c>
      <c r="F63" s="39"/>
      <c r="G63" s="146" t="s">
        <v>550</v>
      </c>
      <c r="H63" s="35"/>
      <c r="I63" s="49"/>
      <c r="J63" s="37"/>
      <c r="K63" s="274" t="s">
        <v>1532</v>
      </c>
      <c r="L63" s="128"/>
    </row>
    <row r="64" spans="1:12" s="8" customFormat="1" ht="18" customHeight="1" x14ac:dyDescent="0.25">
      <c r="A64" s="99">
        <v>55</v>
      </c>
      <c r="B64" s="36"/>
      <c r="C64" s="36"/>
      <c r="D64" s="73" t="s">
        <v>645</v>
      </c>
      <c r="E64" s="148" t="s">
        <v>1548</v>
      </c>
      <c r="F64" s="39"/>
      <c r="G64" s="146" t="s">
        <v>550</v>
      </c>
      <c r="H64" s="35"/>
      <c r="I64" s="49"/>
      <c r="J64" s="37"/>
      <c r="K64" s="274" t="s">
        <v>1533</v>
      </c>
      <c r="L64" s="128"/>
    </row>
    <row r="65" spans="1:12" s="8" customFormat="1" ht="18" customHeight="1" x14ac:dyDescent="0.25">
      <c r="A65" s="99">
        <v>56</v>
      </c>
      <c r="B65" s="36"/>
      <c r="C65" s="36"/>
      <c r="D65" s="73" t="s">
        <v>645</v>
      </c>
      <c r="E65" s="148" t="s">
        <v>1516</v>
      </c>
      <c r="F65" s="39"/>
      <c r="G65" s="146" t="s">
        <v>550</v>
      </c>
      <c r="H65" s="35"/>
      <c r="I65" s="49"/>
      <c r="J65" s="37"/>
      <c r="K65" s="274" t="s">
        <v>1534</v>
      </c>
      <c r="L65" s="128"/>
    </row>
    <row r="66" spans="1:12" s="8" customFormat="1" ht="16.5" customHeight="1" x14ac:dyDescent="0.25">
      <c r="A66" s="99">
        <v>57</v>
      </c>
      <c r="B66" s="36"/>
      <c r="C66" s="36"/>
      <c r="D66" s="73" t="s">
        <v>645</v>
      </c>
      <c r="E66" s="148" t="s">
        <v>1539</v>
      </c>
      <c r="F66" s="39"/>
      <c r="G66" s="146" t="s">
        <v>550</v>
      </c>
      <c r="H66" s="35"/>
      <c r="I66" s="49"/>
      <c r="J66" s="37"/>
      <c r="K66" s="274" t="s">
        <v>1535</v>
      </c>
      <c r="L66" s="249"/>
    </row>
    <row r="67" spans="1:12" s="8" customFormat="1" ht="15.75" customHeight="1" x14ac:dyDescent="0.25">
      <c r="A67" s="99">
        <v>58</v>
      </c>
      <c r="B67" s="36"/>
      <c r="C67" s="36"/>
      <c r="D67" s="73" t="s">
        <v>645</v>
      </c>
      <c r="E67" s="273" t="s">
        <v>1538</v>
      </c>
      <c r="F67" s="39"/>
      <c r="G67" s="146" t="s">
        <v>550</v>
      </c>
      <c r="H67" s="35"/>
      <c r="I67" s="49"/>
      <c r="J67" s="37"/>
      <c r="K67" s="274" t="s">
        <v>1536</v>
      </c>
      <c r="L67" s="255"/>
    </row>
    <row r="68" spans="1:12" ht="16.5" customHeight="1" x14ac:dyDescent="0.25">
      <c r="A68" s="99">
        <v>61</v>
      </c>
      <c r="B68" s="148"/>
      <c r="C68" s="148"/>
      <c r="D68" s="73" t="s">
        <v>644</v>
      </c>
      <c r="E68" s="108" t="s">
        <v>675</v>
      </c>
      <c r="F68" s="99"/>
      <c r="G68" s="146" t="s">
        <v>550</v>
      </c>
      <c r="H68" s="99"/>
      <c r="I68" s="129"/>
      <c r="J68" s="375" t="s">
        <v>1814</v>
      </c>
      <c r="K68" s="263" t="s">
        <v>1245</v>
      </c>
      <c r="L68" s="103"/>
    </row>
    <row r="69" spans="1:12" ht="16.5" customHeight="1" x14ac:dyDescent="0.25">
      <c r="A69" s="99">
        <v>62</v>
      </c>
      <c r="B69" s="148"/>
      <c r="C69" s="148"/>
      <c r="D69" s="73" t="s">
        <v>649</v>
      </c>
      <c r="E69" s="108" t="s">
        <v>676</v>
      </c>
      <c r="F69" s="99"/>
      <c r="G69" s="146" t="s">
        <v>550</v>
      </c>
      <c r="H69" s="99"/>
      <c r="I69" s="129"/>
      <c r="J69" s="250"/>
      <c r="K69" s="96"/>
      <c r="L69" s="103"/>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236"/>
  <sheetViews>
    <sheetView topLeftCell="A211" workbookViewId="0">
      <selection activeCell="D214" sqref="D214"/>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x14ac:dyDescent="0.25">
      <c r="D1" s="473" t="s">
        <v>855</v>
      </c>
      <c r="E1" s="473"/>
      <c r="F1" s="114"/>
      <c r="G1" s="115" t="s">
        <v>270</v>
      </c>
    </row>
    <row r="2" spans="1:11" s="1" customFormat="1" ht="18.95" customHeight="1" x14ac:dyDescent="0.25">
      <c r="D2" s="473"/>
      <c r="E2" s="473"/>
      <c r="F2" s="116" t="s">
        <v>271</v>
      </c>
      <c r="G2" s="117">
        <f>COUNTIF(F10:F184,"Not POR")</f>
        <v>0</v>
      </c>
      <c r="H2" s="4"/>
    </row>
    <row r="3" spans="1:11" s="1" customFormat="1" ht="18.75" customHeight="1" x14ac:dyDescent="0.25">
      <c r="D3" s="473"/>
      <c r="E3" s="473"/>
      <c r="F3" s="118" t="s">
        <v>272</v>
      </c>
      <c r="G3" s="117">
        <f>COUNTIF(F10:F184,"CHN validation")</f>
        <v>0</v>
      </c>
      <c r="I3" s="3"/>
      <c r="J3" s="3"/>
    </row>
    <row r="4" spans="1:11" s="1" customFormat="1" ht="18.75" customHeight="1" x14ac:dyDescent="0.25">
      <c r="D4" s="473"/>
      <c r="E4" s="473"/>
      <c r="F4" s="119" t="s">
        <v>273</v>
      </c>
      <c r="G4" s="117">
        <f>COUNTIF(F10:F184,"New Item")</f>
        <v>0</v>
      </c>
      <c r="I4" s="3"/>
      <c r="J4" s="3"/>
    </row>
    <row r="5" spans="1:11" s="1" customFormat="1" ht="18.75" customHeight="1" x14ac:dyDescent="0.25">
      <c r="D5" s="473"/>
      <c r="E5" s="473"/>
      <c r="F5" s="120" t="s">
        <v>274</v>
      </c>
      <c r="G5" s="117">
        <f>COUNTIF(F10:F184,"Pending update")</f>
        <v>0</v>
      </c>
      <c r="I5" s="3"/>
      <c r="J5" s="3"/>
    </row>
    <row r="6" spans="1:11" s="1" customFormat="1" ht="16.5" customHeight="1" x14ac:dyDescent="0.25">
      <c r="D6" s="473"/>
      <c r="E6" s="473"/>
      <c r="F6" s="121" t="s">
        <v>275</v>
      </c>
      <c r="G6" s="117">
        <f>COUNTIF(F10:F184,"Modified")</f>
        <v>8</v>
      </c>
      <c r="I6" s="3"/>
      <c r="J6" s="3"/>
    </row>
    <row r="7" spans="1:11" s="1" customFormat="1" ht="16.5" customHeight="1" x14ac:dyDescent="0.25">
      <c r="D7" s="473"/>
      <c r="E7" s="473"/>
      <c r="F7" s="122" t="s">
        <v>276</v>
      </c>
      <c r="G7" s="117">
        <f>COUNTIF(F10:F184,"Ready")</f>
        <v>167</v>
      </c>
      <c r="I7" s="3"/>
      <c r="J7" s="3"/>
    </row>
    <row r="8" spans="1:11" s="1" customFormat="1" ht="18" customHeight="1" thickBot="1" x14ac:dyDescent="0.3">
      <c r="D8" s="474"/>
      <c r="E8" s="474"/>
      <c r="F8" s="123" t="s">
        <v>277</v>
      </c>
      <c r="G8" s="117">
        <f>COUNTIF(F10:F184,"Not ready")</f>
        <v>0</v>
      </c>
      <c r="I8" s="3"/>
      <c r="J8" s="3"/>
    </row>
    <row r="9" spans="1:11" s="1" customFormat="1" ht="53.45" customHeight="1" x14ac:dyDescent="0.25">
      <c r="A9" s="5" t="s">
        <v>228</v>
      </c>
      <c r="B9" s="147" t="s">
        <v>577</v>
      </c>
      <c r="C9" s="5" t="s">
        <v>640</v>
      </c>
      <c r="D9" s="5" t="s">
        <v>641</v>
      </c>
      <c r="E9" s="6" t="s">
        <v>1050</v>
      </c>
      <c r="F9" s="6" t="s">
        <v>3</v>
      </c>
      <c r="G9" s="7" t="s">
        <v>227</v>
      </c>
      <c r="H9" s="6" t="s">
        <v>4</v>
      </c>
      <c r="I9" s="6" t="s">
        <v>581</v>
      </c>
      <c r="J9" s="7" t="s">
        <v>580</v>
      </c>
      <c r="K9" s="110" t="s">
        <v>6</v>
      </c>
    </row>
    <row r="10" spans="1:11" s="1" customFormat="1" ht="16.5" customHeight="1" x14ac:dyDescent="0.25">
      <c r="A10" s="72">
        <v>1</v>
      </c>
      <c r="B10" s="72"/>
      <c r="C10" s="73" t="s">
        <v>643</v>
      </c>
      <c r="D10" s="268" t="s">
        <v>651</v>
      </c>
      <c r="E10" s="72"/>
      <c r="F10" s="82" t="s">
        <v>7</v>
      </c>
      <c r="G10" s="124"/>
      <c r="H10" s="73"/>
      <c r="I10" s="96"/>
      <c r="J10" s="263"/>
      <c r="K10" s="461" t="s">
        <v>2225</v>
      </c>
    </row>
    <row r="11" spans="1:11" s="1" customFormat="1" ht="16.5" customHeight="1" x14ac:dyDescent="0.25">
      <c r="A11" s="72">
        <v>2</v>
      </c>
      <c r="B11" s="72"/>
      <c r="C11" s="73" t="s">
        <v>643</v>
      </c>
      <c r="D11" s="268" t="s">
        <v>652</v>
      </c>
      <c r="E11" s="72"/>
      <c r="F11" s="82" t="s">
        <v>7</v>
      </c>
      <c r="G11" s="124"/>
      <c r="H11" s="73"/>
      <c r="I11" s="263"/>
      <c r="J11" s="263"/>
      <c r="K11" s="462"/>
    </row>
    <row r="12" spans="1:11" s="1" customFormat="1" ht="16.5" customHeight="1" x14ac:dyDescent="0.25">
      <c r="A12" s="72">
        <v>3</v>
      </c>
      <c r="B12" s="72"/>
      <c r="C12" s="73" t="s">
        <v>678</v>
      </c>
      <c r="D12" s="73" t="s">
        <v>679</v>
      </c>
      <c r="E12" s="72"/>
      <c r="F12" s="82" t="s">
        <v>7</v>
      </c>
      <c r="G12" s="124"/>
      <c r="H12" s="73"/>
      <c r="I12" s="96"/>
      <c r="J12" s="263"/>
      <c r="K12" s="73"/>
    </row>
    <row r="13" spans="1:11" s="1" customFormat="1" ht="16.5" customHeight="1" x14ac:dyDescent="0.25">
      <c r="A13" s="72">
        <v>4</v>
      </c>
      <c r="B13" s="72"/>
      <c r="C13" s="73" t="s">
        <v>643</v>
      </c>
      <c r="D13" s="73" t="s">
        <v>654</v>
      </c>
      <c r="E13" s="287"/>
      <c r="F13" s="82" t="s">
        <v>7</v>
      </c>
      <c r="G13" s="124"/>
      <c r="H13" s="73"/>
      <c r="I13" s="64" t="s">
        <v>226</v>
      </c>
      <c r="J13" s="263" t="s">
        <v>354</v>
      </c>
      <c r="K13" s="73"/>
    </row>
    <row r="14" spans="1:11" s="9" customFormat="1" ht="16.5" customHeight="1" x14ac:dyDescent="0.25">
      <c r="A14" s="72">
        <v>5</v>
      </c>
      <c r="B14" s="72"/>
      <c r="C14" s="73" t="s">
        <v>678</v>
      </c>
      <c r="D14" s="73" t="s">
        <v>680</v>
      </c>
      <c r="E14" s="287"/>
      <c r="F14" s="82" t="s">
        <v>7</v>
      </c>
      <c r="G14" s="104" t="s">
        <v>8</v>
      </c>
      <c r="I14" s="96"/>
      <c r="J14" s="263" t="s">
        <v>384</v>
      </c>
      <c r="K14" s="73"/>
    </row>
    <row r="15" spans="1:11" s="9" customFormat="1" ht="16.5" customHeight="1" x14ac:dyDescent="0.25">
      <c r="A15" s="72">
        <v>6</v>
      </c>
      <c r="B15" s="72"/>
      <c r="C15" s="73" t="s">
        <v>678</v>
      </c>
      <c r="D15" s="73" t="s">
        <v>681</v>
      </c>
      <c r="E15" s="287"/>
      <c r="F15" s="82" t="s">
        <v>7</v>
      </c>
      <c r="G15" s="124"/>
      <c r="H15" s="72" t="s">
        <v>225</v>
      </c>
      <c r="I15" s="96"/>
      <c r="J15" s="263" t="s">
        <v>352</v>
      </c>
      <c r="K15" s="73"/>
    </row>
    <row r="16" spans="1:11" s="9" customFormat="1" ht="16.5" customHeight="1" x14ac:dyDescent="0.25">
      <c r="A16" s="72">
        <v>7</v>
      </c>
      <c r="B16" s="72"/>
      <c r="C16" s="73" t="s">
        <v>678</v>
      </c>
      <c r="D16" s="73" t="s">
        <v>682</v>
      </c>
      <c r="E16" s="287"/>
      <c r="F16" s="82" t="s">
        <v>7</v>
      </c>
      <c r="G16" s="124"/>
      <c r="H16" s="73"/>
      <c r="K16" s="73"/>
    </row>
    <row r="17" spans="1:11" s="9" customFormat="1" ht="16.5" customHeight="1" x14ac:dyDescent="0.25">
      <c r="A17" s="72">
        <v>8</v>
      </c>
      <c r="B17" s="72"/>
      <c r="C17" s="73" t="s">
        <v>683</v>
      </c>
      <c r="D17" s="73" t="s">
        <v>684</v>
      </c>
      <c r="E17" s="300" t="s">
        <v>9</v>
      </c>
      <c r="F17" s="82" t="s">
        <v>7</v>
      </c>
      <c r="G17" s="124"/>
      <c r="H17" s="73"/>
      <c r="I17" s="96"/>
      <c r="J17" s="263" t="s">
        <v>210</v>
      </c>
      <c r="K17" s="73"/>
    </row>
    <row r="18" spans="1:11" s="9" customFormat="1" ht="16.5" customHeight="1" x14ac:dyDescent="0.25">
      <c r="A18" s="72">
        <v>9</v>
      </c>
      <c r="B18" s="72"/>
      <c r="C18" s="73" t="s">
        <v>683</v>
      </c>
      <c r="D18" s="73" t="s">
        <v>1102</v>
      </c>
      <c r="E18" s="300" t="s">
        <v>10</v>
      </c>
      <c r="F18" s="82" t="s">
        <v>7</v>
      </c>
      <c r="G18" s="124"/>
      <c r="H18" s="73"/>
      <c r="I18" s="96"/>
      <c r="J18" s="263" t="s">
        <v>211</v>
      </c>
      <c r="K18" s="73"/>
    </row>
    <row r="19" spans="1:11" s="9" customFormat="1" ht="16.5" customHeight="1" x14ac:dyDescent="0.25">
      <c r="A19" s="72">
        <v>10</v>
      </c>
      <c r="B19" s="72"/>
      <c r="C19" s="73" t="s">
        <v>683</v>
      </c>
      <c r="D19" s="73" t="s">
        <v>918</v>
      </c>
      <c r="E19" s="300"/>
      <c r="F19" s="82" t="s">
        <v>7</v>
      </c>
      <c r="G19" s="124"/>
      <c r="H19" s="73"/>
      <c r="I19" s="263"/>
      <c r="J19" s="263" t="s">
        <v>638</v>
      </c>
      <c r="K19" s="73"/>
    </row>
    <row r="20" spans="1:11" s="9" customFormat="1" ht="16.5" customHeight="1" x14ac:dyDescent="0.25">
      <c r="A20" s="72">
        <v>11</v>
      </c>
      <c r="B20" s="72"/>
      <c r="C20" s="73" t="s">
        <v>678</v>
      </c>
      <c r="D20" s="73" t="s">
        <v>685</v>
      </c>
      <c r="E20" s="300"/>
      <c r="F20" s="82" t="s">
        <v>7</v>
      </c>
      <c r="G20" s="124"/>
      <c r="H20" s="73"/>
      <c r="I20" s="96"/>
      <c r="J20" s="263" t="s">
        <v>620</v>
      </c>
      <c r="K20" s="73"/>
    </row>
    <row r="21" spans="1:11" s="1" customFormat="1" ht="16.5" customHeight="1" x14ac:dyDescent="0.25">
      <c r="A21" s="72">
        <v>12</v>
      </c>
      <c r="B21" s="72"/>
      <c r="C21" s="73" t="s">
        <v>678</v>
      </c>
      <c r="D21" s="73" t="s">
        <v>686</v>
      </c>
      <c r="E21" s="300"/>
      <c r="F21" s="82" t="s">
        <v>7</v>
      </c>
      <c r="G21" s="124"/>
      <c r="H21" s="73"/>
      <c r="I21" s="96"/>
      <c r="J21" s="263" t="s">
        <v>224</v>
      </c>
      <c r="K21" s="73"/>
    </row>
    <row r="22" spans="1:11" s="1" customFormat="1" ht="16.5" customHeight="1" x14ac:dyDescent="0.25">
      <c r="A22" s="72">
        <v>13</v>
      </c>
      <c r="B22" s="72"/>
      <c r="C22" s="73" t="s">
        <v>678</v>
      </c>
      <c r="D22" s="73" t="s">
        <v>687</v>
      </c>
      <c r="E22" s="300"/>
      <c r="F22" s="82" t="s">
        <v>7</v>
      </c>
      <c r="G22" s="124"/>
      <c r="H22" s="109" t="s">
        <v>11</v>
      </c>
      <c r="I22" s="74"/>
      <c r="J22" s="74" t="s">
        <v>223</v>
      </c>
      <c r="K22" s="73"/>
    </row>
    <row r="23" spans="1:11" s="1" customFormat="1" ht="16.5" customHeight="1" x14ac:dyDescent="0.25">
      <c r="A23" s="72">
        <v>14</v>
      </c>
      <c r="B23" s="72"/>
      <c r="C23" s="73" t="s">
        <v>678</v>
      </c>
      <c r="D23" s="73" t="s">
        <v>688</v>
      </c>
      <c r="E23" s="287"/>
      <c r="F23" s="82" t="s">
        <v>7</v>
      </c>
      <c r="G23" s="72"/>
      <c r="H23" s="109" t="s">
        <v>12</v>
      </c>
      <c r="I23" s="74"/>
      <c r="J23" s="74" t="s">
        <v>222</v>
      </c>
      <c r="K23" s="73"/>
    </row>
    <row r="24" spans="1:11" s="1" customFormat="1" ht="16.5" customHeight="1" x14ac:dyDescent="0.25">
      <c r="A24" s="72">
        <v>15</v>
      </c>
      <c r="B24" s="400"/>
      <c r="C24" s="73" t="s">
        <v>683</v>
      </c>
      <c r="D24" s="383" t="s">
        <v>1867</v>
      </c>
      <c r="E24" s="287"/>
      <c r="F24" s="82" t="s">
        <v>7</v>
      </c>
      <c r="G24" s="400"/>
      <c r="H24" s="401"/>
      <c r="I24" s="385"/>
      <c r="J24" s="74" t="s">
        <v>2221</v>
      </c>
      <c r="K24" s="403" t="s">
        <v>1871</v>
      </c>
    </row>
    <row r="25" spans="1:11" s="1" customFormat="1" ht="16.5" customHeight="1" x14ac:dyDescent="0.25">
      <c r="A25" s="72">
        <v>16</v>
      </c>
      <c r="B25" s="400"/>
      <c r="C25" s="73" t="s">
        <v>1034</v>
      </c>
      <c r="D25" s="383" t="s">
        <v>1894</v>
      </c>
      <c r="E25" s="85" t="s">
        <v>451</v>
      </c>
      <c r="F25" s="121" t="s">
        <v>275</v>
      </c>
      <c r="G25" s="400"/>
      <c r="H25" s="401"/>
      <c r="I25" s="385"/>
      <c r="J25" s="483" t="s">
        <v>2223</v>
      </c>
      <c r="K25" s="481" t="s">
        <v>2224</v>
      </c>
    </row>
    <row r="26" spans="1:11" s="1" customFormat="1" ht="16.5" customHeight="1" x14ac:dyDescent="0.25">
      <c r="A26" s="72">
        <v>17</v>
      </c>
      <c r="B26" s="400"/>
      <c r="C26" s="73" t="s">
        <v>1034</v>
      </c>
      <c r="D26" s="405" t="s">
        <v>1036</v>
      </c>
      <c r="E26" s="85" t="s">
        <v>451</v>
      </c>
      <c r="F26" s="121" t="s">
        <v>275</v>
      </c>
      <c r="G26" s="400"/>
      <c r="H26" s="401"/>
      <c r="I26" s="385"/>
      <c r="J26" s="482"/>
      <c r="K26" s="482"/>
    </row>
    <row r="27" spans="1:11" s="1" customFormat="1" ht="16.5" customHeight="1" x14ac:dyDescent="0.25">
      <c r="A27" s="72">
        <v>18</v>
      </c>
      <c r="B27" s="400"/>
      <c r="C27" s="73" t="s">
        <v>1034</v>
      </c>
      <c r="D27" s="405" t="s">
        <v>1037</v>
      </c>
      <c r="E27" s="85" t="s">
        <v>451</v>
      </c>
      <c r="F27" s="121" t="s">
        <v>275</v>
      </c>
      <c r="G27" s="400"/>
      <c r="H27" s="401"/>
      <c r="I27" s="385"/>
      <c r="J27" s="482"/>
      <c r="K27" s="482"/>
    </row>
    <row r="28" spans="1:11" s="1" customFormat="1" ht="16.5" customHeight="1" x14ac:dyDescent="0.25">
      <c r="A28" s="72">
        <v>19</v>
      </c>
      <c r="B28" s="400"/>
      <c r="C28" s="73" t="s">
        <v>1034</v>
      </c>
      <c r="D28" s="405" t="s">
        <v>1038</v>
      </c>
      <c r="E28" s="85" t="s">
        <v>451</v>
      </c>
      <c r="F28" s="121" t="s">
        <v>275</v>
      </c>
      <c r="G28" s="400"/>
      <c r="H28" s="401"/>
      <c r="I28" s="385"/>
      <c r="J28" s="482"/>
      <c r="K28" s="482"/>
    </row>
    <row r="29" spans="1:11" s="1" customFormat="1" ht="16.5" customHeight="1" x14ac:dyDescent="0.25">
      <c r="A29" s="72">
        <v>20</v>
      </c>
      <c r="B29" s="400"/>
      <c r="C29" s="73" t="s">
        <v>1034</v>
      </c>
      <c r="D29" s="405" t="s">
        <v>1039</v>
      </c>
      <c r="E29" s="85" t="s">
        <v>451</v>
      </c>
      <c r="F29" s="121" t="s">
        <v>275</v>
      </c>
      <c r="G29" s="400"/>
      <c r="H29" s="401"/>
      <c r="I29" s="385"/>
      <c r="J29" s="482"/>
      <c r="K29" s="482"/>
    </row>
    <row r="30" spans="1:11" s="1" customFormat="1" ht="16.5" customHeight="1" x14ac:dyDescent="0.25">
      <c r="A30" s="72">
        <v>21</v>
      </c>
      <c r="B30" s="400"/>
      <c r="C30" s="73" t="s">
        <v>1034</v>
      </c>
      <c r="D30" s="405" t="s">
        <v>1040</v>
      </c>
      <c r="E30" s="85" t="s">
        <v>451</v>
      </c>
      <c r="F30" s="121" t="s">
        <v>275</v>
      </c>
      <c r="G30" s="400"/>
      <c r="H30" s="401"/>
      <c r="I30" s="385"/>
      <c r="J30" s="482"/>
      <c r="K30" s="482"/>
    </row>
    <row r="31" spans="1:11" s="1" customFormat="1" ht="16.5" customHeight="1" x14ac:dyDescent="0.25">
      <c r="A31" s="72">
        <v>22</v>
      </c>
      <c r="B31" s="400"/>
      <c r="C31" s="73" t="s">
        <v>1034</v>
      </c>
      <c r="D31" s="405" t="s">
        <v>1041</v>
      </c>
      <c r="E31" s="85" t="s">
        <v>451</v>
      </c>
      <c r="F31" s="121" t="s">
        <v>275</v>
      </c>
      <c r="G31" s="400"/>
      <c r="H31" s="401"/>
      <c r="I31" s="385"/>
      <c r="J31" s="482"/>
      <c r="K31" s="482"/>
    </row>
    <row r="32" spans="1:11" s="1" customFormat="1" ht="16.5" customHeight="1" x14ac:dyDescent="0.25">
      <c r="A32" s="72">
        <v>23</v>
      </c>
      <c r="B32" s="400"/>
      <c r="C32" s="73" t="s">
        <v>1034</v>
      </c>
      <c r="D32" s="405" t="s">
        <v>1042</v>
      </c>
      <c r="E32" s="85" t="s">
        <v>451</v>
      </c>
      <c r="F32" s="121" t="s">
        <v>275</v>
      </c>
      <c r="G32" s="400"/>
      <c r="H32" s="401"/>
      <c r="I32" s="385"/>
      <c r="J32" s="477"/>
      <c r="K32" s="477"/>
    </row>
    <row r="33" spans="1:17" s="1" customFormat="1" ht="16.5" customHeight="1" x14ac:dyDescent="0.25">
      <c r="A33" s="72">
        <v>24</v>
      </c>
      <c r="B33" s="72"/>
      <c r="C33" s="73" t="s">
        <v>683</v>
      </c>
      <c r="D33" s="73" t="s">
        <v>689</v>
      </c>
      <c r="E33" s="300" t="s">
        <v>13</v>
      </c>
      <c r="F33" s="82" t="s">
        <v>7</v>
      </c>
      <c r="G33" s="124"/>
      <c r="H33" s="73"/>
      <c r="I33" s="74"/>
      <c r="J33" s="478" t="s">
        <v>351</v>
      </c>
      <c r="K33" s="475"/>
    </row>
    <row r="34" spans="1:17" s="1" customFormat="1" ht="16.5" customHeight="1" x14ac:dyDescent="0.25">
      <c r="A34" s="72">
        <v>25</v>
      </c>
      <c r="B34" s="72"/>
      <c r="C34" s="73" t="s">
        <v>683</v>
      </c>
      <c r="D34" s="73" t="s">
        <v>690</v>
      </c>
      <c r="E34" s="300" t="s">
        <v>14</v>
      </c>
      <c r="F34" s="82" t="s">
        <v>7</v>
      </c>
      <c r="G34" s="124"/>
      <c r="H34" s="73"/>
      <c r="I34" s="74"/>
      <c r="J34" s="479"/>
      <c r="K34" s="476"/>
    </row>
    <row r="35" spans="1:17" s="1" customFormat="1" ht="16.5" customHeight="1" x14ac:dyDescent="0.25">
      <c r="A35" s="72">
        <v>26</v>
      </c>
      <c r="B35" s="72"/>
      <c r="C35" s="73" t="s">
        <v>683</v>
      </c>
      <c r="D35" s="73" t="s">
        <v>691</v>
      </c>
      <c r="E35" s="300" t="s">
        <v>14</v>
      </c>
      <c r="F35" s="82" t="s">
        <v>7</v>
      </c>
      <c r="G35" s="124"/>
      <c r="H35" s="73"/>
      <c r="I35" s="74"/>
      <c r="J35" s="479"/>
      <c r="K35" s="476"/>
    </row>
    <row r="36" spans="1:17" s="1" customFormat="1" ht="16.5" customHeight="1" x14ac:dyDescent="0.25">
      <c r="A36" s="72">
        <v>27</v>
      </c>
      <c r="B36" s="72"/>
      <c r="C36" s="73" t="s">
        <v>683</v>
      </c>
      <c r="D36" s="73" t="s">
        <v>692</v>
      </c>
      <c r="E36" s="300" t="s">
        <v>14</v>
      </c>
      <c r="F36" s="82" t="s">
        <v>7</v>
      </c>
      <c r="G36" s="124"/>
      <c r="H36" s="73"/>
      <c r="I36" s="74"/>
      <c r="J36" s="479"/>
      <c r="K36" s="476"/>
    </row>
    <row r="37" spans="1:17" s="1" customFormat="1" ht="16.5" customHeight="1" x14ac:dyDescent="0.25">
      <c r="A37" s="72">
        <v>28</v>
      </c>
      <c r="B37" s="72"/>
      <c r="C37" s="73" t="s">
        <v>683</v>
      </c>
      <c r="D37" s="73" t="s">
        <v>693</v>
      </c>
      <c r="E37" s="300" t="s">
        <v>14</v>
      </c>
      <c r="F37" s="82" t="s">
        <v>7</v>
      </c>
      <c r="G37" s="124"/>
      <c r="H37" s="73"/>
      <c r="I37" s="74"/>
      <c r="J37" s="479"/>
      <c r="K37" s="476"/>
    </row>
    <row r="38" spans="1:17" s="1" customFormat="1" ht="16.5" customHeight="1" x14ac:dyDescent="0.25">
      <c r="A38" s="72">
        <v>29</v>
      </c>
      <c r="B38" s="72"/>
      <c r="C38" s="73" t="s">
        <v>683</v>
      </c>
      <c r="D38" s="73" t="s">
        <v>694</v>
      </c>
      <c r="E38" s="300" t="s">
        <v>14</v>
      </c>
      <c r="F38" s="82" t="s">
        <v>7</v>
      </c>
      <c r="G38" s="124"/>
      <c r="H38" s="73"/>
      <c r="I38" s="74"/>
      <c r="J38" s="480"/>
      <c r="K38" s="477"/>
    </row>
    <row r="39" spans="1:17" s="134" customFormat="1" ht="16.5" customHeight="1" x14ac:dyDescent="0.25">
      <c r="A39" s="72">
        <v>30</v>
      </c>
      <c r="B39" s="72"/>
      <c r="C39" s="73" t="s">
        <v>695</v>
      </c>
      <c r="D39" s="73" t="s">
        <v>696</v>
      </c>
      <c r="E39" s="301"/>
      <c r="F39" s="82" t="s">
        <v>7</v>
      </c>
      <c r="G39" s="130"/>
      <c r="H39" s="131"/>
      <c r="I39" s="133"/>
      <c r="J39" s="133" t="s">
        <v>1596</v>
      </c>
      <c r="K39" s="132"/>
      <c r="L39" s="1"/>
      <c r="M39" s="1"/>
      <c r="N39" s="1"/>
      <c r="O39" s="1"/>
      <c r="P39" s="1"/>
      <c r="Q39" s="1"/>
    </row>
    <row r="40" spans="1:17" s="1" customFormat="1" ht="16.5" customHeight="1" x14ac:dyDescent="0.25">
      <c r="A40" s="72">
        <v>31</v>
      </c>
      <c r="B40" s="72"/>
      <c r="C40" s="73" t="s">
        <v>649</v>
      </c>
      <c r="D40" s="73" t="s">
        <v>697</v>
      </c>
      <c r="E40" s="287"/>
      <c r="F40" s="82" t="s">
        <v>7</v>
      </c>
      <c r="G40" s="124"/>
      <c r="H40" s="73"/>
      <c r="I40" s="96"/>
      <c r="J40" s="263" t="s">
        <v>582</v>
      </c>
      <c r="K40" s="144"/>
    </row>
    <row r="41" spans="1:17" s="1" customFormat="1" ht="16.5" customHeight="1" x14ac:dyDescent="0.25">
      <c r="A41" s="72">
        <v>32</v>
      </c>
      <c r="B41" s="72"/>
      <c r="C41" s="73" t="s">
        <v>678</v>
      </c>
      <c r="D41" s="73" t="s">
        <v>698</v>
      </c>
      <c r="E41" s="287"/>
      <c r="F41" s="82" t="s">
        <v>7</v>
      </c>
      <c r="G41" s="124"/>
      <c r="H41" s="72" t="s">
        <v>15</v>
      </c>
      <c r="I41" s="96"/>
      <c r="J41" s="263"/>
      <c r="K41" s="102"/>
    </row>
    <row r="42" spans="1:17" s="1" customFormat="1" ht="16.5" customHeight="1" x14ac:dyDescent="0.25">
      <c r="A42" s="72">
        <v>33</v>
      </c>
      <c r="B42" s="72"/>
      <c r="C42" s="73" t="s">
        <v>678</v>
      </c>
      <c r="D42" s="73" t="s">
        <v>699</v>
      </c>
      <c r="E42" s="287"/>
      <c r="F42" s="82" t="s">
        <v>7</v>
      </c>
      <c r="G42" s="124"/>
      <c r="H42" s="72" t="s">
        <v>16</v>
      </c>
      <c r="I42" s="96"/>
      <c r="J42" s="263"/>
      <c r="K42" s="102"/>
    </row>
    <row r="43" spans="1:17" s="1" customFormat="1" ht="15.75" customHeight="1" x14ac:dyDescent="0.25">
      <c r="A43" s="72">
        <v>34</v>
      </c>
      <c r="B43" s="72"/>
      <c r="C43" s="73" t="s">
        <v>678</v>
      </c>
      <c r="D43" s="73" t="s">
        <v>700</v>
      </c>
      <c r="E43" s="287"/>
      <c r="F43" s="82" t="s">
        <v>7</v>
      </c>
      <c r="G43" s="105" t="s">
        <v>278</v>
      </c>
      <c r="H43" s="143"/>
      <c r="I43" s="96"/>
      <c r="J43" s="263" t="s">
        <v>279</v>
      </c>
      <c r="K43" s="102"/>
    </row>
    <row r="44" spans="1:17" s="10" customFormat="1" ht="16.5" customHeight="1" x14ac:dyDescent="0.25">
      <c r="A44" s="72">
        <v>35</v>
      </c>
      <c r="B44" s="72"/>
      <c r="C44" s="73" t="s">
        <v>678</v>
      </c>
      <c r="D44" s="73" t="s">
        <v>701</v>
      </c>
      <c r="E44" s="287"/>
      <c r="F44" s="82" t="s">
        <v>7</v>
      </c>
      <c r="G44" s="107"/>
      <c r="H44" s="143"/>
      <c r="I44" s="96"/>
      <c r="J44" s="263" t="s">
        <v>1316</v>
      </c>
      <c r="K44" s="475" t="s">
        <v>280</v>
      </c>
    </row>
    <row r="45" spans="1:17" s="10" customFormat="1" ht="16.5" customHeight="1" x14ac:dyDescent="0.25">
      <c r="A45" s="72">
        <v>36</v>
      </c>
      <c r="B45" s="72"/>
      <c r="C45" s="73" t="s">
        <v>678</v>
      </c>
      <c r="D45" s="73" t="s">
        <v>702</v>
      </c>
      <c r="E45" s="287"/>
      <c r="F45" s="82" t="s">
        <v>7</v>
      </c>
      <c r="G45" s="105" t="s">
        <v>17</v>
      </c>
      <c r="H45" s="464" t="s">
        <v>281</v>
      </c>
      <c r="I45" s="96"/>
      <c r="J45" s="263" t="s">
        <v>1314</v>
      </c>
      <c r="K45" s="476"/>
    </row>
    <row r="46" spans="1:17" s="10" customFormat="1" ht="16.5" customHeight="1" x14ac:dyDescent="0.25">
      <c r="A46" s="72">
        <v>37</v>
      </c>
      <c r="B46" s="72"/>
      <c r="C46" s="73" t="s">
        <v>678</v>
      </c>
      <c r="D46" s="73" t="s">
        <v>703</v>
      </c>
      <c r="E46" s="287"/>
      <c r="F46" s="82" t="s">
        <v>7</v>
      </c>
      <c r="G46" s="106" t="s">
        <v>17</v>
      </c>
      <c r="H46" s="465"/>
      <c r="I46" s="96"/>
      <c r="J46" s="263" t="s">
        <v>1315</v>
      </c>
      <c r="K46" s="477"/>
    </row>
    <row r="47" spans="1:17" s="1" customFormat="1" ht="16.5" customHeight="1" x14ac:dyDescent="0.25">
      <c r="A47" s="72">
        <v>38</v>
      </c>
      <c r="B47" s="72"/>
      <c r="C47" s="73" t="s">
        <v>678</v>
      </c>
      <c r="D47" s="73" t="s">
        <v>704</v>
      </c>
      <c r="E47" s="287"/>
      <c r="F47" s="82" t="s">
        <v>7</v>
      </c>
      <c r="G47" s="105" t="s">
        <v>18</v>
      </c>
      <c r="H47" s="464" t="s">
        <v>19</v>
      </c>
      <c r="I47" s="96"/>
      <c r="J47" s="263" t="s">
        <v>221</v>
      </c>
      <c r="K47" s="102"/>
    </row>
    <row r="48" spans="1:17" s="1" customFormat="1" ht="16.5" customHeight="1" x14ac:dyDescent="0.25">
      <c r="A48" s="72">
        <v>39</v>
      </c>
      <c r="B48" s="72"/>
      <c r="C48" s="73" t="s">
        <v>678</v>
      </c>
      <c r="D48" s="73" t="s">
        <v>705</v>
      </c>
      <c r="E48" s="287"/>
      <c r="F48" s="82" t="s">
        <v>7</v>
      </c>
      <c r="G48" s="101" t="s">
        <v>18</v>
      </c>
      <c r="H48" s="465"/>
      <c r="I48" s="96"/>
      <c r="J48" s="263" t="s">
        <v>365</v>
      </c>
      <c r="K48" s="102"/>
    </row>
    <row r="49" spans="1:11" s="1" customFormat="1" ht="16.5" customHeight="1" x14ac:dyDescent="0.25">
      <c r="A49" s="72">
        <v>40</v>
      </c>
      <c r="B49" s="72"/>
      <c r="C49" s="73" t="s">
        <v>678</v>
      </c>
      <c r="D49" s="73" t="s">
        <v>706</v>
      </c>
      <c r="E49" s="287"/>
      <c r="F49" s="82" t="s">
        <v>7</v>
      </c>
      <c r="G49" s="104" t="s">
        <v>20</v>
      </c>
      <c r="H49" s="464" t="s">
        <v>21</v>
      </c>
      <c r="I49" s="96"/>
      <c r="J49" s="263" t="s">
        <v>366</v>
      </c>
      <c r="K49" s="102"/>
    </row>
    <row r="50" spans="1:11" s="1" customFormat="1" ht="16.5" customHeight="1" x14ac:dyDescent="0.25">
      <c r="A50" s="72">
        <v>41</v>
      </c>
      <c r="B50" s="72"/>
      <c r="C50" s="73" t="s">
        <v>678</v>
      </c>
      <c r="D50" s="73" t="s">
        <v>707</v>
      </c>
      <c r="E50" s="287"/>
      <c r="F50" s="82" t="s">
        <v>7</v>
      </c>
      <c r="G50" s="101" t="s">
        <v>22</v>
      </c>
      <c r="H50" s="465"/>
      <c r="I50" s="96"/>
      <c r="J50" s="263" t="s">
        <v>23</v>
      </c>
      <c r="K50" s="102"/>
    </row>
    <row r="51" spans="1:11" s="1" customFormat="1" ht="16.5" customHeight="1" x14ac:dyDescent="0.25">
      <c r="A51" s="72">
        <v>42</v>
      </c>
      <c r="B51" s="72"/>
      <c r="C51" s="73" t="s">
        <v>678</v>
      </c>
      <c r="D51" s="73" t="s">
        <v>708</v>
      </c>
      <c r="E51" s="287"/>
      <c r="F51" s="82" t="s">
        <v>7</v>
      </c>
      <c r="G51" s="104" t="s">
        <v>24</v>
      </c>
      <c r="H51" s="464" t="s">
        <v>25</v>
      </c>
      <c r="I51" s="96"/>
      <c r="J51" s="263" t="s">
        <v>26</v>
      </c>
      <c r="K51" s="102"/>
    </row>
    <row r="52" spans="1:11" s="1" customFormat="1" ht="16.5" customHeight="1" x14ac:dyDescent="0.25">
      <c r="A52" s="72">
        <v>43</v>
      </c>
      <c r="B52" s="72"/>
      <c r="C52" s="73" t="s">
        <v>678</v>
      </c>
      <c r="D52" s="73" t="s">
        <v>709</v>
      </c>
      <c r="E52" s="287"/>
      <c r="F52" s="82" t="s">
        <v>7</v>
      </c>
      <c r="G52" s="101" t="s">
        <v>27</v>
      </c>
      <c r="H52" s="465"/>
      <c r="I52" s="96"/>
      <c r="J52" s="263" t="s">
        <v>28</v>
      </c>
      <c r="K52" s="102"/>
    </row>
    <row r="53" spans="1:11" s="1" customFormat="1" ht="16.5" customHeight="1" x14ac:dyDescent="0.25">
      <c r="A53" s="72">
        <v>44</v>
      </c>
      <c r="B53" s="72"/>
      <c r="C53" s="73" t="s">
        <v>678</v>
      </c>
      <c r="D53" s="73" t="s">
        <v>710</v>
      </c>
      <c r="E53" s="287"/>
      <c r="F53" s="82" t="s">
        <v>7</v>
      </c>
      <c r="G53" s="104" t="s">
        <v>29</v>
      </c>
      <c r="H53" s="464" t="s">
        <v>30</v>
      </c>
      <c r="I53" s="96"/>
      <c r="J53" s="263" t="s">
        <v>220</v>
      </c>
      <c r="K53" s="413" t="s">
        <v>1981</v>
      </c>
    </row>
    <row r="54" spans="1:11" s="1" customFormat="1" ht="16.5" customHeight="1" x14ac:dyDescent="0.25">
      <c r="A54" s="72">
        <v>45</v>
      </c>
      <c r="B54" s="72"/>
      <c r="C54" s="73" t="s">
        <v>678</v>
      </c>
      <c r="D54" s="73" t="s">
        <v>711</v>
      </c>
      <c r="E54" s="287"/>
      <c r="F54" s="82" t="s">
        <v>7</v>
      </c>
      <c r="G54" s="101" t="s">
        <v>30</v>
      </c>
      <c r="H54" s="465"/>
      <c r="I54" s="96"/>
      <c r="J54" s="263" t="s">
        <v>355</v>
      </c>
      <c r="K54" s="102"/>
    </row>
    <row r="55" spans="1:11" s="1" customFormat="1" ht="16.5" customHeight="1" x14ac:dyDescent="0.25">
      <c r="A55" s="72">
        <v>46</v>
      </c>
      <c r="B55" s="72"/>
      <c r="C55" s="73" t="s">
        <v>678</v>
      </c>
      <c r="D55" s="73" t="s">
        <v>712</v>
      </c>
      <c r="E55" s="287"/>
      <c r="F55" s="82" t="s">
        <v>7</v>
      </c>
      <c r="G55" s="104" t="s">
        <v>31</v>
      </c>
      <c r="H55" s="464" t="s">
        <v>31</v>
      </c>
      <c r="I55" s="96"/>
      <c r="J55" s="263" t="s">
        <v>32</v>
      </c>
      <c r="K55" s="102"/>
    </row>
    <row r="56" spans="1:11" s="1" customFormat="1" ht="16.5" customHeight="1" x14ac:dyDescent="0.25">
      <c r="A56" s="72">
        <v>47</v>
      </c>
      <c r="B56" s="72"/>
      <c r="C56" s="73" t="s">
        <v>678</v>
      </c>
      <c r="D56" s="73" t="s">
        <v>713</v>
      </c>
      <c r="E56" s="287"/>
      <c r="F56" s="82" t="s">
        <v>7</v>
      </c>
      <c r="G56" s="101" t="s">
        <v>31</v>
      </c>
      <c r="H56" s="465"/>
      <c r="I56" s="96"/>
      <c r="J56" s="263" t="s">
        <v>33</v>
      </c>
      <c r="K56" s="102"/>
    </row>
    <row r="57" spans="1:11" s="10" customFormat="1" ht="16.5" customHeight="1" x14ac:dyDescent="0.25">
      <c r="A57" s="72">
        <v>48</v>
      </c>
      <c r="B57" s="72"/>
      <c r="C57" s="73" t="s">
        <v>678</v>
      </c>
      <c r="D57" s="73" t="s">
        <v>714</v>
      </c>
      <c r="E57" s="287"/>
      <c r="F57" s="82" t="s">
        <v>7</v>
      </c>
      <c r="G57" s="101" t="s">
        <v>18</v>
      </c>
      <c r="H57" s="72"/>
      <c r="I57" s="96"/>
      <c r="J57" s="263" t="s">
        <v>219</v>
      </c>
      <c r="K57" s="102" t="s">
        <v>218</v>
      </c>
    </row>
    <row r="58" spans="1:11" s="1" customFormat="1" ht="16.5" customHeight="1" x14ac:dyDescent="0.25">
      <c r="A58" s="72">
        <v>49</v>
      </c>
      <c r="B58" s="72"/>
      <c r="C58" s="73" t="s">
        <v>678</v>
      </c>
      <c r="D58" s="73" t="s">
        <v>715</v>
      </c>
      <c r="E58" s="287"/>
      <c r="F58" s="82" t="s">
        <v>7</v>
      </c>
      <c r="G58" s="124"/>
      <c r="H58" s="112" t="s">
        <v>367</v>
      </c>
      <c r="I58" s="96"/>
      <c r="J58" s="263" t="s">
        <v>217</v>
      </c>
      <c r="K58" s="102"/>
    </row>
    <row r="59" spans="1:11" s="1" customFormat="1" ht="16.5" customHeight="1" x14ac:dyDescent="0.25">
      <c r="A59" s="72">
        <v>50</v>
      </c>
      <c r="B59" s="72"/>
      <c r="C59" s="73" t="s">
        <v>678</v>
      </c>
      <c r="D59" s="73" t="s">
        <v>716</v>
      </c>
      <c r="E59" s="287"/>
      <c r="F59" s="82" t="s">
        <v>7</v>
      </c>
      <c r="G59" s="104" t="s">
        <v>34</v>
      </c>
      <c r="H59" s="492" t="s">
        <v>368</v>
      </c>
      <c r="I59" s="96"/>
      <c r="J59" s="263" t="s">
        <v>2219</v>
      </c>
      <c r="K59" s="102"/>
    </row>
    <row r="60" spans="1:11" s="1" customFormat="1" ht="16.5" customHeight="1" x14ac:dyDescent="0.25">
      <c r="A60" s="72">
        <v>51</v>
      </c>
      <c r="B60" s="72"/>
      <c r="C60" s="73" t="s">
        <v>678</v>
      </c>
      <c r="D60" s="73" t="s">
        <v>717</v>
      </c>
      <c r="E60" s="287"/>
      <c r="F60" s="82" t="s">
        <v>7</v>
      </c>
      <c r="G60" s="101" t="s">
        <v>35</v>
      </c>
      <c r="H60" s="493"/>
      <c r="I60" s="96"/>
      <c r="J60" s="263" t="s">
        <v>216</v>
      </c>
      <c r="K60" s="102"/>
    </row>
    <row r="61" spans="1:11" s="1" customFormat="1" ht="16.5" customHeight="1" x14ac:dyDescent="0.25">
      <c r="A61" s="72">
        <v>52</v>
      </c>
      <c r="B61" s="72"/>
      <c r="C61" s="73" t="s">
        <v>678</v>
      </c>
      <c r="D61" s="73" t="s">
        <v>718</v>
      </c>
      <c r="E61" s="287"/>
      <c r="F61" s="82" t="s">
        <v>7</v>
      </c>
      <c r="G61" s="101" t="s">
        <v>36</v>
      </c>
      <c r="H61" s="109" t="s">
        <v>37</v>
      </c>
      <c r="I61" s="96"/>
      <c r="J61" s="263" t="s">
        <v>215</v>
      </c>
      <c r="K61" s="102"/>
    </row>
    <row r="62" spans="1:11" s="1" customFormat="1" ht="16.5" customHeight="1" x14ac:dyDescent="0.25">
      <c r="A62" s="72">
        <v>53</v>
      </c>
      <c r="B62" s="72"/>
      <c r="C62" s="73" t="s">
        <v>649</v>
      </c>
      <c r="D62" s="73" t="s">
        <v>719</v>
      </c>
      <c r="E62" s="287"/>
      <c r="F62" s="82" t="s">
        <v>7</v>
      </c>
      <c r="G62" s="101"/>
      <c r="H62" s="109"/>
      <c r="I62" s="96"/>
      <c r="J62" s="263" t="s">
        <v>369</v>
      </c>
      <c r="K62" s="102"/>
    </row>
    <row r="63" spans="1:11" s="1" customFormat="1" ht="16.5" customHeight="1" x14ac:dyDescent="0.25">
      <c r="A63" s="72">
        <v>54</v>
      </c>
      <c r="B63" s="72"/>
      <c r="C63" s="73" t="s">
        <v>649</v>
      </c>
      <c r="D63" s="73" t="s">
        <v>720</v>
      </c>
      <c r="E63" s="287"/>
      <c r="F63" s="82" t="s">
        <v>7</v>
      </c>
      <c r="G63" s="101"/>
      <c r="H63" s="109"/>
      <c r="I63" s="96"/>
      <c r="J63" s="263" t="s">
        <v>370</v>
      </c>
      <c r="K63" s="102"/>
    </row>
    <row r="64" spans="1:11" s="9" customFormat="1" ht="16.5" customHeight="1" x14ac:dyDescent="0.25">
      <c r="A64" s="72">
        <v>55</v>
      </c>
      <c r="B64" s="72"/>
      <c r="C64" s="100" t="s">
        <v>678</v>
      </c>
      <c r="D64" s="100" t="s">
        <v>721</v>
      </c>
      <c r="E64" s="287"/>
      <c r="F64" s="82" t="s">
        <v>7</v>
      </c>
      <c r="G64" s="101"/>
      <c r="H64" s="109" t="s">
        <v>214</v>
      </c>
      <c r="I64" s="96"/>
      <c r="J64" s="263" t="s">
        <v>2164</v>
      </c>
      <c r="K64" s="102"/>
    </row>
    <row r="65" spans="1:11" s="1" customFormat="1" ht="16.5" customHeight="1" x14ac:dyDescent="0.25">
      <c r="A65" s="72">
        <v>56</v>
      </c>
      <c r="B65" s="72"/>
      <c r="C65" s="100" t="s">
        <v>678</v>
      </c>
      <c r="D65" s="100" t="s">
        <v>722</v>
      </c>
      <c r="E65" s="287"/>
      <c r="F65" s="82" t="s">
        <v>7</v>
      </c>
      <c r="G65" s="101"/>
      <c r="H65" s="112" t="s">
        <v>213</v>
      </c>
      <c r="I65" s="96"/>
      <c r="J65" s="263" t="s">
        <v>1931</v>
      </c>
      <c r="K65" s="103"/>
    </row>
    <row r="66" spans="1:11" ht="15.75" customHeight="1" x14ac:dyDescent="0.25">
      <c r="A66" s="72">
        <v>57</v>
      </c>
      <c r="B66" s="72"/>
      <c r="C66" s="271" t="s">
        <v>723</v>
      </c>
      <c r="D66" s="100" t="s">
        <v>724</v>
      </c>
      <c r="E66" s="287" t="s">
        <v>381</v>
      </c>
      <c r="F66" s="82" t="s">
        <v>7</v>
      </c>
      <c r="G66" s="101"/>
      <c r="H66" s="124"/>
      <c r="I66" s="74"/>
      <c r="J66" s="263" t="s">
        <v>1865</v>
      </c>
      <c r="K66" s="73"/>
    </row>
    <row r="67" spans="1:11" s="28" customFormat="1" ht="16.5" customHeight="1" x14ac:dyDescent="0.25">
      <c r="A67" s="72">
        <v>58</v>
      </c>
      <c r="B67" s="85"/>
      <c r="C67" s="271" t="s">
        <v>725</v>
      </c>
      <c r="D67" s="297" t="s">
        <v>726</v>
      </c>
      <c r="E67" s="302"/>
      <c r="F67" s="82" t="s">
        <v>7</v>
      </c>
      <c r="G67" s="86"/>
      <c r="H67" s="85"/>
      <c r="I67" s="87"/>
      <c r="J67" s="89" t="s">
        <v>269</v>
      </c>
      <c r="K67" s="89" t="s">
        <v>1205</v>
      </c>
    </row>
    <row r="68" spans="1:11" s="28" customFormat="1" ht="16.5" customHeight="1" x14ac:dyDescent="0.25">
      <c r="A68" s="72">
        <v>59</v>
      </c>
      <c r="B68" s="85"/>
      <c r="C68" s="271" t="s">
        <v>725</v>
      </c>
      <c r="D68" s="297" t="s">
        <v>727</v>
      </c>
      <c r="E68" s="302"/>
      <c r="F68" s="82" t="s">
        <v>7</v>
      </c>
      <c r="G68" s="86"/>
      <c r="H68" s="85"/>
      <c r="I68" s="87"/>
      <c r="J68" s="89" t="s">
        <v>1386</v>
      </c>
      <c r="K68" s="89" t="s">
        <v>1244</v>
      </c>
    </row>
    <row r="69" spans="1:11" s="28" customFormat="1" ht="16.5" customHeight="1" x14ac:dyDescent="0.25">
      <c r="A69" s="72">
        <v>60</v>
      </c>
      <c r="B69" s="85"/>
      <c r="C69" s="271" t="s">
        <v>725</v>
      </c>
      <c r="D69" s="297" t="s">
        <v>728</v>
      </c>
      <c r="E69" s="302"/>
      <c r="F69" s="82" t="s">
        <v>7</v>
      </c>
      <c r="G69" s="86"/>
      <c r="H69" s="85"/>
      <c r="I69" s="87"/>
      <c r="J69" s="89" t="s">
        <v>1206</v>
      </c>
      <c r="K69" s="89" t="s">
        <v>610</v>
      </c>
    </row>
    <row r="70" spans="1:11" s="28" customFormat="1" ht="16.5" customHeight="1" x14ac:dyDescent="0.25">
      <c r="A70" s="72">
        <v>61</v>
      </c>
      <c r="B70" s="85"/>
      <c r="C70" s="271" t="s">
        <v>725</v>
      </c>
      <c r="D70" s="297" t="s">
        <v>729</v>
      </c>
      <c r="E70" s="302"/>
      <c r="F70" s="82" t="s">
        <v>7</v>
      </c>
      <c r="G70" s="86"/>
      <c r="H70" s="85"/>
      <c r="I70" s="87"/>
      <c r="J70" s="89" t="s">
        <v>612</v>
      </c>
      <c r="K70" s="89" t="s">
        <v>611</v>
      </c>
    </row>
    <row r="71" spans="1:11" s="28" customFormat="1" ht="16.5" customHeight="1" x14ac:dyDescent="0.25">
      <c r="A71" s="72">
        <v>62</v>
      </c>
      <c r="B71" s="85"/>
      <c r="C71" s="271" t="s">
        <v>725</v>
      </c>
      <c r="D71" s="297" t="s">
        <v>1198</v>
      </c>
      <c r="E71" s="302"/>
      <c r="F71" s="82" t="s">
        <v>7</v>
      </c>
      <c r="G71" s="86"/>
      <c r="H71" s="85"/>
      <c r="I71" s="87"/>
      <c r="J71" s="89" t="s">
        <v>1133</v>
      </c>
      <c r="K71" s="89" t="s">
        <v>1193</v>
      </c>
    </row>
    <row r="72" spans="1:11" s="28" customFormat="1" ht="16.5" customHeight="1" x14ac:dyDescent="0.25">
      <c r="A72" s="72">
        <v>63</v>
      </c>
      <c r="B72" s="85"/>
      <c r="C72" s="271" t="s">
        <v>725</v>
      </c>
      <c r="D72" s="297" t="s">
        <v>730</v>
      </c>
      <c r="E72" s="302"/>
      <c r="F72" s="82" t="s">
        <v>7</v>
      </c>
      <c r="G72" s="86"/>
      <c r="H72" s="85"/>
      <c r="I72" s="87"/>
      <c r="J72" s="89" t="s">
        <v>198</v>
      </c>
      <c r="K72" s="89" t="s">
        <v>1145</v>
      </c>
    </row>
    <row r="73" spans="1:11" s="28" customFormat="1" ht="16.5" customHeight="1" x14ac:dyDescent="0.25">
      <c r="A73" s="72">
        <v>64</v>
      </c>
      <c r="B73" s="85"/>
      <c r="C73" s="271" t="s">
        <v>725</v>
      </c>
      <c r="D73" s="297" t="s">
        <v>731</v>
      </c>
      <c r="E73" s="302"/>
      <c r="F73" s="82" t="s">
        <v>7</v>
      </c>
      <c r="G73" s="86"/>
      <c r="H73" s="85"/>
      <c r="I73" s="87"/>
      <c r="J73" s="89" t="s">
        <v>199</v>
      </c>
      <c r="K73" s="89" t="s">
        <v>296</v>
      </c>
    </row>
    <row r="74" spans="1:11" s="28" customFormat="1" ht="16.5" customHeight="1" x14ac:dyDescent="0.25">
      <c r="A74" s="72">
        <v>65</v>
      </c>
      <c r="B74" s="85"/>
      <c r="C74" s="271" t="s">
        <v>732</v>
      </c>
      <c r="D74" s="297" t="s">
        <v>733</v>
      </c>
      <c r="E74" s="302"/>
      <c r="F74" s="82" t="s">
        <v>7</v>
      </c>
      <c r="G74" s="86"/>
      <c r="H74" s="85"/>
      <c r="I74" s="87"/>
      <c r="J74" s="89" t="s">
        <v>200</v>
      </c>
      <c r="K74" s="89" t="s">
        <v>364</v>
      </c>
    </row>
    <row r="75" spans="1:11" s="8" customFormat="1" ht="16.5" customHeight="1" x14ac:dyDescent="0.25">
      <c r="A75" s="72">
        <v>66</v>
      </c>
      <c r="B75" s="63"/>
      <c r="C75" s="268" t="s">
        <v>735</v>
      </c>
      <c r="D75" s="406" t="s">
        <v>1220</v>
      </c>
      <c r="E75" s="280"/>
      <c r="F75" s="82" t="s">
        <v>7</v>
      </c>
      <c r="G75" s="35"/>
      <c r="H75" s="35"/>
      <c r="I75" s="38" t="s">
        <v>1906</v>
      </c>
      <c r="J75" s="42" t="s">
        <v>1223</v>
      </c>
      <c r="K75" s="42"/>
    </row>
    <row r="76" spans="1:11" s="8" customFormat="1" ht="16.5" customHeight="1" x14ac:dyDescent="0.25">
      <c r="A76" s="72">
        <v>67</v>
      </c>
      <c r="B76" s="63"/>
      <c r="C76" s="268" t="s">
        <v>735</v>
      </c>
      <c r="D76" s="406" t="s">
        <v>1221</v>
      </c>
      <c r="E76" s="280"/>
      <c r="F76" s="82" t="s">
        <v>7</v>
      </c>
      <c r="G76" s="35"/>
      <c r="H76" s="35"/>
      <c r="I76" s="38" t="s">
        <v>1905</v>
      </c>
      <c r="J76" s="42" t="s">
        <v>1901</v>
      </c>
      <c r="K76" s="42"/>
    </row>
    <row r="77" spans="1:11" s="8" customFormat="1" ht="16.5" customHeight="1" x14ac:dyDescent="0.25">
      <c r="A77" s="72">
        <v>68</v>
      </c>
      <c r="B77" s="63"/>
      <c r="C77" s="268" t="s">
        <v>735</v>
      </c>
      <c r="D77" s="406" t="s">
        <v>736</v>
      </c>
      <c r="E77" s="280"/>
      <c r="F77" s="82" t="s">
        <v>7</v>
      </c>
      <c r="G77" s="35"/>
      <c r="H77" s="35"/>
      <c r="I77" s="64" t="s">
        <v>356</v>
      </c>
      <c r="J77" s="42" t="s">
        <v>1227</v>
      </c>
      <c r="K77" s="41"/>
    </row>
    <row r="78" spans="1:11" s="8" customFormat="1" ht="16.5" customHeight="1" x14ac:dyDescent="0.25">
      <c r="A78" s="72">
        <v>69</v>
      </c>
      <c r="B78" s="63"/>
      <c r="C78" s="268" t="s">
        <v>737</v>
      </c>
      <c r="D78" s="406" t="s">
        <v>738</v>
      </c>
      <c r="E78" s="280"/>
      <c r="F78" s="82" t="s">
        <v>7</v>
      </c>
      <c r="G78" s="35"/>
      <c r="H78" s="35"/>
      <c r="I78" s="64" t="s">
        <v>1226</v>
      </c>
      <c r="J78" s="42" t="s">
        <v>1225</v>
      </c>
      <c r="K78" s="41"/>
    </row>
    <row r="79" spans="1:11" s="8" customFormat="1" ht="16.5" customHeight="1" x14ac:dyDescent="0.25">
      <c r="A79" s="72">
        <v>70</v>
      </c>
      <c r="B79" s="63"/>
      <c r="C79" s="100" t="s">
        <v>739</v>
      </c>
      <c r="D79" s="406" t="s">
        <v>1268</v>
      </c>
      <c r="E79" s="303" t="s">
        <v>173</v>
      </c>
      <c r="F79" s="82" t="s">
        <v>7</v>
      </c>
      <c r="G79" s="35"/>
      <c r="H79" s="35"/>
      <c r="I79" s="36"/>
      <c r="J79" s="263" t="s">
        <v>1445</v>
      </c>
      <c r="K79" s="41"/>
    </row>
    <row r="80" spans="1:11" s="8" customFormat="1" ht="16.5" customHeight="1" x14ac:dyDescent="0.25">
      <c r="A80" s="72">
        <v>71</v>
      </c>
      <c r="B80" s="63"/>
      <c r="C80" s="100" t="s">
        <v>739</v>
      </c>
      <c r="D80" s="100" t="s">
        <v>1269</v>
      </c>
      <c r="E80" s="303" t="s">
        <v>174</v>
      </c>
      <c r="F80" s="82" t="s">
        <v>7</v>
      </c>
      <c r="G80" s="35"/>
      <c r="H80" s="35"/>
      <c r="I80" s="36"/>
      <c r="J80" s="263" t="s">
        <v>1446</v>
      </c>
      <c r="K80" s="41"/>
    </row>
    <row r="81" spans="1:11" s="8" customFormat="1" ht="16.5" customHeight="1" x14ac:dyDescent="0.25">
      <c r="A81" s="72">
        <v>72</v>
      </c>
      <c r="B81" s="63"/>
      <c r="C81" s="100" t="s">
        <v>739</v>
      </c>
      <c r="D81" s="100" t="s">
        <v>1270</v>
      </c>
      <c r="E81" s="303" t="s">
        <v>575</v>
      </c>
      <c r="F81" s="82" t="s">
        <v>7</v>
      </c>
      <c r="G81" s="35"/>
      <c r="H81" s="35"/>
      <c r="I81" s="36"/>
      <c r="J81" s="263" t="s">
        <v>1338</v>
      </c>
      <c r="K81" s="41"/>
    </row>
    <row r="82" spans="1:11" s="8" customFormat="1" ht="16.5" customHeight="1" x14ac:dyDescent="0.25">
      <c r="A82" s="72">
        <v>73</v>
      </c>
      <c r="B82" s="63"/>
      <c r="C82" s="100" t="s">
        <v>739</v>
      </c>
      <c r="D82" s="100" t="s">
        <v>1271</v>
      </c>
      <c r="E82" s="303"/>
      <c r="F82" s="82" t="s">
        <v>7</v>
      </c>
      <c r="G82" s="35"/>
      <c r="H82" s="35"/>
      <c r="I82" s="36"/>
      <c r="J82" s="263" t="s">
        <v>1252</v>
      </c>
      <c r="K82" s="41"/>
    </row>
    <row r="83" spans="1:11" s="8" customFormat="1" ht="16.5" customHeight="1" x14ac:dyDescent="0.25">
      <c r="A83" s="72">
        <v>74</v>
      </c>
      <c r="B83" s="63"/>
      <c r="C83" s="100" t="s">
        <v>739</v>
      </c>
      <c r="D83" s="100" t="s">
        <v>1272</v>
      </c>
      <c r="E83" s="303" t="s">
        <v>175</v>
      </c>
      <c r="F83" s="82" t="s">
        <v>7</v>
      </c>
      <c r="G83" s="35"/>
      <c r="H83" s="35"/>
      <c r="I83" s="38" t="s">
        <v>1486</v>
      </c>
      <c r="J83" s="263" t="s">
        <v>1447</v>
      </c>
      <c r="K83" s="41"/>
    </row>
    <row r="84" spans="1:11" s="8" customFormat="1" ht="16.5" customHeight="1" x14ac:dyDescent="0.25">
      <c r="A84" s="72">
        <v>75</v>
      </c>
      <c r="B84" s="63"/>
      <c r="C84" s="100" t="s">
        <v>739</v>
      </c>
      <c r="D84" s="100" t="s">
        <v>1273</v>
      </c>
      <c r="E84" s="303" t="s">
        <v>175</v>
      </c>
      <c r="F84" s="82" t="s">
        <v>7</v>
      </c>
      <c r="G84" s="35"/>
      <c r="H84" s="35"/>
      <c r="I84" s="36"/>
      <c r="J84" s="263"/>
      <c r="K84" s="41"/>
    </row>
    <row r="85" spans="1:11" s="8" customFormat="1" ht="16.5" customHeight="1" x14ac:dyDescent="0.25">
      <c r="A85" s="72">
        <v>76</v>
      </c>
      <c r="B85" s="63"/>
      <c r="C85" s="100" t="s">
        <v>739</v>
      </c>
      <c r="D85" s="100" t="s">
        <v>1274</v>
      </c>
      <c r="E85" s="303" t="s">
        <v>175</v>
      </c>
      <c r="F85" s="82" t="s">
        <v>7</v>
      </c>
      <c r="G85" s="35"/>
      <c r="H85" s="35"/>
      <c r="I85" s="36"/>
      <c r="J85" s="263"/>
      <c r="K85" s="41"/>
    </row>
    <row r="86" spans="1:11" s="8" customFormat="1" ht="16.5" customHeight="1" x14ac:dyDescent="0.25">
      <c r="A86" s="72">
        <v>77</v>
      </c>
      <c r="B86" s="63"/>
      <c r="C86" s="100" t="s">
        <v>739</v>
      </c>
      <c r="D86" s="100" t="s">
        <v>1275</v>
      </c>
      <c r="E86" s="303" t="s">
        <v>175</v>
      </c>
      <c r="F86" s="82" t="s">
        <v>7</v>
      </c>
      <c r="G86" s="35"/>
      <c r="H86" s="35"/>
      <c r="I86" s="36"/>
      <c r="J86" s="263"/>
      <c r="K86" s="41"/>
    </row>
    <row r="87" spans="1:11" s="8" customFormat="1" ht="16.5" customHeight="1" x14ac:dyDescent="0.25">
      <c r="A87" s="72">
        <v>78</v>
      </c>
      <c r="B87" s="63"/>
      <c r="C87" s="100" t="s">
        <v>739</v>
      </c>
      <c r="D87" s="100" t="s">
        <v>1276</v>
      </c>
      <c r="E87" s="303" t="s">
        <v>173</v>
      </c>
      <c r="F87" s="82" t="s">
        <v>7</v>
      </c>
      <c r="G87" s="35"/>
      <c r="H87" s="35"/>
      <c r="I87" s="36"/>
      <c r="J87" s="263" t="s">
        <v>1448</v>
      </c>
      <c r="K87" s="41"/>
    </row>
    <row r="88" spans="1:11" s="8" customFormat="1" ht="16.5" customHeight="1" x14ac:dyDescent="0.25">
      <c r="A88" s="72">
        <v>79</v>
      </c>
      <c r="B88" s="63"/>
      <c r="C88" s="100" t="s">
        <v>739</v>
      </c>
      <c r="D88" s="100" t="s">
        <v>1277</v>
      </c>
      <c r="E88" s="303" t="s">
        <v>174</v>
      </c>
      <c r="F88" s="82" t="s">
        <v>7</v>
      </c>
      <c r="G88" s="35"/>
      <c r="H88" s="35"/>
      <c r="I88" s="36"/>
      <c r="J88" s="263" t="s">
        <v>1253</v>
      </c>
      <c r="K88" s="41"/>
    </row>
    <row r="89" spans="1:11" s="8" customFormat="1" ht="16.5" customHeight="1" x14ac:dyDescent="0.25">
      <c r="A89" s="72">
        <v>80</v>
      </c>
      <c r="B89" s="63"/>
      <c r="C89" s="100" t="s">
        <v>739</v>
      </c>
      <c r="D89" s="100" t="s">
        <v>1278</v>
      </c>
      <c r="E89" s="303" t="s">
        <v>575</v>
      </c>
      <c r="F89" s="82" t="s">
        <v>7</v>
      </c>
      <c r="G89" s="35"/>
      <c r="H89" s="35"/>
      <c r="I89" s="36"/>
      <c r="J89" s="263" t="s">
        <v>1254</v>
      </c>
      <c r="K89" s="41"/>
    </row>
    <row r="90" spans="1:11" s="8" customFormat="1" ht="16.5" customHeight="1" x14ac:dyDescent="0.25">
      <c r="A90" s="72">
        <v>81</v>
      </c>
      <c r="B90" s="63"/>
      <c r="C90" s="100" t="s">
        <v>739</v>
      </c>
      <c r="D90" s="100" t="s">
        <v>1279</v>
      </c>
      <c r="E90" s="303"/>
      <c r="F90" s="82" t="s">
        <v>7</v>
      </c>
      <c r="G90" s="35"/>
      <c r="H90" s="35"/>
      <c r="I90" s="36"/>
      <c r="J90" s="263" t="s">
        <v>1255</v>
      </c>
      <c r="K90" s="41"/>
    </row>
    <row r="91" spans="1:11" s="8" customFormat="1" ht="16.5" customHeight="1" x14ac:dyDescent="0.25">
      <c r="A91" s="72">
        <v>82</v>
      </c>
      <c r="B91" s="63"/>
      <c r="C91" s="100" t="s">
        <v>739</v>
      </c>
      <c r="D91" s="100" t="s">
        <v>1280</v>
      </c>
      <c r="E91" s="303" t="s">
        <v>175</v>
      </c>
      <c r="F91" s="82" t="s">
        <v>7</v>
      </c>
      <c r="G91" s="35"/>
      <c r="H91" s="35"/>
      <c r="I91" s="44" t="s">
        <v>1487</v>
      </c>
      <c r="J91" s="263" t="s">
        <v>1449</v>
      </c>
      <c r="K91" s="41"/>
    </row>
    <row r="92" spans="1:11" s="8" customFormat="1" ht="16.5" customHeight="1" x14ac:dyDescent="0.25">
      <c r="A92" s="72">
        <v>83</v>
      </c>
      <c r="B92" s="63"/>
      <c r="C92" s="100" t="s">
        <v>739</v>
      </c>
      <c r="D92" s="100" t="s">
        <v>1281</v>
      </c>
      <c r="E92" s="303" t="s">
        <v>175</v>
      </c>
      <c r="F92" s="82" t="s">
        <v>7</v>
      </c>
      <c r="G92" s="35"/>
      <c r="H92" s="35"/>
      <c r="I92" s="36"/>
      <c r="J92" s="263"/>
      <c r="K92" s="41"/>
    </row>
    <row r="93" spans="1:11" s="8" customFormat="1" ht="16.5" customHeight="1" x14ac:dyDescent="0.25">
      <c r="A93" s="72">
        <v>84</v>
      </c>
      <c r="B93" s="63"/>
      <c r="C93" s="100" t="s">
        <v>739</v>
      </c>
      <c r="D93" s="100" t="s">
        <v>1282</v>
      </c>
      <c r="E93" s="303" t="s">
        <v>175</v>
      </c>
      <c r="F93" s="82" t="s">
        <v>7</v>
      </c>
      <c r="G93" s="35"/>
      <c r="H93" s="35"/>
      <c r="I93" s="36"/>
      <c r="J93" s="263"/>
      <c r="K93" s="41"/>
    </row>
    <row r="94" spans="1:11" s="8" customFormat="1" ht="16.5" customHeight="1" x14ac:dyDescent="0.25">
      <c r="A94" s="72">
        <v>85</v>
      </c>
      <c r="B94" s="63"/>
      <c r="C94" s="100" t="s">
        <v>739</v>
      </c>
      <c r="D94" s="100" t="s">
        <v>1283</v>
      </c>
      <c r="E94" s="303" t="s">
        <v>175</v>
      </c>
      <c r="F94" s="82" t="s">
        <v>7</v>
      </c>
      <c r="G94" s="35"/>
      <c r="H94" s="35"/>
      <c r="I94" s="36"/>
      <c r="J94" s="263"/>
      <c r="K94" s="41"/>
    </row>
    <row r="95" spans="1:11" s="8" customFormat="1" ht="16.5" customHeight="1" x14ac:dyDescent="0.25">
      <c r="A95" s="72">
        <v>86</v>
      </c>
      <c r="B95" s="72"/>
      <c r="C95" s="73" t="s">
        <v>741</v>
      </c>
      <c r="D95" s="73" t="s">
        <v>743</v>
      </c>
      <c r="E95" s="285" t="s">
        <v>244</v>
      </c>
      <c r="F95" s="82" t="s">
        <v>7</v>
      </c>
      <c r="G95" s="68"/>
      <c r="H95" s="69"/>
      <c r="I95" s="64" t="s">
        <v>357</v>
      </c>
      <c r="J95" s="417" t="s">
        <v>1160</v>
      </c>
      <c r="K95" s="103"/>
    </row>
    <row r="96" spans="1:11" s="8" customFormat="1" ht="16.5" customHeight="1" x14ac:dyDescent="0.25">
      <c r="A96" s="72">
        <v>87</v>
      </c>
      <c r="B96" s="72"/>
      <c r="C96" s="73" t="s">
        <v>741</v>
      </c>
      <c r="D96" s="73" t="s">
        <v>745</v>
      </c>
      <c r="E96" s="285" t="s">
        <v>244</v>
      </c>
      <c r="F96" s="82" t="s">
        <v>7</v>
      </c>
      <c r="G96" s="68"/>
      <c r="H96" s="69"/>
      <c r="I96" s="64" t="s">
        <v>1943</v>
      </c>
      <c r="J96" s="296" t="s">
        <v>1159</v>
      </c>
      <c r="K96" s="103"/>
    </row>
    <row r="97" spans="1:11" s="8" customFormat="1" ht="16.5" customHeight="1" x14ac:dyDescent="0.25">
      <c r="A97" s="72">
        <v>88</v>
      </c>
      <c r="B97" s="72"/>
      <c r="C97" s="73" t="s">
        <v>741</v>
      </c>
      <c r="D97" s="73" t="s">
        <v>747</v>
      </c>
      <c r="E97" s="285" t="s">
        <v>244</v>
      </c>
      <c r="F97" s="82" t="s">
        <v>7</v>
      </c>
      <c r="G97" s="68"/>
      <c r="H97" s="69"/>
      <c r="I97" s="64" t="s">
        <v>1944</v>
      </c>
      <c r="J97" s="45" t="s">
        <v>601</v>
      </c>
      <c r="K97" s="103"/>
    </row>
    <row r="98" spans="1:11" s="8" customFormat="1" ht="16.5" customHeight="1" x14ac:dyDescent="0.25">
      <c r="A98" s="72">
        <v>89</v>
      </c>
      <c r="B98" s="72"/>
      <c r="C98" s="73" t="s">
        <v>741</v>
      </c>
      <c r="D98" s="73" t="s">
        <v>749</v>
      </c>
      <c r="E98" s="285"/>
      <c r="F98" s="82" t="s">
        <v>7</v>
      </c>
      <c r="G98" s="68"/>
      <c r="H98" s="69"/>
      <c r="I98" s="64" t="s">
        <v>1945</v>
      </c>
      <c r="J98" s="43"/>
      <c r="K98" s="103"/>
    </row>
    <row r="99" spans="1:11" s="8" customFormat="1" ht="16.5" customHeight="1" x14ac:dyDescent="0.25">
      <c r="A99" s="72">
        <v>90</v>
      </c>
      <c r="B99" s="72"/>
      <c r="C99" s="73" t="s">
        <v>741</v>
      </c>
      <c r="D99" s="73" t="s">
        <v>751</v>
      </c>
      <c r="E99" s="285"/>
      <c r="F99" s="82" t="s">
        <v>7</v>
      </c>
      <c r="G99" s="68"/>
      <c r="H99" s="69"/>
      <c r="I99" s="70"/>
      <c r="J99" s="45" t="s">
        <v>1782</v>
      </c>
      <c r="K99" s="103"/>
    </row>
    <row r="100" spans="1:11" s="8" customFormat="1" ht="16.5" customHeight="1" x14ac:dyDescent="0.25">
      <c r="A100" s="72">
        <v>91</v>
      </c>
      <c r="B100" s="72"/>
      <c r="C100" s="73" t="s">
        <v>741</v>
      </c>
      <c r="D100" s="73" t="s">
        <v>753</v>
      </c>
      <c r="E100" s="285"/>
      <c r="F100" s="82" t="s">
        <v>7</v>
      </c>
      <c r="G100" s="68"/>
      <c r="H100" s="69"/>
      <c r="I100" s="64" t="s">
        <v>1946</v>
      </c>
      <c r="J100" s="45" t="s">
        <v>1781</v>
      </c>
      <c r="K100" s="103"/>
    </row>
    <row r="101" spans="1:11" s="8" customFormat="1" ht="16.5" customHeight="1" x14ac:dyDescent="0.25">
      <c r="A101" s="72">
        <v>92</v>
      </c>
      <c r="B101" s="72"/>
      <c r="C101" s="100" t="s">
        <v>741</v>
      </c>
      <c r="D101" s="100" t="s">
        <v>755</v>
      </c>
      <c r="E101" s="285" t="s">
        <v>246</v>
      </c>
      <c r="F101" s="82" t="s">
        <v>7</v>
      </c>
      <c r="G101" s="68"/>
      <c r="H101" s="69"/>
      <c r="I101" s="38" t="s">
        <v>1947</v>
      </c>
      <c r="J101" s="45"/>
      <c r="K101" s="103"/>
    </row>
    <row r="102" spans="1:11" s="8" customFormat="1" ht="16.5" customHeight="1" x14ac:dyDescent="0.25">
      <c r="A102" s="72">
        <v>93</v>
      </c>
      <c r="B102" s="72"/>
      <c r="C102" s="73" t="s">
        <v>741</v>
      </c>
      <c r="D102" s="73" t="s">
        <v>757</v>
      </c>
      <c r="E102" s="285" t="s">
        <v>38</v>
      </c>
      <c r="F102" s="82" t="s">
        <v>7</v>
      </c>
      <c r="G102" s="68"/>
      <c r="H102" s="69"/>
      <c r="I102" s="38" t="s">
        <v>589</v>
      </c>
      <c r="J102" s="45"/>
      <c r="K102" s="103"/>
    </row>
    <row r="103" spans="1:11" s="8" customFormat="1" ht="16.5" customHeight="1" x14ac:dyDescent="0.25">
      <c r="A103" s="72">
        <v>94</v>
      </c>
      <c r="B103" s="72"/>
      <c r="C103" s="73" t="s">
        <v>741</v>
      </c>
      <c r="D103" s="73" t="s">
        <v>759</v>
      </c>
      <c r="E103" s="285" t="s">
        <v>248</v>
      </c>
      <c r="F103" s="82" t="s">
        <v>7</v>
      </c>
      <c r="G103" s="68"/>
      <c r="H103" s="69"/>
      <c r="I103" s="38" t="s">
        <v>585</v>
      </c>
      <c r="J103" s="45"/>
      <c r="K103" s="103"/>
    </row>
    <row r="104" spans="1:11" s="8" customFormat="1" ht="16.5" customHeight="1" x14ac:dyDescent="0.25">
      <c r="A104" s="72">
        <v>95</v>
      </c>
      <c r="B104" s="72"/>
      <c r="C104" s="100" t="s">
        <v>741</v>
      </c>
      <c r="D104" s="100" t="s">
        <v>761</v>
      </c>
      <c r="E104" s="285" t="s">
        <v>246</v>
      </c>
      <c r="F104" s="82" t="s">
        <v>7</v>
      </c>
      <c r="G104" s="68"/>
      <c r="H104" s="69"/>
      <c r="I104" s="38" t="s">
        <v>590</v>
      </c>
      <c r="J104" s="45"/>
      <c r="K104" s="103"/>
    </row>
    <row r="105" spans="1:11" s="8" customFormat="1" ht="16.5" customHeight="1" x14ac:dyDescent="0.25">
      <c r="A105" s="72">
        <v>96</v>
      </c>
      <c r="B105" s="72"/>
      <c r="C105" s="73" t="s">
        <v>741</v>
      </c>
      <c r="D105" s="73" t="s">
        <v>763</v>
      </c>
      <c r="E105" s="285" t="s">
        <v>39</v>
      </c>
      <c r="F105" s="82" t="s">
        <v>7</v>
      </c>
      <c r="G105" s="68"/>
      <c r="H105" s="69"/>
      <c r="I105" s="38" t="s">
        <v>591</v>
      </c>
      <c r="J105" s="45"/>
      <c r="K105" s="103"/>
    </row>
    <row r="106" spans="1:11" s="8" customFormat="1" ht="16.5" customHeight="1" x14ac:dyDescent="0.25">
      <c r="A106" s="72">
        <v>97</v>
      </c>
      <c r="B106" s="72"/>
      <c r="C106" s="73" t="s">
        <v>741</v>
      </c>
      <c r="D106" s="73" t="s">
        <v>765</v>
      </c>
      <c r="E106" s="285" t="s">
        <v>249</v>
      </c>
      <c r="F106" s="82" t="s">
        <v>7</v>
      </c>
      <c r="G106" s="68"/>
      <c r="H106" s="69"/>
      <c r="I106" s="38" t="s">
        <v>585</v>
      </c>
      <c r="J106" s="45"/>
      <c r="K106" s="103"/>
    </row>
    <row r="107" spans="1:11" s="8" customFormat="1" ht="16.5" customHeight="1" x14ac:dyDescent="0.25">
      <c r="A107" s="72">
        <v>98</v>
      </c>
      <c r="B107" s="72"/>
      <c r="C107" s="73" t="s">
        <v>741</v>
      </c>
      <c r="D107" s="73" t="s">
        <v>767</v>
      </c>
      <c r="E107" s="285" t="s">
        <v>250</v>
      </c>
      <c r="F107" s="82" t="s">
        <v>7</v>
      </c>
      <c r="G107" s="68"/>
      <c r="H107" s="69"/>
      <c r="I107" s="37" t="s">
        <v>592</v>
      </c>
      <c r="J107" s="45"/>
      <c r="K107" s="103"/>
    </row>
    <row r="108" spans="1:11" s="8" customFormat="1" ht="16.5" customHeight="1" x14ac:dyDescent="0.25">
      <c r="A108" s="72">
        <v>99</v>
      </c>
      <c r="B108" s="72"/>
      <c r="C108" s="73" t="s">
        <v>741</v>
      </c>
      <c r="D108" s="73" t="s">
        <v>769</v>
      </c>
      <c r="E108" s="285" t="s">
        <v>252</v>
      </c>
      <c r="F108" s="82" t="s">
        <v>7</v>
      </c>
      <c r="G108" s="68"/>
      <c r="H108" s="69"/>
      <c r="I108" s="38" t="s">
        <v>593</v>
      </c>
      <c r="J108" s="45"/>
      <c r="K108" s="103"/>
    </row>
    <row r="109" spans="1:11" s="8" customFormat="1" ht="16.5" customHeight="1" x14ac:dyDescent="0.25">
      <c r="A109" s="72">
        <v>100</v>
      </c>
      <c r="B109" s="72"/>
      <c r="C109" s="73" t="s">
        <v>741</v>
      </c>
      <c r="D109" s="73" t="s">
        <v>771</v>
      </c>
      <c r="E109" s="280"/>
      <c r="F109" s="82" t="s">
        <v>7</v>
      </c>
      <c r="G109" s="68"/>
      <c r="H109" s="69"/>
      <c r="I109" s="37"/>
      <c r="J109" s="45" t="s">
        <v>1783</v>
      </c>
      <c r="K109" s="103"/>
    </row>
    <row r="110" spans="1:11" s="8" customFormat="1" ht="16.5" customHeight="1" x14ac:dyDescent="0.25">
      <c r="A110" s="72">
        <v>101</v>
      </c>
      <c r="B110" s="72"/>
      <c r="C110" s="73" t="s">
        <v>741</v>
      </c>
      <c r="D110" s="73" t="s">
        <v>773</v>
      </c>
      <c r="E110" s="280"/>
      <c r="F110" s="82" t="s">
        <v>7</v>
      </c>
      <c r="G110" s="68"/>
      <c r="H110" s="69"/>
      <c r="I110" s="38"/>
      <c r="J110" s="45" t="s">
        <v>1179</v>
      </c>
      <c r="K110" s="103"/>
    </row>
    <row r="111" spans="1:11" s="8" customFormat="1" ht="16.5" customHeight="1" x14ac:dyDescent="0.25">
      <c r="A111" s="72">
        <v>102</v>
      </c>
      <c r="B111" s="72"/>
      <c r="C111" s="73" t="s">
        <v>741</v>
      </c>
      <c r="D111" s="73" t="s">
        <v>775</v>
      </c>
      <c r="E111" s="280"/>
      <c r="F111" s="82" t="s">
        <v>7</v>
      </c>
      <c r="G111" s="68"/>
      <c r="H111" s="69"/>
      <c r="I111" s="37"/>
      <c r="J111" s="45" t="s">
        <v>1166</v>
      </c>
      <c r="K111" s="103"/>
    </row>
    <row r="112" spans="1:11" s="8" customFormat="1" ht="16.5" customHeight="1" x14ac:dyDescent="0.25">
      <c r="A112" s="72">
        <v>103</v>
      </c>
      <c r="B112" s="72"/>
      <c r="C112" s="73" t="s">
        <v>741</v>
      </c>
      <c r="D112" s="73" t="s">
        <v>777</v>
      </c>
      <c r="E112" s="280"/>
      <c r="F112" s="82" t="s">
        <v>7</v>
      </c>
      <c r="G112" s="68"/>
      <c r="H112" s="69"/>
      <c r="I112" s="71" t="s">
        <v>1948</v>
      </c>
      <c r="J112" s="113" t="s">
        <v>1181</v>
      </c>
      <c r="K112" s="103"/>
    </row>
    <row r="113" spans="1:11" s="8" customFormat="1" ht="16.5" customHeight="1" x14ac:dyDescent="0.25">
      <c r="A113" s="72">
        <v>104</v>
      </c>
      <c r="B113" s="72"/>
      <c r="C113" s="73" t="s">
        <v>741</v>
      </c>
      <c r="D113" s="73" t="s">
        <v>779</v>
      </c>
      <c r="E113" s="280"/>
      <c r="F113" s="82" t="s">
        <v>7</v>
      </c>
      <c r="G113" s="68"/>
      <c r="H113" s="69"/>
      <c r="I113" s="71" t="s">
        <v>594</v>
      </c>
      <c r="J113" s="45" t="s">
        <v>519</v>
      </c>
      <c r="K113" s="103"/>
    </row>
    <row r="114" spans="1:11" s="8" customFormat="1" ht="16.5" customHeight="1" x14ac:dyDescent="0.25">
      <c r="A114" s="72">
        <v>105</v>
      </c>
      <c r="B114" s="72"/>
      <c r="C114" s="73" t="s">
        <v>741</v>
      </c>
      <c r="D114" s="73" t="s">
        <v>781</v>
      </c>
      <c r="E114" s="280"/>
      <c r="F114" s="82" t="s">
        <v>7</v>
      </c>
      <c r="G114" s="68"/>
      <c r="H114" s="69"/>
      <c r="I114" s="71" t="s">
        <v>595</v>
      </c>
      <c r="J114" s="45" t="s">
        <v>1167</v>
      </c>
      <c r="K114" s="103"/>
    </row>
    <row r="115" spans="1:11" s="8" customFormat="1" ht="16.5" customHeight="1" x14ac:dyDescent="0.25">
      <c r="A115" s="72">
        <v>106</v>
      </c>
      <c r="B115" s="72"/>
      <c r="C115" s="73" t="s">
        <v>741</v>
      </c>
      <c r="D115" s="73" t="s">
        <v>783</v>
      </c>
      <c r="E115" s="280"/>
      <c r="F115" s="82" t="s">
        <v>7</v>
      </c>
      <c r="G115" s="68"/>
      <c r="H115" s="69"/>
      <c r="I115" s="71" t="s">
        <v>254</v>
      </c>
      <c r="J115" s="113" t="s">
        <v>1182</v>
      </c>
      <c r="K115" s="103"/>
    </row>
    <row r="116" spans="1:11" s="8" customFormat="1" ht="16.5" customHeight="1" x14ac:dyDescent="0.25">
      <c r="A116" s="72">
        <v>107</v>
      </c>
      <c r="B116" s="72"/>
      <c r="C116" s="73" t="s">
        <v>741</v>
      </c>
      <c r="D116" s="73" t="s">
        <v>785</v>
      </c>
      <c r="E116" s="280"/>
      <c r="F116" s="82" t="s">
        <v>7</v>
      </c>
      <c r="G116" s="68"/>
      <c r="H116" s="69"/>
      <c r="I116" s="38" t="s">
        <v>378</v>
      </c>
      <c r="J116" s="45" t="s">
        <v>1168</v>
      </c>
      <c r="K116" s="103"/>
    </row>
    <row r="117" spans="1:11" s="8" customFormat="1" ht="16.5" customHeight="1" x14ac:dyDescent="0.25">
      <c r="A117" s="72">
        <v>108</v>
      </c>
      <c r="B117" s="72"/>
      <c r="C117" s="73" t="s">
        <v>741</v>
      </c>
      <c r="D117" s="73" t="s">
        <v>787</v>
      </c>
      <c r="E117" s="280"/>
      <c r="F117" s="82" t="s">
        <v>7</v>
      </c>
      <c r="G117" s="68"/>
      <c r="H117" s="69"/>
      <c r="I117" s="38" t="s">
        <v>1949</v>
      </c>
      <c r="J117" s="45"/>
      <c r="K117" s="103"/>
    </row>
    <row r="118" spans="1:11" s="8" customFormat="1" ht="16.5" customHeight="1" x14ac:dyDescent="0.25">
      <c r="A118" s="72">
        <v>109</v>
      </c>
      <c r="B118" s="72"/>
      <c r="C118" s="73" t="s">
        <v>741</v>
      </c>
      <c r="D118" s="73" t="s">
        <v>789</v>
      </c>
      <c r="E118" s="280"/>
      <c r="F118" s="82" t="s">
        <v>7</v>
      </c>
      <c r="G118" s="68"/>
      <c r="H118" s="69"/>
      <c r="I118" s="38"/>
      <c r="J118" s="45" t="s">
        <v>1166</v>
      </c>
      <c r="K118" s="103"/>
    </row>
    <row r="119" spans="1:11" s="8" customFormat="1" ht="16.5" customHeight="1" x14ac:dyDescent="0.25">
      <c r="A119" s="72">
        <v>110</v>
      </c>
      <c r="B119" s="72"/>
      <c r="C119" s="73" t="s">
        <v>741</v>
      </c>
      <c r="D119" s="73" t="s">
        <v>791</v>
      </c>
      <c r="E119" s="280" t="s">
        <v>40</v>
      </c>
      <c r="F119" s="82" t="s">
        <v>7</v>
      </c>
      <c r="G119" s="68"/>
      <c r="H119" s="69"/>
      <c r="I119" s="38" t="s">
        <v>596</v>
      </c>
      <c r="J119" s="45" t="s">
        <v>1169</v>
      </c>
      <c r="K119" s="103"/>
    </row>
    <row r="120" spans="1:11" s="8" customFormat="1" ht="16.5" customHeight="1" x14ac:dyDescent="0.25">
      <c r="A120" s="72">
        <v>111</v>
      </c>
      <c r="B120" s="72"/>
      <c r="C120" s="73" t="s">
        <v>741</v>
      </c>
      <c r="D120" s="73" t="s">
        <v>793</v>
      </c>
      <c r="E120" s="280"/>
      <c r="F120" s="82" t="s">
        <v>7</v>
      </c>
      <c r="G120" s="68"/>
      <c r="H120" s="69"/>
      <c r="I120" s="37"/>
      <c r="J120" s="45" t="s">
        <v>1168</v>
      </c>
      <c r="K120" s="103"/>
    </row>
    <row r="121" spans="1:11" s="8" customFormat="1" ht="16.5" customHeight="1" x14ac:dyDescent="0.25">
      <c r="A121" s="72">
        <v>112</v>
      </c>
      <c r="B121" s="72"/>
      <c r="C121" s="73" t="s">
        <v>741</v>
      </c>
      <c r="D121" s="73" t="s">
        <v>795</v>
      </c>
      <c r="E121" s="280" t="s">
        <v>41</v>
      </c>
      <c r="F121" s="82" t="s">
        <v>7</v>
      </c>
      <c r="G121" s="68"/>
      <c r="H121" s="69"/>
      <c r="I121" s="38" t="s">
        <v>597</v>
      </c>
      <c r="J121" s="45" t="s">
        <v>1964</v>
      </c>
      <c r="K121" s="103"/>
    </row>
    <row r="122" spans="1:11" s="8" customFormat="1" ht="16.5" customHeight="1" x14ac:dyDescent="0.25">
      <c r="A122" s="72">
        <v>113</v>
      </c>
      <c r="B122" s="72"/>
      <c r="C122" s="73" t="s">
        <v>741</v>
      </c>
      <c r="D122" s="73" t="s">
        <v>1975</v>
      </c>
      <c r="E122" s="280" t="s">
        <v>42</v>
      </c>
      <c r="F122" s="82" t="s">
        <v>7</v>
      </c>
      <c r="G122" s="68"/>
      <c r="H122" s="69"/>
      <c r="I122" s="38" t="s">
        <v>258</v>
      </c>
      <c r="J122" s="45" t="s">
        <v>1963</v>
      </c>
      <c r="K122" s="103"/>
    </row>
    <row r="123" spans="1:11" s="8" customFormat="1" ht="16.5" customHeight="1" x14ac:dyDescent="0.25">
      <c r="A123" s="72">
        <v>114</v>
      </c>
      <c r="B123" s="72"/>
      <c r="C123" s="73" t="s">
        <v>797</v>
      </c>
      <c r="D123" s="73" t="s">
        <v>799</v>
      </c>
      <c r="E123" s="280" t="s">
        <v>41</v>
      </c>
      <c r="F123" s="82" t="s">
        <v>7</v>
      </c>
      <c r="G123" s="68"/>
      <c r="H123" s="69"/>
      <c r="I123" s="38" t="s">
        <v>257</v>
      </c>
      <c r="J123" s="45" t="s">
        <v>1974</v>
      </c>
      <c r="K123" s="103"/>
    </row>
    <row r="124" spans="1:11" s="8" customFormat="1" ht="16.5" customHeight="1" x14ac:dyDescent="0.25">
      <c r="A124" s="72">
        <v>115</v>
      </c>
      <c r="B124" s="72"/>
      <c r="C124" s="73" t="s">
        <v>741</v>
      </c>
      <c r="D124" s="73" t="s">
        <v>801</v>
      </c>
      <c r="E124" s="280"/>
      <c r="F124" s="82" t="s">
        <v>7</v>
      </c>
      <c r="G124" s="68"/>
      <c r="H124" s="69"/>
      <c r="I124" s="38"/>
      <c r="J124" s="45" t="s">
        <v>603</v>
      </c>
      <c r="K124" s="103"/>
    </row>
    <row r="125" spans="1:11" s="8" customFormat="1" ht="16.5" customHeight="1" x14ac:dyDescent="0.25">
      <c r="A125" s="72">
        <v>116</v>
      </c>
      <c r="B125" s="72"/>
      <c r="C125" s="73" t="s">
        <v>741</v>
      </c>
      <c r="D125" s="73" t="s">
        <v>802</v>
      </c>
      <c r="E125" s="280"/>
      <c r="F125" s="82" t="s">
        <v>7</v>
      </c>
      <c r="G125" s="68"/>
      <c r="H125" s="69"/>
      <c r="I125" s="38"/>
      <c r="J125" s="45" t="s">
        <v>1183</v>
      </c>
      <c r="K125" s="103"/>
    </row>
    <row r="126" spans="1:11" s="8" customFormat="1" ht="16.5" customHeight="1" x14ac:dyDescent="0.25">
      <c r="A126" s="72">
        <v>117</v>
      </c>
      <c r="B126" s="72"/>
      <c r="C126" s="73" t="s">
        <v>741</v>
      </c>
      <c r="D126" s="73" t="s">
        <v>804</v>
      </c>
      <c r="E126" s="280"/>
      <c r="F126" s="82" t="s">
        <v>7</v>
      </c>
      <c r="G126" s="68"/>
      <c r="H126" s="69"/>
      <c r="I126" s="38"/>
      <c r="J126" s="45" t="s">
        <v>1184</v>
      </c>
      <c r="K126" s="103"/>
    </row>
    <row r="127" spans="1:11" s="8" customFormat="1" ht="16.5" customHeight="1" x14ac:dyDescent="0.25">
      <c r="A127" s="72">
        <v>118</v>
      </c>
      <c r="B127" s="72"/>
      <c r="C127" s="73" t="s">
        <v>741</v>
      </c>
      <c r="D127" s="73" t="s">
        <v>806</v>
      </c>
      <c r="E127" s="280"/>
      <c r="F127" s="82" t="s">
        <v>7</v>
      </c>
      <c r="G127" s="68"/>
      <c r="H127" s="69"/>
      <c r="I127" s="71" t="s">
        <v>254</v>
      </c>
      <c r="J127" s="113" t="s">
        <v>1185</v>
      </c>
      <c r="K127" s="103"/>
    </row>
    <row r="128" spans="1:11" s="8" customFormat="1" ht="16.5" customHeight="1" x14ac:dyDescent="0.25">
      <c r="A128" s="72">
        <v>119</v>
      </c>
      <c r="B128" s="72"/>
      <c r="C128" s="73" t="s">
        <v>741</v>
      </c>
      <c r="D128" s="73" t="s">
        <v>808</v>
      </c>
      <c r="E128" s="280"/>
      <c r="F128" s="82" t="s">
        <v>7</v>
      </c>
      <c r="G128" s="68"/>
      <c r="H128" s="69"/>
      <c r="I128" s="71" t="s">
        <v>378</v>
      </c>
      <c r="J128" s="45" t="s">
        <v>1180</v>
      </c>
      <c r="K128" s="103"/>
    </row>
    <row r="129" spans="1:11" s="8" customFormat="1" ht="16.5" customHeight="1" x14ac:dyDescent="0.25">
      <c r="A129" s="72">
        <v>120</v>
      </c>
      <c r="B129" s="72"/>
      <c r="C129" s="73" t="s">
        <v>741</v>
      </c>
      <c r="D129" s="73" t="s">
        <v>810</v>
      </c>
      <c r="E129" s="280"/>
      <c r="F129" s="82" t="s">
        <v>7</v>
      </c>
      <c r="G129" s="68"/>
      <c r="H129" s="69"/>
      <c r="I129" s="71" t="s">
        <v>255</v>
      </c>
      <c r="J129" s="45" t="s">
        <v>1780</v>
      </c>
      <c r="K129" s="103"/>
    </row>
    <row r="130" spans="1:11" s="8" customFormat="1" ht="16.5" customHeight="1" x14ac:dyDescent="0.25">
      <c r="A130" s="72">
        <v>121</v>
      </c>
      <c r="B130" s="72"/>
      <c r="C130" s="73" t="s">
        <v>741</v>
      </c>
      <c r="D130" s="73" t="s">
        <v>812</v>
      </c>
      <c r="E130" s="280"/>
      <c r="F130" s="82" t="s">
        <v>7</v>
      </c>
      <c r="G130" s="68"/>
      <c r="H130" s="69"/>
      <c r="I130" s="71" t="s">
        <v>254</v>
      </c>
      <c r="J130" s="113" t="s">
        <v>1182</v>
      </c>
      <c r="K130" s="103"/>
    </row>
    <row r="131" spans="1:11" s="8" customFormat="1" ht="16.5" customHeight="1" x14ac:dyDescent="0.25">
      <c r="A131" s="72">
        <v>122</v>
      </c>
      <c r="B131" s="72"/>
      <c r="C131" s="73" t="s">
        <v>741</v>
      </c>
      <c r="D131" s="73" t="s">
        <v>814</v>
      </c>
      <c r="E131" s="280"/>
      <c r="F131" s="82" t="s">
        <v>7</v>
      </c>
      <c r="G131" s="68"/>
      <c r="H131" s="69"/>
      <c r="I131" s="38" t="s">
        <v>260</v>
      </c>
      <c r="J131" s="45" t="s">
        <v>604</v>
      </c>
      <c r="K131" s="103"/>
    </row>
    <row r="132" spans="1:11" s="8" customFormat="1" ht="16.5" customHeight="1" x14ac:dyDescent="0.25">
      <c r="A132" s="72">
        <v>123</v>
      </c>
      <c r="B132" s="72"/>
      <c r="C132" s="73" t="s">
        <v>741</v>
      </c>
      <c r="D132" s="73" t="s">
        <v>816</v>
      </c>
      <c r="E132" s="280"/>
      <c r="F132" s="82" t="s">
        <v>7</v>
      </c>
      <c r="G132" s="68"/>
      <c r="H132" s="69"/>
      <c r="I132" s="38" t="s">
        <v>262</v>
      </c>
      <c r="J132" s="45"/>
      <c r="K132" s="103"/>
    </row>
    <row r="133" spans="1:11" s="9" customFormat="1" ht="16.5" customHeight="1" x14ac:dyDescent="0.25">
      <c r="A133" s="72">
        <v>124</v>
      </c>
      <c r="B133" s="63"/>
      <c r="C133" s="46" t="s">
        <v>817</v>
      </c>
      <c r="D133" s="73" t="s">
        <v>1335</v>
      </c>
      <c r="E133" s="287"/>
      <c r="F133" s="82" t="s">
        <v>7</v>
      </c>
      <c r="G133" s="68"/>
      <c r="H133" s="72" t="s">
        <v>1537</v>
      </c>
      <c r="I133" s="74"/>
      <c r="J133" s="97" t="s">
        <v>1918</v>
      </c>
      <c r="K133" s="103" t="s">
        <v>2156</v>
      </c>
    </row>
    <row r="134" spans="1:11" s="9" customFormat="1" ht="16.5" customHeight="1" x14ac:dyDescent="0.25">
      <c r="A134" s="72">
        <v>125</v>
      </c>
      <c r="B134" s="63"/>
      <c r="C134" s="46" t="s">
        <v>817</v>
      </c>
      <c r="D134" s="73" t="s">
        <v>1629</v>
      </c>
      <c r="E134" s="287"/>
      <c r="F134" s="82" t="s">
        <v>7</v>
      </c>
      <c r="G134" s="68"/>
      <c r="H134" s="72" t="s">
        <v>1600</v>
      </c>
      <c r="I134" s="74"/>
      <c r="J134" s="470" t="s">
        <v>1912</v>
      </c>
      <c r="K134" s="103"/>
    </row>
    <row r="135" spans="1:11" s="9" customFormat="1" ht="16.5" customHeight="1" x14ac:dyDescent="0.25">
      <c r="A135" s="72">
        <v>126</v>
      </c>
      <c r="B135" s="63"/>
      <c r="C135" s="46" t="s">
        <v>817</v>
      </c>
      <c r="D135" s="73" t="s">
        <v>1610</v>
      </c>
      <c r="E135" s="287"/>
      <c r="F135" s="82" t="s">
        <v>7</v>
      </c>
      <c r="G135" s="68"/>
      <c r="H135" s="72" t="s">
        <v>1601</v>
      </c>
      <c r="I135" s="74"/>
      <c r="J135" s="471"/>
      <c r="K135" s="103"/>
    </row>
    <row r="136" spans="1:11" s="9" customFormat="1" ht="16.5" customHeight="1" x14ac:dyDescent="0.25">
      <c r="A136" s="72">
        <v>127</v>
      </c>
      <c r="B136" s="63"/>
      <c r="C136" s="46" t="s">
        <v>817</v>
      </c>
      <c r="D136" s="73" t="s">
        <v>1611</v>
      </c>
      <c r="E136" s="287"/>
      <c r="F136" s="82" t="s">
        <v>7</v>
      </c>
      <c r="G136" s="68"/>
      <c r="H136" s="72" t="s">
        <v>1602</v>
      </c>
      <c r="I136" s="74"/>
      <c r="J136" s="471"/>
      <c r="K136" s="103"/>
    </row>
    <row r="137" spans="1:11" s="9" customFormat="1" ht="16.5" customHeight="1" x14ac:dyDescent="0.25">
      <c r="A137" s="72">
        <v>128</v>
      </c>
      <c r="B137" s="63"/>
      <c r="C137" s="46" t="s">
        <v>817</v>
      </c>
      <c r="D137" s="73" t="s">
        <v>1612</v>
      </c>
      <c r="E137" s="287"/>
      <c r="F137" s="82" t="s">
        <v>7</v>
      </c>
      <c r="G137" s="68"/>
      <c r="H137" s="72" t="s">
        <v>1603</v>
      </c>
      <c r="I137" s="74"/>
      <c r="J137" s="471"/>
      <c r="K137" s="103"/>
    </row>
    <row r="138" spans="1:11" s="9" customFormat="1" ht="16.5" customHeight="1" x14ac:dyDescent="0.25">
      <c r="A138" s="72">
        <v>129</v>
      </c>
      <c r="B138" s="63"/>
      <c r="C138" s="46" t="s">
        <v>817</v>
      </c>
      <c r="D138" s="73" t="s">
        <v>1613</v>
      </c>
      <c r="E138" s="287"/>
      <c r="F138" s="82" t="s">
        <v>7</v>
      </c>
      <c r="G138" s="68"/>
      <c r="H138" s="72" t="s">
        <v>1604</v>
      </c>
      <c r="I138" s="74"/>
      <c r="J138" s="471"/>
      <c r="K138" s="413" t="s">
        <v>1913</v>
      </c>
    </row>
    <row r="139" spans="1:11" s="9" customFormat="1" ht="16.5" customHeight="1" x14ac:dyDescent="0.25">
      <c r="A139" s="72">
        <v>130</v>
      </c>
      <c r="B139" s="63"/>
      <c r="C139" s="46" t="s">
        <v>817</v>
      </c>
      <c r="D139" s="73" t="s">
        <v>1614</v>
      </c>
      <c r="E139" s="287"/>
      <c r="F139" s="82" t="s">
        <v>7</v>
      </c>
      <c r="G139" s="68"/>
      <c r="H139" s="72" t="s">
        <v>1605</v>
      </c>
      <c r="I139" s="74"/>
      <c r="J139" s="471"/>
      <c r="K139" s="103"/>
    </row>
    <row r="140" spans="1:11" s="9" customFormat="1" ht="16.5" customHeight="1" x14ac:dyDescent="0.25">
      <c r="A140" s="72">
        <v>131</v>
      </c>
      <c r="B140" s="63"/>
      <c r="C140" s="46" t="s">
        <v>817</v>
      </c>
      <c r="D140" s="73" t="s">
        <v>1615</v>
      </c>
      <c r="E140" s="287"/>
      <c r="F140" s="82" t="s">
        <v>7</v>
      </c>
      <c r="G140" s="68"/>
      <c r="H140" s="72" t="s">
        <v>1606</v>
      </c>
      <c r="I140" s="74"/>
      <c r="J140" s="471"/>
      <c r="K140" s="103"/>
    </row>
    <row r="141" spans="1:11" s="9" customFormat="1" ht="16.5" customHeight="1" x14ac:dyDescent="0.25">
      <c r="A141" s="72">
        <v>132</v>
      </c>
      <c r="B141" s="63"/>
      <c r="C141" s="46" t="s">
        <v>817</v>
      </c>
      <c r="D141" s="73" t="s">
        <v>1616</v>
      </c>
      <c r="E141" s="287"/>
      <c r="F141" s="82" t="s">
        <v>7</v>
      </c>
      <c r="G141" s="68"/>
      <c r="H141" s="72" t="s">
        <v>1607</v>
      </c>
      <c r="I141" s="74"/>
      <c r="J141" s="471"/>
      <c r="K141" s="103"/>
    </row>
    <row r="142" spans="1:11" s="9" customFormat="1" ht="16.5" customHeight="1" x14ac:dyDescent="0.25">
      <c r="A142" s="72">
        <v>133</v>
      </c>
      <c r="B142" s="63"/>
      <c r="C142" s="46" t="s">
        <v>817</v>
      </c>
      <c r="D142" s="73" t="s">
        <v>1617</v>
      </c>
      <c r="E142" s="287"/>
      <c r="F142" s="82" t="s">
        <v>7</v>
      </c>
      <c r="G142" s="68"/>
      <c r="H142" s="72" t="s">
        <v>1608</v>
      </c>
      <c r="I142" s="74"/>
      <c r="J142" s="471"/>
      <c r="K142" s="103"/>
    </row>
    <row r="143" spans="1:11" s="9" customFormat="1" ht="16.5" customHeight="1" x14ac:dyDescent="0.25">
      <c r="A143" s="72">
        <v>134</v>
      </c>
      <c r="B143" s="63"/>
      <c r="C143" s="46" t="s">
        <v>817</v>
      </c>
      <c r="D143" s="73" t="s">
        <v>1628</v>
      </c>
      <c r="E143" s="287"/>
      <c r="F143" s="82" t="s">
        <v>7</v>
      </c>
      <c r="G143" s="68"/>
      <c r="H143" s="72" t="s">
        <v>1609</v>
      </c>
      <c r="I143" s="109"/>
      <c r="J143" s="472"/>
      <c r="K143" s="103"/>
    </row>
    <row r="144" spans="1:11" s="9" customFormat="1" ht="16.5" customHeight="1" x14ac:dyDescent="0.25">
      <c r="A144" s="72">
        <v>135</v>
      </c>
      <c r="B144" s="63"/>
      <c r="C144" s="46" t="s">
        <v>817</v>
      </c>
      <c r="D144" s="46" t="s">
        <v>1618</v>
      </c>
      <c r="E144" s="287" t="s">
        <v>605</v>
      </c>
      <c r="F144" s="82" t="s">
        <v>7</v>
      </c>
      <c r="G144" s="68"/>
      <c r="H144" s="72" t="s">
        <v>1620</v>
      </c>
      <c r="I144" s="74"/>
      <c r="J144" s="470" t="s">
        <v>1920</v>
      </c>
      <c r="K144" s="103"/>
    </row>
    <row r="145" spans="1:11" s="9" customFormat="1" ht="16.5" customHeight="1" x14ac:dyDescent="0.25">
      <c r="A145" s="72">
        <v>136</v>
      </c>
      <c r="B145" s="63"/>
      <c r="C145" s="46" t="s">
        <v>817</v>
      </c>
      <c r="D145" s="46" t="s">
        <v>1619</v>
      </c>
      <c r="E145" s="287" t="s">
        <v>606</v>
      </c>
      <c r="F145" s="82" t="s">
        <v>7</v>
      </c>
      <c r="G145" s="68"/>
      <c r="H145" s="72" t="s">
        <v>1621</v>
      </c>
      <c r="I145" s="74"/>
      <c r="J145" s="471"/>
      <c r="K145" s="103"/>
    </row>
    <row r="146" spans="1:11" s="9" customFormat="1" ht="16.5" customHeight="1" x14ac:dyDescent="0.25">
      <c r="A146" s="72">
        <v>137</v>
      </c>
      <c r="B146" s="63"/>
      <c r="C146" s="46" t="s">
        <v>817</v>
      </c>
      <c r="D146" s="73" t="s">
        <v>1630</v>
      </c>
      <c r="E146" s="287"/>
      <c r="F146" s="82" t="s">
        <v>7</v>
      </c>
      <c r="G146" s="68"/>
      <c r="H146" s="72" t="s">
        <v>1622</v>
      </c>
      <c r="I146" s="98"/>
      <c r="J146" s="471"/>
      <c r="K146" s="103"/>
    </row>
    <row r="147" spans="1:11" s="9" customFormat="1" ht="16.5" customHeight="1" x14ac:dyDescent="0.25">
      <c r="A147" s="72">
        <v>138</v>
      </c>
      <c r="B147" s="63"/>
      <c r="C147" s="46" t="s">
        <v>817</v>
      </c>
      <c r="D147" s="46" t="s">
        <v>1599</v>
      </c>
      <c r="E147" s="287"/>
      <c r="F147" s="82" t="s">
        <v>7</v>
      </c>
      <c r="G147" s="68"/>
      <c r="H147" s="72" t="s">
        <v>1625</v>
      </c>
      <c r="I147" s="74"/>
      <c r="J147" s="471"/>
      <c r="K147" s="103"/>
    </row>
    <row r="148" spans="1:11" s="9" customFormat="1" ht="16.5" customHeight="1" x14ac:dyDescent="0.25">
      <c r="A148" s="72">
        <v>139</v>
      </c>
      <c r="B148" s="63"/>
      <c r="C148" s="46" t="s">
        <v>817</v>
      </c>
      <c r="D148" s="46" t="s">
        <v>1623</v>
      </c>
      <c r="E148" s="287"/>
      <c r="F148" s="82" t="s">
        <v>7</v>
      </c>
      <c r="G148" s="68"/>
      <c r="H148" s="72" t="s">
        <v>1624</v>
      </c>
      <c r="I148" s="74"/>
      <c r="J148" s="471"/>
      <c r="K148" s="103"/>
    </row>
    <row r="149" spans="1:11" s="9" customFormat="1" ht="16.5" customHeight="1" x14ac:dyDescent="0.25">
      <c r="A149" s="72">
        <v>140</v>
      </c>
      <c r="B149" s="63"/>
      <c r="C149" s="46" t="s">
        <v>817</v>
      </c>
      <c r="D149" s="73" t="s">
        <v>1651</v>
      </c>
      <c r="E149" s="287"/>
      <c r="F149" s="82" t="s">
        <v>7</v>
      </c>
      <c r="G149" s="68"/>
      <c r="H149" s="72" t="s">
        <v>1626</v>
      </c>
      <c r="I149" s="74"/>
      <c r="J149" s="471"/>
      <c r="K149" s="103"/>
    </row>
    <row r="150" spans="1:11" s="9" customFormat="1" ht="16.5" customHeight="1" x14ac:dyDescent="0.25">
      <c r="A150" s="72">
        <v>141</v>
      </c>
      <c r="B150" s="63"/>
      <c r="C150" s="46" t="s">
        <v>817</v>
      </c>
      <c r="D150" s="73" t="s">
        <v>1652</v>
      </c>
      <c r="E150" s="287"/>
      <c r="F150" s="82" t="s">
        <v>7</v>
      </c>
      <c r="G150" s="68"/>
      <c r="H150" s="72" t="s">
        <v>1627</v>
      </c>
      <c r="I150" s="74"/>
      <c r="J150" s="472"/>
      <c r="K150" s="103"/>
    </row>
    <row r="151" spans="1:11" s="9" customFormat="1" ht="16.5" customHeight="1" x14ac:dyDescent="0.25">
      <c r="A151" s="72">
        <v>142</v>
      </c>
      <c r="B151" s="63"/>
      <c r="C151" s="46" t="s">
        <v>817</v>
      </c>
      <c r="D151" s="73" t="s">
        <v>1631</v>
      </c>
      <c r="E151" s="287"/>
      <c r="F151" s="82" t="s">
        <v>7</v>
      </c>
      <c r="G151" s="68"/>
      <c r="H151" s="72" t="s">
        <v>1641</v>
      </c>
      <c r="I151" s="74"/>
      <c r="J151" s="470" t="s">
        <v>1914</v>
      </c>
      <c r="K151" s="103"/>
    </row>
    <row r="152" spans="1:11" s="9" customFormat="1" ht="16.5" customHeight="1" x14ac:dyDescent="0.25">
      <c r="A152" s="72">
        <v>143</v>
      </c>
      <c r="B152" s="63"/>
      <c r="C152" s="46" t="s">
        <v>817</v>
      </c>
      <c r="D152" s="73" t="s">
        <v>1632</v>
      </c>
      <c r="E152" s="287"/>
      <c r="F152" s="82" t="s">
        <v>7</v>
      </c>
      <c r="G152" s="68"/>
      <c r="H152" s="72" t="s">
        <v>1642</v>
      </c>
      <c r="I152" s="74"/>
      <c r="J152" s="471"/>
      <c r="K152" s="103"/>
    </row>
    <row r="153" spans="1:11" s="9" customFormat="1" ht="16.5" customHeight="1" x14ac:dyDescent="0.25">
      <c r="A153" s="72">
        <v>144</v>
      </c>
      <c r="B153" s="63"/>
      <c r="C153" s="46" t="s">
        <v>817</v>
      </c>
      <c r="D153" s="73" t="s">
        <v>1633</v>
      </c>
      <c r="E153" s="287"/>
      <c r="F153" s="82" t="s">
        <v>7</v>
      </c>
      <c r="G153" s="68"/>
      <c r="H153" s="72" t="s">
        <v>1643</v>
      </c>
      <c r="I153" s="74"/>
      <c r="J153" s="471"/>
      <c r="K153" s="103"/>
    </row>
    <row r="154" spans="1:11" s="9" customFormat="1" ht="16.5" customHeight="1" x14ac:dyDescent="0.25">
      <c r="A154" s="72">
        <v>145</v>
      </c>
      <c r="B154" s="63"/>
      <c r="C154" s="46" t="s">
        <v>817</v>
      </c>
      <c r="D154" s="73" t="s">
        <v>1634</v>
      </c>
      <c r="E154" s="287"/>
      <c r="F154" s="82" t="s">
        <v>7</v>
      </c>
      <c r="G154" s="68"/>
      <c r="H154" s="72" t="s">
        <v>1644</v>
      </c>
      <c r="I154" s="74"/>
      <c r="J154" s="471"/>
      <c r="K154" s="103"/>
    </row>
    <row r="155" spans="1:11" s="9" customFormat="1" ht="16.5" customHeight="1" x14ac:dyDescent="0.25">
      <c r="A155" s="72">
        <v>146</v>
      </c>
      <c r="B155" s="63"/>
      <c r="C155" s="46" t="s">
        <v>817</v>
      </c>
      <c r="D155" s="73" t="s">
        <v>1635</v>
      </c>
      <c r="E155" s="287"/>
      <c r="F155" s="82" t="s">
        <v>7</v>
      </c>
      <c r="G155" s="68"/>
      <c r="H155" s="72" t="s">
        <v>1645</v>
      </c>
      <c r="I155" s="74"/>
      <c r="J155" s="471"/>
      <c r="K155" s="103"/>
    </row>
    <row r="156" spans="1:11" s="9" customFormat="1" ht="16.5" customHeight="1" x14ac:dyDescent="0.25">
      <c r="A156" s="72">
        <v>147</v>
      </c>
      <c r="B156" s="63"/>
      <c r="C156" s="46" t="s">
        <v>817</v>
      </c>
      <c r="D156" s="73" t="s">
        <v>1636</v>
      </c>
      <c r="E156" s="287"/>
      <c r="F156" s="82" t="s">
        <v>7</v>
      </c>
      <c r="G156" s="68"/>
      <c r="H156" s="72" t="s">
        <v>1646</v>
      </c>
      <c r="I156" s="74"/>
      <c r="J156" s="471"/>
      <c r="K156" s="103"/>
    </row>
    <row r="157" spans="1:11" s="9" customFormat="1" ht="16.5" customHeight="1" x14ac:dyDescent="0.25">
      <c r="A157" s="72">
        <v>148</v>
      </c>
      <c r="B157" s="63"/>
      <c r="C157" s="46" t="s">
        <v>817</v>
      </c>
      <c r="D157" s="73" t="s">
        <v>1637</v>
      </c>
      <c r="E157" s="287"/>
      <c r="F157" s="82" t="s">
        <v>7</v>
      </c>
      <c r="G157" s="68"/>
      <c r="H157" s="72" t="s">
        <v>1647</v>
      </c>
      <c r="I157" s="74"/>
      <c r="J157" s="471"/>
      <c r="K157" s="103"/>
    </row>
    <row r="158" spans="1:11" s="9" customFormat="1" ht="16.5" customHeight="1" x14ac:dyDescent="0.25">
      <c r="A158" s="72">
        <v>149</v>
      </c>
      <c r="B158" s="63"/>
      <c r="C158" s="46" t="s">
        <v>817</v>
      </c>
      <c r="D158" s="73" t="s">
        <v>1638</v>
      </c>
      <c r="E158" s="287"/>
      <c r="F158" s="82" t="s">
        <v>7</v>
      </c>
      <c r="G158" s="68"/>
      <c r="H158" s="72" t="s">
        <v>1648</v>
      </c>
      <c r="I158" s="74"/>
      <c r="J158" s="471"/>
      <c r="K158" s="103"/>
    </row>
    <row r="159" spans="1:11" s="9" customFormat="1" ht="16.5" customHeight="1" x14ac:dyDescent="0.25">
      <c r="A159" s="72">
        <v>150</v>
      </c>
      <c r="B159" s="63"/>
      <c r="C159" s="46" t="s">
        <v>817</v>
      </c>
      <c r="D159" s="73" t="s">
        <v>1639</v>
      </c>
      <c r="E159" s="287"/>
      <c r="F159" s="82" t="s">
        <v>7</v>
      </c>
      <c r="G159" s="68"/>
      <c r="H159" s="72" t="s">
        <v>1649</v>
      </c>
      <c r="I159" s="74"/>
      <c r="J159" s="471"/>
      <c r="K159" s="103"/>
    </row>
    <row r="160" spans="1:11" s="9" customFormat="1" ht="16.5" customHeight="1" x14ac:dyDescent="0.25">
      <c r="A160" s="72">
        <v>151</v>
      </c>
      <c r="B160" s="63"/>
      <c r="C160" s="46" t="s">
        <v>817</v>
      </c>
      <c r="D160" s="73" t="s">
        <v>1640</v>
      </c>
      <c r="E160" s="287"/>
      <c r="F160" s="82" t="s">
        <v>7</v>
      </c>
      <c r="G160" s="68"/>
      <c r="H160" s="72" t="s">
        <v>1650</v>
      </c>
      <c r="I160" s="74"/>
      <c r="J160" s="471"/>
      <c r="K160" s="103"/>
    </row>
    <row r="161" spans="1:14" s="9" customFormat="1" ht="16.5" customHeight="1" x14ac:dyDescent="0.25">
      <c r="A161" s="72">
        <v>152</v>
      </c>
      <c r="B161" s="63"/>
      <c r="C161" s="46" t="s">
        <v>817</v>
      </c>
      <c r="D161" s="73" t="s">
        <v>1653</v>
      </c>
      <c r="E161" s="287"/>
      <c r="F161" s="82" t="s">
        <v>7</v>
      </c>
      <c r="G161" s="68"/>
      <c r="H161" s="72" t="s">
        <v>1658</v>
      </c>
      <c r="I161" s="74"/>
      <c r="J161" s="471"/>
      <c r="K161" s="103"/>
    </row>
    <row r="162" spans="1:14" s="9" customFormat="1" ht="16.5" customHeight="1" x14ac:dyDescent="0.25">
      <c r="A162" s="72">
        <v>153</v>
      </c>
      <c r="B162" s="63"/>
      <c r="C162" s="46" t="s">
        <v>817</v>
      </c>
      <c r="D162" s="46" t="s">
        <v>1654</v>
      </c>
      <c r="E162" s="287"/>
      <c r="F162" s="82" t="s">
        <v>7</v>
      </c>
      <c r="G162" s="68"/>
      <c r="H162" s="72" t="s">
        <v>1659</v>
      </c>
      <c r="I162" s="74"/>
      <c r="J162" s="471"/>
      <c r="K162" s="103"/>
    </row>
    <row r="163" spans="1:14" s="9" customFormat="1" ht="16.5" customHeight="1" x14ac:dyDescent="0.25">
      <c r="A163" s="72">
        <v>154</v>
      </c>
      <c r="B163" s="63"/>
      <c r="C163" s="46" t="s">
        <v>817</v>
      </c>
      <c r="D163" s="46" t="s">
        <v>1655</v>
      </c>
      <c r="E163" s="287"/>
      <c r="F163" s="82" t="s">
        <v>7</v>
      </c>
      <c r="G163" s="68"/>
      <c r="H163" s="72" t="s">
        <v>1660</v>
      </c>
      <c r="I163" s="74"/>
      <c r="J163" s="471"/>
      <c r="K163" s="103"/>
    </row>
    <row r="164" spans="1:14" s="9" customFormat="1" ht="16.5" customHeight="1" x14ac:dyDescent="0.25">
      <c r="A164" s="72">
        <v>155</v>
      </c>
      <c r="B164" s="63"/>
      <c r="C164" s="46" t="s">
        <v>817</v>
      </c>
      <c r="D164" s="73" t="s">
        <v>1656</v>
      </c>
      <c r="E164" s="287"/>
      <c r="F164" s="82" t="s">
        <v>7</v>
      </c>
      <c r="G164" s="68"/>
      <c r="H164" s="72" t="s">
        <v>1661</v>
      </c>
      <c r="I164" s="74"/>
      <c r="J164" s="471"/>
      <c r="K164" s="103"/>
    </row>
    <row r="165" spans="1:14" s="9" customFormat="1" ht="16.5" customHeight="1" x14ac:dyDescent="0.25">
      <c r="A165" s="72">
        <v>156</v>
      </c>
      <c r="B165" s="63"/>
      <c r="C165" s="46" t="s">
        <v>817</v>
      </c>
      <c r="D165" s="73" t="s">
        <v>1657</v>
      </c>
      <c r="E165" s="35"/>
      <c r="F165" s="82" t="s">
        <v>7</v>
      </c>
      <c r="G165" s="68"/>
      <c r="H165" s="72" t="s">
        <v>1662</v>
      </c>
      <c r="I165" s="74"/>
      <c r="J165" s="472"/>
      <c r="K165" s="103"/>
    </row>
    <row r="166" spans="1:14" s="8" customFormat="1" ht="16.5" customHeight="1" x14ac:dyDescent="0.25">
      <c r="A166" s="72">
        <v>157</v>
      </c>
      <c r="B166" s="63"/>
      <c r="C166" s="223" t="s">
        <v>819</v>
      </c>
      <c r="D166" s="46" t="s">
        <v>820</v>
      </c>
      <c r="E166" s="35" t="s">
        <v>1875</v>
      </c>
      <c r="F166" s="82" t="s">
        <v>7</v>
      </c>
      <c r="G166" s="35"/>
      <c r="H166" s="35"/>
      <c r="I166" s="38" t="s">
        <v>1834</v>
      </c>
      <c r="J166" s="38" t="s">
        <v>1835</v>
      </c>
      <c r="K166" s="494"/>
      <c r="L166" s="23"/>
      <c r="M166" s="23"/>
      <c r="N166" s="23"/>
    </row>
    <row r="167" spans="1:14" s="8" customFormat="1" ht="16.5" customHeight="1" x14ac:dyDescent="0.25">
      <c r="A167" s="72">
        <v>158</v>
      </c>
      <c r="B167" s="63"/>
      <c r="C167" s="223" t="s">
        <v>819</v>
      </c>
      <c r="D167" s="46" t="s">
        <v>822</v>
      </c>
      <c r="E167" s="35" t="s">
        <v>44</v>
      </c>
      <c r="F167" s="82" t="s">
        <v>7</v>
      </c>
      <c r="G167" s="35"/>
      <c r="H167" s="35"/>
      <c r="I167" s="38" t="s">
        <v>1876</v>
      </c>
      <c r="J167" s="38"/>
      <c r="K167" s="494"/>
    </row>
    <row r="168" spans="1:14" s="8" customFormat="1" ht="16.5" customHeight="1" x14ac:dyDescent="0.25">
      <c r="A168" s="72">
        <v>159</v>
      </c>
      <c r="B168" s="63"/>
      <c r="C168" s="223" t="s">
        <v>819</v>
      </c>
      <c r="D168" s="46" t="s">
        <v>824</v>
      </c>
      <c r="E168" s="35" t="s">
        <v>44</v>
      </c>
      <c r="F168" s="82" t="s">
        <v>7</v>
      </c>
      <c r="G168" s="35"/>
      <c r="H168" s="35"/>
      <c r="I168" s="38" t="s">
        <v>1877</v>
      </c>
      <c r="J168" s="38" t="s">
        <v>1219</v>
      </c>
      <c r="K168" s="494"/>
    </row>
    <row r="169" spans="1:14" s="8" customFormat="1" ht="16.5" customHeight="1" x14ac:dyDescent="0.25">
      <c r="A169" s="72">
        <v>160</v>
      </c>
      <c r="B169" s="63"/>
      <c r="C169" s="223" t="s">
        <v>819</v>
      </c>
      <c r="D169" s="46" t="s">
        <v>825</v>
      </c>
      <c r="E169" s="35"/>
      <c r="F169" s="82" t="s">
        <v>7</v>
      </c>
      <c r="G169" s="35"/>
      <c r="H169" s="35"/>
      <c r="I169" s="36"/>
      <c r="J169" s="38"/>
      <c r="K169" s="41"/>
    </row>
    <row r="170" spans="1:14" s="8" customFormat="1" ht="16.5" customHeight="1" x14ac:dyDescent="0.25">
      <c r="A170" s="72">
        <v>161</v>
      </c>
      <c r="B170" s="63"/>
      <c r="C170" s="223" t="s">
        <v>819</v>
      </c>
      <c r="D170" s="46" t="s">
        <v>1078</v>
      </c>
      <c r="E170" s="35"/>
      <c r="F170" s="82" t="s">
        <v>7</v>
      </c>
      <c r="G170" s="35"/>
      <c r="H170" s="35"/>
      <c r="I170" s="36"/>
      <c r="J170" s="38"/>
      <c r="K170" s="41"/>
    </row>
    <row r="171" spans="1:14" s="8" customFormat="1" ht="16.5" customHeight="1" x14ac:dyDescent="0.25">
      <c r="A171" s="72">
        <v>162</v>
      </c>
      <c r="B171" s="63"/>
      <c r="C171" s="223" t="s">
        <v>819</v>
      </c>
      <c r="D171" s="46" t="s">
        <v>1079</v>
      </c>
      <c r="E171" s="35"/>
      <c r="F171" s="82" t="s">
        <v>7</v>
      </c>
      <c r="G171" s="35"/>
      <c r="H171" s="35"/>
      <c r="I171" s="36"/>
      <c r="J171" s="38"/>
      <c r="K171" s="41"/>
    </row>
    <row r="172" spans="1:14" s="8" customFormat="1" ht="16.5" customHeight="1" x14ac:dyDescent="0.25">
      <c r="A172" s="72">
        <v>163</v>
      </c>
      <c r="B172" s="63"/>
      <c r="C172" s="223" t="s">
        <v>826</v>
      </c>
      <c r="D172" s="46" t="s">
        <v>827</v>
      </c>
      <c r="E172" s="35"/>
      <c r="F172" s="82" t="s">
        <v>7</v>
      </c>
      <c r="G172" s="35"/>
      <c r="H172" s="35"/>
      <c r="I172" s="36"/>
      <c r="J172" s="467" t="s">
        <v>1900</v>
      </c>
      <c r="K172" s="41"/>
    </row>
    <row r="173" spans="1:14" s="9" customFormat="1" ht="16.5" customHeight="1" x14ac:dyDescent="0.25">
      <c r="A173" s="72">
        <v>164</v>
      </c>
      <c r="B173" s="314"/>
      <c r="C173" s="223" t="s">
        <v>826</v>
      </c>
      <c r="D173" s="46" t="s">
        <v>828</v>
      </c>
      <c r="E173" s="39" t="s">
        <v>1428</v>
      </c>
      <c r="F173" s="82" t="s">
        <v>7</v>
      </c>
      <c r="G173" s="124"/>
      <c r="H173" s="73"/>
      <c r="I173" s="74"/>
      <c r="J173" s="468"/>
      <c r="K173" s="466"/>
      <c r="L173" s="9" t="s">
        <v>280</v>
      </c>
    </row>
    <row r="174" spans="1:14" s="9" customFormat="1" ht="16.5" customHeight="1" x14ac:dyDescent="0.25">
      <c r="A174" s="72">
        <v>165</v>
      </c>
      <c r="B174" s="63"/>
      <c r="C174" s="223" t="s">
        <v>826</v>
      </c>
      <c r="D174" s="46" t="s">
        <v>829</v>
      </c>
      <c r="E174" s="35" t="s">
        <v>45</v>
      </c>
      <c r="F174" s="82" t="s">
        <v>7</v>
      </c>
      <c r="G174" s="124"/>
      <c r="H174" s="73"/>
      <c r="I174" s="74"/>
      <c r="J174" s="468"/>
      <c r="K174" s="466"/>
    </row>
    <row r="175" spans="1:14" s="9" customFormat="1" ht="16.5" customHeight="1" x14ac:dyDescent="0.25">
      <c r="A175" s="72">
        <v>166</v>
      </c>
      <c r="B175" s="63"/>
      <c r="C175" s="223" t="s">
        <v>826</v>
      </c>
      <c r="D175" s="46" t="s">
        <v>1861</v>
      </c>
      <c r="E175" s="35" t="s">
        <v>46</v>
      </c>
      <c r="F175" s="82" t="s">
        <v>7</v>
      </c>
      <c r="G175" s="124"/>
      <c r="H175" s="73"/>
      <c r="I175" s="74"/>
      <c r="J175" s="468"/>
      <c r="K175" s="466"/>
    </row>
    <row r="176" spans="1:14" s="9" customFormat="1" ht="16.5" customHeight="1" x14ac:dyDescent="0.25">
      <c r="A176" s="72">
        <v>167</v>
      </c>
      <c r="B176" s="314"/>
      <c r="C176" s="223" t="s">
        <v>826</v>
      </c>
      <c r="D176" s="46" t="s">
        <v>830</v>
      </c>
      <c r="E176" s="39" t="s">
        <v>1430</v>
      </c>
      <c r="F176" s="82" t="s">
        <v>7</v>
      </c>
      <c r="G176" s="124"/>
      <c r="H176" s="73"/>
      <c r="I176" s="74"/>
      <c r="J176" s="468"/>
      <c r="K176" s="466"/>
    </row>
    <row r="177" spans="1:11" s="9" customFormat="1" ht="16.5" customHeight="1" x14ac:dyDescent="0.25">
      <c r="A177" s="72">
        <v>168</v>
      </c>
      <c r="B177" s="314"/>
      <c r="C177" s="223" t="s">
        <v>826</v>
      </c>
      <c r="D177" s="46" t="s">
        <v>831</v>
      </c>
      <c r="E177" s="39" t="s">
        <v>1429</v>
      </c>
      <c r="F177" s="82" t="s">
        <v>7</v>
      </c>
      <c r="G177" s="124"/>
      <c r="H177" s="73"/>
      <c r="I177" s="74"/>
      <c r="J177" s="468"/>
      <c r="K177" s="466"/>
    </row>
    <row r="178" spans="1:11" s="9" customFormat="1" ht="16.5" customHeight="1" x14ac:dyDescent="0.25">
      <c r="A178" s="72">
        <v>169</v>
      </c>
      <c r="B178" s="63"/>
      <c r="C178" s="223" t="s">
        <v>826</v>
      </c>
      <c r="D178" s="46" t="s">
        <v>832</v>
      </c>
      <c r="E178" s="35" t="s">
        <v>212</v>
      </c>
      <c r="F178" s="82" t="s">
        <v>7</v>
      </c>
      <c r="G178" s="124"/>
      <c r="H178" s="73"/>
      <c r="I178" s="74"/>
      <c r="J178" s="468"/>
      <c r="K178" s="466"/>
    </row>
    <row r="179" spans="1:11" s="9" customFormat="1" ht="16.5" customHeight="1" x14ac:dyDescent="0.25">
      <c r="A179" s="72">
        <v>170</v>
      </c>
      <c r="B179" s="63"/>
      <c r="C179" s="223" t="s">
        <v>826</v>
      </c>
      <c r="D179" s="46" t="s">
        <v>1862</v>
      </c>
      <c r="E179" s="35" t="s">
        <v>1378</v>
      </c>
      <c r="F179" s="82" t="s">
        <v>7</v>
      </c>
      <c r="G179" s="124"/>
      <c r="H179" s="73"/>
      <c r="I179" s="74"/>
      <c r="J179" s="468"/>
      <c r="K179" s="466"/>
    </row>
    <row r="180" spans="1:11" s="9" customFormat="1" ht="16.5" customHeight="1" x14ac:dyDescent="0.25">
      <c r="A180" s="72">
        <v>171</v>
      </c>
      <c r="B180" s="63"/>
      <c r="C180" s="223" t="s">
        <v>826</v>
      </c>
      <c r="D180" s="46" t="s">
        <v>833</v>
      </c>
      <c r="E180" s="35" t="s">
        <v>406</v>
      </c>
      <c r="F180" s="82" t="s">
        <v>7</v>
      </c>
      <c r="G180" s="124"/>
      <c r="H180" s="73"/>
      <c r="I180" s="74"/>
      <c r="J180" s="468"/>
      <c r="K180" s="466"/>
    </row>
    <row r="181" spans="1:11" s="9" customFormat="1" ht="16.5" customHeight="1" x14ac:dyDescent="0.25">
      <c r="A181" s="72">
        <v>172</v>
      </c>
      <c r="B181" s="314"/>
      <c r="C181" s="223" t="s">
        <v>826</v>
      </c>
      <c r="D181" s="46" t="s">
        <v>834</v>
      </c>
      <c r="E181" s="39" t="s">
        <v>1428</v>
      </c>
      <c r="F181" s="82" t="s">
        <v>7</v>
      </c>
      <c r="G181" s="124"/>
      <c r="H181" s="73"/>
      <c r="I181" s="74"/>
      <c r="J181" s="468"/>
      <c r="K181" s="466"/>
    </row>
    <row r="182" spans="1:11" s="9" customFormat="1" ht="16.5" customHeight="1" x14ac:dyDescent="0.25">
      <c r="A182" s="72">
        <v>173</v>
      </c>
      <c r="B182" s="63"/>
      <c r="C182" s="223" t="s">
        <v>826</v>
      </c>
      <c r="D182" s="46" t="s">
        <v>835</v>
      </c>
      <c r="E182" s="35" t="s">
        <v>212</v>
      </c>
      <c r="F182" s="82" t="s">
        <v>7</v>
      </c>
      <c r="G182" s="124"/>
      <c r="H182" s="73"/>
      <c r="I182" s="74"/>
      <c r="J182" s="468"/>
      <c r="K182" s="466"/>
    </row>
    <row r="183" spans="1:11" s="9" customFormat="1" ht="16.5" customHeight="1" x14ac:dyDescent="0.25">
      <c r="A183" s="72">
        <v>174</v>
      </c>
      <c r="B183" s="63"/>
      <c r="C183" s="223" t="s">
        <v>826</v>
      </c>
      <c r="D183" s="46" t="s">
        <v>1863</v>
      </c>
      <c r="E183" s="35" t="s">
        <v>383</v>
      </c>
      <c r="F183" s="82" t="s">
        <v>7</v>
      </c>
      <c r="G183" s="124"/>
      <c r="H183" s="73"/>
      <c r="I183" s="74"/>
      <c r="J183" s="468"/>
      <c r="K183" s="466"/>
    </row>
    <row r="184" spans="1:11" s="9" customFormat="1" ht="16.5" customHeight="1" x14ac:dyDescent="0.25">
      <c r="A184" s="72">
        <v>175</v>
      </c>
      <c r="B184" s="314"/>
      <c r="C184" s="223" t="s">
        <v>826</v>
      </c>
      <c r="D184" s="46" t="s">
        <v>836</v>
      </c>
      <c r="E184" s="39" t="s">
        <v>1430</v>
      </c>
      <c r="F184" s="82" t="s">
        <v>7</v>
      </c>
      <c r="G184" s="124"/>
      <c r="H184" s="73"/>
      <c r="I184" s="74"/>
      <c r="J184" s="468"/>
      <c r="K184" s="466"/>
    </row>
    <row r="185" spans="1:11" s="9" customFormat="1" ht="16.5" customHeight="1" x14ac:dyDescent="0.25">
      <c r="A185" s="72">
        <v>176</v>
      </c>
      <c r="B185" s="314"/>
      <c r="C185" s="223" t="s">
        <v>826</v>
      </c>
      <c r="D185" s="46" t="s">
        <v>1339</v>
      </c>
      <c r="E185" s="39" t="s">
        <v>1429</v>
      </c>
      <c r="F185" s="82" t="s">
        <v>7</v>
      </c>
      <c r="G185" s="124"/>
      <c r="H185" s="73"/>
      <c r="I185" s="74"/>
      <c r="J185" s="468"/>
      <c r="K185" s="466"/>
    </row>
    <row r="186" spans="1:11" s="9" customFormat="1" ht="16.5" customHeight="1" x14ac:dyDescent="0.25">
      <c r="A186" s="72">
        <v>177</v>
      </c>
      <c r="B186" s="63"/>
      <c r="C186" s="223" t="s">
        <v>826</v>
      </c>
      <c r="D186" s="46" t="s">
        <v>837</v>
      </c>
      <c r="E186" s="35" t="s">
        <v>212</v>
      </c>
      <c r="F186" s="82" t="s">
        <v>7</v>
      </c>
      <c r="G186" s="124"/>
      <c r="H186" s="73"/>
      <c r="I186" s="74"/>
      <c r="J186" s="468"/>
      <c r="K186" s="466"/>
    </row>
    <row r="187" spans="1:11" s="9" customFormat="1" ht="16.5" customHeight="1" x14ac:dyDescent="0.25">
      <c r="A187" s="72">
        <v>178</v>
      </c>
      <c r="B187" s="63"/>
      <c r="C187" s="223" t="s">
        <v>826</v>
      </c>
      <c r="D187" s="46" t="s">
        <v>1864</v>
      </c>
      <c r="E187" s="35" t="s">
        <v>1378</v>
      </c>
      <c r="F187" s="82" t="s">
        <v>7</v>
      </c>
      <c r="G187" s="124"/>
      <c r="H187" s="73"/>
      <c r="I187" s="74"/>
      <c r="J187" s="468"/>
      <c r="K187" s="466"/>
    </row>
    <row r="188" spans="1:11" s="9" customFormat="1" ht="16.5" customHeight="1" x14ac:dyDescent="0.25">
      <c r="A188" s="72">
        <v>179</v>
      </c>
      <c r="B188" s="63"/>
      <c r="C188" s="223" t="s">
        <v>826</v>
      </c>
      <c r="D188" s="46" t="s">
        <v>838</v>
      </c>
      <c r="E188" s="35" t="s">
        <v>406</v>
      </c>
      <c r="F188" s="82" t="s">
        <v>7</v>
      </c>
      <c r="G188" s="124"/>
      <c r="H188" s="73"/>
      <c r="I188" s="74"/>
      <c r="J188" s="469"/>
      <c r="K188" s="466"/>
    </row>
    <row r="189" spans="1:11" s="9" customFormat="1" ht="16.5" customHeight="1" x14ac:dyDescent="0.25">
      <c r="A189" s="72">
        <v>180</v>
      </c>
      <c r="B189" s="63"/>
      <c r="C189" s="223" t="s">
        <v>840</v>
      </c>
      <c r="D189" s="46" t="s">
        <v>903</v>
      </c>
      <c r="E189" s="47" t="s">
        <v>1431</v>
      </c>
      <c r="F189" s="82" t="s">
        <v>7</v>
      </c>
      <c r="G189" s="124"/>
      <c r="H189" s="73"/>
      <c r="I189" s="74"/>
      <c r="J189" s="470" t="s">
        <v>1938</v>
      </c>
      <c r="K189" s="264"/>
    </row>
    <row r="190" spans="1:11" s="9" customFormat="1" ht="16.5" customHeight="1" x14ac:dyDescent="0.25">
      <c r="A190" s="72">
        <v>181</v>
      </c>
      <c r="B190" s="63"/>
      <c r="C190" s="272" t="s">
        <v>842</v>
      </c>
      <c r="D190" s="46" t="s">
        <v>843</v>
      </c>
      <c r="E190" s="47" t="s">
        <v>301</v>
      </c>
      <c r="F190" s="82" t="s">
        <v>7</v>
      </c>
      <c r="G190" s="124"/>
      <c r="H190" s="73"/>
      <c r="I190" s="74"/>
      <c r="J190" s="471"/>
      <c r="K190" s="264"/>
    </row>
    <row r="191" spans="1:11" s="9" customFormat="1" ht="16.5" customHeight="1" x14ac:dyDescent="0.25">
      <c r="A191" s="72">
        <v>182</v>
      </c>
      <c r="B191" s="63"/>
      <c r="C191" s="272" t="s">
        <v>842</v>
      </c>
      <c r="D191" s="46" t="s">
        <v>844</v>
      </c>
      <c r="E191" s="47" t="s">
        <v>301</v>
      </c>
      <c r="F191" s="82" t="s">
        <v>7</v>
      </c>
      <c r="G191" s="124"/>
      <c r="H191" s="73"/>
      <c r="I191" s="74"/>
      <c r="J191" s="471"/>
      <c r="K191" s="264"/>
    </row>
    <row r="192" spans="1:11" s="9" customFormat="1" ht="16.5" customHeight="1" x14ac:dyDescent="0.25">
      <c r="A192" s="72">
        <v>183</v>
      </c>
      <c r="B192" s="63"/>
      <c r="C192" s="272" t="s">
        <v>842</v>
      </c>
      <c r="D192" s="46" t="s">
        <v>845</v>
      </c>
      <c r="E192" s="47" t="s">
        <v>308</v>
      </c>
      <c r="F192" s="82" t="s">
        <v>7</v>
      </c>
      <c r="G192" s="124"/>
      <c r="H192" s="73"/>
      <c r="I192" s="74"/>
      <c r="J192" s="471"/>
      <c r="K192" s="264"/>
    </row>
    <row r="193" spans="1:11" s="9" customFormat="1" ht="16.5" customHeight="1" x14ac:dyDescent="0.25">
      <c r="A193" s="72">
        <v>184</v>
      </c>
      <c r="B193" s="63"/>
      <c r="C193" s="272" t="s">
        <v>842</v>
      </c>
      <c r="D193" s="46" t="s">
        <v>846</v>
      </c>
      <c r="E193" s="47" t="s">
        <v>308</v>
      </c>
      <c r="F193" s="82" t="s">
        <v>7</v>
      </c>
      <c r="G193" s="124"/>
      <c r="H193" s="73"/>
      <c r="I193" s="452"/>
      <c r="J193" s="472"/>
      <c r="K193" s="264"/>
    </row>
    <row r="194" spans="1:11" s="9" customFormat="1" ht="16.5" customHeight="1" x14ac:dyDescent="0.25">
      <c r="A194" s="72">
        <v>185</v>
      </c>
      <c r="B194" s="63"/>
      <c r="C194" s="73" t="s">
        <v>921</v>
      </c>
      <c r="D194" s="327" t="s">
        <v>1697</v>
      </c>
      <c r="E194" s="47"/>
      <c r="F194" s="82" t="s">
        <v>7</v>
      </c>
      <c r="G194" s="124"/>
      <c r="H194" s="73"/>
      <c r="I194" s="74"/>
      <c r="J194" s="399" t="s">
        <v>1874</v>
      </c>
      <c r="K194" s="327"/>
    </row>
    <row r="195" spans="1:11" s="9" customFormat="1" ht="16.5" customHeight="1" x14ac:dyDescent="0.25">
      <c r="A195" s="72">
        <v>186</v>
      </c>
      <c r="B195" s="63"/>
      <c r="C195" s="73" t="s">
        <v>921</v>
      </c>
      <c r="D195" s="412" t="s">
        <v>1907</v>
      </c>
      <c r="E195" s="47"/>
      <c r="F195" s="82" t="s">
        <v>7</v>
      </c>
      <c r="G195" s="124"/>
      <c r="H195" s="73"/>
      <c r="I195" s="74"/>
      <c r="J195" s="326" t="s">
        <v>1695</v>
      </c>
      <c r="K195" s="327"/>
    </row>
    <row r="196" spans="1:11" s="1" customFormat="1" ht="16.5" customHeight="1" x14ac:dyDescent="0.25">
      <c r="A196" s="72">
        <v>187</v>
      </c>
      <c r="B196" s="400"/>
      <c r="C196" s="407" t="s">
        <v>1903</v>
      </c>
      <c r="D196" s="407" t="s">
        <v>1904</v>
      </c>
      <c r="E196" s="287"/>
      <c r="F196" s="82" t="s">
        <v>7</v>
      </c>
      <c r="G196" s="408"/>
      <c r="H196" s="409"/>
      <c r="I196" s="410"/>
      <c r="J196" s="451" t="s">
        <v>2209</v>
      </c>
      <c r="K196" s="411"/>
    </row>
    <row r="197" spans="1:11" s="1" customFormat="1" ht="16.5" customHeight="1" x14ac:dyDescent="0.25">
      <c r="A197" s="72">
        <v>188</v>
      </c>
      <c r="B197" s="400"/>
      <c r="C197" s="407" t="s">
        <v>1903</v>
      </c>
      <c r="D197" s="407" t="s">
        <v>2158</v>
      </c>
      <c r="E197" s="453" t="s">
        <v>2165</v>
      </c>
      <c r="F197" s="121" t="s">
        <v>275</v>
      </c>
      <c r="G197" s="408"/>
      <c r="H197" s="409"/>
      <c r="I197" s="410"/>
      <c r="J197" s="484" t="s">
        <v>2211</v>
      </c>
      <c r="K197" s="489"/>
    </row>
    <row r="198" spans="1:11" s="1" customFormat="1" ht="16.5" customHeight="1" x14ac:dyDescent="0.25">
      <c r="A198" s="72">
        <v>189</v>
      </c>
      <c r="B198" s="400"/>
      <c r="C198" s="407" t="s">
        <v>1903</v>
      </c>
      <c r="D198" s="407" t="s">
        <v>2159</v>
      </c>
      <c r="E198" s="453" t="s">
        <v>2165</v>
      </c>
      <c r="F198" s="121" t="s">
        <v>275</v>
      </c>
      <c r="G198" s="408"/>
      <c r="H198" s="409"/>
      <c r="I198" s="410"/>
      <c r="J198" s="485"/>
      <c r="K198" s="490"/>
    </row>
    <row r="199" spans="1:11" s="1" customFormat="1" ht="16.5" customHeight="1" x14ac:dyDescent="0.25">
      <c r="A199" s="72">
        <v>190</v>
      </c>
      <c r="B199" s="400"/>
      <c r="C199" s="407" t="s">
        <v>1903</v>
      </c>
      <c r="D199" s="407" t="s">
        <v>2160</v>
      </c>
      <c r="E199" s="453" t="s">
        <v>2165</v>
      </c>
      <c r="F199" s="121" t="s">
        <v>275</v>
      </c>
      <c r="G199" s="408"/>
      <c r="H199" s="409"/>
      <c r="I199" s="410"/>
      <c r="J199" s="485"/>
      <c r="K199" s="490"/>
    </row>
    <row r="200" spans="1:11" s="1" customFormat="1" ht="16.5" customHeight="1" x14ac:dyDescent="0.25">
      <c r="A200" s="72">
        <v>191</v>
      </c>
      <c r="B200" s="400"/>
      <c r="C200" s="407" t="s">
        <v>1903</v>
      </c>
      <c r="D200" s="407" t="s">
        <v>2161</v>
      </c>
      <c r="E200" s="453" t="s">
        <v>2166</v>
      </c>
      <c r="F200" s="121" t="s">
        <v>275</v>
      </c>
      <c r="G200" s="408"/>
      <c r="H200" s="409"/>
      <c r="I200" s="410"/>
      <c r="J200" s="485"/>
      <c r="K200" s="490"/>
    </row>
    <row r="201" spans="1:11" s="1" customFormat="1" ht="16.5" customHeight="1" x14ac:dyDescent="0.25">
      <c r="A201" s="72">
        <v>192</v>
      </c>
      <c r="B201" s="400"/>
      <c r="C201" s="407" t="s">
        <v>1903</v>
      </c>
      <c r="D201" s="407" t="s">
        <v>2162</v>
      </c>
      <c r="E201" s="453" t="s">
        <v>2167</v>
      </c>
      <c r="F201" s="121" t="s">
        <v>275</v>
      </c>
      <c r="G201" s="408"/>
      <c r="H201" s="409"/>
      <c r="I201" s="410"/>
      <c r="J201" s="485"/>
      <c r="K201" s="490"/>
    </row>
    <row r="202" spans="1:11" s="1" customFormat="1" ht="16.5" customHeight="1" x14ac:dyDescent="0.25">
      <c r="A202" s="72">
        <v>193</v>
      </c>
      <c r="B202" s="400"/>
      <c r="C202" s="407" t="s">
        <v>1903</v>
      </c>
      <c r="D202" s="407" t="s">
        <v>2163</v>
      </c>
      <c r="E202" s="453" t="s">
        <v>2168</v>
      </c>
      <c r="F202" s="121" t="s">
        <v>275</v>
      </c>
      <c r="G202" s="408"/>
      <c r="H202" s="409"/>
      <c r="I202" s="410"/>
      <c r="J202" s="486"/>
      <c r="K202" s="491"/>
    </row>
    <row r="203" spans="1:11" s="9" customFormat="1" ht="16.5" customHeight="1" x14ac:dyDescent="0.25">
      <c r="A203" s="72">
        <v>200</v>
      </c>
      <c r="B203" s="400"/>
      <c r="C203" s="407" t="s">
        <v>1903</v>
      </c>
      <c r="D203" s="407" t="s">
        <v>2169</v>
      </c>
      <c r="E203" s="453" t="s">
        <v>2165</v>
      </c>
      <c r="F203" s="121" t="s">
        <v>275</v>
      </c>
      <c r="G203" s="408"/>
      <c r="H203" s="409"/>
      <c r="I203" s="410"/>
      <c r="J203" s="487" t="s">
        <v>2212</v>
      </c>
      <c r="K203" s="489"/>
    </row>
    <row r="204" spans="1:11" s="9" customFormat="1" ht="16.5" customHeight="1" x14ac:dyDescent="0.25">
      <c r="A204" s="72">
        <v>201</v>
      </c>
      <c r="B204" s="400"/>
      <c r="C204" s="407" t="s">
        <v>1903</v>
      </c>
      <c r="D204" s="407" t="s">
        <v>2170</v>
      </c>
      <c r="E204" s="453" t="s">
        <v>2165</v>
      </c>
      <c r="F204" s="121" t="s">
        <v>275</v>
      </c>
      <c r="G204" s="408"/>
      <c r="H204" s="409"/>
      <c r="I204" s="410"/>
      <c r="J204" s="488"/>
      <c r="K204" s="490"/>
    </row>
    <row r="205" spans="1:11" s="9" customFormat="1" ht="16.5" customHeight="1" x14ac:dyDescent="0.25">
      <c r="A205" s="72">
        <v>202</v>
      </c>
      <c r="B205" s="400"/>
      <c r="C205" s="407" t="s">
        <v>1903</v>
      </c>
      <c r="D205" s="407" t="s">
        <v>2171</v>
      </c>
      <c r="E205" s="453" t="s">
        <v>2165</v>
      </c>
      <c r="F205" s="121" t="s">
        <v>275</v>
      </c>
      <c r="G205" s="408"/>
      <c r="H205" s="409"/>
      <c r="I205" s="410"/>
      <c r="J205" s="488"/>
      <c r="K205" s="490"/>
    </row>
    <row r="206" spans="1:11" s="9" customFormat="1" ht="16.5" customHeight="1" x14ac:dyDescent="0.25">
      <c r="A206" s="72">
        <v>203</v>
      </c>
      <c r="B206" s="400"/>
      <c r="C206" s="407" t="s">
        <v>1903</v>
      </c>
      <c r="D206" s="407" t="s">
        <v>2172</v>
      </c>
      <c r="E206" s="453" t="s">
        <v>2166</v>
      </c>
      <c r="F206" s="121" t="s">
        <v>275</v>
      </c>
      <c r="G206" s="408"/>
      <c r="H206" s="409"/>
      <c r="I206" s="410"/>
      <c r="J206" s="488"/>
      <c r="K206" s="490"/>
    </row>
    <row r="207" spans="1:11" s="9" customFormat="1" ht="16.5" customHeight="1" x14ac:dyDescent="0.25">
      <c r="A207" s="72">
        <v>204</v>
      </c>
      <c r="B207" s="400"/>
      <c r="C207" s="407" t="s">
        <v>1903</v>
      </c>
      <c r="D207" s="407" t="s">
        <v>2173</v>
      </c>
      <c r="E207" s="454" t="s">
        <v>2175</v>
      </c>
      <c r="F207" s="121" t="s">
        <v>275</v>
      </c>
      <c r="G207" s="408"/>
      <c r="H207" s="409"/>
      <c r="I207" s="410"/>
      <c r="J207" s="488"/>
      <c r="K207" s="490"/>
    </row>
    <row r="208" spans="1:11" s="9" customFormat="1" ht="16.5" customHeight="1" x14ac:dyDescent="0.25">
      <c r="A208" s="72">
        <v>205</v>
      </c>
      <c r="B208" s="400"/>
      <c r="C208" s="407" t="s">
        <v>1903</v>
      </c>
      <c r="D208" s="407" t="s">
        <v>2174</v>
      </c>
      <c r="E208" s="453" t="s">
        <v>2168</v>
      </c>
      <c r="F208" s="121" t="s">
        <v>275</v>
      </c>
      <c r="G208" s="408"/>
      <c r="H208" s="409"/>
      <c r="I208" s="410"/>
      <c r="J208" s="480"/>
      <c r="K208" s="491"/>
    </row>
    <row r="209" spans="1:11" s="1" customFormat="1" ht="16.5" customHeight="1" x14ac:dyDescent="0.25">
      <c r="A209" s="72">
        <v>212</v>
      </c>
      <c r="B209" s="400"/>
      <c r="C209" s="407" t="s">
        <v>1903</v>
      </c>
      <c r="D209" s="407" t="s">
        <v>2176</v>
      </c>
      <c r="E209" s="453" t="s">
        <v>2165</v>
      </c>
      <c r="F209" s="121" t="s">
        <v>275</v>
      </c>
      <c r="G209" s="408"/>
      <c r="H209" s="409"/>
      <c r="I209" s="410" t="s">
        <v>2206</v>
      </c>
      <c r="J209" s="487" t="s">
        <v>2213</v>
      </c>
      <c r="K209" s="489"/>
    </row>
    <row r="210" spans="1:11" s="1" customFormat="1" ht="16.5" customHeight="1" x14ac:dyDescent="0.25">
      <c r="A210" s="72">
        <v>213</v>
      </c>
      <c r="B210" s="400"/>
      <c r="C210" s="407" t="s">
        <v>1903</v>
      </c>
      <c r="D210" s="407" t="s">
        <v>2177</v>
      </c>
      <c r="E210" s="453" t="s">
        <v>2165</v>
      </c>
      <c r="F210" s="121" t="s">
        <v>275</v>
      </c>
      <c r="G210" s="408"/>
      <c r="H210" s="409"/>
      <c r="I210" s="410"/>
      <c r="J210" s="488"/>
      <c r="K210" s="490"/>
    </row>
    <row r="211" spans="1:11" s="1" customFormat="1" ht="16.5" customHeight="1" x14ac:dyDescent="0.25">
      <c r="A211" s="72">
        <v>214</v>
      </c>
      <c r="B211" s="400"/>
      <c r="C211" s="407" t="s">
        <v>1903</v>
      </c>
      <c r="D211" s="407" t="s">
        <v>2178</v>
      </c>
      <c r="E211" s="453" t="s">
        <v>2165</v>
      </c>
      <c r="F211" s="121" t="s">
        <v>275</v>
      </c>
      <c r="G211" s="408"/>
      <c r="H211" s="409"/>
      <c r="I211" s="410"/>
      <c r="J211" s="488"/>
      <c r="K211" s="490"/>
    </row>
    <row r="212" spans="1:11" s="1" customFormat="1" ht="16.5" customHeight="1" x14ac:dyDescent="0.25">
      <c r="A212" s="72">
        <v>215</v>
      </c>
      <c r="B212" s="400"/>
      <c r="C212" s="407" t="s">
        <v>1903</v>
      </c>
      <c r="D212" s="407" t="s">
        <v>2179</v>
      </c>
      <c r="E212" s="453" t="s">
        <v>2166</v>
      </c>
      <c r="F212" s="121" t="s">
        <v>275</v>
      </c>
      <c r="G212" s="408"/>
      <c r="H212" s="409"/>
      <c r="I212" s="410"/>
      <c r="J212" s="488"/>
      <c r="K212" s="490"/>
    </row>
    <row r="213" spans="1:11" s="1" customFormat="1" ht="16.5" customHeight="1" x14ac:dyDescent="0.25">
      <c r="A213" s="72">
        <v>216</v>
      </c>
      <c r="B213" s="400"/>
      <c r="C213" s="407" t="s">
        <v>1903</v>
      </c>
      <c r="D213" s="407" t="s">
        <v>2180</v>
      </c>
      <c r="E213" s="453" t="s">
        <v>2167</v>
      </c>
      <c r="F213" s="121" t="s">
        <v>275</v>
      </c>
      <c r="G213" s="408"/>
      <c r="H213" s="409"/>
      <c r="I213" s="410"/>
      <c r="J213" s="488"/>
      <c r="K213" s="490"/>
    </row>
    <row r="214" spans="1:11" s="1" customFormat="1" ht="16.5" customHeight="1" x14ac:dyDescent="0.25">
      <c r="A214" s="72">
        <v>217</v>
      </c>
      <c r="B214" s="400"/>
      <c r="C214" s="407" t="s">
        <v>1903</v>
      </c>
      <c r="D214" s="407" t="s">
        <v>2181</v>
      </c>
      <c r="E214" s="453" t="s">
        <v>2168</v>
      </c>
      <c r="F214" s="121" t="s">
        <v>275</v>
      </c>
      <c r="G214" s="408"/>
      <c r="H214" s="409"/>
      <c r="I214" s="410"/>
      <c r="J214" s="480"/>
      <c r="K214" s="491"/>
    </row>
    <row r="215" spans="1:11" s="1" customFormat="1" ht="16.5" customHeight="1" x14ac:dyDescent="0.25">
      <c r="A215" s="72">
        <v>224</v>
      </c>
      <c r="B215" s="400"/>
      <c r="C215" s="407" t="s">
        <v>1903</v>
      </c>
      <c r="D215" s="407" t="s">
        <v>2182</v>
      </c>
      <c r="E215" s="453" t="s">
        <v>2165</v>
      </c>
      <c r="F215" s="121" t="s">
        <v>275</v>
      </c>
      <c r="G215" s="408"/>
      <c r="H215" s="409"/>
      <c r="I215" s="410" t="s">
        <v>2217</v>
      </c>
      <c r="J215" s="487" t="s">
        <v>2210</v>
      </c>
      <c r="K215" s="487" t="s">
        <v>2216</v>
      </c>
    </row>
    <row r="216" spans="1:11" s="1" customFormat="1" ht="16.5" customHeight="1" x14ac:dyDescent="0.25">
      <c r="A216" s="72">
        <v>225</v>
      </c>
      <c r="B216" s="400"/>
      <c r="C216" s="407" t="s">
        <v>1903</v>
      </c>
      <c r="D216" s="407" t="s">
        <v>2183</v>
      </c>
      <c r="E216" s="453" t="s">
        <v>2165</v>
      </c>
      <c r="F216" s="121" t="s">
        <v>275</v>
      </c>
      <c r="G216" s="408"/>
      <c r="H216" s="409"/>
      <c r="I216" s="410"/>
      <c r="J216" s="488"/>
      <c r="K216" s="488"/>
    </row>
    <row r="217" spans="1:11" s="1" customFormat="1" ht="16.5" customHeight="1" x14ac:dyDescent="0.25">
      <c r="A217" s="72">
        <v>226</v>
      </c>
      <c r="B217" s="400"/>
      <c r="C217" s="407" t="s">
        <v>1903</v>
      </c>
      <c r="D217" s="407" t="s">
        <v>2184</v>
      </c>
      <c r="E217" s="453" t="s">
        <v>2165</v>
      </c>
      <c r="F217" s="121" t="s">
        <v>275</v>
      </c>
      <c r="G217" s="408"/>
      <c r="H217" s="409"/>
      <c r="I217" s="410"/>
      <c r="J217" s="488"/>
      <c r="K217" s="488"/>
    </row>
    <row r="218" spans="1:11" s="1" customFormat="1" ht="16.5" customHeight="1" x14ac:dyDescent="0.25">
      <c r="A218" s="72">
        <v>227</v>
      </c>
      <c r="B218" s="400"/>
      <c r="C218" s="407" t="s">
        <v>1903</v>
      </c>
      <c r="D218" s="407" t="s">
        <v>2185</v>
      </c>
      <c r="E218" s="453" t="s">
        <v>2166</v>
      </c>
      <c r="F218" s="121" t="s">
        <v>275</v>
      </c>
      <c r="G218" s="408"/>
      <c r="H218" s="409"/>
      <c r="I218" s="410"/>
      <c r="J218" s="488"/>
      <c r="K218" s="488"/>
    </row>
    <row r="219" spans="1:11" s="1" customFormat="1" ht="16.5" customHeight="1" x14ac:dyDescent="0.25">
      <c r="A219" s="72">
        <v>228</v>
      </c>
      <c r="B219" s="400"/>
      <c r="C219" s="407" t="s">
        <v>1903</v>
      </c>
      <c r="D219" s="407" t="s">
        <v>2186</v>
      </c>
      <c r="E219" s="453" t="s">
        <v>2195</v>
      </c>
      <c r="F219" s="121" t="s">
        <v>275</v>
      </c>
      <c r="G219" s="408"/>
      <c r="H219" s="409"/>
      <c r="J219" s="488"/>
      <c r="K219" s="488"/>
    </row>
    <row r="220" spans="1:11" s="1" customFormat="1" ht="16.5" customHeight="1" x14ac:dyDescent="0.25">
      <c r="A220" s="72">
        <v>229</v>
      </c>
      <c r="B220" s="400"/>
      <c r="C220" s="407" t="s">
        <v>1903</v>
      </c>
      <c r="D220" s="407" t="s">
        <v>2187</v>
      </c>
      <c r="E220" s="453" t="s">
        <v>2168</v>
      </c>
      <c r="F220" s="121" t="s">
        <v>275</v>
      </c>
      <c r="G220" s="408"/>
      <c r="H220" s="409"/>
      <c r="I220" s="410" t="s">
        <v>2203</v>
      </c>
      <c r="J220" s="480"/>
      <c r="K220" s="480"/>
    </row>
    <row r="221" spans="1:11" s="1" customFormat="1" ht="16.5" customHeight="1" x14ac:dyDescent="0.25">
      <c r="A221" s="72">
        <v>236</v>
      </c>
      <c r="B221" s="400"/>
      <c r="C221" s="407" t="s">
        <v>1903</v>
      </c>
      <c r="D221" s="407" t="s">
        <v>2188</v>
      </c>
      <c r="E221" s="453" t="s">
        <v>2165</v>
      </c>
      <c r="F221" s="121" t="s">
        <v>275</v>
      </c>
      <c r="G221" s="408"/>
      <c r="H221" s="409"/>
      <c r="J221" s="495" t="s">
        <v>2215</v>
      </c>
      <c r="K221" s="501"/>
    </row>
    <row r="222" spans="1:11" s="1" customFormat="1" ht="16.5" customHeight="1" x14ac:dyDescent="0.25">
      <c r="A222" s="72">
        <v>237</v>
      </c>
      <c r="B222" s="400"/>
      <c r="C222" s="407" t="s">
        <v>1903</v>
      </c>
      <c r="D222" s="407" t="s">
        <v>2189</v>
      </c>
      <c r="E222" s="453" t="s">
        <v>2165</v>
      </c>
      <c r="F222" s="121" t="s">
        <v>275</v>
      </c>
      <c r="G222" s="408"/>
      <c r="H222" s="409"/>
      <c r="I222" s="456"/>
      <c r="J222" s="496"/>
      <c r="K222" s="501"/>
    </row>
    <row r="223" spans="1:11" s="1" customFormat="1" ht="16.5" customHeight="1" x14ac:dyDescent="0.25">
      <c r="A223" s="72">
        <v>238</v>
      </c>
      <c r="B223" s="400"/>
      <c r="C223" s="407" t="s">
        <v>1903</v>
      </c>
      <c r="D223" s="407" t="s">
        <v>2190</v>
      </c>
      <c r="E223" s="453" t="s">
        <v>2165</v>
      </c>
      <c r="F223" s="121" t="s">
        <v>275</v>
      </c>
      <c r="G223" s="408"/>
      <c r="H223" s="409"/>
      <c r="J223" s="496"/>
      <c r="K223" s="501"/>
    </row>
    <row r="224" spans="1:11" s="1" customFormat="1" ht="16.5" customHeight="1" x14ac:dyDescent="0.25">
      <c r="A224" s="72">
        <v>239</v>
      </c>
      <c r="B224" s="400"/>
      <c r="C224" s="407" t="s">
        <v>1903</v>
      </c>
      <c r="D224" s="407" t="s">
        <v>2191</v>
      </c>
      <c r="E224" s="453" t="s">
        <v>2166</v>
      </c>
      <c r="F224" s="121" t="s">
        <v>275</v>
      </c>
      <c r="G224" s="408"/>
      <c r="H224" s="409"/>
      <c r="I224" s="456"/>
      <c r="J224" s="496"/>
      <c r="K224" s="501"/>
    </row>
    <row r="225" spans="1:11" s="1" customFormat="1" ht="16.5" customHeight="1" x14ac:dyDescent="0.25">
      <c r="A225" s="72">
        <v>240</v>
      </c>
      <c r="B225" s="400"/>
      <c r="C225" s="407" t="s">
        <v>1903</v>
      </c>
      <c r="D225" s="407" t="s">
        <v>2192</v>
      </c>
      <c r="E225" s="453" t="s">
        <v>2194</v>
      </c>
      <c r="F225" s="121" t="s">
        <v>275</v>
      </c>
      <c r="G225" s="408"/>
      <c r="H225" s="409"/>
      <c r="I225" s="456"/>
      <c r="J225" s="496"/>
      <c r="K225" s="501"/>
    </row>
    <row r="226" spans="1:11" s="1" customFormat="1" ht="16.5" customHeight="1" x14ac:dyDescent="0.25">
      <c r="A226" s="72">
        <v>241</v>
      </c>
      <c r="B226" s="400"/>
      <c r="C226" s="407" t="s">
        <v>1903</v>
      </c>
      <c r="D226" s="407" t="s">
        <v>2193</v>
      </c>
      <c r="E226" s="453" t="s">
        <v>2168</v>
      </c>
      <c r="F226" s="121" t="s">
        <v>275</v>
      </c>
      <c r="G226" s="408"/>
      <c r="H226" s="409"/>
      <c r="I226" s="456" t="s">
        <v>2205</v>
      </c>
      <c r="J226" s="497"/>
      <c r="K226" s="501"/>
    </row>
    <row r="227" spans="1:11" s="1" customFormat="1" ht="16.5" customHeight="1" x14ac:dyDescent="0.25">
      <c r="A227" s="72">
        <v>248</v>
      </c>
      <c r="B227" s="400"/>
      <c r="C227" s="407" t="s">
        <v>1903</v>
      </c>
      <c r="D227" s="407" t="s">
        <v>2196</v>
      </c>
      <c r="E227" s="453" t="s">
        <v>2165</v>
      </c>
      <c r="F227" s="121" t="s">
        <v>275</v>
      </c>
      <c r="G227" s="408"/>
      <c r="H227" s="409"/>
      <c r="I227" s="410"/>
      <c r="J227" s="487" t="s">
        <v>2214</v>
      </c>
      <c r="K227" s="498"/>
    </row>
    <row r="228" spans="1:11" s="1" customFormat="1" ht="16.5" customHeight="1" x14ac:dyDescent="0.25">
      <c r="A228" s="72">
        <v>249</v>
      </c>
      <c r="B228" s="400"/>
      <c r="C228" s="407" t="s">
        <v>1903</v>
      </c>
      <c r="D228" s="407" t="s">
        <v>2197</v>
      </c>
      <c r="E228" s="453" t="s">
        <v>2165</v>
      </c>
      <c r="F228" s="121" t="s">
        <v>275</v>
      </c>
      <c r="G228" s="408"/>
      <c r="H228" s="409"/>
      <c r="I228" s="410"/>
      <c r="J228" s="488"/>
      <c r="K228" s="499"/>
    </row>
    <row r="229" spans="1:11" s="1" customFormat="1" ht="16.5" customHeight="1" x14ac:dyDescent="0.25">
      <c r="A229" s="72">
        <v>250</v>
      </c>
      <c r="B229" s="400"/>
      <c r="C229" s="407" t="s">
        <v>1903</v>
      </c>
      <c r="D229" s="407" t="s">
        <v>2198</v>
      </c>
      <c r="E229" s="453" t="s">
        <v>2165</v>
      </c>
      <c r="F229" s="121" t="s">
        <v>275</v>
      </c>
      <c r="G229" s="408"/>
      <c r="H229" s="409"/>
      <c r="I229" s="410"/>
      <c r="J229" s="488"/>
      <c r="K229" s="499"/>
    </row>
    <row r="230" spans="1:11" s="1" customFormat="1" ht="16.5" customHeight="1" x14ac:dyDescent="0.25">
      <c r="A230" s="72">
        <v>251</v>
      </c>
      <c r="B230" s="400"/>
      <c r="C230" s="407" t="s">
        <v>1903</v>
      </c>
      <c r="D230" s="407" t="s">
        <v>2199</v>
      </c>
      <c r="E230" s="453" t="s">
        <v>2166</v>
      </c>
      <c r="F230" s="121" t="s">
        <v>275</v>
      </c>
      <c r="G230" s="408"/>
      <c r="H230" s="409"/>
      <c r="I230" s="410"/>
      <c r="J230" s="488"/>
      <c r="K230" s="499"/>
    </row>
    <row r="231" spans="1:11" s="1" customFormat="1" ht="16.5" customHeight="1" x14ac:dyDescent="0.25">
      <c r="A231" s="72">
        <v>252</v>
      </c>
      <c r="B231" s="400"/>
      <c r="C231" s="407" t="s">
        <v>1903</v>
      </c>
      <c r="D231" s="407" t="s">
        <v>2200</v>
      </c>
      <c r="E231" s="453" t="s">
        <v>2202</v>
      </c>
      <c r="F231" s="121" t="s">
        <v>275</v>
      </c>
      <c r="G231" s="408"/>
      <c r="H231" s="409"/>
      <c r="J231" s="488"/>
      <c r="K231" s="499"/>
    </row>
    <row r="232" spans="1:11" s="1" customFormat="1" ht="16.5" customHeight="1" x14ac:dyDescent="0.25">
      <c r="A232" s="72">
        <v>253</v>
      </c>
      <c r="B232" s="400"/>
      <c r="C232" s="407" t="s">
        <v>1903</v>
      </c>
      <c r="D232" s="407" t="s">
        <v>2201</v>
      </c>
      <c r="E232" s="453" t="s">
        <v>2218</v>
      </c>
      <c r="F232" s="121" t="s">
        <v>275</v>
      </c>
      <c r="G232" s="408"/>
      <c r="H232" s="409"/>
      <c r="I232" s="410" t="s">
        <v>2204</v>
      </c>
      <c r="J232" s="480"/>
      <c r="K232" s="500"/>
    </row>
    <row r="233" spans="1:11" s="8" customFormat="1" ht="16.5" customHeight="1" x14ac:dyDescent="0.25">
      <c r="A233" s="72">
        <v>288</v>
      </c>
      <c r="B233" s="63"/>
      <c r="C233" s="223" t="s">
        <v>847</v>
      </c>
      <c r="D233" s="46" t="s">
        <v>848</v>
      </c>
      <c r="E233" s="35" t="s">
        <v>47</v>
      </c>
      <c r="F233" s="82" t="s">
        <v>7</v>
      </c>
      <c r="G233" s="35"/>
      <c r="H233" s="35"/>
      <c r="I233" s="36"/>
      <c r="J233" s="38" t="s">
        <v>210</v>
      </c>
      <c r="K233" s="41"/>
    </row>
    <row r="234" spans="1:11" s="8" customFormat="1" ht="16.5" customHeight="1" x14ac:dyDescent="0.25">
      <c r="A234" s="72">
        <v>289</v>
      </c>
      <c r="B234" s="63"/>
      <c r="C234" s="223" t="s">
        <v>847</v>
      </c>
      <c r="D234" s="46" t="s">
        <v>849</v>
      </c>
      <c r="E234" s="35" t="s">
        <v>265</v>
      </c>
      <c r="F234" s="82" t="s">
        <v>7</v>
      </c>
      <c r="G234" s="35"/>
      <c r="H234" s="35"/>
      <c r="I234" s="36"/>
      <c r="J234" s="38" t="s">
        <v>211</v>
      </c>
      <c r="K234" s="41"/>
    </row>
    <row r="235" spans="1:11" s="8" customFormat="1" ht="16.5" customHeight="1" x14ac:dyDescent="0.25">
      <c r="A235" s="72">
        <v>290</v>
      </c>
      <c r="B235" s="63"/>
      <c r="C235" s="223" t="s">
        <v>850</v>
      </c>
      <c r="D235" s="46" t="s">
        <v>851</v>
      </c>
      <c r="E235" s="35"/>
      <c r="F235" s="82" t="s">
        <v>7</v>
      </c>
      <c r="G235" s="35"/>
      <c r="H235" s="35"/>
      <c r="I235" s="36"/>
      <c r="J235" s="64" t="s">
        <v>424</v>
      </c>
      <c r="K235" s="41"/>
    </row>
    <row r="236" spans="1:11" s="8" customFormat="1" ht="16.5" customHeight="1" x14ac:dyDescent="0.25">
      <c r="A236" s="72">
        <v>291</v>
      </c>
      <c r="B236" s="63"/>
      <c r="C236" s="223" t="s">
        <v>852</v>
      </c>
      <c r="D236" s="46" t="s">
        <v>854</v>
      </c>
      <c r="E236" s="35"/>
      <c r="F236" s="82" t="s">
        <v>7</v>
      </c>
      <c r="G236" s="35"/>
      <c r="H236" s="35"/>
      <c r="I236" s="36" t="s">
        <v>266</v>
      </c>
      <c r="J236" s="38"/>
      <c r="K236" s="41"/>
    </row>
  </sheetData>
  <mergeCells count="34">
    <mergeCell ref="J215:J220"/>
    <mergeCell ref="J221:J226"/>
    <mergeCell ref="J227:J232"/>
    <mergeCell ref="K227:K232"/>
    <mergeCell ref="K221:K226"/>
    <mergeCell ref="K215:K220"/>
    <mergeCell ref="J197:J202"/>
    <mergeCell ref="J203:J208"/>
    <mergeCell ref="J209:J214"/>
    <mergeCell ref="K197:K202"/>
    <mergeCell ref="H53:H54"/>
    <mergeCell ref="H55:H56"/>
    <mergeCell ref="H59:H60"/>
    <mergeCell ref="K166:K168"/>
    <mergeCell ref="J134:J143"/>
    <mergeCell ref="J144:J150"/>
    <mergeCell ref="J151:J165"/>
    <mergeCell ref="K203:K208"/>
    <mergeCell ref="K209:K214"/>
    <mergeCell ref="D1:D8"/>
    <mergeCell ref="H47:H48"/>
    <mergeCell ref="E1:E8"/>
    <mergeCell ref="K33:K38"/>
    <mergeCell ref="K44:K46"/>
    <mergeCell ref="H45:H46"/>
    <mergeCell ref="J33:J38"/>
    <mergeCell ref="K10:K11"/>
    <mergeCell ref="K25:K32"/>
    <mergeCell ref="J25:J32"/>
    <mergeCell ref="H49:H50"/>
    <mergeCell ref="H51:H52"/>
    <mergeCell ref="K173:K188"/>
    <mergeCell ref="J172:J188"/>
    <mergeCell ref="J189:J193"/>
  </mergeCells>
  <phoneticPr fontId="10" type="noConversion"/>
  <hyperlinks>
    <hyperlink ref="D75" r:id="rId1" xr:uid="{00000000-0004-0000-0200-000000000000}"/>
    <hyperlink ref="D76" r:id="rId2" xr:uid="{00000000-0004-0000-0200-000001000000}"/>
    <hyperlink ref="D82" r:id="rId3" xr:uid="{00000000-0004-0000-0200-000002000000}"/>
    <hyperlink ref="D87" r:id="rId4" xr:uid="{00000000-0004-0000-0200-000003000000}"/>
    <hyperlink ref="D88" r:id="rId5" xr:uid="{00000000-0004-0000-0200-000004000000}"/>
    <hyperlink ref="D90" r:id="rId6" xr:uid="{00000000-0004-0000-0200-000005000000}"/>
    <hyperlink ref="D172" r:id="rId7" display="Borris_Boost@OTP_VER" xr:uid="{00000000-0004-0000-0200-000006000000}"/>
    <hyperlink ref="D173" r:id="rId8" xr:uid="{00000000-0004-0000-0200-000007000000}"/>
    <hyperlink ref="D177" r:id="rId9" xr:uid="{00000000-0004-0000-0200-000008000000}"/>
    <hyperlink ref="D178" r:id="rId10" xr:uid="{00000000-0004-0000-0200-000009000000}"/>
    <hyperlink ref="D179" r:id="rId11" display="IMON_THD_N@CN_L_W_CH3" xr:uid="{00000000-0004-0000-0200-00000A000000}"/>
    <hyperlink ref="D174" r:id="rId12" xr:uid="{00000000-0004-0000-0200-00000B000000}"/>
    <hyperlink ref="D175" r:id="rId13" display="VMON_THD_N@CN_L_W_CH2" xr:uid="{00000000-0004-0000-0200-00000C000000}"/>
    <hyperlink ref="D181" r:id="rId14" xr:uid="{00000000-0004-0000-0200-00000D000000}"/>
    <hyperlink ref="D184" r:id="rId15" xr:uid="{00000000-0004-0000-0200-00000E000000}"/>
    <hyperlink ref="D185" r:id="rId16" xr:uid="{00000000-0004-0000-0200-00000F000000}"/>
    <hyperlink ref="D188" r:id="rId17" display="VMON_RMS@CN_L_T _CH8" xr:uid="{00000000-0004-0000-0200-000010000000}"/>
    <hyperlink ref="D186" r:id="rId18" xr:uid="{00000000-0004-0000-0200-000011000000}"/>
    <hyperlink ref="D187" r:id="rId19" display="IMON_THD_N@FH_L_W_CH11" xr:uid="{00000000-0004-0000-0200-000012000000}"/>
    <hyperlink ref="D182" r:id="rId20" xr:uid="{00000000-0004-0000-0200-000013000000}"/>
    <hyperlink ref="D183" r:id="rId21" display="VMON_THD_N@FH_L_W_CH10" xr:uid="{00000000-0004-0000-0200-000014000000}"/>
    <hyperlink ref="D190" r:id="rId22" xr:uid="{00000000-0004-0000-0200-000015000000}"/>
    <hyperlink ref="D191" r:id="rId23" xr:uid="{00000000-0004-0000-0200-000016000000}"/>
    <hyperlink ref="D192" r:id="rId24" xr:uid="{00000000-0004-0000-0200-000017000000}"/>
    <hyperlink ref="D193" r:id="rId25" xr:uid="{00000000-0004-0000-0200-000018000000}"/>
    <hyperlink ref="D189" r:id="rId26" xr:uid="{00000000-0004-0000-0200-000019000000}"/>
    <hyperlink ref="D80" r:id="rId27" xr:uid="{00000000-0004-0000-0200-00001A000000}"/>
    <hyperlink ref="D79" r:id="rId28" display="Device_ID@ALS1_FH_Right" xr:uid="{00000000-0004-0000-0200-00001B000000}"/>
    <hyperlink ref="D135" r:id="rId29" display="Version_Before_127@Word_1" xr:uid="{00000000-0004-0000-0200-00001C000000}"/>
    <hyperlink ref="D136" r:id="rId30" display="Signature_Before_127@Word_0" xr:uid="{00000000-0004-0000-0200-00001D000000}"/>
    <hyperlink ref="D137" r:id="rId31" display="Tx_HWID_MTP_Before_127@Word_10" xr:uid="{00000000-0004-0000-0200-00001E000000}"/>
    <hyperlink ref="D138" r:id="rId32" display="Ctx_MTP_Before_127@Word_2" xr:uid="{00000000-0004-0000-0200-00001F000000}"/>
    <hyperlink ref="D139" r:id="rId33" display="VBoost_MTP_Before_127@Word_6" xr:uid="{00000000-0004-0000-0200-000020000000}"/>
    <hyperlink ref="D140" r:id="rId34" display="VSense_MTP_Before_127@Word_7" xr:uid="{00000000-0004-0000-0200-000021000000}"/>
    <hyperlink ref="D141" r:id="rId35" display="ISense_MTP_Before_127@Word_8" xr:uid="{00000000-0004-0000-0200-000022000000}"/>
    <hyperlink ref="D142" r:id="rId36" display="LFOD_MTP_Before_127@Word_9" xr:uid="{00000000-0004-0000-0200-000023000000}"/>
    <hyperlink ref="D152" r:id="rId37" display="Version_Before_127@Word_1" xr:uid="{00000000-0004-0000-0200-000024000000}"/>
    <hyperlink ref="D153" r:id="rId38" display="Signature_Before_127@Word_0" xr:uid="{00000000-0004-0000-0200-000025000000}"/>
    <hyperlink ref="D154" r:id="rId39" display="Tx_HWID_MTP_Before_127@Word_10" xr:uid="{00000000-0004-0000-0200-000026000000}"/>
    <hyperlink ref="D155" r:id="rId40" display="Ctx_MTP_Before_127@Word_2" xr:uid="{00000000-0004-0000-0200-000027000000}"/>
    <hyperlink ref="D156" r:id="rId41" display="VBoost_MTP_Before_127@Word_6" xr:uid="{00000000-0004-0000-0200-000028000000}"/>
    <hyperlink ref="D157" r:id="rId42" display="VSense_MTP_Before_127@Word_7" xr:uid="{00000000-0004-0000-0200-000029000000}"/>
    <hyperlink ref="D158" r:id="rId43" display="ISense_MTP_Before_127@Word_8" xr:uid="{00000000-0004-0000-0200-00002A000000}"/>
    <hyperlink ref="D159" r:id="rId44" display="LFOD_MTP_Before_127@Word_9" xr:uid="{00000000-0004-0000-0200-00002B000000}"/>
    <hyperlink ref="D25" r:id="rId45" xr:uid="{00000000-0004-0000-0200-00002C000000}"/>
    <hyperlink ref="D26" r:id="rId46" xr:uid="{00000000-0004-0000-0200-00002D000000}"/>
    <hyperlink ref="D27" r:id="rId47" xr:uid="{00000000-0004-0000-0200-00002E000000}"/>
    <hyperlink ref="D28" r:id="rId48" xr:uid="{00000000-0004-0000-0200-00002F000000}"/>
    <hyperlink ref="D29" r:id="rId49" xr:uid="{00000000-0004-0000-0200-000030000000}"/>
    <hyperlink ref="D30" r:id="rId50" xr:uid="{00000000-0004-0000-0200-000031000000}"/>
    <hyperlink ref="D31" r:id="rId51" xr:uid="{00000000-0004-0000-0200-000032000000}"/>
    <hyperlink ref="D32" r:id="rId52" xr:uid="{00000000-0004-0000-0200-000033000000}"/>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40"/>
  <sheetViews>
    <sheetView topLeftCell="G169" workbookViewId="0">
      <selection activeCell="F190" sqref="F190:F191"/>
    </sheetView>
  </sheetViews>
  <sheetFormatPr defaultColWidth="8.625" defaultRowHeight="15.75" x14ac:dyDescent="0.2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x14ac:dyDescent="0.25">
      <c r="A1" s="12"/>
      <c r="B1" s="12"/>
      <c r="C1" s="12"/>
      <c r="D1" s="517" t="s">
        <v>917</v>
      </c>
      <c r="E1" s="518"/>
      <c r="F1" s="111"/>
      <c r="G1" s="57" t="s">
        <v>229</v>
      </c>
      <c r="H1" s="14"/>
      <c r="I1" s="13"/>
      <c r="J1" s="15"/>
    </row>
    <row r="2" spans="1:12" ht="15.75" customHeight="1" x14ac:dyDescent="0.25">
      <c r="A2" s="12"/>
      <c r="B2" s="12"/>
      <c r="C2" s="12"/>
      <c r="D2" s="518"/>
      <c r="E2" s="518"/>
      <c r="F2" s="76" t="s">
        <v>0</v>
      </c>
      <c r="G2" s="61">
        <f>COUNTIF(F10:F193,"Not POR")</f>
        <v>2</v>
      </c>
      <c r="H2" s="14"/>
      <c r="I2" s="13"/>
      <c r="J2" s="15"/>
    </row>
    <row r="3" spans="1:12" ht="15.75" customHeight="1" x14ac:dyDescent="0.25">
      <c r="A3" s="12"/>
      <c r="B3" s="12"/>
      <c r="C3" s="12"/>
      <c r="D3" s="518"/>
      <c r="E3" s="518"/>
      <c r="F3" s="78" t="s">
        <v>49</v>
      </c>
      <c r="G3" s="61">
        <f>COUNTIF(F10:F193,"CHN validation")</f>
        <v>0</v>
      </c>
      <c r="H3" s="14"/>
      <c r="I3" s="13"/>
      <c r="J3" s="15"/>
    </row>
    <row r="4" spans="1:12" ht="15.75" customHeight="1" x14ac:dyDescent="0.25">
      <c r="A4" s="12"/>
      <c r="B4" s="12"/>
      <c r="C4" s="12"/>
      <c r="D4" s="518"/>
      <c r="E4" s="518"/>
      <c r="F4" s="79" t="s">
        <v>177</v>
      </c>
      <c r="G4" s="61">
        <f>COUNTIF(F10:F193,"New Item")</f>
        <v>0</v>
      </c>
      <c r="H4" s="14"/>
      <c r="I4" s="13"/>
      <c r="J4" s="15"/>
    </row>
    <row r="5" spans="1:12" ht="19.5" customHeight="1" x14ac:dyDescent="0.25">
      <c r="D5" s="518"/>
      <c r="E5" s="518"/>
      <c r="F5" s="80" t="s">
        <v>51</v>
      </c>
      <c r="G5" s="61">
        <f>COUNTIF(F10:F193,"Pending update")</f>
        <v>0</v>
      </c>
      <c r="J5" s="8"/>
    </row>
    <row r="6" spans="1:12" ht="15.75" customHeight="1" x14ac:dyDescent="0.25">
      <c r="A6" s="12"/>
      <c r="B6" s="12"/>
      <c r="C6" s="12"/>
      <c r="D6" s="518"/>
      <c r="E6" s="518"/>
      <c r="F6" s="81" t="s">
        <v>1</v>
      </c>
      <c r="G6" s="61">
        <f t="array" ref="G6">COUNTIF(F10:F193,"Modified")</f>
        <v>0</v>
      </c>
      <c r="H6" s="14"/>
      <c r="I6" s="13"/>
      <c r="J6" s="15"/>
    </row>
    <row r="7" spans="1:12" ht="15.75" customHeight="1" x14ac:dyDescent="0.25">
      <c r="A7" s="12"/>
      <c r="B7" s="12"/>
      <c r="C7" s="12"/>
      <c r="D7" s="518"/>
      <c r="E7" s="518"/>
      <c r="F7" s="82" t="s">
        <v>178</v>
      </c>
      <c r="G7" s="61">
        <f>COUNTIF(F10:F193,"Ready")</f>
        <v>182</v>
      </c>
      <c r="H7" s="14"/>
      <c r="I7" s="13"/>
      <c r="J7" s="15"/>
    </row>
    <row r="8" spans="1:12" ht="15.75" customHeight="1" thickBot="1" x14ac:dyDescent="0.3">
      <c r="A8" s="12"/>
      <c r="B8" s="12"/>
      <c r="C8" s="12"/>
      <c r="D8" s="519"/>
      <c r="E8" s="519"/>
      <c r="F8" s="83" t="s">
        <v>2</v>
      </c>
      <c r="G8" s="61">
        <f>COUNTIF(F10:F193,"Not ready")</f>
        <v>0</v>
      </c>
      <c r="H8" s="14"/>
      <c r="I8" s="13"/>
      <c r="J8" s="15"/>
    </row>
    <row r="9" spans="1:12" ht="31.5" x14ac:dyDescent="0.25">
      <c r="A9" s="18" t="s">
        <v>53</v>
      </c>
      <c r="B9" s="261" t="s">
        <v>578</v>
      </c>
      <c r="C9" s="5" t="s">
        <v>640</v>
      </c>
      <c r="D9" s="5" t="s">
        <v>641</v>
      </c>
      <c r="E9" s="19" t="s">
        <v>1051</v>
      </c>
      <c r="F9" s="20" t="s">
        <v>3</v>
      </c>
      <c r="G9" s="62" t="s">
        <v>55</v>
      </c>
      <c r="H9" s="19" t="s">
        <v>4</v>
      </c>
      <c r="I9" s="19" t="s">
        <v>56</v>
      </c>
      <c r="J9" s="19" t="s">
        <v>5</v>
      </c>
      <c r="K9" s="19" t="s">
        <v>6</v>
      </c>
    </row>
    <row r="10" spans="1:12" ht="16.5" customHeight="1" x14ac:dyDescent="0.25">
      <c r="A10" s="63" t="s">
        <v>297</v>
      </c>
      <c r="B10" s="63"/>
      <c r="C10" s="73" t="s">
        <v>643</v>
      </c>
      <c r="D10" s="279" t="s">
        <v>651</v>
      </c>
      <c r="E10" s="280"/>
      <c r="F10" s="40" t="s">
        <v>7</v>
      </c>
      <c r="G10" s="35"/>
      <c r="H10" s="35"/>
      <c r="I10" s="38"/>
      <c r="J10" s="38"/>
      <c r="K10" s="461" t="s">
        <v>2225</v>
      </c>
    </row>
    <row r="11" spans="1:12" ht="16.5" customHeight="1" x14ac:dyDescent="0.25">
      <c r="A11" s="63" t="s">
        <v>282</v>
      </c>
      <c r="B11" s="63"/>
      <c r="C11" s="73" t="s">
        <v>643</v>
      </c>
      <c r="D11" s="279" t="s">
        <v>652</v>
      </c>
      <c r="E11" s="280"/>
      <c r="F11" s="40" t="s">
        <v>7</v>
      </c>
      <c r="G11" s="35"/>
      <c r="H11" s="35"/>
      <c r="I11" s="38"/>
      <c r="J11" s="38"/>
      <c r="K11" s="462"/>
    </row>
    <row r="12" spans="1:12" ht="16.5" customHeight="1" x14ac:dyDescent="0.25">
      <c r="A12" s="63" t="s">
        <v>57</v>
      </c>
      <c r="B12" s="63"/>
      <c r="C12" s="100" t="s">
        <v>644</v>
      </c>
      <c r="D12" s="100" t="s">
        <v>653</v>
      </c>
      <c r="E12" s="280"/>
      <c r="F12" s="40" t="s">
        <v>7</v>
      </c>
      <c r="G12" s="35"/>
      <c r="H12" s="35"/>
      <c r="I12" s="64" t="s">
        <v>226</v>
      </c>
      <c r="J12" s="38"/>
      <c r="K12" s="41"/>
      <c r="L12" s="23"/>
    </row>
    <row r="13" spans="1:12" ht="16.5" customHeight="1" x14ac:dyDescent="0.25">
      <c r="A13" s="63" t="s">
        <v>58</v>
      </c>
      <c r="B13" s="262"/>
      <c r="C13" s="73" t="s">
        <v>643</v>
      </c>
      <c r="D13" s="100" t="s">
        <v>654</v>
      </c>
      <c r="E13" s="281"/>
      <c r="F13" s="21" t="s">
        <v>7</v>
      </c>
      <c r="G13" s="95"/>
      <c r="H13" s="95"/>
      <c r="J13" s="22" t="s">
        <v>230</v>
      </c>
      <c r="K13" s="41"/>
      <c r="L13" s="23"/>
    </row>
    <row r="14" spans="1:12" ht="16.5" customHeight="1" x14ac:dyDescent="0.25">
      <c r="A14" s="63" t="s">
        <v>59</v>
      </c>
      <c r="B14" s="63"/>
      <c r="C14" s="100" t="s">
        <v>678</v>
      </c>
      <c r="D14" s="100" t="s">
        <v>679</v>
      </c>
      <c r="E14" s="280"/>
      <c r="F14" s="40" t="s">
        <v>7</v>
      </c>
      <c r="G14" s="35"/>
      <c r="H14" s="35"/>
      <c r="I14" s="36"/>
      <c r="J14" s="22" t="s">
        <v>1374</v>
      </c>
      <c r="K14" s="41"/>
      <c r="L14" s="23"/>
    </row>
    <row r="15" spans="1:12" ht="16.5" customHeight="1" x14ac:dyDescent="0.25">
      <c r="A15" s="63" t="s">
        <v>60</v>
      </c>
      <c r="B15" s="63"/>
      <c r="C15" s="100" t="s">
        <v>678</v>
      </c>
      <c r="D15" s="100" t="s">
        <v>681</v>
      </c>
      <c r="E15" s="280"/>
      <c r="F15" s="21" t="s">
        <v>7</v>
      </c>
      <c r="G15" s="35"/>
      <c r="H15" s="65" t="s">
        <v>63</v>
      </c>
      <c r="I15" s="36"/>
      <c r="J15" s="64" t="s">
        <v>352</v>
      </c>
      <c r="K15" s="41"/>
      <c r="L15" s="23"/>
    </row>
    <row r="16" spans="1:12" ht="16.5" customHeight="1" x14ac:dyDescent="0.25">
      <c r="A16" s="63" t="s">
        <v>61</v>
      </c>
      <c r="B16" s="63"/>
      <c r="C16" s="100" t="s">
        <v>678</v>
      </c>
      <c r="D16" s="100" t="s">
        <v>682</v>
      </c>
      <c r="E16" s="280"/>
      <c r="F16" s="21" t="s">
        <v>7</v>
      </c>
      <c r="G16" s="35"/>
      <c r="H16" s="35"/>
      <c r="I16" s="44"/>
      <c r="J16" s="38"/>
      <c r="K16" s="41"/>
      <c r="L16" s="23"/>
    </row>
    <row r="17" spans="1:12" ht="16.5" customHeight="1" x14ac:dyDescent="0.25">
      <c r="A17" s="63" t="s">
        <v>62</v>
      </c>
      <c r="B17" s="63"/>
      <c r="C17" s="100" t="s">
        <v>683</v>
      </c>
      <c r="D17" s="100" t="s">
        <v>856</v>
      </c>
      <c r="E17" s="280" t="s">
        <v>47</v>
      </c>
      <c r="F17" s="21" t="s">
        <v>7</v>
      </c>
      <c r="G17" s="35"/>
      <c r="H17" s="35"/>
      <c r="I17" s="36"/>
      <c r="J17" s="38" t="s">
        <v>210</v>
      </c>
      <c r="K17" s="41"/>
      <c r="L17" s="23"/>
    </row>
    <row r="18" spans="1:12" ht="16.5" customHeight="1" x14ac:dyDescent="0.25">
      <c r="A18" s="63" t="s">
        <v>64</v>
      </c>
      <c r="B18" s="63"/>
      <c r="C18" s="100" t="s">
        <v>683</v>
      </c>
      <c r="D18" s="100" t="s">
        <v>857</v>
      </c>
      <c r="E18" s="280" t="s">
        <v>10</v>
      </c>
      <c r="F18" s="21" t="s">
        <v>7</v>
      </c>
      <c r="G18" s="35"/>
      <c r="H18" s="35"/>
      <c r="I18" s="36"/>
      <c r="J18" s="38" t="s">
        <v>211</v>
      </c>
      <c r="K18" s="41"/>
      <c r="L18" s="23"/>
    </row>
    <row r="19" spans="1:12" ht="16.5" customHeight="1" x14ac:dyDescent="0.25">
      <c r="A19" s="63" t="s">
        <v>65</v>
      </c>
      <c r="B19" s="63"/>
      <c r="C19" s="73" t="s">
        <v>683</v>
      </c>
      <c r="D19" s="73" t="s">
        <v>918</v>
      </c>
      <c r="E19" s="280"/>
      <c r="F19" s="21" t="s">
        <v>7</v>
      </c>
      <c r="G19" s="35"/>
      <c r="H19" s="35"/>
      <c r="I19" s="36"/>
      <c r="J19" s="263" t="s">
        <v>638</v>
      </c>
      <c r="K19" s="41"/>
      <c r="L19" s="23"/>
    </row>
    <row r="20" spans="1:12" ht="16.5" customHeight="1" x14ac:dyDescent="0.25">
      <c r="A20" s="63" t="s">
        <v>66</v>
      </c>
      <c r="B20" s="63"/>
      <c r="C20" s="100" t="s">
        <v>683</v>
      </c>
      <c r="D20" s="100" t="s">
        <v>858</v>
      </c>
      <c r="E20" s="280" t="s">
        <v>294</v>
      </c>
      <c r="F20" s="21" t="s">
        <v>7</v>
      </c>
      <c r="G20" s="35"/>
      <c r="H20" s="35"/>
      <c r="I20" s="36"/>
      <c r="J20" s="38" t="s">
        <v>1795</v>
      </c>
      <c r="K20" s="41" t="s">
        <v>1190</v>
      </c>
      <c r="L20" s="23"/>
    </row>
    <row r="21" spans="1:12" ht="16.5" customHeight="1" x14ac:dyDescent="0.25">
      <c r="A21" s="63" t="s">
        <v>67</v>
      </c>
      <c r="B21" s="63"/>
      <c r="C21" s="100" t="s">
        <v>859</v>
      </c>
      <c r="D21" s="100" t="s">
        <v>1559</v>
      </c>
      <c r="E21" s="280"/>
      <c r="F21" s="21" t="s">
        <v>7</v>
      </c>
      <c r="G21" s="35"/>
      <c r="H21" s="35"/>
      <c r="I21" s="36"/>
      <c r="J21" s="38" t="s">
        <v>1560</v>
      </c>
      <c r="K21" s="41"/>
      <c r="L21" s="23"/>
    </row>
    <row r="22" spans="1:12" s="1" customFormat="1" ht="16.5" customHeight="1" x14ac:dyDescent="0.25">
      <c r="A22" s="63" t="s">
        <v>68</v>
      </c>
      <c r="B22" s="400"/>
      <c r="C22" s="73" t="s">
        <v>683</v>
      </c>
      <c r="D22" s="383" t="s">
        <v>1867</v>
      </c>
      <c r="E22" s="287"/>
      <c r="F22" s="21" t="s">
        <v>7</v>
      </c>
      <c r="G22" s="400"/>
      <c r="H22" s="401"/>
      <c r="I22" s="385"/>
      <c r="J22" s="402" t="s">
        <v>1870</v>
      </c>
      <c r="K22" s="403" t="s">
        <v>1871</v>
      </c>
    </row>
    <row r="23" spans="1:12" ht="16.5" customHeight="1" x14ac:dyDescent="0.25">
      <c r="A23" s="63" t="s">
        <v>69</v>
      </c>
      <c r="B23" s="63"/>
      <c r="C23" s="100" t="s">
        <v>683</v>
      </c>
      <c r="D23" s="100" t="s">
        <v>860</v>
      </c>
      <c r="E23" s="282" t="s">
        <v>231</v>
      </c>
      <c r="F23" s="21" t="s">
        <v>7</v>
      </c>
      <c r="G23" s="35"/>
      <c r="H23" s="35"/>
      <c r="I23" s="36"/>
      <c r="J23" s="38" t="s">
        <v>351</v>
      </c>
      <c r="K23" s="41"/>
      <c r="L23" s="23"/>
    </row>
    <row r="24" spans="1:12" ht="16.5" customHeight="1" x14ac:dyDescent="0.25">
      <c r="A24" s="63" t="s">
        <v>70</v>
      </c>
      <c r="B24" s="63"/>
      <c r="C24" s="100" t="s">
        <v>683</v>
      </c>
      <c r="D24" s="100" t="s">
        <v>690</v>
      </c>
      <c r="E24" s="280"/>
      <c r="F24" s="21" t="s">
        <v>7</v>
      </c>
      <c r="G24" s="35"/>
      <c r="H24" s="35"/>
      <c r="I24" s="36"/>
      <c r="J24" s="38"/>
      <c r="K24" s="41"/>
      <c r="L24" s="23"/>
    </row>
    <row r="25" spans="1:12" ht="16.5" customHeight="1" x14ac:dyDescent="0.25">
      <c r="A25" s="63" t="s">
        <v>71</v>
      </c>
      <c r="B25" s="63"/>
      <c r="C25" s="100" t="s">
        <v>683</v>
      </c>
      <c r="D25" s="100" t="s">
        <v>691</v>
      </c>
      <c r="E25" s="280"/>
      <c r="F25" s="21" t="s">
        <v>7</v>
      </c>
      <c r="G25" s="35"/>
      <c r="H25" s="35"/>
      <c r="I25" s="36"/>
      <c r="J25" s="38"/>
      <c r="K25" s="41"/>
      <c r="L25" s="23"/>
    </row>
    <row r="26" spans="1:12" ht="16.5" customHeight="1" x14ac:dyDescent="0.25">
      <c r="A26" s="63" t="s">
        <v>72</v>
      </c>
      <c r="B26" s="63"/>
      <c r="C26" s="100" t="s">
        <v>683</v>
      </c>
      <c r="D26" s="100" t="s">
        <v>692</v>
      </c>
      <c r="E26" s="280"/>
      <c r="F26" s="21" t="s">
        <v>7</v>
      </c>
      <c r="G26" s="35"/>
      <c r="H26" s="35"/>
      <c r="I26" s="36"/>
      <c r="J26" s="38"/>
      <c r="K26" s="41"/>
      <c r="L26" s="23"/>
    </row>
    <row r="27" spans="1:12" ht="16.5" customHeight="1" x14ac:dyDescent="0.25">
      <c r="A27" s="63" t="s">
        <v>73</v>
      </c>
      <c r="B27" s="63"/>
      <c r="C27" s="100" t="s">
        <v>683</v>
      </c>
      <c r="D27" s="100" t="s">
        <v>693</v>
      </c>
      <c r="E27" s="280"/>
      <c r="F27" s="21" t="s">
        <v>7</v>
      </c>
      <c r="G27" s="35"/>
      <c r="H27" s="35"/>
      <c r="I27" s="36"/>
      <c r="J27" s="38"/>
      <c r="K27" s="41"/>
      <c r="L27" s="23"/>
    </row>
    <row r="28" spans="1:12" ht="16.5" customHeight="1" x14ac:dyDescent="0.25">
      <c r="A28" s="63" t="s">
        <v>74</v>
      </c>
      <c r="B28" s="63"/>
      <c r="C28" s="100" t="s">
        <v>683</v>
      </c>
      <c r="D28" s="100" t="s">
        <v>694</v>
      </c>
      <c r="E28" s="280"/>
      <c r="F28" s="21" t="s">
        <v>7</v>
      </c>
      <c r="G28" s="35"/>
      <c r="H28" s="35"/>
      <c r="I28" s="36"/>
      <c r="J28" s="38"/>
      <c r="K28" s="41"/>
      <c r="L28" s="23"/>
    </row>
    <row r="29" spans="1:12" ht="16.5" customHeight="1" x14ac:dyDescent="0.25">
      <c r="A29" s="63" t="s">
        <v>75</v>
      </c>
      <c r="B29" s="63"/>
      <c r="C29" s="100" t="s">
        <v>678</v>
      </c>
      <c r="D29" s="100" t="s">
        <v>861</v>
      </c>
      <c r="E29" s="280"/>
      <c r="F29" s="21" t="s">
        <v>7</v>
      </c>
      <c r="G29" s="35"/>
      <c r="H29" s="35" t="s">
        <v>77</v>
      </c>
      <c r="I29" s="36"/>
      <c r="J29" s="38"/>
      <c r="K29" s="41"/>
      <c r="L29" s="23"/>
    </row>
    <row r="30" spans="1:12" ht="16.5" customHeight="1" x14ac:dyDescent="0.25">
      <c r="A30" s="63" t="s">
        <v>76</v>
      </c>
      <c r="B30" s="63"/>
      <c r="C30" s="100" t="s">
        <v>678</v>
      </c>
      <c r="D30" s="100" t="s">
        <v>657</v>
      </c>
      <c r="E30" s="280"/>
      <c r="F30" s="21" t="s">
        <v>7</v>
      </c>
      <c r="G30" s="35"/>
      <c r="H30" s="35" t="s">
        <v>79</v>
      </c>
      <c r="I30" s="36"/>
      <c r="J30" s="38"/>
      <c r="K30" s="41"/>
      <c r="L30" s="23"/>
    </row>
    <row r="31" spans="1:12" ht="16.5" customHeight="1" x14ac:dyDescent="0.25">
      <c r="A31" s="63" t="s">
        <v>78</v>
      </c>
      <c r="B31" s="63"/>
      <c r="C31" s="100" t="s">
        <v>678</v>
      </c>
      <c r="D31" s="100" t="s">
        <v>658</v>
      </c>
      <c r="E31" s="280"/>
      <c r="F31" s="21" t="s">
        <v>7</v>
      </c>
      <c r="G31" s="35"/>
      <c r="H31" s="35" t="s">
        <v>81</v>
      </c>
      <c r="I31" s="36"/>
      <c r="J31" s="38"/>
      <c r="K31" s="41"/>
      <c r="L31" s="23"/>
    </row>
    <row r="32" spans="1:12" ht="16.5" customHeight="1" x14ac:dyDescent="0.25">
      <c r="A32" s="63" t="s">
        <v>80</v>
      </c>
      <c r="B32" s="63"/>
      <c r="C32" s="100" t="s">
        <v>678</v>
      </c>
      <c r="D32" s="100" t="s">
        <v>660</v>
      </c>
      <c r="E32" s="280"/>
      <c r="F32" s="21" t="s">
        <v>7</v>
      </c>
      <c r="G32" s="35"/>
      <c r="H32" s="35" t="s">
        <v>83</v>
      </c>
      <c r="I32" s="36"/>
      <c r="J32" s="38"/>
      <c r="K32" s="41"/>
      <c r="L32" s="23"/>
    </row>
    <row r="33" spans="1:22" ht="16.5" customHeight="1" x14ac:dyDescent="0.25">
      <c r="A33" s="63" t="s">
        <v>82</v>
      </c>
      <c r="B33" s="63"/>
      <c r="C33" s="100" t="s">
        <v>678</v>
      </c>
      <c r="D33" s="100" t="s">
        <v>659</v>
      </c>
      <c r="E33" s="280"/>
      <c r="F33" s="21" t="s">
        <v>7</v>
      </c>
      <c r="G33" s="35"/>
      <c r="H33" s="35" t="s">
        <v>85</v>
      </c>
      <c r="I33" s="36"/>
      <c r="J33" s="38"/>
      <c r="K33" s="41"/>
      <c r="L33" s="23"/>
    </row>
    <row r="34" spans="1:22" ht="16.5" customHeight="1" x14ac:dyDescent="0.25">
      <c r="A34" s="63" t="s">
        <v>84</v>
      </c>
      <c r="B34" s="63"/>
      <c r="C34" s="100" t="s">
        <v>678</v>
      </c>
      <c r="D34" s="100" t="s">
        <v>661</v>
      </c>
      <c r="E34" s="280"/>
      <c r="F34" s="21" t="s">
        <v>7</v>
      </c>
      <c r="G34" s="35"/>
      <c r="H34" s="35" t="s">
        <v>87</v>
      </c>
      <c r="I34" s="36"/>
      <c r="J34" s="38"/>
      <c r="K34" s="41"/>
      <c r="L34" s="23"/>
    </row>
    <row r="35" spans="1:22" ht="16.5" customHeight="1" x14ac:dyDescent="0.25">
      <c r="A35" s="63" t="s">
        <v>86</v>
      </c>
      <c r="B35" s="63"/>
      <c r="C35" s="100" t="s">
        <v>678</v>
      </c>
      <c r="D35" s="100" t="s">
        <v>663</v>
      </c>
      <c r="E35" s="280"/>
      <c r="F35" s="21" t="s">
        <v>7</v>
      </c>
      <c r="G35" s="35"/>
      <c r="H35" s="48" t="s">
        <v>89</v>
      </c>
      <c r="I35" s="36"/>
      <c r="J35" s="38"/>
      <c r="K35" s="41"/>
      <c r="L35" s="23"/>
    </row>
    <row r="36" spans="1:22" ht="16.5" customHeight="1" x14ac:dyDescent="0.25">
      <c r="A36" s="63" t="s">
        <v>88</v>
      </c>
      <c r="B36" s="63"/>
      <c r="C36" s="100" t="s">
        <v>678</v>
      </c>
      <c r="D36" s="100" t="s">
        <v>662</v>
      </c>
      <c r="E36" s="280"/>
      <c r="F36" s="21" t="s">
        <v>7</v>
      </c>
      <c r="G36" s="35"/>
      <c r="H36" s="35" t="s">
        <v>91</v>
      </c>
      <c r="I36" s="36"/>
      <c r="J36" s="38"/>
      <c r="K36" s="41"/>
      <c r="L36" s="23"/>
    </row>
    <row r="37" spans="1:22" ht="17.100000000000001" customHeight="1" x14ac:dyDescent="0.25">
      <c r="A37" s="63" t="s">
        <v>90</v>
      </c>
      <c r="B37" s="63"/>
      <c r="C37" s="100" t="s">
        <v>678</v>
      </c>
      <c r="D37" s="100" t="s">
        <v>862</v>
      </c>
      <c r="E37" s="280"/>
      <c r="F37" s="21" t="s">
        <v>7</v>
      </c>
      <c r="G37" s="35"/>
      <c r="H37" s="35"/>
      <c r="I37" s="36"/>
      <c r="J37" s="64" t="s">
        <v>1466</v>
      </c>
      <c r="K37" s="41"/>
      <c r="L37" s="23"/>
    </row>
    <row r="38" spans="1:22" ht="18.600000000000001" customHeight="1" x14ac:dyDescent="0.25">
      <c r="A38" s="63" t="s">
        <v>92</v>
      </c>
      <c r="B38" s="63"/>
      <c r="C38" s="100" t="s">
        <v>678</v>
      </c>
      <c r="D38" s="100" t="s">
        <v>863</v>
      </c>
      <c r="E38" s="280"/>
      <c r="F38" s="21" t="s">
        <v>7</v>
      </c>
      <c r="G38" s="35"/>
      <c r="H38" s="35" t="s">
        <v>94</v>
      </c>
      <c r="I38" s="36"/>
      <c r="J38" s="38"/>
      <c r="K38" s="41"/>
      <c r="L38" s="23"/>
    </row>
    <row r="39" spans="1:22" ht="16.5" customHeight="1" x14ac:dyDescent="0.25">
      <c r="A39" s="63" t="s">
        <v>93</v>
      </c>
      <c r="B39" s="63"/>
      <c r="C39" s="100" t="s">
        <v>678</v>
      </c>
      <c r="D39" s="100" t="s">
        <v>1956</v>
      </c>
      <c r="E39" s="280"/>
      <c r="F39" s="76" t="s">
        <v>0</v>
      </c>
      <c r="G39" s="66" t="s">
        <v>96</v>
      </c>
      <c r="H39" s="35"/>
      <c r="I39" s="36" t="s">
        <v>1320</v>
      </c>
      <c r="J39" s="38" t="s">
        <v>1319</v>
      </c>
      <c r="K39" s="41"/>
      <c r="L39" s="23"/>
    </row>
    <row r="40" spans="1:22" ht="16.5" customHeight="1" x14ac:dyDescent="0.25">
      <c r="A40" s="63" t="s">
        <v>95</v>
      </c>
      <c r="B40" s="63"/>
      <c r="C40" s="100" t="s">
        <v>678</v>
      </c>
      <c r="D40" s="100" t="s">
        <v>1958</v>
      </c>
      <c r="E40" s="280"/>
      <c r="F40" s="76" t="s">
        <v>0</v>
      </c>
      <c r="G40" s="67" t="s">
        <v>96</v>
      </c>
      <c r="H40" s="35"/>
      <c r="I40" s="36"/>
      <c r="J40" s="38" t="s">
        <v>232</v>
      </c>
      <c r="K40" s="41"/>
      <c r="L40" s="23"/>
    </row>
    <row r="41" spans="1:22" ht="16.5" customHeight="1" x14ac:dyDescent="0.25">
      <c r="A41" s="63" t="s">
        <v>97</v>
      </c>
      <c r="B41" s="63"/>
      <c r="C41" s="100" t="s">
        <v>678</v>
      </c>
      <c r="D41" s="100" t="s">
        <v>864</v>
      </c>
      <c r="E41" s="280"/>
      <c r="F41" s="21" t="s">
        <v>7</v>
      </c>
      <c r="G41" s="66" t="s">
        <v>99</v>
      </c>
      <c r="H41" s="35" t="s">
        <v>233</v>
      </c>
      <c r="I41" s="44"/>
      <c r="J41" s="38" t="s">
        <v>234</v>
      </c>
      <c r="K41" s="41"/>
      <c r="L41" s="23"/>
    </row>
    <row r="42" spans="1:22" ht="16.5" customHeight="1" x14ac:dyDescent="0.25">
      <c r="A42" s="63" t="s">
        <v>98</v>
      </c>
      <c r="B42" s="63"/>
      <c r="C42" s="100" t="s">
        <v>678</v>
      </c>
      <c r="D42" s="100" t="s">
        <v>865</v>
      </c>
      <c r="E42" s="280"/>
      <c r="F42" s="21" t="s">
        <v>7</v>
      </c>
      <c r="G42" s="67" t="s">
        <v>101</v>
      </c>
      <c r="H42" s="35"/>
      <c r="I42" s="36"/>
      <c r="J42" s="38" t="s">
        <v>235</v>
      </c>
      <c r="K42" s="41"/>
      <c r="L42" s="23"/>
    </row>
    <row r="43" spans="1:22" s="322" customFormat="1" ht="16.5" customHeight="1" x14ac:dyDescent="0.25">
      <c r="A43" s="63" t="s">
        <v>100</v>
      </c>
      <c r="B43" s="63"/>
      <c r="C43" s="100" t="s">
        <v>1054</v>
      </c>
      <c r="D43" s="100" t="s">
        <v>1922</v>
      </c>
      <c r="E43" s="283"/>
      <c r="F43" s="21" t="s">
        <v>7</v>
      </c>
      <c r="G43" s="320"/>
      <c r="H43" s="320"/>
      <c r="I43" s="321"/>
      <c r="J43" s="38" t="s">
        <v>1923</v>
      </c>
      <c r="K43" s="41"/>
      <c r="L43" s="23"/>
      <c r="M43" s="8"/>
      <c r="N43" s="8"/>
      <c r="O43" s="8"/>
      <c r="P43" s="8"/>
      <c r="Q43" s="8"/>
      <c r="R43" s="8"/>
      <c r="S43" s="8"/>
      <c r="T43" s="8"/>
      <c r="U43" s="8"/>
      <c r="V43" s="8"/>
    </row>
    <row r="44" spans="1:22" ht="16.5" customHeight="1" x14ac:dyDescent="0.25">
      <c r="A44" s="63" t="s">
        <v>102</v>
      </c>
      <c r="B44" s="63"/>
      <c r="C44" s="100" t="s">
        <v>678</v>
      </c>
      <c r="D44" s="100" t="s">
        <v>866</v>
      </c>
      <c r="E44" s="280" t="s">
        <v>104</v>
      </c>
      <c r="F44" s="21" t="s">
        <v>7</v>
      </c>
      <c r="G44" s="67"/>
      <c r="H44" s="35"/>
      <c r="I44" s="36"/>
      <c r="J44" s="38" t="s">
        <v>608</v>
      </c>
      <c r="K44" s="41"/>
      <c r="L44" s="23"/>
    </row>
    <row r="45" spans="1:22" ht="16.5" customHeight="1" x14ac:dyDescent="0.25">
      <c r="A45" s="63" t="s">
        <v>103</v>
      </c>
      <c r="B45" s="63"/>
      <c r="C45" s="100" t="s">
        <v>867</v>
      </c>
      <c r="D45" s="100" t="s">
        <v>868</v>
      </c>
      <c r="E45" s="280"/>
      <c r="F45" s="21" t="s">
        <v>7</v>
      </c>
      <c r="G45" s="67"/>
      <c r="H45" s="35"/>
      <c r="I45" s="36"/>
      <c r="J45" s="42" t="s">
        <v>588</v>
      </c>
      <c r="K45" s="41"/>
      <c r="L45" s="23"/>
    </row>
    <row r="46" spans="1:22" ht="16.5" customHeight="1" x14ac:dyDescent="0.25">
      <c r="A46" s="63" t="s">
        <v>105</v>
      </c>
      <c r="B46" s="63"/>
      <c r="C46" s="100" t="s">
        <v>869</v>
      </c>
      <c r="D46" s="100" t="s">
        <v>870</v>
      </c>
      <c r="E46" s="280" t="s">
        <v>107</v>
      </c>
      <c r="F46" s="21" t="s">
        <v>7</v>
      </c>
      <c r="G46" s="35"/>
      <c r="H46" s="35"/>
      <c r="I46" s="36"/>
      <c r="J46" s="38"/>
      <c r="K46" s="41"/>
      <c r="L46" s="23"/>
    </row>
    <row r="47" spans="1:22" ht="16.5" customHeight="1" x14ac:dyDescent="0.25">
      <c r="A47" s="63" t="s">
        <v>106</v>
      </c>
      <c r="B47" s="63"/>
      <c r="C47" s="100" t="s">
        <v>869</v>
      </c>
      <c r="D47" s="100" t="s">
        <v>871</v>
      </c>
      <c r="E47" s="280" t="s">
        <v>107</v>
      </c>
      <c r="F47" s="21" t="s">
        <v>7</v>
      </c>
      <c r="G47" s="35"/>
      <c r="H47" s="35"/>
      <c r="I47" s="36"/>
      <c r="J47" s="38"/>
      <c r="K47" s="41"/>
      <c r="L47" s="23"/>
    </row>
    <row r="48" spans="1:22" ht="16.5" customHeight="1" x14ac:dyDescent="0.25">
      <c r="A48" s="63" t="s">
        <v>108</v>
      </c>
      <c r="B48" s="63"/>
      <c r="C48" s="100" t="s">
        <v>869</v>
      </c>
      <c r="D48" s="100" t="s">
        <v>872</v>
      </c>
      <c r="E48" s="280" t="s">
        <v>110</v>
      </c>
      <c r="F48" s="21" t="s">
        <v>7</v>
      </c>
      <c r="G48" s="35"/>
      <c r="H48" s="35"/>
      <c r="I48" s="36"/>
      <c r="J48" s="38"/>
      <c r="K48" s="41"/>
      <c r="L48" s="23"/>
    </row>
    <row r="49" spans="1:12" ht="16.5" customHeight="1" x14ac:dyDescent="0.25">
      <c r="A49" s="63" t="s">
        <v>109</v>
      </c>
      <c r="B49" s="63"/>
      <c r="C49" s="100" t="s">
        <v>869</v>
      </c>
      <c r="D49" s="100" t="s">
        <v>873</v>
      </c>
      <c r="E49" s="280" t="s">
        <v>112</v>
      </c>
      <c r="F49" s="21" t="s">
        <v>7</v>
      </c>
      <c r="G49" s="35"/>
      <c r="H49" s="35"/>
      <c r="I49" s="36"/>
      <c r="J49" s="38"/>
      <c r="K49" s="41"/>
      <c r="L49" s="23"/>
    </row>
    <row r="50" spans="1:12" ht="16.5" customHeight="1" x14ac:dyDescent="0.25">
      <c r="A50" s="63" t="s">
        <v>111</v>
      </c>
      <c r="B50" s="63"/>
      <c r="C50" s="100" t="s">
        <v>869</v>
      </c>
      <c r="D50" s="100" t="s">
        <v>874</v>
      </c>
      <c r="E50" s="280" t="s">
        <v>112</v>
      </c>
      <c r="F50" s="21" t="s">
        <v>7</v>
      </c>
      <c r="G50" s="35"/>
      <c r="H50" s="35"/>
      <c r="I50" s="36"/>
      <c r="J50" s="38"/>
      <c r="K50" s="41"/>
      <c r="L50" s="23"/>
    </row>
    <row r="51" spans="1:12" ht="16.5" customHeight="1" x14ac:dyDescent="0.25">
      <c r="A51" s="63" t="s">
        <v>113</v>
      </c>
      <c r="B51" s="63"/>
      <c r="C51" s="100" t="s">
        <v>869</v>
      </c>
      <c r="D51" s="100" t="s">
        <v>875</v>
      </c>
      <c r="E51" s="280" t="s">
        <v>112</v>
      </c>
      <c r="F51" s="21" t="s">
        <v>7</v>
      </c>
      <c r="G51" s="35"/>
      <c r="H51" s="35"/>
      <c r="I51" s="36"/>
      <c r="J51" s="38"/>
      <c r="K51" s="41"/>
      <c r="L51" s="23"/>
    </row>
    <row r="52" spans="1:12" ht="16.5" customHeight="1" x14ac:dyDescent="0.25">
      <c r="A52" s="63" t="s">
        <v>114</v>
      </c>
      <c r="B52" s="63"/>
      <c r="C52" s="100" t="s">
        <v>876</v>
      </c>
      <c r="D52" s="100" t="s">
        <v>877</v>
      </c>
      <c r="E52" s="280" t="s">
        <v>116</v>
      </c>
      <c r="F52" s="21" t="s">
        <v>7</v>
      </c>
      <c r="G52" s="35"/>
      <c r="H52" s="35"/>
      <c r="I52" s="36"/>
      <c r="J52" s="38"/>
      <c r="K52" s="41"/>
      <c r="L52" s="23"/>
    </row>
    <row r="53" spans="1:12" ht="16.5" customHeight="1" x14ac:dyDescent="0.25">
      <c r="A53" s="63" t="s">
        <v>115</v>
      </c>
      <c r="B53" s="63"/>
      <c r="C53" s="100" t="s">
        <v>876</v>
      </c>
      <c r="D53" s="100" t="s">
        <v>878</v>
      </c>
      <c r="E53" s="280" t="s">
        <v>118</v>
      </c>
      <c r="F53" s="21" t="s">
        <v>7</v>
      </c>
      <c r="G53" s="35"/>
      <c r="H53" s="35"/>
      <c r="I53" s="36"/>
      <c r="J53" s="38"/>
      <c r="K53" s="41"/>
      <c r="L53" s="23"/>
    </row>
    <row r="54" spans="1:12" ht="16.5" customHeight="1" x14ac:dyDescent="0.25">
      <c r="A54" s="63" t="s">
        <v>117</v>
      </c>
      <c r="B54" s="63"/>
      <c r="C54" s="100" t="s">
        <v>876</v>
      </c>
      <c r="D54" s="100" t="s">
        <v>879</v>
      </c>
      <c r="E54" s="280" t="s">
        <v>118</v>
      </c>
      <c r="F54" s="21" t="s">
        <v>7</v>
      </c>
      <c r="G54" s="35"/>
      <c r="H54" s="35"/>
      <c r="I54" s="36"/>
      <c r="J54" s="38"/>
      <c r="K54" s="41"/>
      <c r="L54" s="23"/>
    </row>
    <row r="55" spans="1:12" ht="16.5" customHeight="1" x14ac:dyDescent="0.25">
      <c r="A55" s="63" t="s">
        <v>119</v>
      </c>
      <c r="B55" s="63"/>
      <c r="C55" s="100" t="s">
        <v>876</v>
      </c>
      <c r="D55" s="100" t="s">
        <v>880</v>
      </c>
      <c r="E55" s="280" t="s">
        <v>118</v>
      </c>
      <c r="F55" s="21" t="s">
        <v>7</v>
      </c>
      <c r="G55" s="35"/>
      <c r="H55" s="35"/>
      <c r="I55" s="36"/>
      <c r="J55" s="38"/>
      <c r="K55" s="41"/>
      <c r="L55" s="23"/>
    </row>
    <row r="56" spans="1:12" ht="16.5" customHeight="1" x14ac:dyDescent="0.25">
      <c r="A56" s="63" t="s">
        <v>120</v>
      </c>
      <c r="B56" s="63"/>
      <c r="C56" s="100" t="s">
        <v>876</v>
      </c>
      <c r="D56" s="100" t="s">
        <v>881</v>
      </c>
      <c r="E56" s="280" t="s">
        <v>122</v>
      </c>
      <c r="F56" s="21" t="s">
        <v>7</v>
      </c>
      <c r="G56" s="35"/>
      <c r="H56" s="35"/>
      <c r="I56" s="36"/>
      <c r="J56" s="38"/>
      <c r="K56" s="41"/>
      <c r="L56" s="23"/>
    </row>
    <row r="57" spans="1:12" ht="16.5" customHeight="1" x14ac:dyDescent="0.25">
      <c r="A57" s="63" t="s">
        <v>121</v>
      </c>
      <c r="B57" s="63"/>
      <c r="C57" s="100" t="s">
        <v>876</v>
      </c>
      <c r="D57" s="100" t="s">
        <v>882</v>
      </c>
      <c r="E57" s="280" t="s">
        <v>122</v>
      </c>
      <c r="F57" s="21" t="s">
        <v>7</v>
      </c>
      <c r="G57" s="35"/>
      <c r="H57" s="35"/>
      <c r="I57" s="36"/>
      <c r="J57" s="38"/>
      <c r="K57" s="41"/>
      <c r="L57" s="23"/>
    </row>
    <row r="58" spans="1:12" ht="16.5" customHeight="1" x14ac:dyDescent="0.25">
      <c r="A58" s="63" t="s">
        <v>123</v>
      </c>
      <c r="B58" s="63"/>
      <c r="C58" s="100" t="s">
        <v>876</v>
      </c>
      <c r="D58" s="100" t="s">
        <v>875</v>
      </c>
      <c r="E58" s="280" t="s">
        <v>122</v>
      </c>
      <c r="F58" s="21" t="s">
        <v>7</v>
      </c>
      <c r="G58" s="35"/>
      <c r="H58" s="35"/>
      <c r="I58" s="36"/>
      <c r="J58" s="38"/>
      <c r="K58" s="41"/>
      <c r="L58" s="23"/>
    </row>
    <row r="59" spans="1:12" ht="16.5" customHeight="1" x14ac:dyDescent="0.25">
      <c r="A59" s="63" t="s">
        <v>124</v>
      </c>
      <c r="B59" s="63"/>
      <c r="C59" s="100" t="s">
        <v>869</v>
      </c>
      <c r="D59" s="100" t="s">
        <v>883</v>
      </c>
      <c r="E59" s="280"/>
      <c r="F59" s="21" t="s">
        <v>7</v>
      </c>
      <c r="G59" s="67"/>
      <c r="H59" s="35"/>
      <c r="I59" s="36"/>
      <c r="J59" s="42" t="s">
        <v>236</v>
      </c>
      <c r="K59" s="41"/>
      <c r="L59" s="23"/>
    </row>
    <row r="60" spans="1:12" ht="16.5" customHeight="1" x14ac:dyDescent="0.25">
      <c r="A60" s="63" t="s">
        <v>125</v>
      </c>
      <c r="B60" s="63"/>
      <c r="C60" s="100" t="s">
        <v>876</v>
      </c>
      <c r="D60" s="100" t="s">
        <v>883</v>
      </c>
      <c r="E60" s="280"/>
      <c r="F60" s="21" t="s">
        <v>7</v>
      </c>
      <c r="G60" s="67"/>
      <c r="H60" s="35"/>
      <c r="I60" s="36"/>
      <c r="J60" s="42" t="s">
        <v>371</v>
      </c>
      <c r="K60" s="41"/>
      <c r="L60" s="23"/>
    </row>
    <row r="61" spans="1:12" ht="18" customHeight="1" x14ac:dyDescent="0.25">
      <c r="A61" s="63" t="s">
        <v>126</v>
      </c>
      <c r="B61" s="63"/>
      <c r="C61" s="100" t="s">
        <v>884</v>
      </c>
      <c r="D61" s="100" t="s">
        <v>885</v>
      </c>
      <c r="E61" s="280"/>
      <c r="F61" s="21" t="s">
        <v>7</v>
      </c>
      <c r="G61" s="49"/>
      <c r="H61" s="49"/>
      <c r="I61" s="38"/>
      <c r="J61" s="38" t="s">
        <v>237</v>
      </c>
      <c r="K61" s="41"/>
      <c r="L61" s="23"/>
    </row>
    <row r="62" spans="1:12" ht="18" customHeight="1" x14ac:dyDescent="0.25">
      <c r="A62" s="63" t="s">
        <v>127</v>
      </c>
      <c r="B62" s="63"/>
      <c r="C62" s="100" t="s">
        <v>884</v>
      </c>
      <c r="D62" s="100" t="s">
        <v>886</v>
      </c>
      <c r="E62" s="280"/>
      <c r="F62" s="21" t="s">
        <v>7</v>
      </c>
      <c r="G62" s="49"/>
      <c r="H62" s="49"/>
      <c r="I62" s="38"/>
      <c r="J62" s="38" t="s">
        <v>238</v>
      </c>
      <c r="K62" s="41"/>
      <c r="L62" s="23"/>
    </row>
    <row r="63" spans="1:12" ht="18" customHeight="1" x14ac:dyDescent="0.25">
      <c r="A63" s="63" t="s">
        <v>128</v>
      </c>
      <c r="B63" s="63"/>
      <c r="C63" s="100" t="s">
        <v>884</v>
      </c>
      <c r="D63" s="100" t="s">
        <v>883</v>
      </c>
      <c r="E63" s="280"/>
      <c r="F63" s="21" t="s">
        <v>7</v>
      </c>
      <c r="G63" s="49"/>
      <c r="H63" s="49"/>
      <c r="I63" s="38"/>
      <c r="J63" s="38" t="s">
        <v>542</v>
      </c>
      <c r="K63" s="41"/>
      <c r="L63" s="23"/>
    </row>
    <row r="64" spans="1:12" ht="18" customHeight="1" x14ac:dyDescent="0.25">
      <c r="A64" s="63" t="s">
        <v>129</v>
      </c>
      <c r="B64" s="63"/>
      <c r="C64" s="100" t="s">
        <v>884</v>
      </c>
      <c r="D64" s="100" t="s">
        <v>887</v>
      </c>
      <c r="E64" s="280" t="s">
        <v>484</v>
      </c>
      <c r="F64" s="21" t="s">
        <v>7</v>
      </c>
      <c r="G64" s="49"/>
      <c r="H64" s="65" t="s">
        <v>239</v>
      </c>
      <c r="I64" s="38"/>
      <c r="J64" s="38" t="s">
        <v>240</v>
      </c>
      <c r="K64" s="41"/>
      <c r="L64" s="23"/>
    </row>
    <row r="65" spans="1:12" ht="18" customHeight="1" x14ac:dyDescent="0.25">
      <c r="A65" s="63" t="s">
        <v>130</v>
      </c>
      <c r="B65" s="63"/>
      <c r="C65" s="100" t="s">
        <v>884</v>
      </c>
      <c r="D65" s="100" t="s">
        <v>888</v>
      </c>
      <c r="E65" s="280" t="s">
        <v>1203</v>
      </c>
      <c r="F65" s="21" t="s">
        <v>7</v>
      </c>
      <c r="G65" s="48" t="s">
        <v>241</v>
      </c>
      <c r="H65" s="49"/>
      <c r="I65" s="38"/>
      <c r="J65" s="36" t="s">
        <v>1199</v>
      </c>
      <c r="K65" s="41"/>
      <c r="L65" s="23"/>
    </row>
    <row r="66" spans="1:12" ht="18" customHeight="1" x14ac:dyDescent="0.25">
      <c r="A66" s="63" t="s">
        <v>131</v>
      </c>
      <c r="B66" s="63"/>
      <c r="C66" s="100" t="s">
        <v>884</v>
      </c>
      <c r="D66" s="100" t="s">
        <v>889</v>
      </c>
      <c r="E66" s="283" t="s">
        <v>1202</v>
      </c>
      <c r="F66" s="21" t="s">
        <v>7</v>
      </c>
      <c r="G66" s="49"/>
      <c r="H66" s="49"/>
      <c r="I66" s="38"/>
      <c r="J66" s="64" t="s">
        <v>1204</v>
      </c>
      <c r="K66" s="41"/>
      <c r="L66" s="23"/>
    </row>
    <row r="67" spans="1:12" ht="18" customHeight="1" x14ac:dyDescent="0.25">
      <c r="A67" s="63" t="s">
        <v>132</v>
      </c>
      <c r="B67" s="63"/>
      <c r="C67" s="100" t="s">
        <v>884</v>
      </c>
      <c r="D67" s="100" t="s">
        <v>890</v>
      </c>
      <c r="E67" s="284" t="s">
        <v>243</v>
      </c>
      <c r="F67" s="21" t="s">
        <v>7</v>
      </c>
      <c r="G67" s="49"/>
      <c r="H67" s="49"/>
      <c r="I67" s="38"/>
      <c r="J67" s="42" t="s">
        <v>486</v>
      </c>
      <c r="K67" s="41"/>
      <c r="L67" s="23"/>
    </row>
    <row r="68" spans="1:12" ht="16.5" customHeight="1" x14ac:dyDescent="0.25">
      <c r="A68" s="63" t="s">
        <v>133</v>
      </c>
      <c r="B68" s="63"/>
      <c r="C68" s="100" t="s">
        <v>884</v>
      </c>
      <c r="D68" s="100" t="s">
        <v>891</v>
      </c>
      <c r="E68" s="280" t="s">
        <v>135</v>
      </c>
      <c r="F68" s="21" t="s">
        <v>7</v>
      </c>
      <c r="G68" s="35"/>
      <c r="H68" s="35"/>
      <c r="I68" s="36"/>
      <c r="J68" s="520"/>
      <c r="K68" s="41"/>
      <c r="L68" s="23"/>
    </row>
    <row r="69" spans="1:12" ht="16.5" customHeight="1" x14ac:dyDescent="0.25">
      <c r="A69" s="63" t="s">
        <v>134</v>
      </c>
      <c r="B69" s="63"/>
      <c r="C69" s="100" t="s">
        <v>884</v>
      </c>
      <c r="D69" s="100" t="s">
        <v>892</v>
      </c>
      <c r="E69" s="280" t="s">
        <v>135</v>
      </c>
      <c r="F69" s="21" t="s">
        <v>7</v>
      </c>
      <c r="G69" s="35"/>
      <c r="H69" s="35"/>
      <c r="I69" s="36"/>
      <c r="J69" s="520"/>
      <c r="K69" s="41"/>
      <c r="L69" s="23"/>
    </row>
    <row r="70" spans="1:12" ht="16.5" customHeight="1" x14ac:dyDescent="0.25">
      <c r="A70" s="63" t="s">
        <v>136</v>
      </c>
      <c r="B70" s="63"/>
      <c r="C70" s="100" t="s">
        <v>884</v>
      </c>
      <c r="D70" s="100" t="s">
        <v>893</v>
      </c>
      <c r="E70" s="280" t="s">
        <v>135</v>
      </c>
      <c r="F70" s="21" t="s">
        <v>7</v>
      </c>
      <c r="G70" s="35"/>
      <c r="H70" s="35"/>
      <c r="I70" s="36"/>
      <c r="J70" s="520"/>
      <c r="K70" s="41"/>
      <c r="L70" s="23"/>
    </row>
    <row r="71" spans="1:12" ht="16.5" customHeight="1" x14ac:dyDescent="0.25">
      <c r="A71" s="63" t="s">
        <v>137</v>
      </c>
      <c r="B71" s="63"/>
      <c r="C71" s="100" t="s">
        <v>884</v>
      </c>
      <c r="D71" s="100" t="s">
        <v>894</v>
      </c>
      <c r="E71" s="280" t="s">
        <v>139</v>
      </c>
      <c r="F71" s="21" t="s">
        <v>7</v>
      </c>
      <c r="G71" s="35"/>
      <c r="H71" s="35"/>
      <c r="I71" s="36"/>
      <c r="J71" s="520"/>
      <c r="K71" s="41"/>
      <c r="L71" s="23"/>
    </row>
    <row r="72" spans="1:12" ht="16.5" customHeight="1" x14ac:dyDescent="0.25">
      <c r="A72" s="63" t="s">
        <v>138</v>
      </c>
      <c r="B72" s="63"/>
      <c r="C72" s="100" t="s">
        <v>884</v>
      </c>
      <c r="D72" s="100" t="s">
        <v>895</v>
      </c>
      <c r="E72" s="280" t="s">
        <v>139</v>
      </c>
      <c r="F72" s="21" t="s">
        <v>7</v>
      </c>
      <c r="G72" s="35"/>
      <c r="H72" s="35"/>
      <c r="I72" s="36"/>
      <c r="J72" s="520"/>
      <c r="K72" s="41"/>
      <c r="L72" s="23"/>
    </row>
    <row r="73" spans="1:12" ht="16.5" customHeight="1" x14ac:dyDescent="0.25">
      <c r="A73" s="63" t="s">
        <v>140</v>
      </c>
      <c r="B73" s="63"/>
      <c r="C73" s="100" t="s">
        <v>884</v>
      </c>
      <c r="D73" s="100" t="s">
        <v>896</v>
      </c>
      <c r="E73" s="280" t="s">
        <v>139</v>
      </c>
      <c r="F73" s="21" t="s">
        <v>7</v>
      </c>
      <c r="G73" s="35"/>
      <c r="H73" s="35"/>
      <c r="I73" s="36"/>
      <c r="J73" s="520"/>
      <c r="K73" s="41"/>
      <c r="L73" s="23"/>
    </row>
    <row r="74" spans="1:12" ht="16.5" customHeight="1" x14ac:dyDescent="0.25">
      <c r="A74" s="63" t="s">
        <v>141</v>
      </c>
      <c r="B74" s="63"/>
      <c r="C74" s="100" t="s">
        <v>884</v>
      </c>
      <c r="D74" s="100" t="s">
        <v>897</v>
      </c>
      <c r="E74" s="280" t="s">
        <v>143</v>
      </c>
      <c r="F74" s="21" t="s">
        <v>7</v>
      </c>
      <c r="G74" s="35"/>
      <c r="H74" s="35"/>
      <c r="I74" s="36"/>
      <c r="J74" s="520"/>
      <c r="K74" s="41"/>
      <c r="L74" s="23"/>
    </row>
    <row r="75" spans="1:12" ht="16.5" customHeight="1" x14ac:dyDescent="0.25">
      <c r="A75" s="63" t="s">
        <v>142</v>
      </c>
      <c r="B75" s="63"/>
      <c r="C75" s="100" t="s">
        <v>898</v>
      </c>
      <c r="D75" s="100" t="s">
        <v>1557</v>
      </c>
      <c r="E75" s="280"/>
      <c r="F75" s="21" t="s">
        <v>7</v>
      </c>
      <c r="G75" s="35"/>
      <c r="H75" s="35"/>
      <c r="I75" s="36"/>
      <c r="J75" s="42" t="s">
        <v>1794</v>
      </c>
      <c r="K75" s="41"/>
      <c r="L75" s="23"/>
    </row>
    <row r="76" spans="1:12" ht="16.5" customHeight="1" x14ac:dyDescent="0.25">
      <c r="A76" s="63" t="s">
        <v>283</v>
      </c>
      <c r="B76" s="63"/>
      <c r="C76" s="73" t="s">
        <v>740</v>
      </c>
      <c r="D76" s="73" t="s">
        <v>742</v>
      </c>
      <c r="E76" s="285" t="s">
        <v>244</v>
      </c>
      <c r="F76" s="21" t="s">
        <v>7</v>
      </c>
      <c r="G76" s="68"/>
      <c r="H76" s="69"/>
      <c r="I76" s="64" t="s">
        <v>357</v>
      </c>
      <c r="J76" s="294" t="s">
        <v>358</v>
      </c>
      <c r="K76" s="41"/>
      <c r="L76" s="23"/>
    </row>
    <row r="77" spans="1:12" ht="16.5" customHeight="1" x14ac:dyDescent="0.25">
      <c r="A77" s="63" t="s">
        <v>284</v>
      </c>
      <c r="B77" s="63"/>
      <c r="C77" s="73" t="s">
        <v>740</v>
      </c>
      <c r="D77" s="73" t="s">
        <v>744</v>
      </c>
      <c r="E77" s="285" t="s">
        <v>244</v>
      </c>
      <c r="F77" s="21" t="s">
        <v>7</v>
      </c>
      <c r="G77" s="68"/>
      <c r="H77" s="69"/>
      <c r="I77" s="42" t="s">
        <v>359</v>
      </c>
      <c r="J77" s="294" t="s">
        <v>360</v>
      </c>
      <c r="K77" s="41"/>
      <c r="L77" s="23"/>
    </row>
    <row r="78" spans="1:12" ht="16.5" customHeight="1" x14ac:dyDescent="0.25">
      <c r="A78" s="63" t="s">
        <v>285</v>
      </c>
      <c r="B78" s="63"/>
      <c r="C78" s="73" t="s">
        <v>740</v>
      </c>
      <c r="D78" s="73" t="s">
        <v>746</v>
      </c>
      <c r="E78" s="285" t="s">
        <v>244</v>
      </c>
      <c r="F78" s="21" t="s">
        <v>7</v>
      </c>
      <c r="G78" s="68"/>
      <c r="H78" s="69"/>
      <c r="I78" s="42" t="s">
        <v>245</v>
      </c>
      <c r="J78" s="45" t="s">
        <v>372</v>
      </c>
      <c r="K78" s="41"/>
      <c r="L78" s="23"/>
    </row>
    <row r="79" spans="1:12" ht="16.5" customHeight="1" x14ac:dyDescent="0.25">
      <c r="A79" s="63" t="s">
        <v>286</v>
      </c>
      <c r="B79" s="63"/>
      <c r="C79" s="73" t="s">
        <v>740</v>
      </c>
      <c r="D79" s="73" t="s">
        <v>748</v>
      </c>
      <c r="E79" s="285"/>
      <c r="F79" s="21" t="s">
        <v>7</v>
      </c>
      <c r="G79" s="68"/>
      <c r="H79" s="69"/>
      <c r="I79" s="42" t="s">
        <v>586</v>
      </c>
      <c r="J79" s="43"/>
      <c r="K79" s="41"/>
      <c r="L79" s="23"/>
    </row>
    <row r="80" spans="1:12" ht="16.5" customHeight="1" x14ac:dyDescent="0.25">
      <c r="A80" s="63" t="s">
        <v>287</v>
      </c>
      <c r="B80" s="63"/>
      <c r="C80" s="73" t="s">
        <v>740</v>
      </c>
      <c r="D80" s="73" t="s">
        <v>750</v>
      </c>
      <c r="E80" s="285"/>
      <c r="F80" s="21" t="s">
        <v>7</v>
      </c>
      <c r="G80" s="68"/>
      <c r="H80" s="69"/>
      <c r="I80" s="293"/>
      <c r="J80" s="45" t="s">
        <v>1954</v>
      </c>
      <c r="K80" s="41"/>
      <c r="L80" s="24"/>
    </row>
    <row r="81" spans="1:12" ht="16.5" customHeight="1" x14ac:dyDescent="0.25">
      <c r="A81" s="63" t="s">
        <v>288</v>
      </c>
      <c r="B81" s="63"/>
      <c r="C81" s="73" t="s">
        <v>740</v>
      </c>
      <c r="D81" s="73" t="s">
        <v>752</v>
      </c>
      <c r="E81" s="285"/>
      <c r="F81" s="21" t="s">
        <v>7</v>
      </c>
      <c r="G81" s="68"/>
      <c r="H81" s="69"/>
      <c r="I81" s="42" t="s">
        <v>587</v>
      </c>
      <c r="J81" s="45" t="s">
        <v>1785</v>
      </c>
      <c r="K81" s="41"/>
      <c r="L81" s="23"/>
    </row>
    <row r="82" spans="1:12" ht="16.5" customHeight="1" x14ac:dyDescent="0.25">
      <c r="A82" s="63" t="s">
        <v>289</v>
      </c>
      <c r="B82" s="63"/>
      <c r="C82" s="100" t="s">
        <v>740</v>
      </c>
      <c r="D82" s="100" t="s">
        <v>754</v>
      </c>
      <c r="E82" s="285" t="s">
        <v>246</v>
      </c>
      <c r="F82" s="21" t="s">
        <v>7</v>
      </c>
      <c r="G82" s="68"/>
      <c r="H82" s="69"/>
      <c r="I82" s="42" t="s">
        <v>585</v>
      </c>
      <c r="J82" s="45"/>
      <c r="K82" s="41"/>
      <c r="L82" s="24"/>
    </row>
    <row r="83" spans="1:12" ht="16.5" customHeight="1" x14ac:dyDescent="0.25">
      <c r="A83" s="63" t="s">
        <v>290</v>
      </c>
      <c r="B83" s="63"/>
      <c r="C83" s="73" t="s">
        <v>740</v>
      </c>
      <c r="D83" s="73" t="s">
        <v>756</v>
      </c>
      <c r="E83" s="285" t="s">
        <v>38</v>
      </c>
      <c r="F83" s="21" t="s">
        <v>7</v>
      </c>
      <c r="G83" s="68"/>
      <c r="H83" s="69"/>
      <c r="I83" s="42" t="s">
        <v>373</v>
      </c>
      <c r="J83" s="45"/>
      <c r="K83" s="41"/>
      <c r="L83" s="23"/>
    </row>
    <row r="84" spans="1:12" ht="16.5" customHeight="1" x14ac:dyDescent="0.25">
      <c r="A84" s="63" t="s">
        <v>291</v>
      </c>
      <c r="B84" s="63"/>
      <c r="C84" s="73" t="s">
        <v>740</v>
      </c>
      <c r="D84" s="73" t="s">
        <v>758</v>
      </c>
      <c r="E84" s="285" t="s">
        <v>248</v>
      </c>
      <c r="F84" s="21" t="s">
        <v>7</v>
      </c>
      <c r="G84" s="68"/>
      <c r="H84" s="69"/>
      <c r="I84" s="42" t="s">
        <v>247</v>
      </c>
      <c r="J84" s="45"/>
      <c r="K84" s="41"/>
      <c r="L84" s="23"/>
    </row>
    <row r="85" spans="1:12" ht="16.5" customHeight="1" x14ac:dyDescent="0.25">
      <c r="A85" s="63" t="s">
        <v>292</v>
      </c>
      <c r="B85" s="63"/>
      <c r="C85" s="100" t="s">
        <v>740</v>
      </c>
      <c r="D85" s="100" t="s">
        <v>760</v>
      </c>
      <c r="E85" s="285" t="s">
        <v>246</v>
      </c>
      <c r="F85" s="21" t="s">
        <v>7</v>
      </c>
      <c r="G85" s="68"/>
      <c r="H85" s="69"/>
      <c r="I85" s="42" t="s">
        <v>374</v>
      </c>
      <c r="J85" s="45"/>
      <c r="K85" s="41"/>
      <c r="L85" s="23"/>
    </row>
    <row r="86" spans="1:12" ht="16.5" customHeight="1" x14ac:dyDescent="0.25">
      <c r="A86" s="63" t="s">
        <v>293</v>
      </c>
      <c r="B86" s="63"/>
      <c r="C86" s="73" t="s">
        <v>740</v>
      </c>
      <c r="D86" s="73" t="s">
        <v>762</v>
      </c>
      <c r="E86" s="285" t="s">
        <v>39</v>
      </c>
      <c r="F86" s="21" t="s">
        <v>7</v>
      </c>
      <c r="G86" s="68"/>
      <c r="H86" s="69"/>
      <c r="I86" s="42" t="s">
        <v>375</v>
      </c>
      <c r="J86" s="45"/>
      <c r="K86" s="41"/>
      <c r="L86" s="23"/>
    </row>
    <row r="87" spans="1:12" ht="16.5" customHeight="1" x14ac:dyDescent="0.25">
      <c r="A87" s="63" t="s">
        <v>144</v>
      </c>
      <c r="B87" s="63"/>
      <c r="C87" s="73" t="s">
        <v>740</v>
      </c>
      <c r="D87" s="73" t="s">
        <v>764</v>
      </c>
      <c r="E87" s="285" t="s">
        <v>249</v>
      </c>
      <c r="F87" s="21" t="s">
        <v>7</v>
      </c>
      <c r="G87" s="68"/>
      <c r="H87" s="69"/>
      <c r="I87" s="42" t="s">
        <v>247</v>
      </c>
      <c r="J87" s="45"/>
      <c r="K87" s="41"/>
      <c r="L87" s="23"/>
    </row>
    <row r="88" spans="1:12" ht="16.5" customHeight="1" x14ac:dyDescent="0.25">
      <c r="A88" s="63" t="s">
        <v>145</v>
      </c>
      <c r="B88" s="63"/>
      <c r="C88" s="73" t="s">
        <v>740</v>
      </c>
      <c r="D88" s="73" t="s">
        <v>766</v>
      </c>
      <c r="E88" s="285" t="s">
        <v>250</v>
      </c>
      <c r="F88" s="21" t="s">
        <v>7</v>
      </c>
      <c r="G88" s="68"/>
      <c r="H88" s="69"/>
      <c r="I88" s="293" t="s">
        <v>251</v>
      </c>
      <c r="J88" s="45"/>
      <c r="K88" s="41"/>
      <c r="L88" s="23"/>
    </row>
    <row r="89" spans="1:12" ht="16.5" customHeight="1" x14ac:dyDescent="0.25">
      <c r="A89" s="63" t="s">
        <v>146</v>
      </c>
      <c r="B89" s="63"/>
      <c r="C89" s="73" t="s">
        <v>740</v>
      </c>
      <c r="D89" s="73" t="s">
        <v>768</v>
      </c>
      <c r="E89" s="285" t="s">
        <v>252</v>
      </c>
      <c r="F89" s="21" t="s">
        <v>7</v>
      </c>
      <c r="G89" s="68"/>
      <c r="H89" s="69"/>
      <c r="I89" s="38" t="s">
        <v>253</v>
      </c>
      <c r="J89" s="45"/>
      <c r="K89" s="41"/>
      <c r="L89" s="23"/>
    </row>
    <row r="90" spans="1:12" ht="16.5" customHeight="1" x14ac:dyDescent="0.25">
      <c r="A90" s="63" t="s">
        <v>147</v>
      </c>
      <c r="B90" s="63"/>
      <c r="C90" s="73" t="s">
        <v>740</v>
      </c>
      <c r="D90" s="73" t="s">
        <v>770</v>
      </c>
      <c r="E90" s="280"/>
      <c r="F90" s="21" t="s">
        <v>7</v>
      </c>
      <c r="G90" s="68"/>
      <c r="H90" s="69"/>
      <c r="I90" s="37"/>
      <c r="J90" s="45" t="s">
        <v>376</v>
      </c>
      <c r="K90" s="41"/>
      <c r="L90" s="23"/>
    </row>
    <row r="91" spans="1:12" ht="16.5" customHeight="1" x14ac:dyDescent="0.25">
      <c r="A91" s="63" t="s">
        <v>148</v>
      </c>
      <c r="B91" s="63"/>
      <c r="C91" s="73" t="s">
        <v>740</v>
      </c>
      <c r="D91" s="73" t="s">
        <v>772</v>
      </c>
      <c r="E91" s="280"/>
      <c r="F91" s="21" t="s">
        <v>7</v>
      </c>
      <c r="G91" s="68"/>
      <c r="H91" s="69"/>
      <c r="I91" s="38"/>
      <c r="J91" s="45" t="s">
        <v>377</v>
      </c>
      <c r="K91" s="41"/>
      <c r="L91" s="23"/>
    </row>
    <row r="92" spans="1:12" ht="16.5" customHeight="1" x14ac:dyDescent="0.25">
      <c r="A92" s="63" t="s">
        <v>149</v>
      </c>
      <c r="B92" s="63"/>
      <c r="C92" s="73" t="s">
        <v>740</v>
      </c>
      <c r="D92" s="73" t="s">
        <v>774</v>
      </c>
      <c r="E92" s="280"/>
      <c r="F92" s="21" t="s">
        <v>7</v>
      </c>
      <c r="G92" s="68"/>
      <c r="H92" s="69"/>
      <c r="I92" s="37"/>
      <c r="J92" s="45" t="s">
        <v>1965</v>
      </c>
      <c r="K92" s="41"/>
      <c r="L92" s="23"/>
    </row>
    <row r="93" spans="1:12" ht="16.5" customHeight="1" x14ac:dyDescent="0.25">
      <c r="A93" s="63" t="s">
        <v>150</v>
      </c>
      <c r="B93" s="63"/>
      <c r="C93" s="73" t="s">
        <v>740</v>
      </c>
      <c r="D93" s="73" t="s">
        <v>776</v>
      </c>
      <c r="E93" s="280"/>
      <c r="F93" s="21" t="s">
        <v>7</v>
      </c>
      <c r="G93" s="68"/>
      <c r="H93" s="69"/>
      <c r="I93" s="71" t="s">
        <v>254</v>
      </c>
      <c r="J93" s="113" t="s">
        <v>1953</v>
      </c>
      <c r="K93" s="103"/>
      <c r="L93" s="23"/>
    </row>
    <row r="94" spans="1:12" ht="16.5" customHeight="1" x14ac:dyDescent="0.25">
      <c r="A94" s="63" t="s">
        <v>151</v>
      </c>
      <c r="B94" s="63"/>
      <c r="C94" s="73" t="s">
        <v>740</v>
      </c>
      <c r="D94" s="73" t="s">
        <v>778</v>
      </c>
      <c r="E94" s="280"/>
      <c r="F94" s="21" t="s">
        <v>7</v>
      </c>
      <c r="G94" s="68"/>
      <c r="H94" s="69"/>
      <c r="I94" s="71" t="s">
        <v>378</v>
      </c>
      <c r="J94" s="45" t="s">
        <v>363</v>
      </c>
      <c r="K94" s="73"/>
      <c r="L94" s="23"/>
    </row>
    <row r="95" spans="1:12" ht="16.5" customHeight="1" x14ac:dyDescent="0.25">
      <c r="A95" s="63" t="s">
        <v>152</v>
      </c>
      <c r="B95" s="63"/>
      <c r="C95" s="73" t="s">
        <v>740</v>
      </c>
      <c r="D95" s="73" t="s">
        <v>780</v>
      </c>
      <c r="E95" s="280"/>
      <c r="F95" s="21" t="s">
        <v>7</v>
      </c>
      <c r="G95" s="68"/>
      <c r="H95" s="69"/>
      <c r="I95" s="71" t="s">
        <v>255</v>
      </c>
      <c r="J95" s="45" t="s">
        <v>1952</v>
      </c>
      <c r="K95" s="73"/>
      <c r="L95" s="23"/>
    </row>
    <row r="96" spans="1:12" ht="16.5" customHeight="1" x14ac:dyDescent="0.25">
      <c r="A96" s="63" t="s">
        <v>153</v>
      </c>
      <c r="B96" s="63"/>
      <c r="C96" s="73" t="s">
        <v>740</v>
      </c>
      <c r="D96" s="73" t="s">
        <v>782</v>
      </c>
      <c r="E96" s="280"/>
      <c r="F96" s="21" t="s">
        <v>7</v>
      </c>
      <c r="G96" s="68"/>
      <c r="H96" s="69"/>
      <c r="I96" s="71" t="s">
        <v>254</v>
      </c>
      <c r="J96" s="113" t="s">
        <v>1186</v>
      </c>
      <c r="K96" s="103"/>
      <c r="L96" s="23"/>
    </row>
    <row r="97" spans="1:12" ht="16.5" customHeight="1" x14ac:dyDescent="0.25">
      <c r="A97" s="63" t="s">
        <v>154</v>
      </c>
      <c r="B97" s="63"/>
      <c r="C97" s="73" t="s">
        <v>740</v>
      </c>
      <c r="D97" s="73" t="s">
        <v>784</v>
      </c>
      <c r="E97" s="280"/>
      <c r="F97" s="21" t="s">
        <v>7</v>
      </c>
      <c r="G97" s="68"/>
      <c r="H97" s="69"/>
      <c r="I97" s="38" t="s">
        <v>378</v>
      </c>
      <c r="J97" s="45" t="s">
        <v>363</v>
      </c>
      <c r="K97" s="103"/>
      <c r="L97" s="23"/>
    </row>
    <row r="98" spans="1:12" ht="16.5" customHeight="1" x14ac:dyDescent="0.25">
      <c r="A98" s="63" t="s">
        <v>155</v>
      </c>
      <c r="B98" s="63"/>
      <c r="C98" s="73" t="s">
        <v>740</v>
      </c>
      <c r="D98" s="73" t="s">
        <v>786</v>
      </c>
      <c r="E98" s="280"/>
      <c r="F98" s="21" t="s">
        <v>7</v>
      </c>
      <c r="G98" s="68"/>
      <c r="H98" s="69"/>
      <c r="I98" s="38" t="s">
        <v>256</v>
      </c>
      <c r="J98" s="45"/>
      <c r="K98" s="73"/>
      <c r="L98" s="23"/>
    </row>
    <row r="99" spans="1:12" ht="16.5" customHeight="1" x14ac:dyDescent="0.25">
      <c r="A99" s="63" t="s">
        <v>156</v>
      </c>
      <c r="B99" s="63"/>
      <c r="C99" s="73" t="s">
        <v>740</v>
      </c>
      <c r="D99" s="73" t="s">
        <v>788</v>
      </c>
      <c r="E99" s="280"/>
      <c r="F99" s="21" t="s">
        <v>7</v>
      </c>
      <c r="G99" s="68"/>
      <c r="H99" s="69"/>
      <c r="I99" s="38"/>
      <c r="J99" s="45" t="s">
        <v>1966</v>
      </c>
      <c r="K99" s="73"/>
      <c r="L99" s="23"/>
    </row>
    <row r="100" spans="1:12" ht="16.5" customHeight="1" x14ac:dyDescent="0.25">
      <c r="A100" s="63" t="s">
        <v>157</v>
      </c>
      <c r="B100" s="63"/>
      <c r="C100" s="73" t="s">
        <v>740</v>
      </c>
      <c r="D100" s="73" t="s">
        <v>790</v>
      </c>
      <c r="E100" s="280" t="s">
        <v>40</v>
      </c>
      <c r="F100" s="21" t="s">
        <v>7</v>
      </c>
      <c r="G100" s="68"/>
      <c r="H100" s="69"/>
      <c r="I100" s="38" t="s">
        <v>361</v>
      </c>
      <c r="J100" s="45" t="s">
        <v>362</v>
      </c>
      <c r="K100" s="73"/>
      <c r="L100" s="23"/>
    </row>
    <row r="101" spans="1:12" ht="16.5" customHeight="1" x14ac:dyDescent="0.25">
      <c r="A101" s="63" t="s">
        <v>158</v>
      </c>
      <c r="B101" s="63"/>
      <c r="C101" s="73" t="s">
        <v>740</v>
      </c>
      <c r="D101" s="73" t="s">
        <v>792</v>
      </c>
      <c r="E101" s="280"/>
      <c r="F101" s="21" t="s">
        <v>7</v>
      </c>
      <c r="G101" s="68"/>
      <c r="H101" s="69"/>
      <c r="I101" s="37"/>
      <c r="J101" s="45" t="s">
        <v>363</v>
      </c>
      <c r="K101" s="103"/>
      <c r="L101" s="23"/>
    </row>
    <row r="102" spans="1:12" ht="16.5" customHeight="1" x14ac:dyDescent="0.25">
      <c r="A102" s="63" t="s">
        <v>159</v>
      </c>
      <c r="B102" s="63"/>
      <c r="C102" s="73" t="s">
        <v>740</v>
      </c>
      <c r="D102" s="73" t="s">
        <v>794</v>
      </c>
      <c r="E102" s="280" t="s">
        <v>41</v>
      </c>
      <c r="F102" s="21" t="s">
        <v>7</v>
      </c>
      <c r="G102" s="68"/>
      <c r="H102" s="69"/>
      <c r="I102" s="38" t="s">
        <v>257</v>
      </c>
      <c r="J102" s="45" t="s">
        <v>1967</v>
      </c>
      <c r="K102" s="73"/>
      <c r="L102" s="23"/>
    </row>
    <row r="103" spans="1:12" ht="16.5" customHeight="1" x14ac:dyDescent="0.25">
      <c r="A103" s="63" t="s">
        <v>160</v>
      </c>
      <c r="B103" s="63"/>
      <c r="C103" s="73" t="s">
        <v>740</v>
      </c>
      <c r="D103" s="73" t="s">
        <v>796</v>
      </c>
      <c r="E103" s="280" t="s">
        <v>42</v>
      </c>
      <c r="F103" s="21" t="s">
        <v>7</v>
      </c>
      <c r="G103" s="68"/>
      <c r="H103" s="69"/>
      <c r="I103" s="38" t="s">
        <v>258</v>
      </c>
      <c r="J103" s="45" t="s">
        <v>1969</v>
      </c>
      <c r="K103" s="73"/>
      <c r="L103" s="23"/>
    </row>
    <row r="104" spans="1:12" ht="16.5" customHeight="1" x14ac:dyDescent="0.25">
      <c r="A104" s="63" t="s">
        <v>161</v>
      </c>
      <c r="B104" s="63"/>
      <c r="C104" s="73" t="s">
        <v>797</v>
      </c>
      <c r="D104" s="73" t="s">
        <v>900</v>
      </c>
      <c r="E104" s="280" t="s">
        <v>41</v>
      </c>
      <c r="F104" s="21" t="s">
        <v>7</v>
      </c>
      <c r="G104" s="68"/>
      <c r="H104" s="69"/>
      <c r="I104" s="42" t="s">
        <v>257</v>
      </c>
      <c r="J104" s="45" t="s">
        <v>1968</v>
      </c>
      <c r="K104" s="73"/>
      <c r="L104" s="23"/>
    </row>
    <row r="105" spans="1:12" ht="16.5" customHeight="1" x14ac:dyDescent="0.25">
      <c r="A105" s="63" t="s">
        <v>162</v>
      </c>
      <c r="B105" s="63"/>
      <c r="C105" s="73" t="s">
        <v>740</v>
      </c>
      <c r="D105" s="73" t="s">
        <v>800</v>
      </c>
      <c r="E105" s="280"/>
      <c r="F105" s="21" t="s">
        <v>7</v>
      </c>
      <c r="G105" s="68"/>
      <c r="H105" s="69"/>
      <c r="I105" s="42"/>
      <c r="J105" s="45" t="s">
        <v>259</v>
      </c>
      <c r="K105" s="73"/>
      <c r="L105" s="23"/>
    </row>
    <row r="106" spans="1:12" ht="16.5" customHeight="1" x14ac:dyDescent="0.25">
      <c r="A106" s="63" t="s">
        <v>163</v>
      </c>
      <c r="B106" s="63"/>
      <c r="C106" s="73" t="s">
        <v>740</v>
      </c>
      <c r="D106" s="73" t="s">
        <v>901</v>
      </c>
      <c r="E106" s="280"/>
      <c r="F106" s="21" t="s">
        <v>7</v>
      </c>
      <c r="G106" s="68"/>
      <c r="H106" s="69"/>
      <c r="I106" s="42"/>
      <c r="J106" s="45" t="s">
        <v>379</v>
      </c>
      <c r="K106" s="73"/>
      <c r="L106" s="23"/>
    </row>
    <row r="107" spans="1:12" ht="16.5" customHeight="1" x14ac:dyDescent="0.25">
      <c r="A107" s="63" t="s">
        <v>164</v>
      </c>
      <c r="B107" s="63"/>
      <c r="C107" s="73" t="s">
        <v>740</v>
      </c>
      <c r="D107" s="73" t="s">
        <v>803</v>
      </c>
      <c r="E107" s="280"/>
      <c r="F107" s="21" t="s">
        <v>7</v>
      </c>
      <c r="G107" s="68"/>
      <c r="H107" s="69"/>
      <c r="I107" s="42"/>
      <c r="J107" s="45" t="s">
        <v>1164</v>
      </c>
      <c r="K107" s="73"/>
      <c r="L107" s="23"/>
    </row>
    <row r="108" spans="1:12" ht="16.5" customHeight="1" x14ac:dyDescent="0.25">
      <c r="A108" s="63" t="s">
        <v>165</v>
      </c>
      <c r="B108" s="63"/>
      <c r="C108" s="73" t="s">
        <v>740</v>
      </c>
      <c r="D108" s="73" t="s">
        <v>805</v>
      </c>
      <c r="E108" s="280"/>
      <c r="F108" s="21" t="s">
        <v>7</v>
      </c>
      <c r="G108" s="68"/>
      <c r="H108" s="69"/>
      <c r="I108" s="71" t="s">
        <v>254</v>
      </c>
      <c r="J108" s="113" t="s">
        <v>1187</v>
      </c>
      <c r="K108" s="103"/>
      <c r="L108" s="23"/>
    </row>
    <row r="109" spans="1:12" ht="16.5" customHeight="1" x14ac:dyDescent="0.25">
      <c r="A109" s="63" t="s">
        <v>166</v>
      </c>
      <c r="B109" s="63"/>
      <c r="C109" s="73" t="s">
        <v>740</v>
      </c>
      <c r="D109" s="73" t="s">
        <v>807</v>
      </c>
      <c r="E109" s="280"/>
      <c r="F109" s="21" t="s">
        <v>7</v>
      </c>
      <c r="G109" s="68"/>
      <c r="H109" s="69"/>
      <c r="I109" s="71" t="s">
        <v>378</v>
      </c>
      <c r="J109" s="45" t="s">
        <v>1162</v>
      </c>
      <c r="K109" s="73"/>
      <c r="L109" s="23"/>
    </row>
    <row r="110" spans="1:12" ht="16.5" customHeight="1" x14ac:dyDescent="0.25">
      <c r="A110" s="63" t="s">
        <v>167</v>
      </c>
      <c r="B110" s="63"/>
      <c r="C110" s="73" t="s">
        <v>740</v>
      </c>
      <c r="D110" s="73" t="s">
        <v>809</v>
      </c>
      <c r="E110" s="280"/>
      <c r="F110" s="21" t="s">
        <v>7</v>
      </c>
      <c r="G110" s="68"/>
      <c r="H110" s="69"/>
      <c r="I110" s="71" t="s">
        <v>255</v>
      </c>
      <c r="J110" s="45" t="s">
        <v>1165</v>
      </c>
      <c r="K110" s="73"/>
      <c r="L110" s="23"/>
    </row>
    <row r="111" spans="1:12" ht="16.5" customHeight="1" x14ac:dyDescent="0.25">
      <c r="A111" s="63" t="s">
        <v>168</v>
      </c>
      <c r="B111" s="63"/>
      <c r="C111" s="73" t="s">
        <v>740</v>
      </c>
      <c r="D111" s="73" t="s">
        <v>811</v>
      </c>
      <c r="E111" s="280"/>
      <c r="F111" s="21" t="s">
        <v>7</v>
      </c>
      <c r="G111" s="68"/>
      <c r="H111" s="69"/>
      <c r="I111" s="71" t="s">
        <v>254</v>
      </c>
      <c r="J111" s="113" t="s">
        <v>1186</v>
      </c>
      <c r="K111" s="103"/>
      <c r="L111" s="23"/>
    </row>
    <row r="112" spans="1:12" ht="16.5" customHeight="1" x14ac:dyDescent="0.25">
      <c r="A112" s="63" t="s">
        <v>169</v>
      </c>
      <c r="B112" s="63"/>
      <c r="C112" s="73" t="s">
        <v>740</v>
      </c>
      <c r="D112" s="73" t="s">
        <v>813</v>
      </c>
      <c r="E112" s="280"/>
      <c r="F112" s="21" t="s">
        <v>7</v>
      </c>
      <c r="G112" s="68"/>
      <c r="H112" s="69"/>
      <c r="I112" s="42" t="s">
        <v>260</v>
      </c>
      <c r="J112" s="45" t="s">
        <v>261</v>
      </c>
      <c r="K112" s="41"/>
      <c r="L112" s="23"/>
    </row>
    <row r="113" spans="1:12" ht="16.5" customHeight="1" x14ac:dyDescent="0.25">
      <c r="A113" s="63" t="s">
        <v>170</v>
      </c>
      <c r="B113" s="63"/>
      <c r="C113" s="73" t="s">
        <v>740</v>
      </c>
      <c r="D113" s="73" t="s">
        <v>815</v>
      </c>
      <c r="E113" s="280"/>
      <c r="F113" s="21" t="s">
        <v>7</v>
      </c>
      <c r="G113" s="68"/>
      <c r="H113" s="69"/>
      <c r="I113" s="42" t="s">
        <v>262</v>
      </c>
      <c r="J113" s="45"/>
      <c r="K113" s="41"/>
      <c r="L113" s="23"/>
    </row>
    <row r="114" spans="1:12" ht="16.5" customHeight="1" x14ac:dyDescent="0.25">
      <c r="A114" s="63" t="s">
        <v>171</v>
      </c>
      <c r="B114" s="63"/>
      <c r="C114" s="100" t="s">
        <v>739</v>
      </c>
      <c r="D114" s="100" t="s">
        <v>1268</v>
      </c>
      <c r="E114" s="280" t="s">
        <v>173</v>
      </c>
      <c r="F114" s="21" t="s">
        <v>7</v>
      </c>
      <c r="G114" s="35"/>
      <c r="H114" s="35"/>
      <c r="I114" s="41"/>
      <c r="J114" s="42" t="s">
        <v>1445</v>
      </c>
      <c r="K114" s="41"/>
      <c r="L114" s="23"/>
    </row>
    <row r="115" spans="1:12" ht="16.5" customHeight="1" x14ac:dyDescent="0.25">
      <c r="A115" s="63" t="s">
        <v>172</v>
      </c>
      <c r="B115" s="63"/>
      <c r="C115" s="100" t="s">
        <v>739</v>
      </c>
      <c r="D115" s="100" t="s">
        <v>1269</v>
      </c>
      <c r="E115" s="280" t="s">
        <v>174</v>
      </c>
      <c r="F115" s="21" t="s">
        <v>7</v>
      </c>
      <c r="G115" s="35"/>
      <c r="H115" s="35"/>
      <c r="I115" s="41"/>
      <c r="J115" s="42" t="s">
        <v>1306</v>
      </c>
      <c r="K115" s="41"/>
      <c r="L115" s="23"/>
    </row>
    <row r="116" spans="1:12" ht="16.5" customHeight="1" x14ac:dyDescent="0.25">
      <c r="A116" s="63" t="s">
        <v>311</v>
      </c>
      <c r="B116" s="63"/>
      <c r="C116" s="100" t="s">
        <v>739</v>
      </c>
      <c r="D116" s="100" t="s">
        <v>1270</v>
      </c>
      <c r="E116" s="280" t="s">
        <v>263</v>
      </c>
      <c r="F116" s="21" t="s">
        <v>7</v>
      </c>
      <c r="G116" s="35"/>
      <c r="H116" s="35"/>
      <c r="I116" s="41"/>
      <c r="J116" s="42" t="s">
        <v>1256</v>
      </c>
      <c r="K116" s="41" t="s">
        <v>1189</v>
      </c>
      <c r="L116" s="23"/>
    </row>
    <row r="117" spans="1:12" ht="16.5" customHeight="1" x14ac:dyDescent="0.25">
      <c r="A117" s="63" t="s">
        <v>312</v>
      </c>
      <c r="B117" s="63"/>
      <c r="C117" s="100" t="s">
        <v>739</v>
      </c>
      <c r="D117" s="100" t="s">
        <v>1271</v>
      </c>
      <c r="E117" s="280"/>
      <c r="F117" s="21" t="s">
        <v>7</v>
      </c>
      <c r="G117" s="35"/>
      <c r="H117" s="35"/>
      <c r="I117" s="41"/>
      <c r="J117" s="42" t="s">
        <v>1257</v>
      </c>
      <c r="K117" s="41"/>
      <c r="L117" s="23"/>
    </row>
    <row r="118" spans="1:12" ht="16.5" customHeight="1" x14ac:dyDescent="0.25">
      <c r="A118" s="63" t="s">
        <v>313</v>
      </c>
      <c r="B118" s="63"/>
      <c r="C118" s="100" t="s">
        <v>739</v>
      </c>
      <c r="D118" s="100" t="s">
        <v>1272</v>
      </c>
      <c r="E118" s="280" t="s">
        <v>175</v>
      </c>
      <c r="F118" s="21" t="s">
        <v>7</v>
      </c>
      <c r="G118" s="35"/>
      <c r="H118" s="35"/>
      <c r="I118" s="42" t="s">
        <v>1488</v>
      </c>
      <c r="J118" s="516" t="s">
        <v>1450</v>
      </c>
      <c r="K118" s="41"/>
      <c r="L118" s="23"/>
    </row>
    <row r="119" spans="1:12" ht="16.5" customHeight="1" x14ac:dyDescent="0.25">
      <c r="A119" s="63" t="s">
        <v>314</v>
      </c>
      <c r="B119" s="63"/>
      <c r="C119" s="100" t="s">
        <v>739</v>
      </c>
      <c r="D119" s="100" t="s">
        <v>1273</v>
      </c>
      <c r="E119" s="280" t="s">
        <v>175</v>
      </c>
      <c r="F119" s="21" t="s">
        <v>7</v>
      </c>
      <c r="G119" s="35"/>
      <c r="H119" s="35"/>
      <c r="I119" s="293"/>
      <c r="J119" s="516"/>
      <c r="K119" s="41"/>
      <c r="L119" s="23"/>
    </row>
    <row r="120" spans="1:12" ht="16.5" customHeight="1" x14ac:dyDescent="0.25">
      <c r="A120" s="63" t="s">
        <v>315</v>
      </c>
      <c r="B120" s="63"/>
      <c r="C120" s="100" t="s">
        <v>739</v>
      </c>
      <c r="D120" s="100" t="s">
        <v>1274</v>
      </c>
      <c r="E120" s="280" t="s">
        <v>175</v>
      </c>
      <c r="F120" s="21" t="s">
        <v>7</v>
      </c>
      <c r="G120" s="35"/>
      <c r="H120" s="35"/>
      <c r="I120" s="293"/>
      <c r="J120" s="516"/>
      <c r="K120" s="41"/>
      <c r="L120" s="23"/>
    </row>
    <row r="121" spans="1:12" ht="16.5" customHeight="1" x14ac:dyDescent="0.25">
      <c r="A121" s="63" t="s">
        <v>316</v>
      </c>
      <c r="B121" s="63"/>
      <c r="C121" s="100" t="s">
        <v>739</v>
      </c>
      <c r="D121" s="100" t="s">
        <v>1275</v>
      </c>
      <c r="E121" s="280" t="s">
        <v>175</v>
      </c>
      <c r="F121" s="21" t="s">
        <v>7</v>
      </c>
      <c r="G121" s="35"/>
      <c r="H121" s="35"/>
      <c r="I121" s="293"/>
      <c r="J121" s="516"/>
      <c r="K121" s="41"/>
      <c r="L121" s="23"/>
    </row>
    <row r="122" spans="1:12" ht="16.5" customHeight="1" x14ac:dyDescent="0.25">
      <c r="A122" s="63" t="s">
        <v>317</v>
      </c>
      <c r="B122" s="63"/>
      <c r="C122" s="100" t="s">
        <v>739</v>
      </c>
      <c r="D122" s="100" t="s">
        <v>1276</v>
      </c>
      <c r="E122" s="280" t="s">
        <v>173</v>
      </c>
      <c r="F122" s="21" t="s">
        <v>7</v>
      </c>
      <c r="G122" s="35"/>
      <c r="H122" s="35"/>
      <c r="I122" s="293"/>
      <c r="J122" s="64" t="s">
        <v>1448</v>
      </c>
      <c r="K122" s="41"/>
      <c r="L122" s="23"/>
    </row>
    <row r="123" spans="1:12" ht="16.5" customHeight="1" x14ac:dyDescent="0.25">
      <c r="A123" s="63" t="s">
        <v>318</v>
      </c>
      <c r="B123" s="63"/>
      <c r="C123" s="100" t="s">
        <v>739</v>
      </c>
      <c r="D123" s="100" t="s">
        <v>1277</v>
      </c>
      <c r="E123" s="280" t="s">
        <v>174</v>
      </c>
      <c r="F123" s="21" t="s">
        <v>7</v>
      </c>
      <c r="G123" s="35"/>
      <c r="H123" s="35"/>
      <c r="I123" s="293"/>
      <c r="J123" s="64" t="s">
        <v>1253</v>
      </c>
      <c r="K123" s="41"/>
      <c r="L123" s="23"/>
    </row>
    <row r="124" spans="1:12" ht="16.5" customHeight="1" x14ac:dyDescent="0.25">
      <c r="A124" s="63" t="s">
        <v>319</v>
      </c>
      <c r="B124" s="63"/>
      <c r="C124" s="100" t="s">
        <v>739</v>
      </c>
      <c r="D124" s="100" t="s">
        <v>1278</v>
      </c>
      <c r="E124" s="280" t="s">
        <v>263</v>
      </c>
      <c r="F124" s="21" t="s">
        <v>7</v>
      </c>
      <c r="G124" s="35"/>
      <c r="H124" s="35"/>
      <c r="I124" s="293"/>
      <c r="J124" s="64" t="s">
        <v>1307</v>
      </c>
      <c r="K124" s="41" t="s">
        <v>295</v>
      </c>
      <c r="L124" s="23"/>
    </row>
    <row r="125" spans="1:12" ht="16.5" customHeight="1" x14ac:dyDescent="0.25">
      <c r="A125" s="63" t="s">
        <v>320</v>
      </c>
      <c r="B125" s="63"/>
      <c r="C125" s="100" t="s">
        <v>739</v>
      </c>
      <c r="D125" s="100" t="s">
        <v>1279</v>
      </c>
      <c r="E125" s="280"/>
      <c r="F125" s="21" t="s">
        <v>7</v>
      </c>
      <c r="G125" s="35"/>
      <c r="H125" s="35"/>
      <c r="I125" s="293"/>
      <c r="J125" s="64" t="s">
        <v>1308</v>
      </c>
      <c r="K125" s="41"/>
      <c r="L125" s="23"/>
    </row>
    <row r="126" spans="1:12" ht="16.5" customHeight="1" x14ac:dyDescent="0.25">
      <c r="A126" s="63" t="s">
        <v>321</v>
      </c>
      <c r="B126" s="63"/>
      <c r="C126" s="100" t="s">
        <v>739</v>
      </c>
      <c r="D126" s="100" t="s">
        <v>1457</v>
      </c>
      <c r="E126" s="280" t="s">
        <v>175</v>
      </c>
      <c r="F126" s="21" t="s">
        <v>7</v>
      </c>
      <c r="G126" s="35"/>
      <c r="H126" s="35"/>
      <c r="I126" s="293"/>
      <c r="J126" s="516" t="s">
        <v>1449</v>
      </c>
      <c r="K126" s="41"/>
      <c r="L126" s="23"/>
    </row>
    <row r="127" spans="1:12" ht="16.5" customHeight="1" x14ac:dyDescent="0.25">
      <c r="A127" s="63" t="s">
        <v>322</v>
      </c>
      <c r="B127" s="63"/>
      <c r="C127" s="100" t="s">
        <v>739</v>
      </c>
      <c r="D127" s="100" t="s">
        <v>1281</v>
      </c>
      <c r="E127" s="280" t="s">
        <v>175</v>
      </c>
      <c r="F127" s="21" t="s">
        <v>7</v>
      </c>
      <c r="G127" s="35"/>
      <c r="H127" s="35"/>
      <c r="I127" s="293"/>
      <c r="J127" s="516"/>
      <c r="K127" s="41"/>
      <c r="L127" s="23"/>
    </row>
    <row r="128" spans="1:12" ht="16.5" customHeight="1" x14ac:dyDescent="0.25">
      <c r="A128" s="63" t="s">
        <v>323</v>
      </c>
      <c r="B128" s="63"/>
      <c r="C128" s="100" t="s">
        <v>739</v>
      </c>
      <c r="D128" s="100" t="s">
        <v>1282</v>
      </c>
      <c r="E128" s="280" t="s">
        <v>175</v>
      </c>
      <c r="F128" s="21" t="s">
        <v>7</v>
      </c>
      <c r="G128" s="35"/>
      <c r="H128" s="35"/>
      <c r="I128" s="293"/>
      <c r="J128" s="516"/>
      <c r="K128" s="41"/>
      <c r="L128" s="23"/>
    </row>
    <row r="129" spans="1:12" ht="16.5" customHeight="1" x14ac:dyDescent="0.25">
      <c r="A129" s="63" t="s">
        <v>324</v>
      </c>
      <c r="B129" s="63"/>
      <c r="C129" s="100" t="s">
        <v>739</v>
      </c>
      <c r="D129" s="100" t="s">
        <v>1283</v>
      </c>
      <c r="E129" s="280" t="s">
        <v>175</v>
      </c>
      <c r="F129" s="21" t="s">
        <v>7</v>
      </c>
      <c r="G129" s="35"/>
      <c r="H129" s="35"/>
      <c r="I129" s="42"/>
      <c r="J129" s="516"/>
      <c r="K129" s="41"/>
      <c r="L129" s="23"/>
    </row>
    <row r="130" spans="1:12" ht="16.5" customHeight="1" x14ac:dyDescent="0.25">
      <c r="A130" s="63" t="s">
        <v>325</v>
      </c>
      <c r="B130" s="63"/>
      <c r="C130" s="100" t="s">
        <v>739</v>
      </c>
      <c r="D130" s="100" t="s">
        <v>1284</v>
      </c>
      <c r="E130" s="280" t="s">
        <v>382</v>
      </c>
      <c r="F130" s="21" t="s">
        <v>7</v>
      </c>
      <c r="G130" s="35"/>
      <c r="H130" s="35"/>
      <c r="I130" s="42" t="s">
        <v>1800</v>
      </c>
      <c r="J130" s="516" t="s">
        <v>1774</v>
      </c>
      <c r="K130" s="41"/>
      <c r="L130" s="23"/>
    </row>
    <row r="131" spans="1:12" ht="16.5" customHeight="1" x14ac:dyDescent="0.25">
      <c r="A131" s="63" t="s">
        <v>326</v>
      </c>
      <c r="B131" s="63"/>
      <c r="C131" s="100" t="s">
        <v>739</v>
      </c>
      <c r="D131" s="100" t="s">
        <v>1285</v>
      </c>
      <c r="E131" s="280" t="s">
        <v>382</v>
      </c>
      <c r="F131" s="21" t="s">
        <v>7</v>
      </c>
      <c r="G131" s="35"/>
      <c r="H131" s="35"/>
      <c r="I131" s="293"/>
      <c r="J131" s="516"/>
      <c r="K131" s="41"/>
      <c r="L131" s="23"/>
    </row>
    <row r="132" spans="1:12" ht="16.5" customHeight="1" x14ac:dyDescent="0.25">
      <c r="A132" s="63" t="s">
        <v>327</v>
      </c>
      <c r="B132" s="63"/>
      <c r="C132" s="100" t="s">
        <v>739</v>
      </c>
      <c r="D132" s="100" t="s">
        <v>1286</v>
      </c>
      <c r="E132" s="280" t="s">
        <v>382</v>
      </c>
      <c r="F132" s="21" t="s">
        <v>7</v>
      </c>
      <c r="G132" s="35"/>
      <c r="H132" s="35"/>
      <c r="I132" s="293"/>
      <c r="J132" s="516"/>
      <c r="K132" s="41"/>
      <c r="L132" s="23"/>
    </row>
    <row r="133" spans="1:12" ht="16.5" customHeight="1" x14ac:dyDescent="0.25">
      <c r="A133" s="63" t="s">
        <v>328</v>
      </c>
      <c r="B133" s="63"/>
      <c r="C133" s="100" t="s">
        <v>739</v>
      </c>
      <c r="D133" s="100" t="s">
        <v>1287</v>
      </c>
      <c r="E133" s="280" t="s">
        <v>382</v>
      </c>
      <c r="F133" s="21" t="s">
        <v>7</v>
      </c>
      <c r="G133" s="35"/>
      <c r="H133" s="35"/>
      <c r="I133" s="42"/>
      <c r="J133" s="516"/>
      <c r="K133" s="41"/>
      <c r="L133" s="23"/>
    </row>
    <row r="134" spans="1:12" ht="16.5" customHeight="1" x14ac:dyDescent="0.25">
      <c r="A134" s="63" t="s">
        <v>329</v>
      </c>
      <c r="B134" s="63"/>
      <c r="C134" s="100" t="s">
        <v>739</v>
      </c>
      <c r="D134" s="100" t="s">
        <v>1288</v>
      </c>
      <c r="E134" s="280" t="s">
        <v>382</v>
      </c>
      <c r="F134" s="21" t="s">
        <v>7</v>
      </c>
      <c r="G134" s="35"/>
      <c r="H134" s="35"/>
      <c r="I134" s="42"/>
      <c r="J134" s="516" t="s">
        <v>1775</v>
      </c>
      <c r="K134" s="145"/>
      <c r="L134" s="23"/>
    </row>
    <row r="135" spans="1:12" ht="16.5" customHeight="1" x14ac:dyDescent="0.25">
      <c r="A135" s="63" t="s">
        <v>330</v>
      </c>
      <c r="B135" s="63"/>
      <c r="C135" s="100" t="s">
        <v>739</v>
      </c>
      <c r="D135" s="100" t="s">
        <v>1289</v>
      </c>
      <c r="E135" s="280" t="s">
        <v>382</v>
      </c>
      <c r="F135" s="21" t="s">
        <v>7</v>
      </c>
      <c r="G135" s="35"/>
      <c r="H135" s="35"/>
      <c r="I135" s="42"/>
      <c r="J135" s="516"/>
      <c r="K135" s="145"/>
      <c r="L135" s="23"/>
    </row>
    <row r="136" spans="1:12" ht="16.5" customHeight="1" x14ac:dyDescent="0.25">
      <c r="A136" s="63" t="s">
        <v>331</v>
      </c>
      <c r="B136" s="63"/>
      <c r="C136" s="100" t="s">
        <v>739</v>
      </c>
      <c r="D136" s="100" t="s">
        <v>1290</v>
      </c>
      <c r="E136" s="280" t="s">
        <v>382</v>
      </c>
      <c r="F136" s="21" t="s">
        <v>7</v>
      </c>
      <c r="G136" s="35"/>
      <c r="H136" s="35"/>
      <c r="I136" s="42"/>
      <c r="J136" s="516"/>
      <c r="K136" s="145"/>
      <c r="L136" s="23"/>
    </row>
    <row r="137" spans="1:12" ht="16.5" customHeight="1" x14ac:dyDescent="0.25">
      <c r="A137" s="63" t="s">
        <v>332</v>
      </c>
      <c r="B137" s="63"/>
      <c r="C137" s="100" t="s">
        <v>739</v>
      </c>
      <c r="D137" s="100" t="s">
        <v>1291</v>
      </c>
      <c r="E137" s="280" t="s">
        <v>382</v>
      </c>
      <c r="F137" s="21" t="s">
        <v>7</v>
      </c>
      <c r="G137" s="35"/>
      <c r="H137" s="35"/>
      <c r="I137" s="42"/>
      <c r="J137" s="516"/>
      <c r="K137" s="145"/>
      <c r="L137" s="23"/>
    </row>
    <row r="138" spans="1:12" ht="16.5" customHeight="1" x14ac:dyDescent="0.25">
      <c r="A138" s="63" t="s">
        <v>333</v>
      </c>
      <c r="B138" s="63"/>
      <c r="C138" s="100" t="s">
        <v>739</v>
      </c>
      <c r="D138" s="100" t="s">
        <v>1292</v>
      </c>
      <c r="E138" s="280" t="s">
        <v>382</v>
      </c>
      <c r="F138" s="21" t="s">
        <v>7</v>
      </c>
      <c r="G138" s="35"/>
      <c r="H138" s="35"/>
      <c r="I138" s="38"/>
      <c r="J138" s="516" t="s">
        <v>1776</v>
      </c>
      <c r="K138" s="145"/>
      <c r="L138" s="23"/>
    </row>
    <row r="139" spans="1:12" ht="16.5" customHeight="1" x14ac:dyDescent="0.25">
      <c r="A139" s="63" t="s">
        <v>334</v>
      </c>
      <c r="B139" s="63"/>
      <c r="C139" s="100" t="s">
        <v>739</v>
      </c>
      <c r="D139" s="100" t="s">
        <v>1293</v>
      </c>
      <c r="E139" s="280" t="s">
        <v>382</v>
      </c>
      <c r="F139" s="21" t="s">
        <v>7</v>
      </c>
      <c r="G139" s="35"/>
      <c r="H139" s="35"/>
      <c r="I139" s="38"/>
      <c r="J139" s="516"/>
      <c r="K139" s="145"/>
      <c r="L139" s="23"/>
    </row>
    <row r="140" spans="1:12" ht="16.5" customHeight="1" x14ac:dyDescent="0.25">
      <c r="A140" s="63" t="s">
        <v>335</v>
      </c>
      <c r="B140" s="63"/>
      <c r="C140" s="100" t="s">
        <v>739</v>
      </c>
      <c r="D140" s="100" t="s">
        <v>1294</v>
      </c>
      <c r="E140" s="280" t="s">
        <v>382</v>
      </c>
      <c r="F140" s="21" t="s">
        <v>7</v>
      </c>
      <c r="G140" s="35"/>
      <c r="H140" s="35"/>
      <c r="I140" s="38"/>
      <c r="J140" s="516"/>
      <c r="K140" s="145"/>
      <c r="L140" s="23"/>
    </row>
    <row r="141" spans="1:12" ht="16.5" customHeight="1" x14ac:dyDescent="0.25">
      <c r="A141" s="63" t="s">
        <v>336</v>
      </c>
      <c r="B141" s="63"/>
      <c r="C141" s="100" t="s">
        <v>739</v>
      </c>
      <c r="D141" s="100" t="s">
        <v>1295</v>
      </c>
      <c r="E141" s="280" t="s">
        <v>382</v>
      </c>
      <c r="F141" s="21" t="s">
        <v>7</v>
      </c>
      <c r="G141" s="35"/>
      <c r="H141" s="35"/>
      <c r="I141" s="38"/>
      <c r="J141" s="516"/>
      <c r="K141" s="145"/>
      <c r="L141" s="23"/>
    </row>
    <row r="142" spans="1:12" ht="16.5" customHeight="1" x14ac:dyDescent="0.25">
      <c r="A142" s="63" t="s">
        <v>337</v>
      </c>
      <c r="B142" s="63"/>
      <c r="C142" s="100" t="s">
        <v>739</v>
      </c>
      <c r="D142" s="100" t="s">
        <v>1296</v>
      </c>
      <c r="E142" s="280" t="s">
        <v>382</v>
      </c>
      <c r="F142" s="21" t="s">
        <v>7</v>
      </c>
      <c r="G142" s="35"/>
      <c r="H142" s="35"/>
      <c r="I142" s="38"/>
      <c r="J142" s="516" t="s">
        <v>1810</v>
      </c>
      <c r="K142" s="145"/>
      <c r="L142" s="23"/>
    </row>
    <row r="143" spans="1:12" ht="16.5" customHeight="1" x14ac:dyDescent="0.25">
      <c r="A143" s="63" t="s">
        <v>338</v>
      </c>
      <c r="B143" s="63"/>
      <c r="C143" s="100" t="s">
        <v>739</v>
      </c>
      <c r="D143" s="100" t="s">
        <v>1297</v>
      </c>
      <c r="E143" s="280" t="s">
        <v>382</v>
      </c>
      <c r="F143" s="21" t="s">
        <v>7</v>
      </c>
      <c r="G143" s="35"/>
      <c r="H143" s="35"/>
      <c r="I143" s="38"/>
      <c r="J143" s="516"/>
      <c r="K143" s="145"/>
      <c r="L143" s="23"/>
    </row>
    <row r="144" spans="1:12" ht="16.5" customHeight="1" x14ac:dyDescent="0.25">
      <c r="A144" s="63" t="s">
        <v>339</v>
      </c>
      <c r="B144" s="63"/>
      <c r="C144" s="100" t="s">
        <v>739</v>
      </c>
      <c r="D144" s="100" t="s">
        <v>1298</v>
      </c>
      <c r="E144" s="280" t="s">
        <v>382</v>
      </c>
      <c r="F144" s="21" t="s">
        <v>7</v>
      </c>
      <c r="G144" s="35"/>
      <c r="H144" s="35"/>
      <c r="I144" s="38"/>
      <c r="J144" s="516"/>
      <c r="K144" s="145"/>
      <c r="L144" s="23"/>
    </row>
    <row r="145" spans="1:12" ht="16.5" customHeight="1" x14ac:dyDescent="0.25">
      <c r="A145" s="63" t="s">
        <v>340</v>
      </c>
      <c r="B145" s="63"/>
      <c r="C145" s="100" t="s">
        <v>739</v>
      </c>
      <c r="D145" s="100" t="s">
        <v>1299</v>
      </c>
      <c r="E145" s="280" t="s">
        <v>382</v>
      </c>
      <c r="F145" s="21" t="s">
        <v>7</v>
      </c>
      <c r="G145" s="35"/>
      <c r="H145" s="35"/>
      <c r="I145" s="38" t="s">
        <v>1489</v>
      </c>
      <c r="J145" s="516"/>
      <c r="K145" s="145"/>
      <c r="L145" s="23"/>
    </row>
    <row r="146" spans="1:12" ht="16.5" customHeight="1" x14ac:dyDescent="0.25">
      <c r="A146" s="63" t="s">
        <v>626</v>
      </c>
      <c r="B146" s="63"/>
      <c r="C146" s="100" t="s">
        <v>649</v>
      </c>
      <c r="D146" s="100" t="s">
        <v>1243</v>
      </c>
      <c r="E146" s="280"/>
      <c r="F146" s="21" t="s">
        <v>7</v>
      </c>
      <c r="G146" s="35"/>
      <c r="H146" s="35"/>
      <c r="I146" s="37"/>
      <c r="J146" s="64" t="s">
        <v>1777</v>
      </c>
      <c r="K146" s="41"/>
      <c r="L146" s="23"/>
    </row>
    <row r="147" spans="1:12" ht="16.5" customHeight="1" x14ac:dyDescent="0.25">
      <c r="A147" s="63" t="s">
        <v>341</v>
      </c>
      <c r="B147" s="63"/>
      <c r="C147" s="100" t="s">
        <v>649</v>
      </c>
      <c r="D147" s="100" t="s">
        <v>902</v>
      </c>
      <c r="E147" s="280"/>
      <c r="F147" s="21" t="s">
        <v>7</v>
      </c>
      <c r="G147" s="35"/>
      <c r="H147" s="35"/>
      <c r="I147" s="37"/>
      <c r="J147" s="64"/>
      <c r="K147" s="41"/>
      <c r="L147" s="23"/>
    </row>
    <row r="148" spans="1:12" ht="16.5" customHeight="1" x14ac:dyDescent="0.25">
      <c r="A148" s="63" t="s">
        <v>614</v>
      </c>
      <c r="B148" s="63"/>
      <c r="C148" s="278" t="s">
        <v>735</v>
      </c>
      <c r="D148" s="279" t="s">
        <v>1220</v>
      </c>
      <c r="E148" s="280"/>
      <c r="F148" s="21" t="s">
        <v>7</v>
      </c>
      <c r="G148" s="35"/>
      <c r="H148" s="35"/>
      <c r="I148" s="38" t="s">
        <v>1222</v>
      </c>
      <c r="J148" s="42" t="s">
        <v>1223</v>
      </c>
      <c r="K148" s="42"/>
    </row>
    <row r="149" spans="1:12" ht="16.5" customHeight="1" x14ac:dyDescent="0.25">
      <c r="A149" s="63" t="s">
        <v>300</v>
      </c>
      <c r="B149" s="63"/>
      <c r="C149" s="278" t="s">
        <v>735</v>
      </c>
      <c r="D149" s="279" t="s">
        <v>1221</v>
      </c>
      <c r="E149" s="280"/>
      <c r="F149" s="21" t="s">
        <v>7</v>
      </c>
      <c r="G149" s="35"/>
      <c r="H149" s="35"/>
      <c r="I149" s="38" t="s">
        <v>1905</v>
      </c>
      <c r="J149" s="42" t="s">
        <v>1901</v>
      </c>
      <c r="K149" s="42"/>
    </row>
    <row r="150" spans="1:12" ht="16.5" customHeight="1" x14ac:dyDescent="0.25">
      <c r="A150" s="63" t="s">
        <v>302</v>
      </c>
      <c r="B150" s="63"/>
      <c r="C150" s="278" t="s">
        <v>735</v>
      </c>
      <c r="D150" s="279" t="s">
        <v>736</v>
      </c>
      <c r="E150" s="280"/>
      <c r="F150" s="21" t="s">
        <v>7</v>
      </c>
      <c r="G150" s="35"/>
      <c r="H150" s="35"/>
      <c r="I150" s="64" t="s">
        <v>356</v>
      </c>
      <c r="J150" s="42" t="s">
        <v>1224</v>
      </c>
      <c r="K150" s="41"/>
    </row>
    <row r="151" spans="1:12" ht="16.5" customHeight="1" x14ac:dyDescent="0.25">
      <c r="A151" s="63" t="s">
        <v>615</v>
      </c>
      <c r="B151" s="63"/>
      <c r="C151" s="278" t="s">
        <v>737</v>
      </c>
      <c r="D151" s="279" t="s">
        <v>738</v>
      </c>
      <c r="E151" s="280"/>
      <c r="F151" s="21" t="s">
        <v>7</v>
      </c>
      <c r="G151" s="35"/>
      <c r="H151" s="35"/>
      <c r="I151" s="64" t="s">
        <v>1226</v>
      </c>
      <c r="J151" s="42" t="s">
        <v>1225</v>
      </c>
      <c r="K151" s="41"/>
    </row>
    <row r="152" spans="1:12" s="9" customFormat="1" ht="16.5" customHeight="1" x14ac:dyDescent="0.25">
      <c r="A152" s="63" t="s">
        <v>303</v>
      </c>
      <c r="B152" s="63"/>
      <c r="C152" s="223" t="s">
        <v>839</v>
      </c>
      <c r="D152" s="73" t="s">
        <v>903</v>
      </c>
      <c r="E152" s="286"/>
      <c r="F152" s="21" t="s">
        <v>7</v>
      </c>
      <c r="G152" s="124"/>
      <c r="H152" s="73"/>
      <c r="I152" s="74"/>
      <c r="J152" s="511" t="s">
        <v>1565</v>
      </c>
      <c r="K152" s="144"/>
    </row>
    <row r="153" spans="1:12" s="9" customFormat="1" ht="16.5" customHeight="1" x14ac:dyDescent="0.25">
      <c r="A153" s="63" t="s">
        <v>304</v>
      </c>
      <c r="B153" s="63"/>
      <c r="C153" s="272" t="s">
        <v>841</v>
      </c>
      <c r="D153" s="73" t="s">
        <v>843</v>
      </c>
      <c r="E153" s="286" t="s">
        <v>301</v>
      </c>
      <c r="F153" s="21" t="s">
        <v>7</v>
      </c>
      <c r="G153" s="124"/>
      <c r="H153" s="73"/>
      <c r="I153" s="74"/>
      <c r="J153" s="512"/>
      <c r="K153" s="144"/>
    </row>
    <row r="154" spans="1:12" s="9" customFormat="1" ht="16.5" customHeight="1" x14ac:dyDescent="0.25">
      <c r="A154" s="63" t="s">
        <v>305</v>
      </c>
      <c r="B154" s="63"/>
      <c r="C154" s="272" t="s">
        <v>841</v>
      </c>
      <c r="D154" s="73" t="s">
        <v>844</v>
      </c>
      <c r="E154" s="286" t="s">
        <v>301</v>
      </c>
      <c r="F154" s="21" t="s">
        <v>7</v>
      </c>
      <c r="G154" s="124"/>
      <c r="H154" s="73"/>
      <c r="I154" s="74"/>
      <c r="J154" s="512"/>
      <c r="K154" s="144"/>
    </row>
    <row r="155" spans="1:12" s="9" customFormat="1" ht="16.5" customHeight="1" x14ac:dyDescent="0.25">
      <c r="A155" s="63" t="s">
        <v>306</v>
      </c>
      <c r="B155" s="63"/>
      <c r="C155" s="272" t="s">
        <v>841</v>
      </c>
      <c r="D155" s="73" t="s">
        <v>845</v>
      </c>
      <c r="E155" s="286" t="s">
        <v>308</v>
      </c>
      <c r="F155" s="21" t="s">
        <v>7</v>
      </c>
      <c r="G155" s="124"/>
      <c r="H155" s="73"/>
      <c r="I155" s="74"/>
      <c r="J155" s="512"/>
      <c r="K155" s="144"/>
    </row>
    <row r="156" spans="1:12" s="9" customFormat="1" ht="16.5" customHeight="1" x14ac:dyDescent="0.25">
      <c r="A156" s="63" t="s">
        <v>307</v>
      </c>
      <c r="B156" s="63"/>
      <c r="C156" s="272" t="s">
        <v>841</v>
      </c>
      <c r="D156" s="73" t="s">
        <v>846</v>
      </c>
      <c r="E156" s="286" t="s">
        <v>308</v>
      </c>
      <c r="F156" s="21" t="s">
        <v>7</v>
      </c>
      <c r="G156" s="124"/>
      <c r="H156" s="73"/>
      <c r="I156" s="74"/>
      <c r="J156" s="486"/>
      <c r="K156" s="144"/>
    </row>
    <row r="157" spans="1:12" s="9" customFormat="1" ht="16.5" customHeight="1" x14ac:dyDescent="0.25">
      <c r="A157" s="63" t="s">
        <v>342</v>
      </c>
      <c r="B157" s="63"/>
      <c r="C157" s="100" t="s">
        <v>841</v>
      </c>
      <c r="D157" s="73" t="s">
        <v>904</v>
      </c>
      <c r="E157" s="286"/>
      <c r="F157" s="21" t="s">
        <v>7</v>
      </c>
      <c r="G157" s="124"/>
      <c r="H157" s="73"/>
      <c r="I157" s="71" t="s">
        <v>584</v>
      </c>
      <c r="J157" s="470" t="s">
        <v>1566</v>
      </c>
      <c r="K157" s="144"/>
    </row>
    <row r="158" spans="1:12" s="9" customFormat="1" ht="16.5" customHeight="1" x14ac:dyDescent="0.25">
      <c r="A158" s="63" t="s">
        <v>343</v>
      </c>
      <c r="B158" s="63"/>
      <c r="C158" s="100" t="s">
        <v>841</v>
      </c>
      <c r="D158" s="73" t="s">
        <v>905</v>
      </c>
      <c r="E158" s="286" t="s">
        <v>309</v>
      </c>
      <c r="F158" s="21" t="s">
        <v>7</v>
      </c>
      <c r="G158" s="124"/>
      <c r="H158" s="73"/>
      <c r="I158" s="74"/>
      <c r="J158" s="471"/>
      <c r="K158" s="144"/>
    </row>
    <row r="159" spans="1:12" s="9" customFormat="1" ht="16.5" customHeight="1" x14ac:dyDescent="0.25">
      <c r="A159" s="63" t="s">
        <v>344</v>
      </c>
      <c r="B159" s="63"/>
      <c r="C159" s="100" t="s">
        <v>841</v>
      </c>
      <c r="D159" s="73" t="s">
        <v>906</v>
      </c>
      <c r="E159" s="286" t="s">
        <v>309</v>
      </c>
      <c r="F159" s="21" t="s">
        <v>7</v>
      </c>
      <c r="G159" s="124"/>
      <c r="H159" s="73"/>
      <c r="I159" s="74"/>
      <c r="J159" s="471"/>
      <c r="K159" s="144"/>
    </row>
    <row r="160" spans="1:12" s="9" customFormat="1" ht="16.5" customHeight="1" x14ac:dyDescent="0.25">
      <c r="A160" s="63" t="s">
        <v>345</v>
      </c>
      <c r="B160" s="63"/>
      <c r="C160" s="100" t="s">
        <v>841</v>
      </c>
      <c r="D160" s="73" t="s">
        <v>907</v>
      </c>
      <c r="E160" s="286" t="s">
        <v>310</v>
      </c>
      <c r="F160" s="21" t="s">
        <v>7</v>
      </c>
      <c r="G160" s="124"/>
      <c r="H160" s="73"/>
      <c r="I160" s="74"/>
      <c r="J160" s="471"/>
      <c r="K160" s="144"/>
    </row>
    <row r="161" spans="1:12" s="9" customFormat="1" ht="16.5" customHeight="1" x14ac:dyDescent="0.25">
      <c r="A161" s="63" t="s">
        <v>346</v>
      </c>
      <c r="B161" s="63"/>
      <c r="C161" s="100" t="s">
        <v>841</v>
      </c>
      <c r="D161" s="73" t="s">
        <v>908</v>
      </c>
      <c r="E161" s="286" t="s">
        <v>310</v>
      </c>
      <c r="F161" s="21" t="s">
        <v>7</v>
      </c>
      <c r="G161" s="124"/>
      <c r="H161" s="73"/>
      <c r="I161" s="74"/>
      <c r="J161" s="472"/>
      <c r="K161" s="144"/>
    </row>
    <row r="162" spans="1:12" s="9" customFormat="1" ht="16.5" customHeight="1" x14ac:dyDescent="0.25">
      <c r="A162" s="63" t="s">
        <v>347</v>
      </c>
      <c r="B162" s="314"/>
      <c r="C162" s="73" t="s">
        <v>1586</v>
      </c>
      <c r="D162" s="73" t="s">
        <v>1590</v>
      </c>
      <c r="E162" s="285"/>
      <c r="F162" s="21" t="s">
        <v>7</v>
      </c>
      <c r="G162" s="124"/>
      <c r="H162" s="73"/>
      <c r="I162" s="74"/>
      <c r="J162" s="420" t="s">
        <v>1987</v>
      </c>
      <c r="K162" s="319"/>
    </row>
    <row r="163" spans="1:12" s="9" customFormat="1" ht="16.5" customHeight="1" x14ac:dyDescent="0.25">
      <c r="A163" s="63" t="s">
        <v>348</v>
      </c>
      <c r="B163" s="314"/>
      <c r="C163" s="73" t="s">
        <v>1586</v>
      </c>
      <c r="D163" s="73" t="s">
        <v>1595</v>
      </c>
      <c r="E163" s="285"/>
      <c r="F163" s="21" t="s">
        <v>7</v>
      </c>
      <c r="G163" s="124"/>
      <c r="H163" s="73"/>
      <c r="I163" s="74"/>
      <c r="J163" s="318"/>
      <c r="K163" s="319"/>
    </row>
    <row r="164" spans="1:12" s="9" customFormat="1" ht="16.5" customHeight="1" x14ac:dyDescent="0.25">
      <c r="A164" s="63" t="s">
        <v>616</v>
      </c>
      <c r="B164" s="314"/>
      <c r="C164" s="73" t="s">
        <v>1586</v>
      </c>
      <c r="D164" s="73" t="s">
        <v>1591</v>
      </c>
      <c r="E164" s="285"/>
      <c r="F164" s="21" t="s">
        <v>7</v>
      </c>
      <c r="G164" s="124"/>
      <c r="H164" s="73"/>
      <c r="I164" s="74"/>
      <c r="J164" s="376" t="s">
        <v>1588</v>
      </c>
      <c r="K164" s="319"/>
    </row>
    <row r="165" spans="1:12" s="9" customFormat="1" ht="16.5" customHeight="1" x14ac:dyDescent="0.25">
      <c r="A165" s="63" t="s">
        <v>617</v>
      </c>
      <c r="B165" s="314"/>
      <c r="C165" s="73" t="s">
        <v>1586</v>
      </c>
      <c r="D165" s="73" t="s">
        <v>1592</v>
      </c>
      <c r="E165" s="285"/>
      <c r="F165" s="21" t="s">
        <v>7</v>
      </c>
      <c r="G165" s="124"/>
      <c r="H165" s="73"/>
      <c r="I165" s="74"/>
      <c r="J165" s="318"/>
      <c r="K165" s="319"/>
    </row>
    <row r="166" spans="1:12" s="9" customFormat="1" ht="16.5" customHeight="1" x14ac:dyDescent="0.25">
      <c r="A166" s="63" t="s">
        <v>618</v>
      </c>
      <c r="B166" s="314"/>
      <c r="C166" s="73" t="s">
        <v>1586</v>
      </c>
      <c r="D166" s="73" t="s">
        <v>1999</v>
      </c>
      <c r="E166" s="285"/>
      <c r="F166" s="21" t="s">
        <v>7</v>
      </c>
      <c r="G166" s="124"/>
      <c r="H166" s="73"/>
      <c r="I166" s="74"/>
      <c r="J166" s="418"/>
      <c r="K166" s="419"/>
    </row>
    <row r="167" spans="1:12" s="9" customFormat="1" ht="16.5" customHeight="1" x14ac:dyDescent="0.25">
      <c r="A167" s="63" t="s">
        <v>1929</v>
      </c>
      <c r="B167" s="382"/>
      <c r="C167" s="73" t="s">
        <v>1586</v>
      </c>
      <c r="D167" s="383" t="s">
        <v>1992</v>
      </c>
      <c r="E167" s="285"/>
      <c r="F167" s="21" t="s">
        <v>7</v>
      </c>
      <c r="G167" s="384"/>
      <c r="H167" s="383"/>
      <c r="I167" s="385"/>
      <c r="J167" s="422" t="s">
        <v>1991</v>
      </c>
      <c r="K167" s="423" t="s">
        <v>2005</v>
      </c>
    </row>
    <row r="168" spans="1:12" s="9" customFormat="1" ht="18" customHeight="1" x14ac:dyDescent="0.25">
      <c r="A168" s="63" t="s">
        <v>1821</v>
      </c>
      <c r="B168" s="314"/>
      <c r="C168" s="73" t="s">
        <v>1586</v>
      </c>
      <c r="D168" s="73" t="s">
        <v>1593</v>
      </c>
      <c r="E168" s="285"/>
      <c r="F168" s="21" t="s">
        <v>7</v>
      </c>
      <c r="G168" s="124"/>
      <c r="H168" s="73"/>
      <c r="I168" s="74"/>
      <c r="J168" s="376" t="s">
        <v>1589</v>
      </c>
      <c r="K168" s="319"/>
    </row>
    <row r="169" spans="1:12" s="9" customFormat="1" ht="16.5" customHeight="1" x14ac:dyDescent="0.25">
      <c r="A169" s="63" t="s">
        <v>619</v>
      </c>
      <c r="B169" s="314"/>
      <c r="C169" s="73" t="s">
        <v>1586</v>
      </c>
      <c r="D169" s="73" t="s">
        <v>1594</v>
      </c>
      <c r="E169" s="285"/>
      <c r="F169" s="21" t="s">
        <v>7</v>
      </c>
      <c r="G169" s="124" t="s">
        <v>1598</v>
      </c>
      <c r="H169" s="73"/>
      <c r="I169" s="74"/>
      <c r="J169" s="414" t="s">
        <v>1919</v>
      </c>
      <c r="K169" s="319"/>
    </row>
    <row r="170" spans="1:12" s="9" customFormat="1" ht="16.5" customHeight="1" x14ac:dyDescent="0.25">
      <c r="A170" s="63" t="s">
        <v>349</v>
      </c>
      <c r="B170" s="382"/>
      <c r="C170" s="73" t="s">
        <v>1586</v>
      </c>
      <c r="D170" s="73" t="s">
        <v>1924</v>
      </c>
      <c r="E170" s="285"/>
      <c r="F170" s="21" t="s">
        <v>7</v>
      </c>
      <c r="G170" s="384"/>
      <c r="H170" s="383"/>
      <c r="I170" s="387" t="s">
        <v>1820</v>
      </c>
      <c r="J170" s="414" t="s">
        <v>1859</v>
      </c>
      <c r="K170" s="386"/>
    </row>
    <row r="171" spans="1:12" s="9" customFormat="1" ht="16.5" customHeight="1" x14ac:dyDescent="0.25">
      <c r="A171" s="63" t="s">
        <v>350</v>
      </c>
      <c r="B171" s="382"/>
      <c r="C171" s="73" t="s">
        <v>1586</v>
      </c>
      <c r="D171" s="73" t="s">
        <v>1825</v>
      </c>
      <c r="E171" s="285"/>
      <c r="F171" s="21" t="s">
        <v>7</v>
      </c>
      <c r="G171" s="384"/>
      <c r="H171" s="383"/>
      <c r="K171" s="386"/>
    </row>
    <row r="172" spans="1:12" ht="16.5" customHeight="1" x14ac:dyDescent="0.25">
      <c r="A172" s="63" t="s">
        <v>1580</v>
      </c>
      <c r="B172" s="377"/>
      <c r="C172" s="100" t="s">
        <v>818</v>
      </c>
      <c r="D172" s="73" t="s">
        <v>1887</v>
      </c>
      <c r="E172" s="280" t="s">
        <v>44</v>
      </c>
      <c r="F172" s="21" t="s">
        <v>7</v>
      </c>
      <c r="G172" s="378"/>
      <c r="H172" s="378"/>
      <c r="I172" s="38" t="s">
        <v>1921</v>
      </c>
      <c r="J172" s="404" t="s">
        <v>1884</v>
      </c>
      <c r="K172" s="513" t="s">
        <v>1883</v>
      </c>
      <c r="L172" s="23"/>
    </row>
    <row r="173" spans="1:12" ht="16.5" customHeight="1" x14ac:dyDescent="0.25">
      <c r="A173" s="63" t="s">
        <v>1581</v>
      </c>
      <c r="B173" s="377"/>
      <c r="C173" s="100" t="s">
        <v>818</v>
      </c>
      <c r="D173" s="73" t="s">
        <v>1888</v>
      </c>
      <c r="E173" s="280" t="s">
        <v>44</v>
      </c>
      <c r="F173" s="21" t="s">
        <v>7</v>
      </c>
      <c r="G173" s="378"/>
      <c r="H173" s="378"/>
      <c r="I173" s="38" t="s">
        <v>529</v>
      </c>
      <c r="J173" s="404" t="s">
        <v>1885</v>
      </c>
      <c r="K173" s="514"/>
      <c r="L173" s="23"/>
    </row>
    <row r="174" spans="1:12" ht="16.5" customHeight="1" x14ac:dyDescent="0.25">
      <c r="A174" s="63" t="s">
        <v>1582</v>
      </c>
      <c r="B174" s="377"/>
      <c r="C174" s="100" t="s">
        <v>818</v>
      </c>
      <c r="D174" s="73" t="s">
        <v>1889</v>
      </c>
      <c r="E174" s="280" t="s">
        <v>1842</v>
      </c>
      <c r="F174" s="21" t="s">
        <v>7</v>
      </c>
      <c r="G174" s="378"/>
      <c r="H174" s="378"/>
      <c r="I174" s="42" t="s">
        <v>1819</v>
      </c>
      <c r="J174" s="404" t="s">
        <v>1886</v>
      </c>
      <c r="K174" s="515"/>
      <c r="L174" s="23"/>
    </row>
    <row r="175" spans="1:12" ht="16.5" customHeight="1" x14ac:dyDescent="0.25">
      <c r="A175" s="63" t="s">
        <v>1583</v>
      </c>
      <c r="B175" s="377"/>
      <c r="C175" s="100" t="s">
        <v>818</v>
      </c>
      <c r="D175" s="73" t="s">
        <v>1890</v>
      </c>
      <c r="E175" s="280"/>
      <c r="F175" s="21" t="s">
        <v>7</v>
      </c>
      <c r="G175" s="378"/>
      <c r="H175" s="378"/>
      <c r="I175" s="379"/>
      <c r="J175" s="380"/>
      <c r="K175" s="381"/>
      <c r="L175" s="23"/>
    </row>
    <row r="176" spans="1:12" ht="16.5" customHeight="1" x14ac:dyDescent="0.25">
      <c r="A176" s="63" t="s">
        <v>1584</v>
      </c>
      <c r="B176" s="377"/>
      <c r="C176" s="100" t="s">
        <v>818</v>
      </c>
      <c r="D176" s="73" t="s">
        <v>1891</v>
      </c>
      <c r="E176" s="280"/>
      <c r="F176" s="21" t="s">
        <v>7</v>
      </c>
      <c r="G176" s="378"/>
      <c r="H176" s="378"/>
      <c r="I176" s="379"/>
      <c r="J176" s="380"/>
      <c r="K176" s="381"/>
      <c r="L176" s="23"/>
    </row>
    <row r="177" spans="1:15" ht="16.5" customHeight="1" x14ac:dyDescent="0.25">
      <c r="A177" s="63" t="s">
        <v>1585</v>
      </c>
      <c r="B177" s="377"/>
      <c r="C177" s="100" t="s">
        <v>818</v>
      </c>
      <c r="D177" s="73" t="s">
        <v>1892</v>
      </c>
      <c r="E177" s="280"/>
      <c r="F177" s="21" t="s">
        <v>7</v>
      </c>
      <c r="G177" s="378"/>
      <c r="H177" s="378"/>
      <c r="I177" s="379"/>
      <c r="J177" s="380"/>
      <c r="K177" s="381"/>
      <c r="L177" s="23"/>
    </row>
    <row r="178" spans="1:15" ht="16.5" customHeight="1" x14ac:dyDescent="0.25">
      <c r="A178" s="63" t="s">
        <v>1993</v>
      </c>
      <c r="B178" s="63"/>
      <c r="C178" s="100" t="s">
        <v>818</v>
      </c>
      <c r="D178" s="73" t="s">
        <v>911</v>
      </c>
      <c r="E178" s="280" t="s">
        <v>44</v>
      </c>
      <c r="F178" s="21" t="s">
        <v>7</v>
      </c>
      <c r="G178" s="35"/>
      <c r="H178" s="35"/>
      <c r="I178" s="38" t="s">
        <v>528</v>
      </c>
      <c r="J178" s="38" t="s">
        <v>1835</v>
      </c>
      <c r="K178" s="381"/>
      <c r="L178" s="23"/>
    </row>
    <row r="179" spans="1:15" ht="16.5" customHeight="1" x14ac:dyDescent="0.25">
      <c r="A179" s="63" t="s">
        <v>1994</v>
      </c>
      <c r="B179" s="63"/>
      <c r="C179" s="100" t="s">
        <v>818</v>
      </c>
      <c r="D179" s="73" t="s">
        <v>912</v>
      </c>
      <c r="E179" s="280" t="s">
        <v>1840</v>
      </c>
      <c r="F179" s="21" t="s">
        <v>7</v>
      </c>
      <c r="G179" s="35"/>
      <c r="H179" s="35"/>
      <c r="I179" s="38" t="s">
        <v>529</v>
      </c>
      <c r="J179" s="38"/>
      <c r="K179" s="381"/>
      <c r="L179" s="23"/>
    </row>
    <row r="180" spans="1:15" ht="16.5" customHeight="1" x14ac:dyDescent="0.25">
      <c r="A180" s="505" t="s">
        <v>1995</v>
      </c>
      <c r="B180" s="63"/>
      <c r="C180" s="508" t="s">
        <v>818</v>
      </c>
      <c r="D180" s="100" t="s">
        <v>910</v>
      </c>
      <c r="E180" s="280"/>
      <c r="F180" s="21" t="s">
        <v>7</v>
      </c>
      <c r="G180" s="35"/>
      <c r="H180" s="35"/>
      <c r="I180" s="38" t="s">
        <v>1848</v>
      </c>
      <c r="J180" s="38"/>
      <c r="K180" s="381"/>
      <c r="L180" s="23"/>
      <c r="M180" s="23"/>
      <c r="N180" s="23"/>
      <c r="O180" s="23"/>
    </row>
    <row r="181" spans="1:15" ht="16.5" customHeight="1" x14ac:dyDescent="0.25">
      <c r="A181" s="506"/>
      <c r="B181" s="377"/>
      <c r="C181" s="509"/>
      <c r="D181" s="389" t="s">
        <v>1838</v>
      </c>
      <c r="E181" s="280" t="s">
        <v>1841</v>
      </c>
      <c r="F181" s="21" t="s">
        <v>7</v>
      </c>
      <c r="G181" s="378"/>
      <c r="H181" s="378"/>
      <c r="I181" s="388"/>
      <c r="J181" s="380"/>
      <c r="K181" s="381"/>
      <c r="L181" s="23"/>
      <c r="M181" s="23"/>
      <c r="N181" s="23"/>
      <c r="O181" s="23"/>
    </row>
    <row r="182" spans="1:15" ht="16.5" customHeight="1" x14ac:dyDescent="0.25">
      <c r="A182" s="506"/>
      <c r="B182" s="377"/>
      <c r="C182" s="509"/>
      <c r="D182" s="389" t="s">
        <v>1847</v>
      </c>
      <c r="E182" s="280" t="s">
        <v>1844</v>
      </c>
      <c r="F182" s="21" t="s">
        <v>7</v>
      </c>
      <c r="G182" s="378"/>
      <c r="H182" s="378"/>
      <c r="I182" s="388"/>
      <c r="J182" s="380"/>
      <c r="K182" s="381"/>
      <c r="L182" s="23"/>
      <c r="M182" s="23"/>
      <c r="N182" s="23"/>
      <c r="O182" s="23"/>
    </row>
    <row r="183" spans="1:15" ht="16.5" customHeight="1" x14ac:dyDescent="0.25">
      <c r="A183" s="507"/>
      <c r="B183" s="377"/>
      <c r="C183" s="510"/>
      <c r="D183" s="389" t="s">
        <v>1839</v>
      </c>
      <c r="E183" s="280" t="s">
        <v>1844</v>
      </c>
      <c r="F183" s="21" t="s">
        <v>7</v>
      </c>
      <c r="G183" s="378"/>
      <c r="H183" s="378"/>
      <c r="I183" s="388"/>
      <c r="J183" s="380"/>
      <c r="K183" s="381"/>
      <c r="L183" s="23"/>
      <c r="M183" s="23"/>
      <c r="N183" s="23"/>
      <c r="O183" s="23"/>
    </row>
    <row r="184" spans="1:15" ht="16.5" customHeight="1" x14ac:dyDescent="0.25">
      <c r="A184" s="63" t="s">
        <v>1996</v>
      </c>
      <c r="B184" s="63"/>
      <c r="C184" s="100" t="s">
        <v>818</v>
      </c>
      <c r="D184" s="100" t="s">
        <v>914</v>
      </c>
      <c r="E184" s="280"/>
      <c r="F184" s="21" t="s">
        <v>7</v>
      </c>
      <c r="G184" s="35"/>
      <c r="H184" s="35"/>
      <c r="I184" s="36"/>
      <c r="J184" s="38" t="s">
        <v>1219</v>
      </c>
      <c r="K184" s="41"/>
      <c r="L184" s="23"/>
    </row>
    <row r="185" spans="1:15" ht="16.5" customHeight="1" x14ac:dyDescent="0.25">
      <c r="A185" s="63" t="s">
        <v>1930</v>
      </c>
      <c r="B185" s="63"/>
      <c r="C185" s="100" t="s">
        <v>818</v>
      </c>
      <c r="D185" s="100" t="s">
        <v>1369</v>
      </c>
      <c r="E185" s="280"/>
      <c r="F185" s="21" t="s">
        <v>7</v>
      </c>
      <c r="G185" s="35"/>
      <c r="H185" s="35"/>
      <c r="I185" s="36"/>
      <c r="J185" s="38"/>
      <c r="K185" s="41"/>
      <c r="L185" s="23"/>
    </row>
    <row r="186" spans="1:15" ht="16.5" customHeight="1" x14ac:dyDescent="0.25">
      <c r="A186" s="63" t="s">
        <v>1816</v>
      </c>
      <c r="B186" s="377"/>
      <c r="C186" s="100" t="s">
        <v>818</v>
      </c>
      <c r="D186" s="100" t="s">
        <v>1836</v>
      </c>
      <c r="E186" s="280"/>
      <c r="F186" s="21" t="s">
        <v>7</v>
      </c>
      <c r="G186" s="378"/>
      <c r="H186" s="378"/>
      <c r="I186" s="379"/>
      <c r="J186" s="380"/>
      <c r="K186" s="502" t="s">
        <v>1909</v>
      </c>
      <c r="L186" s="23"/>
    </row>
    <row r="187" spans="1:15" ht="16.5" customHeight="1" x14ac:dyDescent="0.25">
      <c r="A187" s="63" t="s">
        <v>1817</v>
      </c>
      <c r="B187" s="377"/>
      <c r="C187" s="100" t="s">
        <v>818</v>
      </c>
      <c r="D187" s="100" t="s">
        <v>1830</v>
      </c>
      <c r="E187" s="280"/>
      <c r="F187" s="21" t="s">
        <v>7</v>
      </c>
      <c r="G187" s="378"/>
      <c r="H187" s="378"/>
      <c r="I187" s="379"/>
      <c r="J187" s="380"/>
      <c r="K187" s="503"/>
      <c r="L187" s="23"/>
    </row>
    <row r="188" spans="1:15" ht="16.5" customHeight="1" x14ac:dyDescent="0.25">
      <c r="A188" s="63" t="s">
        <v>1822</v>
      </c>
      <c r="B188" s="63"/>
      <c r="C188" s="100" t="s">
        <v>818</v>
      </c>
      <c r="D188" s="100" t="s">
        <v>1831</v>
      </c>
      <c r="E188" s="280"/>
      <c r="F188" s="21" t="s">
        <v>7</v>
      </c>
      <c r="G188" s="35"/>
      <c r="H188" s="35"/>
      <c r="I188" s="36"/>
      <c r="J188" s="38"/>
      <c r="K188" s="504"/>
      <c r="L188" s="23"/>
    </row>
    <row r="189" spans="1:15" ht="16.5" customHeight="1" x14ac:dyDescent="0.25">
      <c r="A189" s="63" t="s">
        <v>1832</v>
      </c>
      <c r="B189" s="63"/>
      <c r="C189" s="100" t="s">
        <v>683</v>
      </c>
      <c r="D189" s="100" t="s">
        <v>915</v>
      </c>
      <c r="E189" s="280" t="s">
        <v>47</v>
      </c>
      <c r="F189" s="21" t="s">
        <v>7</v>
      </c>
      <c r="G189" s="35"/>
      <c r="H189" s="35"/>
      <c r="I189" s="36"/>
      <c r="J189" s="38" t="s">
        <v>264</v>
      </c>
      <c r="K189" s="41"/>
      <c r="L189" s="23"/>
    </row>
    <row r="190" spans="1:15" ht="16.5" customHeight="1" x14ac:dyDescent="0.25">
      <c r="A190" s="63" t="s">
        <v>1833</v>
      </c>
      <c r="B190" s="63"/>
      <c r="C190" s="100" t="s">
        <v>683</v>
      </c>
      <c r="D190" s="100" t="s">
        <v>2010</v>
      </c>
      <c r="E190" s="280" t="s">
        <v>265</v>
      </c>
      <c r="F190" s="21" t="s">
        <v>7</v>
      </c>
      <c r="G190" s="35"/>
      <c r="H190" s="35"/>
      <c r="I190" s="36"/>
      <c r="J190" s="38" t="s">
        <v>211</v>
      </c>
      <c r="K190" s="41"/>
      <c r="L190" s="23"/>
    </row>
    <row r="191" spans="1:15" ht="16.5" customHeight="1" x14ac:dyDescent="0.25">
      <c r="A191" s="63" t="s">
        <v>1997</v>
      </c>
      <c r="B191" s="377"/>
      <c r="C191" s="100" t="s">
        <v>649</v>
      </c>
      <c r="D191" s="100" t="s">
        <v>2009</v>
      </c>
      <c r="E191" s="280"/>
      <c r="F191" s="21" t="s">
        <v>7</v>
      </c>
      <c r="G191" s="378"/>
      <c r="H191" s="378"/>
      <c r="I191" s="379"/>
      <c r="J191" s="380" t="s">
        <v>2008</v>
      </c>
      <c r="K191" s="381"/>
      <c r="L191" s="23"/>
    </row>
    <row r="192" spans="1:15" ht="16.5" customHeight="1" x14ac:dyDescent="0.25">
      <c r="A192" s="63" t="s">
        <v>1998</v>
      </c>
      <c r="B192" s="63"/>
      <c r="C192" s="100" t="s">
        <v>649</v>
      </c>
      <c r="D192" s="100" t="s">
        <v>851</v>
      </c>
      <c r="E192" s="280"/>
      <c r="F192" s="21" t="s">
        <v>7</v>
      </c>
      <c r="G192" s="35"/>
      <c r="H192" s="35"/>
      <c r="I192" s="36"/>
      <c r="J192" s="64" t="s">
        <v>1213</v>
      </c>
      <c r="K192" s="41"/>
      <c r="L192" s="23"/>
    </row>
    <row r="193" spans="1:12" ht="16.5" customHeight="1" x14ac:dyDescent="0.25">
      <c r="A193" s="63" t="s">
        <v>2007</v>
      </c>
      <c r="B193" s="63"/>
      <c r="C193" s="100" t="s">
        <v>644</v>
      </c>
      <c r="D193" s="100" t="s">
        <v>853</v>
      </c>
      <c r="E193" s="280"/>
      <c r="F193" s="21" t="s">
        <v>7</v>
      </c>
      <c r="G193" s="35"/>
      <c r="H193" s="35"/>
      <c r="I193" s="36" t="s">
        <v>1422</v>
      </c>
      <c r="J193" s="38"/>
      <c r="K193" s="41"/>
      <c r="L193" s="23"/>
    </row>
    <row r="194" spans="1:12" ht="16.5" customHeight="1" x14ac:dyDescent="0.25">
      <c r="L194" s="23"/>
    </row>
    <row r="195" spans="1:12" ht="16.5" customHeight="1" x14ac:dyDescent="0.25">
      <c r="L195" s="23"/>
    </row>
    <row r="196" spans="1:12" x14ac:dyDescent="0.25">
      <c r="L196" s="23"/>
    </row>
    <row r="197" spans="1:12" x14ac:dyDescent="0.25">
      <c r="L197" s="23"/>
    </row>
    <row r="198" spans="1:12" x14ac:dyDescent="0.25">
      <c r="L198" s="23"/>
    </row>
    <row r="199" spans="1:12" x14ac:dyDescent="0.25">
      <c r="L199" s="23"/>
    </row>
    <row r="200" spans="1:12" x14ac:dyDescent="0.25">
      <c r="L200" s="23"/>
    </row>
    <row r="201" spans="1:12" x14ac:dyDescent="0.25">
      <c r="L201" s="23"/>
    </row>
    <row r="202" spans="1:12" x14ac:dyDescent="0.25">
      <c r="L202" s="23"/>
    </row>
    <row r="203" spans="1:12" x14ac:dyDescent="0.25">
      <c r="L203" s="23"/>
    </row>
    <row r="204" spans="1:12" x14ac:dyDescent="0.25">
      <c r="L204" s="23"/>
    </row>
    <row r="205" spans="1:12" x14ac:dyDescent="0.25">
      <c r="L205" s="23"/>
    </row>
    <row r="206" spans="1:12" x14ac:dyDescent="0.25">
      <c r="L206" s="23"/>
    </row>
    <row r="207" spans="1:12" x14ac:dyDescent="0.25">
      <c r="L207" s="23"/>
    </row>
    <row r="208" spans="1:12" x14ac:dyDescent="0.25">
      <c r="L208" s="23"/>
    </row>
    <row r="209" spans="12:12" x14ac:dyDescent="0.25">
      <c r="L209" s="23"/>
    </row>
    <row r="210" spans="12:12" x14ac:dyDescent="0.25">
      <c r="L210" s="23"/>
    </row>
    <row r="211" spans="12:12" x14ac:dyDescent="0.25">
      <c r="L211" s="23"/>
    </row>
    <row r="212" spans="12:12" x14ac:dyDescent="0.25">
      <c r="L212" s="23"/>
    </row>
    <row r="213" spans="12:12" x14ac:dyDescent="0.25">
      <c r="L213" s="23"/>
    </row>
    <row r="214" spans="12:12" x14ac:dyDescent="0.25">
      <c r="L214" s="23"/>
    </row>
    <row r="215" spans="12:12" x14ac:dyDescent="0.25">
      <c r="L215" s="23"/>
    </row>
    <row r="216" spans="12:12" x14ac:dyDescent="0.25">
      <c r="L216" s="23"/>
    </row>
    <row r="217" spans="12:12" x14ac:dyDescent="0.25">
      <c r="L217" s="23"/>
    </row>
    <row r="218" spans="12:12" x14ac:dyDescent="0.25">
      <c r="L218" s="23"/>
    </row>
    <row r="219" spans="12:12" x14ac:dyDescent="0.25">
      <c r="L219" s="23"/>
    </row>
    <row r="220" spans="12:12" x14ac:dyDescent="0.25">
      <c r="L220" s="23"/>
    </row>
    <row r="221" spans="12:12" x14ac:dyDescent="0.25">
      <c r="L221" s="23"/>
    </row>
    <row r="222" spans="12:12" x14ac:dyDescent="0.25">
      <c r="L222" s="23"/>
    </row>
    <row r="223" spans="12:12" x14ac:dyDescent="0.25">
      <c r="L223" s="23"/>
    </row>
    <row r="224" spans="12:12" x14ac:dyDescent="0.25">
      <c r="L224" s="23"/>
    </row>
    <row r="225" spans="12:12" x14ac:dyDescent="0.25">
      <c r="L225" s="23"/>
    </row>
    <row r="226" spans="12:12" x14ac:dyDescent="0.25">
      <c r="L226" s="23"/>
    </row>
    <row r="227" spans="12:12" x14ac:dyDescent="0.25">
      <c r="L227" s="23"/>
    </row>
    <row r="228" spans="12:12" x14ac:dyDescent="0.25">
      <c r="L228" s="23"/>
    </row>
    <row r="229" spans="12:12" x14ac:dyDescent="0.25">
      <c r="L229" s="23"/>
    </row>
    <row r="230" spans="12:12" x14ac:dyDescent="0.25">
      <c r="L230" s="23"/>
    </row>
    <row r="231" spans="12:12" x14ac:dyDescent="0.25">
      <c r="L231" s="23"/>
    </row>
    <row r="232" spans="12:12" x14ac:dyDescent="0.25">
      <c r="L232" s="23"/>
    </row>
    <row r="233" spans="12:12" x14ac:dyDescent="0.25">
      <c r="L233" s="23"/>
    </row>
    <row r="234" spans="12:12" x14ac:dyDescent="0.25">
      <c r="L234" s="23"/>
    </row>
    <row r="235" spans="12:12" x14ac:dyDescent="0.25">
      <c r="L235" s="23"/>
    </row>
    <row r="236" spans="12:12" x14ac:dyDescent="0.25">
      <c r="L236" s="23"/>
    </row>
    <row r="237" spans="12:12" x14ac:dyDescent="0.25">
      <c r="L237" s="23"/>
    </row>
    <row r="238" spans="12:12" x14ac:dyDescent="0.25">
      <c r="L238" s="23"/>
    </row>
    <row r="239" spans="12:12" x14ac:dyDescent="0.25">
      <c r="L239" s="23"/>
    </row>
    <row r="240" spans="12:12" x14ac:dyDescent="0.25">
      <c r="L240" s="23"/>
    </row>
    <row r="241" spans="12:12" x14ac:dyDescent="0.25">
      <c r="L241" s="23"/>
    </row>
    <row r="242" spans="12:12" x14ac:dyDescent="0.25">
      <c r="L242" s="23"/>
    </row>
    <row r="243" spans="12:12" x14ac:dyDescent="0.25">
      <c r="L243" s="23"/>
    </row>
    <row r="244" spans="12:12" x14ac:dyDescent="0.25">
      <c r="L244" s="23"/>
    </row>
    <row r="245" spans="12:12" x14ac:dyDescent="0.25">
      <c r="L245" s="23"/>
    </row>
    <row r="246" spans="12:12" x14ac:dyDescent="0.25">
      <c r="L246" s="23"/>
    </row>
    <row r="247" spans="12:12" x14ac:dyDescent="0.25">
      <c r="L247" s="23"/>
    </row>
    <row r="248" spans="12:12" x14ac:dyDescent="0.25">
      <c r="L248" s="23"/>
    </row>
    <row r="249" spans="12:12" x14ac:dyDescent="0.25">
      <c r="L249" s="23"/>
    </row>
    <row r="250" spans="12:12" x14ac:dyDescent="0.25">
      <c r="L250" s="23"/>
    </row>
    <row r="251" spans="12:12" x14ac:dyDescent="0.25">
      <c r="L251" s="23"/>
    </row>
    <row r="252" spans="12:12" x14ac:dyDescent="0.25">
      <c r="L252" s="23"/>
    </row>
    <row r="253" spans="12:12" x14ac:dyDescent="0.25">
      <c r="L253" s="23"/>
    </row>
    <row r="254" spans="12:12" x14ac:dyDescent="0.25">
      <c r="L254" s="23"/>
    </row>
    <row r="255" spans="12:12" x14ac:dyDescent="0.25">
      <c r="L255" s="23"/>
    </row>
    <row r="256" spans="12:12" x14ac:dyDescent="0.25">
      <c r="L256" s="23"/>
    </row>
    <row r="257" spans="12:12" x14ac:dyDescent="0.25">
      <c r="L257" s="23"/>
    </row>
    <row r="258" spans="12:12" x14ac:dyDescent="0.25">
      <c r="L258" s="23"/>
    </row>
    <row r="259" spans="12:12" x14ac:dyDescent="0.25">
      <c r="L259" s="23"/>
    </row>
    <row r="260" spans="12:12" x14ac:dyDescent="0.25">
      <c r="L260" s="23"/>
    </row>
    <row r="261" spans="12:12" x14ac:dyDescent="0.25">
      <c r="L261" s="23"/>
    </row>
    <row r="262" spans="12:12" x14ac:dyDescent="0.25">
      <c r="L262" s="23"/>
    </row>
    <row r="263" spans="12:12" x14ac:dyDescent="0.25">
      <c r="L263" s="23"/>
    </row>
    <row r="264" spans="12:12" x14ac:dyDescent="0.25">
      <c r="L264" s="23"/>
    </row>
    <row r="265" spans="12:12" x14ac:dyDescent="0.25">
      <c r="L265" s="23"/>
    </row>
    <row r="266" spans="12:12" x14ac:dyDescent="0.25">
      <c r="L266" s="23"/>
    </row>
    <row r="267" spans="12:12" x14ac:dyDescent="0.25">
      <c r="L267" s="23"/>
    </row>
    <row r="268" spans="12:12" x14ac:dyDescent="0.25">
      <c r="L268" s="23"/>
    </row>
    <row r="269" spans="12:12" x14ac:dyDescent="0.25">
      <c r="L269" s="23"/>
    </row>
    <row r="270" spans="12:12" x14ac:dyDescent="0.25">
      <c r="L270" s="23"/>
    </row>
    <row r="271" spans="12:12" x14ac:dyDescent="0.25">
      <c r="L271" s="23"/>
    </row>
    <row r="272" spans="12:12" x14ac:dyDescent="0.25">
      <c r="L272" s="23"/>
    </row>
    <row r="273" spans="12:12" x14ac:dyDescent="0.25">
      <c r="L273" s="23"/>
    </row>
    <row r="274" spans="12:12" x14ac:dyDescent="0.25">
      <c r="L274" s="23"/>
    </row>
    <row r="275" spans="12:12" x14ac:dyDescent="0.25">
      <c r="L275" s="23"/>
    </row>
    <row r="276" spans="12:12" x14ac:dyDescent="0.25">
      <c r="L276" s="23"/>
    </row>
    <row r="277" spans="12:12" x14ac:dyDescent="0.25">
      <c r="L277" s="23"/>
    </row>
    <row r="278" spans="12:12" x14ac:dyDescent="0.25">
      <c r="L278" s="23"/>
    </row>
    <row r="279" spans="12:12" x14ac:dyDescent="0.25">
      <c r="L279" s="23"/>
    </row>
    <row r="280" spans="12:12" x14ac:dyDescent="0.25">
      <c r="L280" s="23"/>
    </row>
    <row r="281" spans="12:12" x14ac:dyDescent="0.25">
      <c r="L281" s="23"/>
    </row>
    <row r="282" spans="12:12" x14ac:dyDescent="0.25">
      <c r="L282" s="23"/>
    </row>
    <row r="283" spans="12:12" x14ac:dyDescent="0.25">
      <c r="L283" s="23"/>
    </row>
    <row r="284" spans="12:12" x14ac:dyDescent="0.25">
      <c r="L284" s="23"/>
    </row>
    <row r="285" spans="12:12" x14ac:dyDescent="0.25">
      <c r="L285" s="23"/>
    </row>
    <row r="286" spans="12:12" x14ac:dyDescent="0.25">
      <c r="L286" s="23"/>
    </row>
    <row r="287" spans="12:12" x14ac:dyDescent="0.25">
      <c r="L287" s="23"/>
    </row>
    <row r="288" spans="12:12" x14ac:dyDescent="0.25">
      <c r="L288" s="23"/>
    </row>
    <row r="289" spans="12:12" x14ac:dyDescent="0.25">
      <c r="L289" s="23"/>
    </row>
    <row r="290" spans="12:12" x14ac:dyDescent="0.25">
      <c r="L290" s="23"/>
    </row>
    <row r="291" spans="12:12" x14ac:dyDescent="0.25">
      <c r="L291" s="23"/>
    </row>
    <row r="292" spans="12:12" x14ac:dyDescent="0.25">
      <c r="L292" s="23"/>
    </row>
    <row r="293" spans="12:12" x14ac:dyDescent="0.25">
      <c r="L293" s="23"/>
    </row>
    <row r="294" spans="12:12" x14ac:dyDescent="0.25">
      <c r="L294" s="23"/>
    </row>
    <row r="295" spans="12:12" x14ac:dyDescent="0.25">
      <c r="L295" s="23"/>
    </row>
    <row r="296" spans="12:12" x14ac:dyDescent="0.25">
      <c r="L296" s="23"/>
    </row>
    <row r="297" spans="12:12" x14ac:dyDescent="0.25">
      <c r="L297" s="23"/>
    </row>
    <row r="298" spans="12:12" x14ac:dyDescent="0.25">
      <c r="L298" s="23"/>
    </row>
    <row r="299" spans="12:12" x14ac:dyDescent="0.25">
      <c r="L299" s="23"/>
    </row>
    <row r="300" spans="12:12" x14ac:dyDescent="0.25">
      <c r="L300" s="23"/>
    </row>
    <row r="301" spans="12:12" x14ac:dyDescent="0.25">
      <c r="L301" s="23"/>
    </row>
    <row r="302" spans="12:12" x14ac:dyDescent="0.25">
      <c r="L302" s="23"/>
    </row>
    <row r="303" spans="12:12" x14ac:dyDescent="0.25">
      <c r="L303" s="23"/>
    </row>
    <row r="304" spans="12:12" x14ac:dyDescent="0.25">
      <c r="L304" s="23"/>
    </row>
    <row r="305" spans="12:12" x14ac:dyDescent="0.25">
      <c r="L305" s="23"/>
    </row>
    <row r="306" spans="12:12" x14ac:dyDescent="0.25">
      <c r="L306" s="23"/>
    </row>
    <row r="307" spans="12:12" x14ac:dyDescent="0.25">
      <c r="L307" s="23"/>
    </row>
    <row r="308" spans="12:12" x14ac:dyDescent="0.25">
      <c r="L308" s="23"/>
    </row>
    <row r="309" spans="12:12" x14ac:dyDescent="0.25">
      <c r="L309" s="23"/>
    </row>
    <row r="310" spans="12:12" x14ac:dyDescent="0.25">
      <c r="L310" s="23"/>
    </row>
    <row r="311" spans="12:12" x14ac:dyDescent="0.25">
      <c r="L311" s="23"/>
    </row>
    <row r="312" spans="12:12" x14ac:dyDescent="0.25">
      <c r="L312" s="23"/>
    </row>
    <row r="313" spans="12:12" x14ac:dyDescent="0.25">
      <c r="L313" s="23"/>
    </row>
    <row r="314" spans="12:12" x14ac:dyDescent="0.25">
      <c r="L314" s="23"/>
    </row>
    <row r="315" spans="12:12" x14ac:dyDescent="0.25">
      <c r="L315" s="23"/>
    </row>
    <row r="316" spans="12:12" x14ac:dyDescent="0.25">
      <c r="L316" s="23"/>
    </row>
    <row r="317" spans="12:12" x14ac:dyDescent="0.25">
      <c r="L317" s="23"/>
    </row>
    <row r="318" spans="12:12" x14ac:dyDescent="0.25">
      <c r="L318" s="23"/>
    </row>
    <row r="319" spans="12:12" x14ac:dyDescent="0.25">
      <c r="L319" s="23"/>
    </row>
    <row r="320" spans="12:12" x14ac:dyDescent="0.25">
      <c r="L320" s="23"/>
    </row>
    <row r="321" spans="12:12" x14ac:dyDescent="0.25">
      <c r="L321" s="23"/>
    </row>
    <row r="322" spans="12:12" x14ac:dyDescent="0.25">
      <c r="L322" s="23"/>
    </row>
    <row r="323" spans="12:12" x14ac:dyDescent="0.25">
      <c r="L323" s="23"/>
    </row>
    <row r="324" spans="12:12" x14ac:dyDescent="0.25">
      <c r="L324" s="23"/>
    </row>
    <row r="325" spans="12:12" x14ac:dyDescent="0.25">
      <c r="L325" s="23"/>
    </row>
    <row r="326" spans="12:12" x14ac:dyDescent="0.25">
      <c r="L326" s="23"/>
    </row>
    <row r="327" spans="12:12" x14ac:dyDescent="0.25">
      <c r="L327" s="23"/>
    </row>
    <row r="328" spans="12:12" x14ac:dyDescent="0.25">
      <c r="L328" s="23"/>
    </row>
    <row r="329" spans="12:12" x14ac:dyDescent="0.25">
      <c r="L329" s="23"/>
    </row>
    <row r="330" spans="12:12" x14ac:dyDescent="0.25">
      <c r="L330" s="23"/>
    </row>
    <row r="331" spans="12:12" x14ac:dyDescent="0.25">
      <c r="L331" s="23"/>
    </row>
    <row r="332" spans="12:12" x14ac:dyDescent="0.25">
      <c r="L332" s="23"/>
    </row>
    <row r="333" spans="12:12" x14ac:dyDescent="0.25">
      <c r="L333" s="23"/>
    </row>
    <row r="334" spans="12:12" x14ac:dyDescent="0.25">
      <c r="L334" s="23"/>
    </row>
    <row r="335" spans="12:12" x14ac:dyDescent="0.25">
      <c r="L335" s="23"/>
    </row>
    <row r="336" spans="12:12" x14ac:dyDescent="0.25">
      <c r="L336" s="23"/>
    </row>
    <row r="337" spans="12:12" x14ac:dyDescent="0.25">
      <c r="L337" s="23"/>
    </row>
    <row r="338" spans="12:12" x14ac:dyDescent="0.25">
      <c r="L338" s="23"/>
    </row>
    <row r="339" spans="12:12" x14ac:dyDescent="0.25">
      <c r="L339" s="23"/>
    </row>
    <row r="340" spans="12:12" x14ac:dyDescent="0.25">
      <c r="L340" s="23"/>
    </row>
  </sheetData>
  <mergeCells count="16">
    <mergeCell ref="K10:K11"/>
    <mergeCell ref="D1:D8"/>
    <mergeCell ref="E1:E8"/>
    <mergeCell ref="J68:J74"/>
    <mergeCell ref="J118:J121"/>
    <mergeCell ref="J130:J133"/>
    <mergeCell ref="J134:J137"/>
    <mergeCell ref="J138:J141"/>
    <mergeCell ref="J142:J145"/>
    <mergeCell ref="J126:J129"/>
    <mergeCell ref="K186:K188"/>
    <mergeCell ref="A180:A183"/>
    <mergeCell ref="C180:C183"/>
    <mergeCell ref="J157:J161"/>
    <mergeCell ref="J152:J156"/>
    <mergeCell ref="K172:K174"/>
  </mergeCells>
  <phoneticPr fontId="10"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80" r:id="rId7" xr:uid="{00000000-0004-0000-0300-000006000000}"/>
    <hyperlink ref="D178" r:id="rId8" xr:uid="{00000000-0004-0000-0300-000007000000}"/>
    <hyperlink ref="D179"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9" r:id="rId22" xr:uid="{00000000-0004-0000-0300-000015000000}"/>
    <hyperlink ref="D174" r:id="rId23" display="Force_Sensor_Value2@Power_Button" xr:uid="{00000000-0004-0000-0300-000016000000}"/>
    <hyperlink ref="D172" r:id="rId24" xr:uid="{00000000-0004-0000-0300-000017000000}"/>
    <hyperlink ref="D173" r:id="rId25" display="Force_Sensor_Value2@Volume_UP" xr:uid="{00000000-0004-0000-0300-000018000000}"/>
    <hyperlink ref="D177" r:id="rId26" xr:uid="{00000000-0004-0000-0300-000019000000}"/>
    <hyperlink ref="D175" r:id="rId27" xr:uid="{00000000-0004-0000-0300-00001A000000}"/>
    <hyperlink ref="D176" r:id="rId28" xr:uid="{00000000-0004-0000-0300-00001B000000}"/>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78"/>
  <sheetViews>
    <sheetView topLeftCell="A4" workbookViewId="0">
      <selection activeCell="E30" sqref="E30"/>
    </sheetView>
  </sheetViews>
  <sheetFormatPr defaultColWidth="8.625" defaultRowHeight="15.75" x14ac:dyDescent="0.25"/>
  <cols>
    <col min="1" max="2" width="9.375" style="1" customWidth="1"/>
    <col min="3" max="3" width="13.625" style="1" customWidth="1"/>
    <col min="4" max="4" width="44.375" style="1" customWidth="1"/>
    <col min="5" max="5" width="52.37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x14ac:dyDescent="0.25">
      <c r="A1" s="26"/>
      <c r="B1" s="26"/>
      <c r="C1" s="26"/>
      <c r="D1" s="521" t="s">
        <v>1049</v>
      </c>
      <c r="E1" s="522"/>
      <c r="F1" s="27"/>
      <c r="G1" s="75" t="s">
        <v>176</v>
      </c>
      <c r="H1" s="26"/>
      <c r="I1" s="26"/>
      <c r="J1" s="26"/>
    </row>
    <row r="2" spans="1:10" s="28" customFormat="1" x14ac:dyDescent="0.25">
      <c r="A2" s="26"/>
      <c r="B2" s="26"/>
      <c r="C2" s="26"/>
      <c r="D2" s="522"/>
      <c r="E2" s="522"/>
      <c r="F2" s="76" t="s">
        <v>0</v>
      </c>
      <c r="G2" s="77">
        <f>COUNTIF(F13:F180,"Not POR")</f>
        <v>1</v>
      </c>
      <c r="H2" s="26"/>
      <c r="I2" s="26"/>
      <c r="J2" s="26"/>
    </row>
    <row r="3" spans="1:10" s="28" customFormat="1" x14ac:dyDescent="0.25">
      <c r="A3" s="26"/>
      <c r="B3" s="26"/>
      <c r="C3" s="26"/>
      <c r="D3" s="522"/>
      <c r="E3" s="522"/>
      <c r="F3" s="78" t="s">
        <v>49</v>
      </c>
      <c r="G3" s="77">
        <f>COUNTIF(F13:F173,"CHN validation")</f>
        <v>0</v>
      </c>
      <c r="H3" s="26"/>
      <c r="I3" s="26"/>
      <c r="J3" s="26"/>
    </row>
    <row r="4" spans="1:10" s="28" customFormat="1" x14ac:dyDescent="0.25">
      <c r="A4" s="26"/>
      <c r="B4" s="26"/>
      <c r="C4" s="26"/>
      <c r="D4" s="522"/>
      <c r="E4" s="522"/>
      <c r="F4" s="79" t="s">
        <v>177</v>
      </c>
      <c r="G4" s="77">
        <f>COUNTIF(F14:F174,"New Item")</f>
        <v>0</v>
      </c>
      <c r="H4" s="26"/>
      <c r="I4" s="26"/>
      <c r="J4" s="26"/>
    </row>
    <row r="5" spans="1:10" s="28" customFormat="1" x14ac:dyDescent="0.25">
      <c r="A5" s="26"/>
      <c r="B5" s="26"/>
      <c r="C5" s="26"/>
      <c r="D5" s="522"/>
      <c r="E5" s="522"/>
      <c r="F5" s="80" t="s">
        <v>51</v>
      </c>
      <c r="G5" s="77">
        <f>COUNTIF(F14:F175,"Pending update")</f>
        <v>0</v>
      </c>
      <c r="H5" s="26"/>
      <c r="I5" s="26"/>
      <c r="J5" s="26"/>
    </row>
    <row r="6" spans="1:10" s="28" customFormat="1" x14ac:dyDescent="0.25">
      <c r="A6" s="26"/>
      <c r="B6" s="26"/>
      <c r="C6" s="26"/>
      <c r="D6" s="522"/>
      <c r="E6" s="522"/>
      <c r="F6" s="81" t="s">
        <v>1</v>
      </c>
      <c r="G6" s="77">
        <f>COUNTIF(F14:F176,"Modified")</f>
        <v>1</v>
      </c>
      <c r="H6" s="26"/>
      <c r="I6" s="26"/>
      <c r="J6" s="26"/>
    </row>
    <row r="7" spans="1:10" s="28" customFormat="1" x14ac:dyDescent="0.25">
      <c r="A7" s="26"/>
      <c r="B7" s="26"/>
      <c r="C7" s="26"/>
      <c r="D7" s="522"/>
      <c r="E7" s="522"/>
      <c r="F7" s="82" t="s">
        <v>178</v>
      </c>
      <c r="G7" s="77">
        <f>COUNTIF(F10:F180,"Ready")</f>
        <v>161</v>
      </c>
      <c r="H7" s="26"/>
      <c r="I7" s="26"/>
      <c r="J7" s="26"/>
    </row>
    <row r="8" spans="1:10" s="28" customFormat="1" ht="16.5" thickBot="1" x14ac:dyDescent="0.3">
      <c r="A8" s="26"/>
      <c r="B8" s="26"/>
      <c r="C8" s="26"/>
      <c r="D8" s="523"/>
      <c r="E8" s="523"/>
      <c r="F8" s="83" t="s">
        <v>2</v>
      </c>
      <c r="G8" s="77">
        <f>COUNTIF(F12:F178,"Not ready")</f>
        <v>0</v>
      </c>
      <c r="H8" s="26"/>
      <c r="I8" s="26"/>
      <c r="J8" s="26"/>
    </row>
    <row r="9" spans="1:10" s="28" customFormat="1" ht="39.950000000000003" customHeight="1" x14ac:dyDescent="0.25">
      <c r="A9" s="29" t="s">
        <v>53</v>
      </c>
      <c r="B9" s="154" t="s">
        <v>579</v>
      </c>
      <c r="C9" s="5" t="s">
        <v>640</v>
      </c>
      <c r="D9" s="5" t="s">
        <v>641</v>
      </c>
      <c r="E9" s="31" t="s">
        <v>1052</v>
      </c>
      <c r="F9" s="84" t="s">
        <v>3</v>
      </c>
      <c r="G9" s="32" t="s">
        <v>179</v>
      </c>
      <c r="H9" s="30" t="s">
        <v>4</v>
      </c>
      <c r="I9" s="30" t="s">
        <v>5</v>
      </c>
      <c r="J9" s="30" t="s">
        <v>180</v>
      </c>
    </row>
    <row r="10" spans="1:10" s="28" customFormat="1" ht="16.5" customHeight="1" x14ac:dyDescent="0.25">
      <c r="A10" s="85">
        <v>1</v>
      </c>
      <c r="B10" s="85"/>
      <c r="C10" s="73" t="s">
        <v>643</v>
      </c>
      <c r="D10" s="268" t="s">
        <v>1094</v>
      </c>
      <c r="E10" s="85"/>
      <c r="F10" s="82" t="s">
        <v>7</v>
      </c>
      <c r="G10" s="86"/>
      <c r="H10" s="86"/>
      <c r="I10" s="88"/>
      <c r="J10" s="461" t="s">
        <v>2225</v>
      </c>
    </row>
    <row r="11" spans="1:10" s="28" customFormat="1" ht="16.5" customHeight="1" x14ac:dyDescent="0.25">
      <c r="A11" s="85">
        <v>2</v>
      </c>
      <c r="B11" s="85"/>
      <c r="C11" s="73" t="s">
        <v>643</v>
      </c>
      <c r="D11" s="268" t="s">
        <v>652</v>
      </c>
      <c r="E11" s="85"/>
      <c r="F11" s="82" t="s">
        <v>7</v>
      </c>
      <c r="G11" s="86"/>
      <c r="H11" s="86"/>
      <c r="I11" s="88"/>
      <c r="J11" s="462"/>
    </row>
    <row r="12" spans="1:10" s="28" customFormat="1" ht="16.5" customHeight="1" x14ac:dyDescent="0.25">
      <c r="A12" s="85">
        <v>3</v>
      </c>
      <c r="B12" s="85"/>
      <c r="C12" s="73" t="s">
        <v>643</v>
      </c>
      <c r="D12" s="268" t="s">
        <v>654</v>
      </c>
      <c r="E12" s="85"/>
      <c r="F12" s="82" t="s">
        <v>7</v>
      </c>
      <c r="G12" s="86"/>
      <c r="H12" s="86"/>
      <c r="I12" s="88"/>
      <c r="J12" s="88"/>
    </row>
    <row r="13" spans="1:10" s="28" customFormat="1" ht="16.5" customHeight="1" x14ac:dyDescent="0.25">
      <c r="A13" s="85">
        <v>4</v>
      </c>
      <c r="B13" s="85"/>
      <c r="C13" s="73" t="s">
        <v>678</v>
      </c>
      <c r="D13" s="268" t="s">
        <v>679</v>
      </c>
      <c r="E13" s="85"/>
      <c r="F13" s="82" t="s">
        <v>7</v>
      </c>
      <c r="G13" s="86"/>
      <c r="H13" s="86"/>
      <c r="I13" s="87" t="s">
        <v>1561</v>
      </c>
      <c r="J13" s="87"/>
    </row>
    <row r="14" spans="1:10" s="28" customFormat="1" ht="16.5" customHeight="1" x14ac:dyDescent="0.25">
      <c r="A14" s="85">
        <v>5</v>
      </c>
      <c r="B14" s="85"/>
      <c r="C14" s="73" t="s">
        <v>678</v>
      </c>
      <c r="D14" s="268" t="s">
        <v>681</v>
      </c>
      <c r="E14" s="85"/>
      <c r="F14" s="82" t="s">
        <v>7</v>
      </c>
      <c r="G14" s="86"/>
      <c r="H14" s="85" t="s">
        <v>181</v>
      </c>
      <c r="I14" s="87" t="s">
        <v>1375</v>
      </c>
      <c r="J14" s="87"/>
    </row>
    <row r="15" spans="1:10" s="28" customFormat="1" ht="16.5" customHeight="1" x14ac:dyDescent="0.25">
      <c r="A15" s="85">
        <v>6</v>
      </c>
      <c r="B15" s="85"/>
      <c r="C15" s="73" t="s">
        <v>678</v>
      </c>
      <c r="D15" s="268" t="s">
        <v>682</v>
      </c>
      <c r="E15" s="85"/>
      <c r="F15" s="82" t="s">
        <v>7</v>
      </c>
      <c r="G15" s="86"/>
      <c r="H15" s="85"/>
      <c r="I15" s="88"/>
      <c r="J15" s="88"/>
    </row>
    <row r="16" spans="1:10" s="34" customFormat="1" ht="16.5" customHeight="1" x14ac:dyDescent="0.25">
      <c r="A16" s="85">
        <v>7</v>
      </c>
      <c r="B16" s="85"/>
      <c r="C16" s="73" t="s">
        <v>678</v>
      </c>
      <c r="D16" s="268" t="s">
        <v>686</v>
      </c>
      <c r="E16" s="59"/>
      <c r="F16" s="82" t="s">
        <v>7</v>
      </c>
      <c r="G16" s="58"/>
      <c r="H16" s="59"/>
      <c r="I16" s="89" t="s">
        <v>1376</v>
      </c>
      <c r="J16" s="135"/>
    </row>
    <row r="17" spans="1:11" s="28" customFormat="1" ht="16.5" customHeight="1" x14ac:dyDescent="0.25">
      <c r="A17" s="85">
        <v>8</v>
      </c>
      <c r="B17" s="85"/>
      <c r="C17" s="73" t="s">
        <v>683</v>
      </c>
      <c r="D17" s="268" t="s">
        <v>856</v>
      </c>
      <c r="E17" s="85" t="s">
        <v>47</v>
      </c>
      <c r="F17" s="82" t="s">
        <v>7</v>
      </c>
      <c r="G17" s="86"/>
      <c r="H17" s="85"/>
      <c r="I17" s="87" t="s">
        <v>299</v>
      </c>
      <c r="J17" s="87"/>
    </row>
    <row r="18" spans="1:11" s="28" customFormat="1" ht="16.5" customHeight="1" x14ac:dyDescent="0.25">
      <c r="A18" s="85">
        <v>9</v>
      </c>
      <c r="B18" s="85"/>
      <c r="C18" s="73" t="s">
        <v>683</v>
      </c>
      <c r="D18" s="268" t="s">
        <v>857</v>
      </c>
      <c r="E18" s="85" t="s">
        <v>10</v>
      </c>
      <c r="F18" s="82" t="s">
        <v>7</v>
      </c>
      <c r="G18" s="86"/>
      <c r="H18" s="85"/>
      <c r="I18" s="87" t="s">
        <v>182</v>
      </c>
      <c r="J18" s="87"/>
    </row>
    <row r="19" spans="1:11" s="28" customFormat="1" ht="16.5" customHeight="1" x14ac:dyDescent="0.25">
      <c r="A19" s="85">
        <v>10</v>
      </c>
      <c r="B19" s="85"/>
      <c r="C19" s="100" t="s">
        <v>683</v>
      </c>
      <c r="D19" s="100" t="s">
        <v>918</v>
      </c>
      <c r="E19" s="85"/>
      <c r="F19" s="82" t="s">
        <v>7</v>
      </c>
      <c r="G19" s="86"/>
      <c r="H19" s="85"/>
      <c r="I19" s="263" t="s">
        <v>638</v>
      </c>
      <c r="J19" s="87"/>
    </row>
    <row r="20" spans="1:11" ht="16.5" customHeight="1" x14ac:dyDescent="0.25">
      <c r="A20" s="85">
        <v>11</v>
      </c>
      <c r="B20" s="400"/>
      <c r="C20" s="73" t="s">
        <v>683</v>
      </c>
      <c r="D20" s="383" t="s">
        <v>1867</v>
      </c>
      <c r="E20" s="287"/>
      <c r="F20" s="82" t="s">
        <v>7</v>
      </c>
      <c r="G20" s="400"/>
      <c r="H20" s="401"/>
      <c r="I20" s="402" t="s">
        <v>1870</v>
      </c>
      <c r="J20" s="403" t="s">
        <v>1871</v>
      </c>
      <c r="K20" s="28"/>
    </row>
    <row r="21" spans="1:11" s="28" customFormat="1" ht="16.5" customHeight="1" x14ac:dyDescent="0.25">
      <c r="A21" s="85">
        <v>12</v>
      </c>
      <c r="B21" s="85"/>
      <c r="C21" s="73" t="s">
        <v>683</v>
      </c>
      <c r="D21" s="268" t="s">
        <v>919</v>
      </c>
      <c r="E21" s="90" t="s">
        <v>183</v>
      </c>
      <c r="F21" s="82" t="s">
        <v>7</v>
      </c>
      <c r="G21" s="86"/>
      <c r="H21" s="85"/>
      <c r="I21" s="87" t="s">
        <v>1377</v>
      </c>
      <c r="J21" s="87"/>
    </row>
    <row r="22" spans="1:11" s="28" customFormat="1" ht="16.5" customHeight="1" x14ac:dyDescent="0.25">
      <c r="A22" s="85">
        <v>13</v>
      </c>
      <c r="B22" s="85"/>
      <c r="C22" s="73" t="s">
        <v>683</v>
      </c>
      <c r="D22" s="268" t="s">
        <v>690</v>
      </c>
      <c r="E22" s="85"/>
      <c r="F22" s="82" t="s">
        <v>7</v>
      </c>
      <c r="G22" s="86"/>
      <c r="H22" s="85"/>
      <c r="I22" s="527" t="s">
        <v>353</v>
      </c>
      <c r="J22" s="87"/>
    </row>
    <row r="23" spans="1:11" s="28" customFormat="1" ht="16.5" customHeight="1" x14ac:dyDescent="0.25">
      <c r="A23" s="85">
        <v>14</v>
      </c>
      <c r="B23" s="85"/>
      <c r="C23" s="73" t="s">
        <v>683</v>
      </c>
      <c r="D23" s="268" t="s">
        <v>691</v>
      </c>
      <c r="E23" s="85"/>
      <c r="F23" s="82" t="s">
        <v>7</v>
      </c>
      <c r="G23" s="86"/>
      <c r="H23" s="85"/>
      <c r="I23" s="528"/>
      <c r="J23" s="87"/>
    </row>
    <row r="24" spans="1:11" s="28" customFormat="1" ht="16.5" customHeight="1" x14ac:dyDescent="0.25">
      <c r="A24" s="85">
        <v>15</v>
      </c>
      <c r="B24" s="85"/>
      <c r="C24" s="73" t="s">
        <v>683</v>
      </c>
      <c r="D24" s="268" t="s">
        <v>692</v>
      </c>
      <c r="E24" s="85"/>
      <c r="F24" s="82" t="s">
        <v>7</v>
      </c>
      <c r="G24" s="86"/>
      <c r="H24" s="85"/>
      <c r="I24" s="528"/>
      <c r="J24" s="87"/>
    </row>
    <row r="25" spans="1:11" s="28" customFormat="1" ht="16.5" customHeight="1" x14ac:dyDescent="0.25">
      <c r="A25" s="85">
        <v>16</v>
      </c>
      <c r="B25" s="85"/>
      <c r="C25" s="73" t="s">
        <v>683</v>
      </c>
      <c r="D25" s="268" t="s">
        <v>920</v>
      </c>
      <c r="E25" s="85"/>
      <c r="F25" s="82" t="s">
        <v>7</v>
      </c>
      <c r="G25" s="86"/>
      <c r="H25" s="85"/>
      <c r="I25" s="528"/>
      <c r="J25" s="87"/>
    </row>
    <row r="26" spans="1:11" s="28" customFormat="1" ht="16.5" customHeight="1" x14ac:dyDescent="0.25">
      <c r="A26" s="85">
        <v>17</v>
      </c>
      <c r="B26" s="85"/>
      <c r="C26" s="73" t="s">
        <v>683</v>
      </c>
      <c r="D26" s="268" t="s">
        <v>694</v>
      </c>
      <c r="E26" s="85"/>
      <c r="F26" s="82" t="s">
        <v>7</v>
      </c>
      <c r="G26" s="86"/>
      <c r="H26" s="85"/>
      <c r="I26" s="529"/>
      <c r="J26" s="87"/>
    </row>
    <row r="27" spans="1:11" s="28" customFormat="1" ht="16.5" customHeight="1" x14ac:dyDescent="0.25">
      <c r="A27" s="85">
        <v>18</v>
      </c>
      <c r="B27" s="85"/>
      <c r="C27" s="73" t="s">
        <v>642</v>
      </c>
      <c r="D27" s="421" t="s">
        <v>1989</v>
      </c>
      <c r="E27" s="85"/>
      <c r="F27" s="82" t="s">
        <v>7</v>
      </c>
      <c r="G27" s="86"/>
      <c r="H27" s="85"/>
      <c r="I27" s="88"/>
      <c r="J27" s="136"/>
    </row>
    <row r="28" spans="1:11" s="28" customFormat="1" ht="16.5" customHeight="1" x14ac:dyDescent="0.25">
      <c r="A28" s="85">
        <v>19</v>
      </c>
      <c r="B28" s="85"/>
      <c r="C28" s="73" t="s">
        <v>642</v>
      </c>
      <c r="D28" s="421" t="s">
        <v>1988</v>
      </c>
      <c r="E28" s="85"/>
      <c r="F28" s="82" t="s">
        <v>7</v>
      </c>
      <c r="G28" s="91" t="s">
        <v>30</v>
      </c>
      <c r="H28" s="85"/>
      <c r="I28" s="88" t="s">
        <v>1990</v>
      </c>
      <c r="J28" s="136"/>
    </row>
    <row r="29" spans="1:11" s="28" customFormat="1" ht="16.5" customHeight="1" x14ac:dyDescent="0.25">
      <c r="A29" s="85">
        <v>20</v>
      </c>
      <c r="B29" s="85"/>
      <c r="C29" s="73" t="s">
        <v>642</v>
      </c>
      <c r="D29" s="457" t="s">
        <v>1986</v>
      </c>
      <c r="E29" s="85"/>
      <c r="F29" s="82" t="s">
        <v>7</v>
      </c>
      <c r="G29" s="91" t="s">
        <v>31</v>
      </c>
      <c r="H29" s="85"/>
      <c r="I29" s="88" t="s">
        <v>33</v>
      </c>
      <c r="J29" s="136"/>
    </row>
    <row r="30" spans="1:11" s="28" customFormat="1" ht="16.5" customHeight="1" x14ac:dyDescent="0.25">
      <c r="A30" s="85">
        <v>21</v>
      </c>
      <c r="B30" s="425"/>
      <c r="C30" s="383" t="s">
        <v>2012</v>
      </c>
      <c r="D30" s="386" t="s">
        <v>2013</v>
      </c>
      <c r="E30" s="425"/>
      <c r="F30" s="81" t="s">
        <v>1</v>
      </c>
      <c r="G30" s="426"/>
      <c r="H30" s="425"/>
      <c r="I30" s="427" t="s">
        <v>2231</v>
      </c>
      <c r="J30" s="428" t="s">
        <v>2232</v>
      </c>
    </row>
    <row r="31" spans="1:11" s="28" customFormat="1" ht="16.5" customHeight="1" x14ac:dyDescent="0.25">
      <c r="A31" s="85">
        <v>22</v>
      </c>
      <c r="B31" s="85"/>
      <c r="C31" s="73" t="s">
        <v>921</v>
      </c>
      <c r="D31" s="268" t="s">
        <v>922</v>
      </c>
      <c r="E31" s="85"/>
      <c r="F31" s="82" t="s">
        <v>7</v>
      </c>
      <c r="G31" s="91"/>
      <c r="H31" s="85"/>
      <c r="I31" s="88" t="s">
        <v>1693</v>
      </c>
      <c r="J31" s="136" t="s">
        <v>396</v>
      </c>
    </row>
    <row r="32" spans="1:11" s="28" customFormat="1" ht="16.5" customHeight="1" x14ac:dyDescent="0.25">
      <c r="A32" s="85">
        <v>23</v>
      </c>
      <c r="B32" s="85"/>
      <c r="C32" s="73" t="s">
        <v>921</v>
      </c>
      <c r="D32" s="268" t="s">
        <v>923</v>
      </c>
      <c r="E32" s="85"/>
      <c r="F32" s="82" t="s">
        <v>7</v>
      </c>
      <c r="G32" s="91"/>
      <c r="H32" s="85"/>
      <c r="I32" s="88"/>
      <c r="J32" s="136"/>
    </row>
    <row r="33" spans="1:10" s="28" customFormat="1" ht="16.5" customHeight="1" x14ac:dyDescent="0.25">
      <c r="A33" s="85">
        <v>24</v>
      </c>
      <c r="B33" s="85"/>
      <c r="C33" s="73" t="s">
        <v>921</v>
      </c>
      <c r="D33" s="268" t="s">
        <v>924</v>
      </c>
      <c r="E33" s="85" t="s">
        <v>426</v>
      </c>
      <c r="F33" s="82" t="s">
        <v>7</v>
      </c>
      <c r="G33" s="85"/>
      <c r="H33" s="85"/>
      <c r="I33" s="527" t="s">
        <v>1694</v>
      </c>
      <c r="J33" s="136"/>
    </row>
    <row r="34" spans="1:10" s="28" customFormat="1" ht="16.5" customHeight="1" x14ac:dyDescent="0.25">
      <c r="A34" s="85">
        <v>25</v>
      </c>
      <c r="B34" s="85"/>
      <c r="C34" s="73" t="s">
        <v>921</v>
      </c>
      <c r="D34" s="268" t="s">
        <v>925</v>
      </c>
      <c r="E34" s="85" t="s">
        <v>427</v>
      </c>
      <c r="F34" s="82" t="s">
        <v>7</v>
      </c>
      <c r="G34" s="85"/>
      <c r="H34" s="85"/>
      <c r="I34" s="528"/>
      <c r="J34" s="136"/>
    </row>
    <row r="35" spans="1:10" s="28" customFormat="1" ht="16.5" customHeight="1" x14ac:dyDescent="0.25">
      <c r="A35" s="85">
        <v>26</v>
      </c>
      <c r="B35" s="85"/>
      <c r="C35" s="73" t="s">
        <v>921</v>
      </c>
      <c r="D35" s="268" t="s">
        <v>926</v>
      </c>
      <c r="E35" s="85" t="s">
        <v>428</v>
      </c>
      <c r="F35" s="82" t="s">
        <v>7</v>
      </c>
      <c r="G35" s="85"/>
      <c r="H35" s="85"/>
      <c r="I35" s="528"/>
      <c r="J35" s="136"/>
    </row>
    <row r="36" spans="1:10" s="28" customFormat="1" ht="16.5" customHeight="1" x14ac:dyDescent="0.25">
      <c r="A36" s="85">
        <v>27</v>
      </c>
      <c r="B36" s="85"/>
      <c r="C36" s="73" t="s">
        <v>921</v>
      </c>
      <c r="D36" s="268" t="s">
        <v>927</v>
      </c>
      <c r="E36" s="85" t="s">
        <v>429</v>
      </c>
      <c r="F36" s="82" t="s">
        <v>7</v>
      </c>
      <c r="G36" s="85"/>
      <c r="H36" s="85"/>
      <c r="I36" s="528"/>
      <c r="J36" s="136"/>
    </row>
    <row r="37" spans="1:10" s="28" customFormat="1" ht="16.5" customHeight="1" x14ac:dyDescent="0.25">
      <c r="A37" s="85">
        <v>28</v>
      </c>
      <c r="B37" s="85"/>
      <c r="C37" s="73" t="s">
        <v>921</v>
      </c>
      <c r="D37" s="268" t="s">
        <v>928</v>
      </c>
      <c r="E37" s="85" t="s">
        <v>430</v>
      </c>
      <c r="F37" s="82" t="s">
        <v>7</v>
      </c>
      <c r="G37" s="85"/>
      <c r="H37" s="85"/>
      <c r="I37" s="528"/>
      <c r="J37" s="136"/>
    </row>
    <row r="38" spans="1:10" s="28" customFormat="1" ht="16.5" customHeight="1" x14ac:dyDescent="0.25">
      <c r="A38" s="85">
        <v>29</v>
      </c>
      <c r="B38" s="85"/>
      <c r="C38" s="73" t="s">
        <v>921</v>
      </c>
      <c r="D38" s="268" t="s">
        <v>929</v>
      </c>
      <c r="E38" s="85" t="s">
        <v>431</v>
      </c>
      <c r="F38" s="82" t="s">
        <v>7</v>
      </c>
      <c r="G38" s="85"/>
      <c r="H38" s="85"/>
      <c r="I38" s="528"/>
      <c r="J38" s="136"/>
    </row>
    <row r="39" spans="1:10" s="28" customFormat="1" ht="16.5" customHeight="1" x14ac:dyDescent="0.25">
      <c r="A39" s="85">
        <v>30</v>
      </c>
      <c r="B39" s="85"/>
      <c r="C39" s="73" t="s">
        <v>921</v>
      </c>
      <c r="D39" s="268" t="s">
        <v>930</v>
      </c>
      <c r="E39" s="85" t="s">
        <v>432</v>
      </c>
      <c r="F39" s="82" t="s">
        <v>7</v>
      </c>
      <c r="G39" s="85"/>
      <c r="H39" s="85"/>
      <c r="I39" s="528"/>
      <c r="J39" s="136"/>
    </row>
    <row r="40" spans="1:10" s="28" customFormat="1" ht="16.5" customHeight="1" x14ac:dyDescent="0.25">
      <c r="A40" s="85">
        <v>31</v>
      </c>
      <c r="B40" s="85"/>
      <c r="C40" s="73" t="s">
        <v>921</v>
      </c>
      <c r="D40" s="268" t="s">
        <v>931</v>
      </c>
      <c r="E40" s="85" t="s">
        <v>431</v>
      </c>
      <c r="F40" s="82" t="s">
        <v>7</v>
      </c>
      <c r="G40" s="85"/>
      <c r="H40" s="85"/>
      <c r="I40" s="528"/>
      <c r="J40" s="136"/>
    </row>
    <row r="41" spans="1:10" s="28" customFormat="1" ht="16.5" customHeight="1" x14ac:dyDescent="0.25">
      <c r="A41" s="85">
        <v>32</v>
      </c>
      <c r="B41" s="85"/>
      <c r="C41" s="73" t="s">
        <v>921</v>
      </c>
      <c r="D41" s="268" t="s">
        <v>932</v>
      </c>
      <c r="E41" s="85" t="s">
        <v>433</v>
      </c>
      <c r="F41" s="82" t="s">
        <v>7</v>
      </c>
      <c r="G41" s="85"/>
      <c r="H41" s="85"/>
      <c r="I41" s="528"/>
      <c r="J41" s="136"/>
    </row>
    <row r="42" spans="1:10" s="28" customFormat="1" ht="16.5" customHeight="1" x14ac:dyDescent="0.25">
      <c r="A42" s="85">
        <v>33</v>
      </c>
      <c r="B42" s="85"/>
      <c r="C42" s="73" t="s">
        <v>921</v>
      </c>
      <c r="D42" s="268" t="s">
        <v>933</v>
      </c>
      <c r="E42" s="85" t="s">
        <v>434</v>
      </c>
      <c r="F42" s="82" t="s">
        <v>7</v>
      </c>
      <c r="G42" s="85"/>
      <c r="H42" s="85"/>
      <c r="I42" s="528"/>
      <c r="J42" s="136"/>
    </row>
    <row r="43" spans="1:10" s="28" customFormat="1" ht="16.5" customHeight="1" x14ac:dyDescent="0.25">
      <c r="A43" s="85">
        <v>34</v>
      </c>
      <c r="B43" s="85"/>
      <c r="C43" s="73" t="s">
        <v>921</v>
      </c>
      <c r="D43" s="268" t="s">
        <v>934</v>
      </c>
      <c r="E43" s="85" t="s">
        <v>433</v>
      </c>
      <c r="F43" s="82" t="s">
        <v>7</v>
      </c>
      <c r="G43" s="85"/>
      <c r="H43" s="85"/>
      <c r="I43" s="528"/>
      <c r="J43" s="136"/>
    </row>
    <row r="44" spans="1:10" s="28" customFormat="1" ht="16.5" customHeight="1" x14ac:dyDescent="0.25">
      <c r="A44" s="85">
        <v>35</v>
      </c>
      <c r="B44" s="85"/>
      <c r="C44" s="73" t="s">
        <v>921</v>
      </c>
      <c r="D44" s="268" t="s">
        <v>935</v>
      </c>
      <c r="E44" s="85" t="s">
        <v>435</v>
      </c>
      <c r="F44" s="82" t="s">
        <v>7</v>
      </c>
      <c r="G44" s="85"/>
      <c r="H44" s="85"/>
      <c r="I44" s="528"/>
      <c r="J44" s="136"/>
    </row>
    <row r="45" spans="1:10" s="28" customFormat="1" ht="16.5" customHeight="1" x14ac:dyDescent="0.25">
      <c r="A45" s="85">
        <v>36</v>
      </c>
      <c r="B45" s="85"/>
      <c r="C45" s="73" t="s">
        <v>921</v>
      </c>
      <c r="D45" s="268" t="s">
        <v>936</v>
      </c>
      <c r="E45" s="85" t="s">
        <v>436</v>
      </c>
      <c r="F45" s="82" t="s">
        <v>7</v>
      </c>
      <c r="G45" s="85"/>
      <c r="H45" s="85"/>
      <c r="I45" s="528"/>
      <c r="J45" s="136"/>
    </row>
    <row r="46" spans="1:10" s="28" customFormat="1" ht="16.5" customHeight="1" x14ac:dyDescent="0.25">
      <c r="A46" s="85">
        <v>37</v>
      </c>
      <c r="B46" s="85"/>
      <c r="C46" s="73" t="s">
        <v>921</v>
      </c>
      <c r="D46" s="268" t="s">
        <v>937</v>
      </c>
      <c r="E46" s="85" t="s">
        <v>433</v>
      </c>
      <c r="F46" s="82" t="s">
        <v>7</v>
      </c>
      <c r="G46" s="85"/>
      <c r="H46" s="85"/>
      <c r="I46" s="528"/>
      <c r="J46" s="136"/>
    </row>
    <row r="47" spans="1:10" s="28" customFormat="1" ht="16.5" customHeight="1" x14ac:dyDescent="0.25">
      <c r="A47" s="85">
        <v>38</v>
      </c>
      <c r="B47" s="85"/>
      <c r="C47" s="73" t="s">
        <v>921</v>
      </c>
      <c r="D47" s="268" t="s">
        <v>938</v>
      </c>
      <c r="E47" s="85" t="s">
        <v>433</v>
      </c>
      <c r="F47" s="82" t="s">
        <v>7</v>
      </c>
      <c r="G47" s="85"/>
      <c r="H47" s="85"/>
      <c r="I47" s="528"/>
      <c r="J47" s="136"/>
    </row>
    <row r="48" spans="1:10" s="28" customFormat="1" ht="16.5" customHeight="1" x14ac:dyDescent="0.25">
      <c r="A48" s="85">
        <v>39</v>
      </c>
      <c r="B48" s="85"/>
      <c r="C48" s="73" t="s">
        <v>921</v>
      </c>
      <c r="D48" s="268" t="s">
        <v>939</v>
      </c>
      <c r="E48" s="85" t="s">
        <v>437</v>
      </c>
      <c r="F48" s="82" t="s">
        <v>7</v>
      </c>
      <c r="G48" s="85"/>
      <c r="H48" s="85"/>
      <c r="I48" s="528"/>
      <c r="J48" s="136"/>
    </row>
    <row r="49" spans="1:10" s="28" customFormat="1" ht="16.5" customHeight="1" x14ac:dyDescent="0.25">
      <c r="A49" s="85">
        <v>40</v>
      </c>
      <c r="B49" s="85"/>
      <c r="C49" s="73" t="s">
        <v>921</v>
      </c>
      <c r="D49" s="268" t="s">
        <v>940</v>
      </c>
      <c r="E49" s="85" t="s">
        <v>438</v>
      </c>
      <c r="F49" s="82" t="s">
        <v>7</v>
      </c>
      <c r="G49" s="85"/>
      <c r="H49" s="85"/>
      <c r="I49" s="528"/>
      <c r="J49" s="136"/>
    </row>
    <row r="50" spans="1:10" s="28" customFormat="1" ht="16.5" customHeight="1" x14ac:dyDescent="0.25">
      <c r="A50" s="85">
        <v>41</v>
      </c>
      <c r="B50" s="85"/>
      <c r="C50" s="73" t="s">
        <v>921</v>
      </c>
      <c r="D50" s="268" t="s">
        <v>941</v>
      </c>
      <c r="E50" s="85" t="s">
        <v>439</v>
      </c>
      <c r="F50" s="82" t="s">
        <v>7</v>
      </c>
      <c r="G50" s="85"/>
      <c r="H50" s="85"/>
      <c r="I50" s="528"/>
      <c r="J50" s="136"/>
    </row>
    <row r="51" spans="1:10" s="28" customFormat="1" ht="16.5" customHeight="1" x14ac:dyDescent="0.25">
      <c r="A51" s="85">
        <v>42</v>
      </c>
      <c r="B51" s="85"/>
      <c r="C51" s="73" t="s">
        <v>921</v>
      </c>
      <c r="D51" s="268" t="s">
        <v>942</v>
      </c>
      <c r="E51" s="99" t="s">
        <v>440</v>
      </c>
      <c r="F51" s="82" t="s">
        <v>7</v>
      </c>
      <c r="G51" s="99"/>
      <c r="H51" s="85"/>
      <c r="I51" s="528"/>
      <c r="J51" s="136"/>
    </row>
    <row r="52" spans="1:10" s="28" customFormat="1" ht="16.5" customHeight="1" x14ac:dyDescent="0.25">
      <c r="A52" s="85">
        <v>43</v>
      </c>
      <c r="B52" s="85"/>
      <c r="C52" s="73" t="s">
        <v>921</v>
      </c>
      <c r="D52" s="268" t="s">
        <v>943</v>
      </c>
      <c r="E52" s="99" t="s">
        <v>1336</v>
      </c>
      <c r="F52" s="82" t="s">
        <v>7</v>
      </c>
      <c r="G52" s="99"/>
      <c r="H52" s="85"/>
      <c r="I52" s="528"/>
      <c r="J52" s="136"/>
    </row>
    <row r="53" spans="1:10" s="28" customFormat="1" ht="16.5" customHeight="1" x14ac:dyDescent="0.25">
      <c r="A53" s="85">
        <v>44</v>
      </c>
      <c r="B53" s="85"/>
      <c r="C53" s="73" t="s">
        <v>921</v>
      </c>
      <c r="D53" s="268" t="s">
        <v>944</v>
      </c>
      <c r="E53" s="85" t="s">
        <v>441</v>
      </c>
      <c r="F53" s="82" t="s">
        <v>7</v>
      </c>
      <c r="G53" s="85"/>
      <c r="H53" s="85"/>
      <c r="I53" s="528"/>
      <c r="J53" s="136"/>
    </row>
    <row r="54" spans="1:10" s="28" customFormat="1" ht="16.5" customHeight="1" x14ac:dyDescent="0.25">
      <c r="A54" s="85">
        <v>45</v>
      </c>
      <c r="B54" s="85"/>
      <c r="C54" s="73" t="s">
        <v>921</v>
      </c>
      <c r="D54" s="268" t="s">
        <v>945</v>
      </c>
      <c r="E54" s="85" t="s">
        <v>431</v>
      </c>
      <c r="F54" s="82" t="s">
        <v>7</v>
      </c>
      <c r="G54" s="85"/>
      <c r="H54" s="85"/>
      <c r="I54" s="528"/>
      <c r="J54" s="136"/>
    </row>
    <row r="55" spans="1:10" s="28" customFormat="1" ht="16.5" customHeight="1" x14ac:dyDescent="0.25">
      <c r="A55" s="85">
        <v>46</v>
      </c>
      <c r="B55" s="85"/>
      <c r="C55" s="73" t="s">
        <v>921</v>
      </c>
      <c r="D55" s="268" t="s">
        <v>946</v>
      </c>
      <c r="E55" s="59" t="s">
        <v>442</v>
      </c>
      <c r="F55" s="82" t="s">
        <v>7</v>
      </c>
      <c r="G55" s="59"/>
      <c r="H55" s="85"/>
      <c r="I55" s="528"/>
      <c r="J55" s="136"/>
    </row>
    <row r="56" spans="1:10" s="28" customFormat="1" ht="16.5" customHeight="1" x14ac:dyDescent="0.25">
      <c r="A56" s="85">
        <v>47</v>
      </c>
      <c r="B56" s="85"/>
      <c r="C56" s="73" t="s">
        <v>921</v>
      </c>
      <c r="D56" s="268" t="s">
        <v>947</v>
      </c>
      <c r="E56" s="59" t="s">
        <v>1175</v>
      </c>
      <c r="F56" s="82" t="s">
        <v>7</v>
      </c>
      <c r="G56" s="59"/>
      <c r="H56" s="85"/>
      <c r="I56" s="528"/>
      <c r="J56" s="136"/>
    </row>
    <row r="57" spans="1:10" s="28" customFormat="1" ht="16.5" customHeight="1" x14ac:dyDescent="0.25">
      <c r="A57" s="85">
        <v>48</v>
      </c>
      <c r="B57" s="85"/>
      <c r="C57" s="73" t="s">
        <v>921</v>
      </c>
      <c r="D57" s="268" t="s">
        <v>948</v>
      </c>
      <c r="E57" s="59" t="s">
        <v>1175</v>
      </c>
      <c r="F57" s="82" t="s">
        <v>7</v>
      </c>
      <c r="G57" s="59"/>
      <c r="H57" s="85"/>
      <c r="I57" s="528"/>
      <c r="J57" s="136"/>
    </row>
    <row r="58" spans="1:10" s="28" customFormat="1" ht="16.5" customHeight="1" x14ac:dyDescent="0.25">
      <c r="A58" s="85">
        <v>49</v>
      </c>
      <c r="B58" s="85"/>
      <c r="C58" s="73" t="s">
        <v>921</v>
      </c>
      <c r="D58" s="268" t="s">
        <v>949</v>
      </c>
      <c r="E58" s="59" t="s">
        <v>1175</v>
      </c>
      <c r="F58" s="82" t="s">
        <v>7</v>
      </c>
      <c r="G58" s="59"/>
      <c r="H58" s="85"/>
      <c r="I58" s="528"/>
      <c r="J58" s="136"/>
    </row>
    <row r="59" spans="1:10" s="28" customFormat="1" ht="16.5" customHeight="1" x14ac:dyDescent="0.25">
      <c r="A59" s="85">
        <v>50</v>
      </c>
      <c r="B59" s="85"/>
      <c r="C59" s="73" t="s">
        <v>921</v>
      </c>
      <c r="D59" s="268" t="s">
        <v>950</v>
      </c>
      <c r="E59" s="85" t="s">
        <v>443</v>
      </c>
      <c r="F59" s="82" t="s">
        <v>7</v>
      </c>
      <c r="G59" s="85"/>
      <c r="H59" s="85"/>
      <c r="I59" s="528"/>
      <c r="J59" s="136"/>
    </row>
    <row r="60" spans="1:10" s="28" customFormat="1" ht="16.5" customHeight="1" x14ac:dyDescent="0.25">
      <c r="A60" s="85">
        <v>51</v>
      </c>
      <c r="B60" s="85"/>
      <c r="C60" s="73" t="s">
        <v>921</v>
      </c>
      <c r="D60" s="268" t="s">
        <v>951</v>
      </c>
      <c r="E60" s="85" t="s">
        <v>444</v>
      </c>
      <c r="F60" s="82" t="s">
        <v>7</v>
      </c>
      <c r="G60" s="85"/>
      <c r="H60" s="85"/>
      <c r="I60" s="528"/>
      <c r="J60" s="136"/>
    </row>
    <row r="61" spans="1:10" s="28" customFormat="1" ht="16.5" customHeight="1" x14ac:dyDescent="0.25">
      <c r="A61" s="85">
        <v>52</v>
      </c>
      <c r="B61" s="85"/>
      <c r="C61" s="73" t="s">
        <v>921</v>
      </c>
      <c r="D61" s="268" t="s">
        <v>952</v>
      </c>
      <c r="E61" s="85" t="s">
        <v>445</v>
      </c>
      <c r="F61" s="82" t="s">
        <v>7</v>
      </c>
      <c r="G61" s="85"/>
      <c r="H61" s="85"/>
      <c r="I61" s="528"/>
      <c r="J61" s="136"/>
    </row>
    <row r="62" spans="1:10" s="28" customFormat="1" ht="16.5" customHeight="1" x14ac:dyDescent="0.25">
      <c r="A62" s="85">
        <v>53</v>
      </c>
      <c r="B62" s="85"/>
      <c r="C62" s="73" t="s">
        <v>921</v>
      </c>
      <c r="D62" s="268" t="s">
        <v>953</v>
      </c>
      <c r="E62" s="85" t="s">
        <v>446</v>
      </c>
      <c r="F62" s="82" t="s">
        <v>7</v>
      </c>
      <c r="G62" s="85"/>
      <c r="H62" s="85"/>
      <c r="I62" s="528"/>
      <c r="J62" s="136"/>
    </row>
    <row r="63" spans="1:10" s="28" customFormat="1" ht="16.5" customHeight="1" x14ac:dyDescent="0.25">
      <c r="A63" s="85">
        <v>54</v>
      </c>
      <c r="B63" s="85"/>
      <c r="C63" s="73" t="s">
        <v>921</v>
      </c>
      <c r="D63" s="268" t="s">
        <v>954</v>
      </c>
      <c r="E63" s="85"/>
      <c r="F63" s="82" t="s">
        <v>7</v>
      </c>
      <c r="G63" s="91"/>
      <c r="H63" s="85"/>
      <c r="I63" s="528"/>
      <c r="J63" s="136"/>
    </row>
    <row r="64" spans="1:10" s="28" customFormat="1" ht="16.5" customHeight="1" x14ac:dyDescent="0.25">
      <c r="A64" s="85">
        <v>55</v>
      </c>
      <c r="B64" s="85"/>
      <c r="C64" s="73" t="s">
        <v>921</v>
      </c>
      <c r="D64" s="268" t="s">
        <v>955</v>
      </c>
      <c r="E64" s="85"/>
      <c r="F64" s="82" t="s">
        <v>7</v>
      </c>
      <c r="G64" s="91"/>
      <c r="H64" s="85"/>
      <c r="I64" s="528"/>
      <c r="J64" s="136"/>
    </row>
    <row r="65" spans="1:10" s="28" customFormat="1" ht="16.5" customHeight="1" x14ac:dyDescent="0.25">
      <c r="A65" s="85">
        <v>56</v>
      </c>
      <c r="B65" s="85"/>
      <c r="C65" s="73" t="s">
        <v>921</v>
      </c>
      <c r="D65" s="268" t="s">
        <v>956</v>
      </c>
      <c r="E65" s="151"/>
      <c r="F65" s="82" t="s">
        <v>7</v>
      </c>
      <c r="G65" s="91"/>
      <c r="H65" s="85"/>
      <c r="I65" s="528"/>
      <c r="J65" s="136"/>
    </row>
    <row r="66" spans="1:10" s="28" customFormat="1" ht="16.5" customHeight="1" x14ac:dyDescent="0.25">
      <c r="A66" s="85">
        <v>57</v>
      </c>
      <c r="B66" s="85"/>
      <c r="C66" s="73" t="s">
        <v>921</v>
      </c>
      <c r="D66" s="268" t="s">
        <v>957</v>
      </c>
      <c r="E66" s="85"/>
      <c r="F66" s="82" t="s">
        <v>7</v>
      </c>
      <c r="G66" s="91"/>
      <c r="H66" s="85"/>
      <c r="I66" s="528"/>
      <c r="J66" s="136"/>
    </row>
    <row r="67" spans="1:10" s="28" customFormat="1" ht="16.5" customHeight="1" x14ac:dyDescent="0.25">
      <c r="A67" s="85">
        <v>58</v>
      </c>
      <c r="B67" s="85"/>
      <c r="C67" s="73" t="s">
        <v>921</v>
      </c>
      <c r="D67" s="268" t="s">
        <v>958</v>
      </c>
      <c r="E67" s="151"/>
      <c r="F67" s="82" t="s">
        <v>7</v>
      </c>
      <c r="G67" s="91"/>
      <c r="H67" s="85"/>
      <c r="I67" s="528"/>
      <c r="J67" s="136"/>
    </row>
    <row r="68" spans="1:10" s="28" customFormat="1" ht="16.5" customHeight="1" x14ac:dyDescent="0.25">
      <c r="A68" s="85">
        <v>59</v>
      </c>
      <c r="B68" s="85"/>
      <c r="C68" s="73" t="s">
        <v>921</v>
      </c>
      <c r="D68" s="268" t="s">
        <v>959</v>
      </c>
      <c r="E68" s="85"/>
      <c r="F68" s="82" t="s">
        <v>7</v>
      </c>
      <c r="G68" s="91"/>
      <c r="H68" s="85"/>
      <c r="I68" s="528"/>
      <c r="J68" s="136"/>
    </row>
    <row r="69" spans="1:10" s="28" customFormat="1" ht="16.5" customHeight="1" x14ac:dyDescent="0.25">
      <c r="A69" s="85">
        <v>60</v>
      </c>
      <c r="B69" s="85"/>
      <c r="C69" s="73" t="s">
        <v>960</v>
      </c>
      <c r="D69" s="268" t="s">
        <v>961</v>
      </c>
      <c r="E69" s="85"/>
      <c r="F69" s="82" t="s">
        <v>7</v>
      </c>
      <c r="G69" s="91"/>
      <c r="H69" s="85" t="s">
        <v>454</v>
      </c>
      <c r="I69" s="528"/>
      <c r="J69" s="136"/>
    </row>
    <row r="70" spans="1:10" s="28" customFormat="1" ht="16.5" customHeight="1" x14ac:dyDescent="0.25">
      <c r="A70" s="85">
        <v>61</v>
      </c>
      <c r="B70" s="85"/>
      <c r="C70" s="73" t="s">
        <v>960</v>
      </c>
      <c r="D70" s="268" t="s">
        <v>962</v>
      </c>
      <c r="E70" s="85"/>
      <c r="F70" s="82" t="s">
        <v>7</v>
      </c>
      <c r="G70" s="91"/>
      <c r="H70" s="85"/>
      <c r="I70" s="529"/>
      <c r="J70" s="136"/>
    </row>
    <row r="71" spans="1:10" s="28" customFormat="1" ht="18" customHeight="1" x14ac:dyDescent="0.25">
      <c r="A71" s="85">
        <v>62</v>
      </c>
      <c r="B71" s="85"/>
      <c r="C71" s="73" t="s">
        <v>921</v>
      </c>
      <c r="D71" s="316" t="s">
        <v>1492</v>
      </c>
      <c r="E71" s="151"/>
      <c r="F71" s="82" t="s">
        <v>7</v>
      </c>
      <c r="G71" s="86"/>
      <c r="H71" s="85"/>
      <c r="I71" s="87" t="s">
        <v>1495</v>
      </c>
      <c r="J71" s="87"/>
    </row>
    <row r="72" spans="1:10" s="28" customFormat="1" ht="16.5" customHeight="1" x14ac:dyDescent="0.25">
      <c r="A72" s="85">
        <v>63</v>
      </c>
      <c r="B72" s="85"/>
      <c r="C72" s="73" t="s">
        <v>960</v>
      </c>
      <c r="D72" s="268" t="s">
        <v>963</v>
      </c>
      <c r="E72" s="85" t="s">
        <v>1109</v>
      </c>
      <c r="F72" s="82" t="s">
        <v>7</v>
      </c>
      <c r="G72" s="85"/>
      <c r="H72" s="85"/>
      <c r="I72" s="524" t="s">
        <v>1490</v>
      </c>
      <c r="J72" s="136"/>
    </row>
    <row r="73" spans="1:10" s="28" customFormat="1" ht="16.5" customHeight="1" x14ac:dyDescent="0.25">
      <c r="A73" s="85">
        <v>64</v>
      </c>
      <c r="B73" s="85"/>
      <c r="C73" s="73" t="s">
        <v>964</v>
      </c>
      <c r="D73" s="268" t="s">
        <v>965</v>
      </c>
      <c r="E73" s="85" t="s">
        <v>448</v>
      </c>
      <c r="F73" s="82" t="s">
        <v>7</v>
      </c>
      <c r="G73" s="85"/>
      <c r="H73" s="85"/>
      <c r="I73" s="532"/>
      <c r="J73" s="136"/>
    </row>
    <row r="74" spans="1:10" s="28" customFormat="1" ht="16.5" customHeight="1" x14ac:dyDescent="0.25">
      <c r="A74" s="85">
        <v>65</v>
      </c>
      <c r="B74" s="85"/>
      <c r="C74" s="73" t="s">
        <v>964</v>
      </c>
      <c r="D74" s="268" t="s">
        <v>966</v>
      </c>
      <c r="E74" s="85" t="s">
        <v>1105</v>
      </c>
      <c r="F74" s="82" t="s">
        <v>7</v>
      </c>
      <c r="G74" s="85"/>
      <c r="H74" s="85"/>
      <c r="I74" s="532"/>
      <c r="J74" s="136"/>
    </row>
    <row r="75" spans="1:10" s="28" customFormat="1" ht="16.5" customHeight="1" x14ac:dyDescent="0.25">
      <c r="A75" s="85">
        <v>66</v>
      </c>
      <c r="B75" s="85"/>
      <c r="C75" s="73" t="s">
        <v>960</v>
      </c>
      <c r="D75" s="268" t="s">
        <v>967</v>
      </c>
      <c r="E75" s="85" t="s">
        <v>1106</v>
      </c>
      <c r="F75" s="82" t="s">
        <v>7</v>
      </c>
      <c r="G75" s="85"/>
      <c r="H75" s="85"/>
      <c r="I75" s="532"/>
      <c r="J75" s="136"/>
    </row>
    <row r="76" spans="1:10" s="28" customFormat="1" ht="16.5" customHeight="1" x14ac:dyDescent="0.25">
      <c r="A76" s="85">
        <v>67</v>
      </c>
      <c r="B76" s="85"/>
      <c r="C76" s="73" t="s">
        <v>960</v>
      </c>
      <c r="D76" s="268" t="s">
        <v>968</v>
      </c>
      <c r="E76" s="72" t="s">
        <v>1113</v>
      </c>
      <c r="F76" s="82" t="s">
        <v>7</v>
      </c>
      <c r="G76" s="72"/>
      <c r="H76" s="85"/>
      <c r="I76" s="532"/>
      <c r="J76" s="136"/>
    </row>
    <row r="77" spans="1:10" s="28" customFormat="1" ht="16.5" customHeight="1" x14ac:dyDescent="0.25">
      <c r="A77" s="85">
        <v>68</v>
      </c>
      <c r="B77" s="85"/>
      <c r="C77" s="73" t="s">
        <v>960</v>
      </c>
      <c r="D77" s="268" t="s">
        <v>969</v>
      </c>
      <c r="E77" s="85" t="s">
        <v>1110</v>
      </c>
      <c r="F77" s="82" t="s">
        <v>7</v>
      </c>
      <c r="G77" s="85"/>
      <c r="H77" s="85"/>
      <c r="I77" s="532"/>
      <c r="J77" s="136"/>
    </row>
    <row r="78" spans="1:10" s="28" customFormat="1" ht="16.5" customHeight="1" x14ac:dyDescent="0.25">
      <c r="A78" s="85">
        <v>69</v>
      </c>
      <c r="B78" s="85"/>
      <c r="C78" s="73" t="s">
        <v>960</v>
      </c>
      <c r="D78" s="268" t="s">
        <v>970</v>
      </c>
      <c r="E78" s="85" t="s">
        <v>448</v>
      </c>
      <c r="F78" s="82" t="s">
        <v>7</v>
      </c>
      <c r="G78" s="85"/>
      <c r="H78" s="85"/>
      <c r="I78" s="532"/>
      <c r="J78" s="136"/>
    </row>
    <row r="79" spans="1:10" s="28" customFormat="1" ht="16.5" customHeight="1" x14ac:dyDescent="0.25">
      <c r="A79" s="85">
        <v>70</v>
      </c>
      <c r="B79" s="85"/>
      <c r="C79" s="73" t="s">
        <v>960</v>
      </c>
      <c r="D79" s="268" t="s">
        <v>971</v>
      </c>
      <c r="E79" s="85" t="s">
        <v>448</v>
      </c>
      <c r="F79" s="82" t="s">
        <v>7</v>
      </c>
      <c r="G79" s="85"/>
      <c r="H79" s="85"/>
      <c r="I79" s="532"/>
      <c r="J79" s="136"/>
    </row>
    <row r="80" spans="1:10" s="28" customFormat="1" ht="16.5" customHeight="1" x14ac:dyDescent="0.25">
      <c r="A80" s="85">
        <v>71</v>
      </c>
      <c r="B80" s="85"/>
      <c r="C80" s="73" t="s">
        <v>960</v>
      </c>
      <c r="D80" s="268" t="s">
        <v>972</v>
      </c>
      <c r="E80" s="85" t="s">
        <v>447</v>
      </c>
      <c r="F80" s="82" t="s">
        <v>7</v>
      </c>
      <c r="G80" s="85"/>
      <c r="H80" s="85"/>
      <c r="I80" s="532"/>
      <c r="J80" s="136"/>
    </row>
    <row r="81" spans="1:10" s="28" customFormat="1" ht="16.5" customHeight="1" x14ac:dyDescent="0.25">
      <c r="A81" s="85">
        <v>72</v>
      </c>
      <c r="B81" s="85"/>
      <c r="C81" s="73" t="s">
        <v>960</v>
      </c>
      <c r="D81" s="268" t="s">
        <v>973</v>
      </c>
      <c r="E81" s="85" t="s">
        <v>448</v>
      </c>
      <c r="F81" s="82" t="s">
        <v>7</v>
      </c>
      <c r="G81" s="85"/>
      <c r="H81" s="85"/>
      <c r="I81" s="532"/>
      <c r="J81" s="136"/>
    </row>
    <row r="82" spans="1:10" s="28" customFormat="1" ht="16.5" customHeight="1" x14ac:dyDescent="0.25">
      <c r="A82" s="85">
        <v>73</v>
      </c>
      <c r="B82" s="85"/>
      <c r="C82" s="73" t="s">
        <v>960</v>
      </c>
      <c r="D82" s="268" t="s">
        <v>974</v>
      </c>
      <c r="E82" s="85" t="s">
        <v>448</v>
      </c>
      <c r="F82" s="82" t="s">
        <v>7</v>
      </c>
      <c r="G82" s="85"/>
      <c r="H82" s="85"/>
      <c r="I82" s="532"/>
      <c r="J82" s="136"/>
    </row>
    <row r="83" spans="1:10" s="28" customFormat="1" ht="16.5" customHeight="1" x14ac:dyDescent="0.25">
      <c r="A83" s="85">
        <v>74</v>
      </c>
      <c r="B83" s="85"/>
      <c r="C83" s="73" t="s">
        <v>960</v>
      </c>
      <c r="D83" s="268" t="s">
        <v>975</v>
      </c>
      <c r="E83" s="85" t="s">
        <v>447</v>
      </c>
      <c r="F83" s="82" t="s">
        <v>7</v>
      </c>
      <c r="G83" s="85"/>
      <c r="H83" s="85"/>
      <c r="I83" s="532"/>
      <c r="J83" s="136"/>
    </row>
    <row r="84" spans="1:10" s="28" customFormat="1" ht="16.5" customHeight="1" x14ac:dyDescent="0.25">
      <c r="A84" s="85">
        <v>75</v>
      </c>
      <c r="B84" s="85"/>
      <c r="C84" s="73" t="s">
        <v>960</v>
      </c>
      <c r="D84" s="268" t="s">
        <v>976</v>
      </c>
      <c r="E84" s="85" t="s">
        <v>448</v>
      </c>
      <c r="F84" s="82" t="s">
        <v>7</v>
      </c>
      <c r="G84" s="85"/>
      <c r="H84" s="85"/>
      <c r="I84" s="532"/>
      <c r="J84" s="136"/>
    </row>
    <row r="85" spans="1:10" s="28" customFormat="1" ht="16.5" customHeight="1" x14ac:dyDescent="0.25">
      <c r="A85" s="85">
        <v>76</v>
      </c>
      <c r="B85" s="85"/>
      <c r="C85" s="73" t="s">
        <v>960</v>
      </c>
      <c r="D85" s="268" t="s">
        <v>977</v>
      </c>
      <c r="E85" s="85" t="s">
        <v>448</v>
      </c>
      <c r="F85" s="82" t="s">
        <v>7</v>
      </c>
      <c r="G85" s="85"/>
      <c r="H85" s="85"/>
      <c r="I85" s="532"/>
      <c r="J85" s="136"/>
    </row>
    <row r="86" spans="1:10" s="28" customFormat="1" ht="16.5" customHeight="1" x14ac:dyDescent="0.25">
      <c r="A86" s="85">
        <v>77</v>
      </c>
      <c r="B86" s="85"/>
      <c r="C86" s="73" t="s">
        <v>960</v>
      </c>
      <c r="D86" s="268" t="s">
        <v>978</v>
      </c>
      <c r="E86" s="85" t="s">
        <v>447</v>
      </c>
      <c r="F86" s="82" t="s">
        <v>7</v>
      </c>
      <c r="G86" s="85"/>
      <c r="H86" s="85"/>
      <c r="I86" s="532"/>
      <c r="J86" s="136"/>
    </row>
    <row r="87" spans="1:10" s="28" customFormat="1" ht="16.5" customHeight="1" x14ac:dyDescent="0.25">
      <c r="A87" s="85">
        <v>78</v>
      </c>
      <c r="B87" s="85"/>
      <c r="C87" s="73" t="s">
        <v>960</v>
      </c>
      <c r="D87" s="268" t="s">
        <v>979</v>
      </c>
      <c r="E87" s="99" t="s">
        <v>1114</v>
      </c>
      <c r="F87" s="82" t="s">
        <v>7</v>
      </c>
      <c r="G87" s="85"/>
      <c r="H87" s="85"/>
      <c r="I87" s="532"/>
      <c r="J87" s="136"/>
    </row>
    <row r="88" spans="1:10" s="28" customFormat="1" ht="16.5" customHeight="1" x14ac:dyDescent="0.25">
      <c r="A88" s="85">
        <v>79</v>
      </c>
      <c r="B88" s="85"/>
      <c r="C88" s="73" t="s">
        <v>960</v>
      </c>
      <c r="D88" s="268" t="s">
        <v>980</v>
      </c>
      <c r="E88" s="85" t="s">
        <v>448</v>
      </c>
      <c r="F88" s="82" t="s">
        <v>7</v>
      </c>
      <c r="G88" s="85"/>
      <c r="H88" s="85"/>
      <c r="I88" s="532"/>
      <c r="J88" s="136"/>
    </row>
    <row r="89" spans="1:10" s="28" customFormat="1" ht="16.5" customHeight="1" x14ac:dyDescent="0.25">
      <c r="A89" s="85">
        <v>80</v>
      </c>
      <c r="B89" s="85"/>
      <c r="C89" s="73" t="s">
        <v>960</v>
      </c>
      <c r="D89" s="268" t="s">
        <v>981</v>
      </c>
      <c r="E89" s="99" t="s">
        <v>1337</v>
      </c>
      <c r="F89" s="82" t="s">
        <v>7</v>
      </c>
      <c r="G89" s="99"/>
      <c r="H89" s="85"/>
      <c r="I89" s="532"/>
      <c r="J89" s="136"/>
    </row>
    <row r="90" spans="1:10" s="28" customFormat="1" ht="16.5" customHeight="1" x14ac:dyDescent="0.25">
      <c r="A90" s="85">
        <v>81</v>
      </c>
      <c r="B90" s="85"/>
      <c r="C90" s="73" t="s">
        <v>960</v>
      </c>
      <c r="D90" s="268" t="s">
        <v>982</v>
      </c>
      <c r="E90" s="99" t="s">
        <v>1112</v>
      </c>
      <c r="F90" s="82" t="s">
        <v>7</v>
      </c>
      <c r="G90" s="99"/>
      <c r="H90" s="85"/>
      <c r="I90" s="532"/>
      <c r="J90" s="136"/>
    </row>
    <row r="91" spans="1:10" s="28" customFormat="1" ht="16.5" customHeight="1" x14ac:dyDescent="0.25">
      <c r="A91" s="85">
        <v>82</v>
      </c>
      <c r="B91" s="85"/>
      <c r="C91" s="73" t="s">
        <v>960</v>
      </c>
      <c r="D91" s="268" t="s">
        <v>983</v>
      </c>
      <c r="E91" s="99" t="s">
        <v>448</v>
      </c>
      <c r="F91" s="82" t="s">
        <v>7</v>
      </c>
      <c r="G91" s="99"/>
      <c r="H91" s="85"/>
      <c r="I91" s="532"/>
      <c r="J91" s="136"/>
    </row>
    <row r="92" spans="1:10" s="28" customFormat="1" ht="16.5" customHeight="1" x14ac:dyDescent="0.25">
      <c r="A92" s="85">
        <v>83</v>
      </c>
      <c r="B92" s="85"/>
      <c r="C92" s="73" t="s">
        <v>960</v>
      </c>
      <c r="D92" s="268" t="s">
        <v>984</v>
      </c>
      <c r="E92" s="99" t="s">
        <v>447</v>
      </c>
      <c r="F92" s="82" t="s">
        <v>7</v>
      </c>
      <c r="G92" s="99"/>
      <c r="H92" s="85"/>
      <c r="I92" s="532"/>
      <c r="J92" s="136"/>
    </row>
    <row r="93" spans="1:10" s="28" customFormat="1" ht="16.5" customHeight="1" x14ac:dyDescent="0.25">
      <c r="A93" s="85">
        <v>84</v>
      </c>
      <c r="B93" s="85"/>
      <c r="C93" s="73" t="s">
        <v>960</v>
      </c>
      <c r="D93" s="268" t="s">
        <v>985</v>
      </c>
      <c r="E93" s="99" t="s">
        <v>1114</v>
      </c>
      <c r="F93" s="82" t="s">
        <v>7</v>
      </c>
      <c r="G93" s="99"/>
      <c r="H93" s="85"/>
      <c r="I93" s="532"/>
      <c r="J93" s="136"/>
    </row>
    <row r="94" spans="1:10" s="28" customFormat="1" ht="16.5" customHeight="1" x14ac:dyDescent="0.25">
      <c r="A94" s="85">
        <v>85</v>
      </c>
      <c r="B94" s="85"/>
      <c r="C94" s="73" t="s">
        <v>960</v>
      </c>
      <c r="D94" s="268" t="s">
        <v>986</v>
      </c>
      <c r="E94" s="99" t="s">
        <v>448</v>
      </c>
      <c r="F94" s="82" t="s">
        <v>7</v>
      </c>
      <c r="G94" s="99"/>
      <c r="H94" s="85"/>
      <c r="I94" s="532"/>
      <c r="J94" s="136"/>
    </row>
    <row r="95" spans="1:10" s="28" customFormat="1" ht="16.5" customHeight="1" x14ac:dyDescent="0.25">
      <c r="A95" s="85">
        <v>86</v>
      </c>
      <c r="B95" s="85"/>
      <c r="C95" s="73" t="s">
        <v>960</v>
      </c>
      <c r="D95" s="268" t="s">
        <v>987</v>
      </c>
      <c r="E95" s="99" t="s">
        <v>447</v>
      </c>
      <c r="F95" s="82" t="s">
        <v>7</v>
      </c>
      <c r="G95" s="99"/>
      <c r="H95" s="85"/>
      <c r="I95" s="532"/>
      <c r="J95" s="136"/>
    </row>
    <row r="96" spans="1:10" s="28" customFormat="1" ht="16.5" customHeight="1" x14ac:dyDescent="0.25">
      <c r="A96" s="85">
        <v>87</v>
      </c>
      <c r="B96" s="85"/>
      <c r="C96" s="73" t="s">
        <v>960</v>
      </c>
      <c r="D96" s="268" t="s">
        <v>988</v>
      </c>
      <c r="E96" s="99" t="s">
        <v>447</v>
      </c>
      <c r="F96" s="82" t="s">
        <v>7</v>
      </c>
      <c r="G96" s="99"/>
      <c r="H96" s="85"/>
      <c r="I96" s="532"/>
      <c r="J96" s="136"/>
    </row>
    <row r="97" spans="1:10" s="28" customFormat="1" ht="16.5" customHeight="1" x14ac:dyDescent="0.25">
      <c r="A97" s="85">
        <v>88</v>
      </c>
      <c r="B97" s="85"/>
      <c r="C97" s="73" t="s">
        <v>960</v>
      </c>
      <c r="D97" s="268" t="s">
        <v>989</v>
      </c>
      <c r="E97" s="99" t="s">
        <v>447</v>
      </c>
      <c r="F97" s="82" t="s">
        <v>7</v>
      </c>
      <c r="G97" s="99"/>
      <c r="H97" s="85"/>
      <c r="I97" s="532"/>
      <c r="J97" s="136"/>
    </row>
    <row r="98" spans="1:10" s="28" customFormat="1" ht="16.5" customHeight="1" x14ac:dyDescent="0.25">
      <c r="A98" s="85">
        <v>89</v>
      </c>
      <c r="B98" s="85"/>
      <c r="C98" s="73" t="s">
        <v>960</v>
      </c>
      <c r="D98" s="268" t="s">
        <v>990</v>
      </c>
      <c r="E98" s="99" t="s">
        <v>1108</v>
      </c>
      <c r="F98" s="82" t="s">
        <v>7</v>
      </c>
      <c r="G98" s="99"/>
      <c r="H98" s="85"/>
      <c r="I98" s="532"/>
      <c r="J98" s="136"/>
    </row>
    <row r="99" spans="1:10" s="28" customFormat="1" ht="16.5" customHeight="1" x14ac:dyDescent="0.25">
      <c r="A99" s="85">
        <v>90</v>
      </c>
      <c r="B99" s="85"/>
      <c r="C99" s="73" t="s">
        <v>960</v>
      </c>
      <c r="D99" s="268" t="s">
        <v>991</v>
      </c>
      <c r="E99" s="99" t="s">
        <v>448</v>
      </c>
      <c r="F99" s="82" t="s">
        <v>7</v>
      </c>
      <c r="G99" s="99"/>
      <c r="H99" s="85"/>
      <c r="I99" s="532"/>
      <c r="J99" s="136"/>
    </row>
    <row r="100" spans="1:10" s="28" customFormat="1" ht="16.5" customHeight="1" x14ac:dyDescent="0.25">
      <c r="A100" s="85">
        <v>91</v>
      </c>
      <c r="B100" s="85"/>
      <c r="C100" s="73" t="s">
        <v>960</v>
      </c>
      <c r="D100" s="268" t="s">
        <v>992</v>
      </c>
      <c r="E100" s="99" t="s">
        <v>1111</v>
      </c>
      <c r="F100" s="82" t="s">
        <v>7</v>
      </c>
      <c r="G100" s="99"/>
      <c r="H100" s="85"/>
      <c r="I100" s="532"/>
      <c r="J100" s="136"/>
    </row>
    <row r="101" spans="1:10" s="28" customFormat="1" ht="16.5" customHeight="1" x14ac:dyDescent="0.25">
      <c r="A101" s="85">
        <v>92</v>
      </c>
      <c r="B101" s="85"/>
      <c r="C101" s="73" t="s">
        <v>960</v>
      </c>
      <c r="D101" s="268" t="s">
        <v>993</v>
      </c>
      <c r="E101" s="99" t="s">
        <v>1107</v>
      </c>
      <c r="F101" s="82" t="s">
        <v>7</v>
      </c>
      <c r="G101" s="99"/>
      <c r="H101" s="85"/>
      <c r="I101" s="532"/>
      <c r="J101" s="136"/>
    </row>
    <row r="102" spans="1:10" s="28" customFormat="1" ht="16.5" customHeight="1" x14ac:dyDescent="0.25">
      <c r="A102" s="85">
        <v>93</v>
      </c>
      <c r="B102" s="85"/>
      <c r="C102" s="73" t="s">
        <v>960</v>
      </c>
      <c r="D102" s="268" t="s">
        <v>994</v>
      </c>
      <c r="E102" s="99" t="s">
        <v>447</v>
      </c>
      <c r="F102" s="82" t="s">
        <v>7</v>
      </c>
      <c r="G102" s="99"/>
      <c r="H102" s="85"/>
      <c r="I102" s="532"/>
      <c r="J102" s="136"/>
    </row>
    <row r="103" spans="1:10" s="28" customFormat="1" ht="16.5" customHeight="1" x14ac:dyDescent="0.25">
      <c r="A103" s="85">
        <v>94</v>
      </c>
      <c r="B103" s="85"/>
      <c r="C103" s="73" t="s">
        <v>960</v>
      </c>
      <c r="D103" s="268" t="s">
        <v>995</v>
      </c>
      <c r="E103" s="85"/>
      <c r="F103" s="82" t="s">
        <v>7</v>
      </c>
      <c r="G103" s="91"/>
      <c r="H103" s="85"/>
      <c r="I103" s="532"/>
      <c r="J103" s="136"/>
    </row>
    <row r="104" spans="1:10" s="28" customFormat="1" ht="16.5" customHeight="1" x14ac:dyDescent="0.25">
      <c r="A104" s="85">
        <v>95</v>
      </c>
      <c r="B104" s="85"/>
      <c r="C104" s="73" t="s">
        <v>960</v>
      </c>
      <c r="D104" s="268" t="s">
        <v>996</v>
      </c>
      <c r="E104" s="85"/>
      <c r="F104" s="82" t="s">
        <v>7</v>
      </c>
      <c r="G104" s="91"/>
      <c r="H104" s="85"/>
      <c r="I104" s="532"/>
      <c r="J104" s="136"/>
    </row>
    <row r="105" spans="1:10" s="28" customFormat="1" ht="16.5" customHeight="1" x14ac:dyDescent="0.25">
      <c r="A105" s="85">
        <v>96</v>
      </c>
      <c r="B105" s="85"/>
      <c r="C105" s="73" t="s">
        <v>960</v>
      </c>
      <c r="D105" s="268" t="s">
        <v>997</v>
      </c>
      <c r="E105" s="85"/>
      <c r="F105" s="82" t="s">
        <v>7</v>
      </c>
      <c r="G105" s="91"/>
      <c r="H105" s="85"/>
      <c r="I105" s="532"/>
      <c r="J105" s="136"/>
    </row>
    <row r="106" spans="1:10" s="28" customFormat="1" ht="16.5" customHeight="1" x14ac:dyDescent="0.25">
      <c r="A106" s="85">
        <v>97</v>
      </c>
      <c r="B106" s="85"/>
      <c r="C106" s="73" t="s">
        <v>960</v>
      </c>
      <c r="D106" s="268" t="s">
        <v>998</v>
      </c>
      <c r="E106" s="85"/>
      <c r="F106" s="82" t="s">
        <v>7</v>
      </c>
      <c r="G106" s="91"/>
      <c r="H106" s="85"/>
      <c r="I106" s="532"/>
      <c r="J106" s="136"/>
    </row>
    <row r="107" spans="1:10" s="28" customFormat="1" ht="16.5" customHeight="1" x14ac:dyDescent="0.25">
      <c r="A107" s="85">
        <v>98</v>
      </c>
      <c r="B107" s="85"/>
      <c r="C107" s="73" t="s">
        <v>960</v>
      </c>
      <c r="D107" s="268" t="s">
        <v>999</v>
      </c>
      <c r="E107" s="85"/>
      <c r="F107" s="82" t="s">
        <v>7</v>
      </c>
      <c r="G107" s="91"/>
      <c r="H107" s="85"/>
      <c r="I107" s="532"/>
      <c r="J107" s="136"/>
    </row>
    <row r="108" spans="1:10" s="28" customFormat="1" ht="16.5" customHeight="1" x14ac:dyDescent="0.25">
      <c r="A108" s="85">
        <v>99</v>
      </c>
      <c r="B108" s="85"/>
      <c r="C108" s="73" t="s">
        <v>960</v>
      </c>
      <c r="D108" s="268" t="s">
        <v>1000</v>
      </c>
      <c r="E108" s="85"/>
      <c r="F108" s="82" t="s">
        <v>7</v>
      </c>
      <c r="G108" s="91"/>
      <c r="H108" s="85"/>
      <c r="I108" s="532"/>
      <c r="J108" s="136"/>
    </row>
    <row r="109" spans="1:10" s="28" customFormat="1" ht="16.5" customHeight="1" x14ac:dyDescent="0.25">
      <c r="A109" s="85">
        <v>100</v>
      </c>
      <c r="B109" s="85"/>
      <c r="C109" s="73" t="s">
        <v>1001</v>
      </c>
      <c r="D109" s="268" t="s">
        <v>1002</v>
      </c>
      <c r="E109" s="85"/>
      <c r="F109" s="82" t="s">
        <v>7</v>
      </c>
      <c r="G109" s="91"/>
      <c r="H109" s="85" t="s">
        <v>453</v>
      </c>
      <c r="I109" s="531"/>
      <c r="J109" s="136"/>
    </row>
    <row r="110" spans="1:10" s="28" customFormat="1" ht="18" customHeight="1" x14ac:dyDescent="0.25">
      <c r="A110" s="85">
        <v>101</v>
      </c>
      <c r="B110" s="85"/>
      <c r="C110" s="73" t="s">
        <v>921</v>
      </c>
      <c r="D110" s="316" t="s">
        <v>1493</v>
      </c>
      <c r="E110" s="85"/>
      <c r="F110" s="82" t="s">
        <v>7</v>
      </c>
      <c r="G110" s="86"/>
      <c r="H110" s="85"/>
      <c r="I110" s="87" t="s">
        <v>1692</v>
      </c>
      <c r="J110" s="87"/>
    </row>
    <row r="111" spans="1:10" s="28" customFormat="1" ht="20.25" customHeight="1" x14ac:dyDescent="0.25">
      <c r="A111" s="85">
        <v>102</v>
      </c>
      <c r="B111" s="85"/>
      <c r="C111" s="73" t="s">
        <v>1003</v>
      </c>
      <c r="D111" s="295" t="s">
        <v>1470</v>
      </c>
      <c r="E111" s="85"/>
      <c r="F111" s="82" t="s">
        <v>7</v>
      </c>
      <c r="G111" s="93" t="s">
        <v>1390</v>
      </c>
      <c r="H111" s="85"/>
      <c r="I111" s="92" t="s">
        <v>1475</v>
      </c>
      <c r="J111" s="92" t="s">
        <v>412</v>
      </c>
    </row>
    <row r="112" spans="1:10" s="28" customFormat="1" ht="20.25" customHeight="1" x14ac:dyDescent="0.25">
      <c r="A112" s="85">
        <v>103</v>
      </c>
      <c r="B112" s="85"/>
      <c r="C112" s="73" t="s">
        <v>1004</v>
      </c>
      <c r="D112" s="268" t="s">
        <v>1005</v>
      </c>
      <c r="E112" s="85"/>
      <c r="F112" s="40" t="s">
        <v>7</v>
      </c>
      <c r="G112" s="151"/>
      <c r="H112" s="85"/>
      <c r="I112" s="152" t="s">
        <v>1464</v>
      </c>
      <c r="J112" s="92"/>
    </row>
    <row r="113" spans="1:10" s="28" customFormat="1" ht="20.25" customHeight="1" x14ac:dyDescent="0.25">
      <c r="A113" s="85">
        <v>104</v>
      </c>
      <c r="B113" s="85"/>
      <c r="C113" s="73" t="s">
        <v>1004</v>
      </c>
      <c r="D113" s="268" t="s">
        <v>1006</v>
      </c>
      <c r="E113" s="85"/>
      <c r="F113" s="82" t="s">
        <v>7</v>
      </c>
      <c r="G113" s="93"/>
      <c r="H113" s="85"/>
      <c r="I113" s="87" t="s">
        <v>1321</v>
      </c>
      <c r="J113" s="92"/>
    </row>
    <row r="114" spans="1:10" s="28" customFormat="1" ht="20.25" customHeight="1" x14ac:dyDescent="0.25">
      <c r="A114" s="85">
        <v>105</v>
      </c>
      <c r="B114" s="85"/>
      <c r="C114" s="100" t="s">
        <v>1004</v>
      </c>
      <c r="D114" s="271" t="s">
        <v>1007</v>
      </c>
      <c r="E114" s="85"/>
      <c r="F114" s="82" t="s">
        <v>7</v>
      </c>
      <c r="G114" s="93"/>
      <c r="H114" s="85" t="s">
        <v>1796</v>
      </c>
      <c r="I114" s="88" t="s">
        <v>1322</v>
      </c>
      <c r="J114" s="92"/>
    </row>
    <row r="115" spans="1:10" s="28" customFormat="1" ht="20.25" customHeight="1" x14ac:dyDescent="0.25">
      <c r="A115" s="85">
        <v>106</v>
      </c>
      <c r="B115" s="85"/>
      <c r="C115" s="100" t="s">
        <v>1004</v>
      </c>
      <c r="D115" s="271" t="s">
        <v>1008</v>
      </c>
      <c r="E115" s="85"/>
      <c r="F115" s="82" t="s">
        <v>7</v>
      </c>
      <c r="G115" s="93"/>
      <c r="H115" s="85"/>
      <c r="I115" s="87" t="s">
        <v>1323</v>
      </c>
      <c r="J115" s="92"/>
    </row>
    <row r="116" spans="1:10" s="28" customFormat="1" ht="20.25" customHeight="1" x14ac:dyDescent="0.25">
      <c r="A116" s="85">
        <v>107</v>
      </c>
      <c r="B116" s="85"/>
      <c r="C116" s="100" t="s">
        <v>1004</v>
      </c>
      <c r="D116" s="271" t="s">
        <v>1009</v>
      </c>
      <c r="E116" s="85"/>
      <c r="F116" s="82" t="s">
        <v>7</v>
      </c>
      <c r="G116" s="93"/>
      <c r="H116" s="85"/>
      <c r="I116" s="89" t="s">
        <v>544</v>
      </c>
      <c r="J116" s="92"/>
    </row>
    <row r="117" spans="1:10" s="28" customFormat="1" ht="20.25" customHeight="1" x14ac:dyDescent="0.25">
      <c r="A117" s="85">
        <v>108</v>
      </c>
      <c r="B117" s="85"/>
      <c r="C117" s="100" t="s">
        <v>1004</v>
      </c>
      <c r="D117" s="271" t="s">
        <v>1010</v>
      </c>
      <c r="E117" s="85"/>
      <c r="F117" s="82" t="s">
        <v>7</v>
      </c>
      <c r="G117" s="93"/>
      <c r="H117" s="85"/>
      <c r="I117" s="153" t="s">
        <v>1324</v>
      </c>
      <c r="J117" s="92"/>
    </row>
    <row r="118" spans="1:10" s="28" customFormat="1" ht="16.5" customHeight="1" x14ac:dyDescent="0.25">
      <c r="A118" s="85">
        <v>109</v>
      </c>
      <c r="B118" s="85"/>
      <c r="C118" s="73" t="s">
        <v>739</v>
      </c>
      <c r="D118" s="268" t="s">
        <v>1012</v>
      </c>
      <c r="E118" s="85"/>
      <c r="F118" s="82" t="s">
        <v>7</v>
      </c>
      <c r="G118" s="86"/>
      <c r="H118" s="85"/>
      <c r="I118" s="89" t="s">
        <v>1454</v>
      </c>
      <c r="J118" s="89"/>
    </row>
    <row r="119" spans="1:10" s="28" customFormat="1" ht="16.5" customHeight="1" x14ac:dyDescent="0.25">
      <c r="A119" s="85">
        <v>110</v>
      </c>
      <c r="B119" s="85"/>
      <c r="C119" s="73" t="s">
        <v>739</v>
      </c>
      <c r="D119" s="268" t="s">
        <v>1013</v>
      </c>
      <c r="E119" s="85"/>
      <c r="F119" s="82" t="s">
        <v>7</v>
      </c>
      <c r="G119" s="86"/>
      <c r="H119" s="85"/>
      <c r="I119" s="89" t="s">
        <v>1455</v>
      </c>
      <c r="J119" s="89"/>
    </row>
    <row r="120" spans="1:10" s="28" customFormat="1" ht="16.5" customHeight="1" x14ac:dyDescent="0.25">
      <c r="A120" s="85">
        <v>111</v>
      </c>
      <c r="B120" s="85"/>
      <c r="C120" s="100" t="s">
        <v>1014</v>
      </c>
      <c r="D120" s="276" t="s">
        <v>1152</v>
      </c>
      <c r="E120" s="59" t="s">
        <v>185</v>
      </c>
      <c r="F120" s="82" t="s">
        <v>7</v>
      </c>
      <c r="G120" s="86"/>
      <c r="H120" s="85"/>
      <c r="I120" s="88" t="s">
        <v>186</v>
      </c>
      <c r="J120" s="88"/>
    </row>
    <row r="121" spans="1:10" s="28" customFormat="1" ht="16.5" customHeight="1" x14ac:dyDescent="0.25">
      <c r="A121" s="85">
        <v>112</v>
      </c>
      <c r="B121" s="85"/>
      <c r="C121" s="100" t="s">
        <v>1014</v>
      </c>
      <c r="D121" s="276" t="s">
        <v>1156</v>
      </c>
      <c r="E121" s="85" t="s">
        <v>187</v>
      </c>
      <c r="F121" s="82" t="s">
        <v>7</v>
      </c>
      <c r="G121" s="86"/>
      <c r="H121" s="85"/>
      <c r="I121" s="88" t="s">
        <v>188</v>
      </c>
      <c r="J121" s="88"/>
    </row>
    <row r="122" spans="1:10" s="28" customFormat="1" ht="16.5" customHeight="1" x14ac:dyDescent="0.25">
      <c r="A122" s="85">
        <v>113</v>
      </c>
      <c r="B122" s="85"/>
      <c r="C122" s="100" t="s">
        <v>1014</v>
      </c>
      <c r="D122" s="276" t="s">
        <v>1157</v>
      </c>
      <c r="E122" s="85"/>
      <c r="F122" s="82" t="s">
        <v>7</v>
      </c>
      <c r="G122" s="86"/>
      <c r="H122" s="85"/>
      <c r="I122" s="88" t="s">
        <v>189</v>
      </c>
      <c r="J122" s="88"/>
    </row>
    <row r="123" spans="1:10" s="28" customFormat="1" ht="16.5" customHeight="1" x14ac:dyDescent="0.25">
      <c r="A123" s="85">
        <v>114</v>
      </c>
      <c r="B123" s="85"/>
      <c r="C123" s="100" t="s">
        <v>1014</v>
      </c>
      <c r="D123" s="276" t="s">
        <v>1158</v>
      </c>
      <c r="E123" s="85" t="s">
        <v>184</v>
      </c>
      <c r="F123" s="82" t="s">
        <v>7</v>
      </c>
      <c r="G123" s="86"/>
      <c r="H123" s="85"/>
      <c r="I123" s="88" t="s">
        <v>190</v>
      </c>
      <c r="J123" s="88"/>
    </row>
    <row r="124" spans="1:10" s="28" customFormat="1" ht="16.5" customHeight="1" x14ac:dyDescent="0.25">
      <c r="A124" s="85">
        <v>115</v>
      </c>
      <c r="B124" s="85"/>
      <c r="C124" s="100" t="s">
        <v>1014</v>
      </c>
      <c r="D124" s="275" t="s">
        <v>1138</v>
      </c>
      <c r="E124" s="85"/>
      <c r="F124" s="82" t="s">
        <v>7</v>
      </c>
      <c r="G124" s="86"/>
      <c r="H124" s="85"/>
      <c r="I124" s="87" t="s">
        <v>191</v>
      </c>
      <c r="J124" s="87"/>
    </row>
    <row r="125" spans="1:10" s="28" customFormat="1" ht="16.5" customHeight="1" x14ac:dyDescent="0.25">
      <c r="A125" s="85">
        <v>116</v>
      </c>
      <c r="B125" s="85"/>
      <c r="C125" s="100" t="s">
        <v>1014</v>
      </c>
      <c r="D125" s="268" t="s">
        <v>1015</v>
      </c>
      <c r="E125" s="85"/>
      <c r="F125" s="82" t="s">
        <v>7</v>
      </c>
      <c r="G125" s="86"/>
      <c r="H125" s="85"/>
      <c r="I125" s="87" t="s">
        <v>1264</v>
      </c>
      <c r="J125" s="87"/>
    </row>
    <row r="126" spans="1:10" s="28" customFormat="1" ht="16.5" customHeight="1" x14ac:dyDescent="0.25">
      <c r="A126" s="85">
        <v>117</v>
      </c>
      <c r="B126" s="85"/>
      <c r="C126" s="100" t="s">
        <v>1014</v>
      </c>
      <c r="D126" s="268" t="s">
        <v>1016</v>
      </c>
      <c r="E126" s="85"/>
      <c r="F126" s="82" t="s">
        <v>7</v>
      </c>
      <c r="G126" s="86"/>
      <c r="H126" s="85"/>
      <c r="I126" s="87" t="s">
        <v>1265</v>
      </c>
      <c r="J126" s="87"/>
    </row>
    <row r="127" spans="1:10" s="28" customFormat="1" ht="16.5" customHeight="1" x14ac:dyDescent="0.25">
      <c r="A127" s="85">
        <v>118</v>
      </c>
      <c r="B127" s="85"/>
      <c r="C127" s="100" t="s">
        <v>1014</v>
      </c>
      <c r="D127" s="275" t="s">
        <v>1139</v>
      </c>
      <c r="E127" s="99" t="s">
        <v>267</v>
      </c>
      <c r="F127" s="82" t="s">
        <v>7</v>
      </c>
      <c r="G127" s="86"/>
      <c r="H127" s="85"/>
      <c r="I127" s="530" t="s">
        <v>194</v>
      </c>
      <c r="J127" s="89"/>
    </row>
    <row r="128" spans="1:10" s="28" customFormat="1" ht="16.5" customHeight="1" x14ac:dyDescent="0.25">
      <c r="A128" s="85">
        <v>119</v>
      </c>
      <c r="B128" s="85"/>
      <c r="C128" s="100" t="s">
        <v>1014</v>
      </c>
      <c r="D128" s="275" t="s">
        <v>1140</v>
      </c>
      <c r="E128" s="99" t="s">
        <v>208</v>
      </c>
      <c r="F128" s="82" t="s">
        <v>7</v>
      </c>
      <c r="G128" s="86"/>
      <c r="H128" s="85"/>
      <c r="I128" s="530"/>
      <c r="J128" s="89"/>
    </row>
    <row r="129" spans="1:11" s="28" customFormat="1" ht="16.5" customHeight="1" x14ac:dyDescent="0.25">
      <c r="A129" s="85">
        <v>120</v>
      </c>
      <c r="B129" s="85"/>
      <c r="C129" s="100" t="s">
        <v>1014</v>
      </c>
      <c r="D129" s="275" t="s">
        <v>1141</v>
      </c>
      <c r="E129" s="85" t="s">
        <v>195</v>
      </c>
      <c r="F129" s="82" t="s">
        <v>7</v>
      </c>
      <c r="G129" s="86"/>
      <c r="H129" s="85"/>
      <c r="I129" s="530"/>
      <c r="J129" s="89"/>
    </row>
    <row r="130" spans="1:11" s="28" customFormat="1" ht="16.5" customHeight="1" x14ac:dyDescent="0.25">
      <c r="A130" s="85">
        <v>121</v>
      </c>
      <c r="B130" s="85"/>
      <c r="C130" s="100" t="s">
        <v>1014</v>
      </c>
      <c r="D130" s="275" t="s">
        <v>1142</v>
      </c>
      <c r="E130" s="85" t="s">
        <v>196</v>
      </c>
      <c r="F130" s="82" t="s">
        <v>7</v>
      </c>
      <c r="G130" s="86"/>
      <c r="H130" s="85"/>
      <c r="I130" s="530"/>
      <c r="J130" s="89"/>
    </row>
    <row r="131" spans="1:11" s="28" customFormat="1" ht="16.5" customHeight="1" x14ac:dyDescent="0.25">
      <c r="A131" s="85">
        <v>122</v>
      </c>
      <c r="B131" s="85"/>
      <c r="C131" s="100" t="s">
        <v>1014</v>
      </c>
      <c r="D131" s="275" t="s">
        <v>1143</v>
      </c>
      <c r="E131" s="85" t="s">
        <v>197</v>
      </c>
      <c r="F131" s="82" t="s">
        <v>7</v>
      </c>
      <c r="G131" s="86"/>
      <c r="H131" s="85"/>
      <c r="I131" s="530"/>
      <c r="J131" s="89"/>
    </row>
    <row r="132" spans="1:11" s="28" customFormat="1" ht="16.5" customHeight="1" x14ac:dyDescent="0.25">
      <c r="A132" s="85">
        <v>123</v>
      </c>
      <c r="B132" s="85"/>
      <c r="C132" s="271" t="s">
        <v>725</v>
      </c>
      <c r="D132" s="275" t="s">
        <v>726</v>
      </c>
      <c r="E132" s="85"/>
      <c r="F132" s="82" t="s">
        <v>7</v>
      </c>
      <c r="G132" s="86"/>
      <c r="H132" s="85"/>
      <c r="I132" s="89" t="s">
        <v>269</v>
      </c>
      <c r="J132" s="89" t="s">
        <v>1144</v>
      </c>
      <c r="K132" s="266"/>
    </row>
    <row r="133" spans="1:11" s="28" customFormat="1" ht="16.5" customHeight="1" x14ac:dyDescent="0.25">
      <c r="A133" s="85">
        <v>124</v>
      </c>
      <c r="B133" s="85"/>
      <c r="C133" s="271" t="s">
        <v>725</v>
      </c>
      <c r="D133" s="275" t="s">
        <v>727</v>
      </c>
      <c r="E133" s="85"/>
      <c r="F133" s="82" t="s">
        <v>7</v>
      </c>
      <c r="G133" s="86"/>
      <c r="H133" s="85"/>
      <c r="I133" s="89" t="s">
        <v>268</v>
      </c>
      <c r="J133" s="89" t="s">
        <v>1244</v>
      </c>
      <c r="K133" s="266"/>
    </row>
    <row r="134" spans="1:11" s="28" customFormat="1" ht="16.5" customHeight="1" x14ac:dyDescent="0.25">
      <c r="A134" s="85">
        <v>125</v>
      </c>
      <c r="B134" s="85"/>
      <c r="C134" s="271" t="s">
        <v>725</v>
      </c>
      <c r="D134" s="275" t="s">
        <v>728</v>
      </c>
      <c r="E134" s="85"/>
      <c r="F134" s="82" t="s">
        <v>7</v>
      </c>
      <c r="G134" s="86"/>
      <c r="H134" s="85"/>
      <c r="I134" s="89" t="s">
        <v>613</v>
      </c>
      <c r="J134" s="89" t="s">
        <v>610</v>
      </c>
      <c r="K134" s="266"/>
    </row>
    <row r="135" spans="1:11" s="28" customFormat="1" ht="16.5" customHeight="1" x14ac:dyDescent="0.25">
      <c r="A135" s="85">
        <v>126</v>
      </c>
      <c r="B135" s="85"/>
      <c r="C135" s="271" t="s">
        <v>725</v>
      </c>
      <c r="D135" s="313" t="s">
        <v>1395</v>
      </c>
      <c r="E135" s="85"/>
      <c r="F135" s="82" t="s">
        <v>7</v>
      </c>
      <c r="G135" s="86"/>
      <c r="H135" s="85"/>
      <c r="I135" s="89" t="s">
        <v>612</v>
      </c>
      <c r="J135" s="89" t="s">
        <v>611</v>
      </c>
      <c r="K135" s="266"/>
    </row>
    <row r="136" spans="1:11" s="28" customFormat="1" ht="16.5" customHeight="1" x14ac:dyDescent="0.25">
      <c r="A136" s="85">
        <v>127</v>
      </c>
      <c r="B136" s="85"/>
      <c r="C136" s="271" t="s">
        <v>725</v>
      </c>
      <c r="D136" s="313" t="s">
        <v>1403</v>
      </c>
      <c r="E136" s="85"/>
      <c r="F136" s="82" t="s">
        <v>7</v>
      </c>
      <c r="G136" s="86"/>
      <c r="H136" s="85"/>
      <c r="I136" s="89" t="s">
        <v>1396</v>
      </c>
      <c r="J136" s="249" t="s">
        <v>1394</v>
      </c>
      <c r="K136" s="266"/>
    </row>
    <row r="137" spans="1:11" s="28" customFormat="1" ht="16.5" customHeight="1" x14ac:dyDescent="0.25">
      <c r="A137" s="85">
        <v>128</v>
      </c>
      <c r="B137" s="85"/>
      <c r="C137" s="271" t="s">
        <v>725</v>
      </c>
      <c r="D137" s="275" t="s">
        <v>1132</v>
      </c>
      <c r="E137" s="85"/>
      <c r="F137" s="82" t="s">
        <v>7</v>
      </c>
      <c r="G137" s="86"/>
      <c r="H137" s="85"/>
      <c r="I137" s="89" t="s">
        <v>1133</v>
      </c>
      <c r="J137" s="89" t="s">
        <v>1191</v>
      </c>
      <c r="K137" s="266"/>
    </row>
    <row r="138" spans="1:11" s="28" customFormat="1" ht="16.5" customHeight="1" x14ac:dyDescent="0.25">
      <c r="A138" s="85">
        <v>129</v>
      </c>
      <c r="B138" s="85"/>
      <c r="C138" s="271" t="s">
        <v>725</v>
      </c>
      <c r="D138" s="275" t="s">
        <v>730</v>
      </c>
      <c r="E138" s="85"/>
      <c r="F138" s="82" t="s">
        <v>7</v>
      </c>
      <c r="G138" s="86"/>
      <c r="H138" s="85"/>
      <c r="I138" s="89" t="s">
        <v>198</v>
      </c>
      <c r="J138" s="89" t="s">
        <v>1145</v>
      </c>
      <c r="K138" s="266"/>
    </row>
    <row r="139" spans="1:11" s="28" customFormat="1" ht="16.5" customHeight="1" x14ac:dyDescent="0.25">
      <c r="A139" s="85">
        <v>130</v>
      </c>
      <c r="B139" s="85"/>
      <c r="C139" s="271" t="s">
        <v>725</v>
      </c>
      <c r="D139" s="275" t="s">
        <v>731</v>
      </c>
      <c r="E139" s="85"/>
      <c r="F139" s="82" t="s">
        <v>7</v>
      </c>
      <c r="G139" s="86"/>
      <c r="H139" s="85"/>
      <c r="I139" s="89" t="s">
        <v>199</v>
      </c>
      <c r="J139" s="89" t="s">
        <v>296</v>
      </c>
      <c r="K139" s="266"/>
    </row>
    <row r="140" spans="1:11" s="28" customFormat="1" ht="16.5" customHeight="1" x14ac:dyDescent="0.25">
      <c r="A140" s="85">
        <v>131</v>
      </c>
      <c r="B140" s="85"/>
      <c r="C140" s="271" t="s">
        <v>725</v>
      </c>
      <c r="D140" s="275" t="s">
        <v>733</v>
      </c>
      <c r="E140" s="85"/>
      <c r="F140" s="82" t="s">
        <v>7</v>
      </c>
      <c r="G140" s="86"/>
      <c r="H140" s="85"/>
      <c r="I140" s="89" t="s">
        <v>200</v>
      </c>
      <c r="J140" s="89" t="s">
        <v>364</v>
      </c>
      <c r="K140" s="266"/>
    </row>
    <row r="141" spans="1:11" s="28" customFormat="1" ht="16.5" customHeight="1" x14ac:dyDescent="0.25">
      <c r="A141" s="85">
        <v>132</v>
      </c>
      <c r="B141" s="85"/>
      <c r="C141" s="73" t="s">
        <v>847</v>
      </c>
      <c r="D141" s="268" t="s">
        <v>1017</v>
      </c>
      <c r="E141" s="94" t="s">
        <v>1216</v>
      </c>
      <c r="F141" s="82" t="s">
        <v>7</v>
      </c>
      <c r="G141" s="86"/>
      <c r="H141" s="85"/>
      <c r="I141" s="87" t="s">
        <v>182</v>
      </c>
      <c r="J141" s="87"/>
    </row>
    <row r="142" spans="1:11" s="28" customFormat="1" ht="16.5" customHeight="1" x14ac:dyDescent="0.25">
      <c r="A142" s="85">
        <v>133</v>
      </c>
      <c r="B142" s="85"/>
      <c r="C142" s="73" t="s">
        <v>847</v>
      </c>
      <c r="D142" s="415" t="s">
        <v>1018</v>
      </c>
      <c r="E142" s="85" t="s">
        <v>104</v>
      </c>
      <c r="F142" s="82" t="s">
        <v>7</v>
      </c>
      <c r="G142" s="86"/>
      <c r="H142" s="85"/>
      <c r="I142" s="87" t="s">
        <v>609</v>
      </c>
      <c r="J142" s="87"/>
    </row>
    <row r="143" spans="1:11" s="28" customFormat="1" ht="16.5" customHeight="1" x14ac:dyDescent="0.25">
      <c r="A143" s="85">
        <v>134</v>
      </c>
      <c r="B143" s="85"/>
      <c r="C143" s="73" t="s">
        <v>847</v>
      </c>
      <c r="D143" s="268" t="s">
        <v>1019</v>
      </c>
      <c r="E143" s="416" t="s">
        <v>1932</v>
      </c>
      <c r="F143" s="82" t="s">
        <v>7</v>
      </c>
      <c r="G143" s="86"/>
      <c r="H143" s="85"/>
      <c r="I143" s="87" t="s">
        <v>201</v>
      </c>
      <c r="J143" s="136"/>
    </row>
    <row r="144" spans="1:11" s="28" customFormat="1" ht="16.5" customHeight="1" x14ac:dyDescent="0.25">
      <c r="A144" s="85">
        <v>135</v>
      </c>
      <c r="B144" s="85"/>
      <c r="C144" s="73" t="s">
        <v>847</v>
      </c>
      <c r="D144" s="268" t="s">
        <v>1020</v>
      </c>
      <c r="E144" s="99" t="s">
        <v>630</v>
      </c>
      <c r="F144" s="82" t="s">
        <v>7</v>
      </c>
      <c r="G144" s="86"/>
      <c r="H144" s="85"/>
      <c r="I144" s="87" t="s">
        <v>202</v>
      </c>
      <c r="J144" s="136"/>
    </row>
    <row r="145" spans="1:10" s="28" customFormat="1" ht="16.5" customHeight="1" x14ac:dyDescent="0.25">
      <c r="A145" s="85">
        <v>136</v>
      </c>
      <c r="B145" s="85"/>
      <c r="C145" s="73" t="s">
        <v>847</v>
      </c>
      <c r="D145" s="268" t="s">
        <v>1236</v>
      </c>
      <c r="E145" s="416" t="s">
        <v>1933</v>
      </c>
      <c r="F145" s="82" t="s">
        <v>7</v>
      </c>
      <c r="G145" s="86"/>
      <c r="H145" s="85"/>
      <c r="I145" s="87" t="s">
        <v>203</v>
      </c>
      <c r="J145" s="136"/>
    </row>
    <row r="146" spans="1:10" s="28" customFormat="1" ht="16.5" customHeight="1" x14ac:dyDescent="0.25">
      <c r="A146" s="85">
        <v>137</v>
      </c>
      <c r="B146" s="85"/>
      <c r="C146" s="73" t="s">
        <v>847</v>
      </c>
      <c r="D146" s="268" t="s">
        <v>1021</v>
      </c>
      <c r="E146" s="416" t="s">
        <v>1934</v>
      </c>
      <c r="F146" s="82" t="s">
        <v>7</v>
      </c>
      <c r="G146" s="86"/>
      <c r="H146" s="85"/>
      <c r="I146" s="87" t="s">
        <v>203</v>
      </c>
      <c r="J146" s="136"/>
    </row>
    <row r="147" spans="1:10" s="28" customFormat="1" ht="16.5" customHeight="1" x14ac:dyDescent="0.25">
      <c r="A147" s="85">
        <v>138</v>
      </c>
      <c r="B147" s="85"/>
      <c r="C147" s="73" t="s">
        <v>683</v>
      </c>
      <c r="D147" s="268" t="s">
        <v>1048</v>
      </c>
      <c r="E147" s="85" t="s">
        <v>1217</v>
      </c>
      <c r="F147" s="82" t="s">
        <v>7</v>
      </c>
      <c r="G147" s="86"/>
      <c r="H147" s="85"/>
      <c r="I147" s="87" t="s">
        <v>629</v>
      </c>
      <c r="J147" s="136"/>
    </row>
    <row r="148" spans="1:10" s="28" customFormat="1" ht="16.5" customHeight="1" x14ac:dyDescent="0.25">
      <c r="A148" s="85">
        <v>139</v>
      </c>
      <c r="B148" s="85"/>
      <c r="C148" s="73" t="s">
        <v>847</v>
      </c>
      <c r="D148" s="268" t="s">
        <v>1022</v>
      </c>
      <c r="E148" s="85" t="s">
        <v>204</v>
      </c>
      <c r="F148" s="82" t="s">
        <v>7</v>
      </c>
      <c r="G148" s="86"/>
      <c r="H148" s="85"/>
      <c r="I148" s="87" t="s">
        <v>205</v>
      </c>
      <c r="J148" s="136"/>
    </row>
    <row r="149" spans="1:10" s="28" customFormat="1" ht="16.5" customHeight="1" x14ac:dyDescent="0.25">
      <c r="A149" s="85">
        <v>140</v>
      </c>
      <c r="B149" s="85"/>
      <c r="C149" s="73" t="s">
        <v>847</v>
      </c>
      <c r="D149" s="268" t="s">
        <v>1023</v>
      </c>
      <c r="E149" s="85" t="s">
        <v>449</v>
      </c>
      <c r="F149" s="82" t="s">
        <v>7</v>
      </c>
      <c r="G149" s="86"/>
      <c r="H149" s="85"/>
      <c r="I149" s="87" t="s">
        <v>450</v>
      </c>
      <c r="J149" s="136"/>
    </row>
    <row r="150" spans="1:10" s="28" customFormat="1" ht="16.5" customHeight="1" x14ac:dyDescent="0.25">
      <c r="A150" s="85">
        <v>141</v>
      </c>
      <c r="B150" s="85"/>
      <c r="C150" s="73" t="s">
        <v>847</v>
      </c>
      <c r="D150" s="268" t="s">
        <v>1024</v>
      </c>
      <c r="E150" s="85" t="s">
        <v>631</v>
      </c>
      <c r="F150" s="82" t="s">
        <v>7</v>
      </c>
      <c r="G150" s="86"/>
      <c r="H150" s="85"/>
      <c r="I150" s="126" t="s">
        <v>633</v>
      </c>
      <c r="J150" s="136"/>
    </row>
    <row r="151" spans="1:10" s="28" customFormat="1" ht="16.5" customHeight="1" x14ac:dyDescent="0.25">
      <c r="A151" s="85">
        <v>142</v>
      </c>
      <c r="B151" s="85"/>
      <c r="C151" s="73" t="s">
        <v>847</v>
      </c>
      <c r="D151" s="268" t="s">
        <v>1025</v>
      </c>
      <c r="E151" s="85"/>
      <c r="F151" s="82" t="s">
        <v>7</v>
      </c>
      <c r="G151" s="86"/>
      <c r="H151" s="85"/>
      <c r="I151" s="127" t="s">
        <v>298</v>
      </c>
      <c r="J151" s="87"/>
    </row>
    <row r="152" spans="1:10" s="28" customFormat="1" ht="16.5" customHeight="1" x14ac:dyDescent="0.25">
      <c r="A152" s="85">
        <v>143</v>
      </c>
      <c r="B152" s="85"/>
      <c r="C152" s="73" t="s">
        <v>847</v>
      </c>
      <c r="D152" s="268" t="s">
        <v>1026</v>
      </c>
      <c r="E152" s="85"/>
      <c r="F152" s="82" t="s">
        <v>7</v>
      </c>
      <c r="G152" s="86"/>
      <c r="H152" s="85"/>
      <c r="I152" s="87" t="s">
        <v>206</v>
      </c>
      <c r="J152" s="87"/>
    </row>
    <row r="153" spans="1:10" s="28" customFormat="1" ht="16.5" customHeight="1" x14ac:dyDescent="0.25">
      <c r="A153" s="85">
        <v>144</v>
      </c>
      <c r="B153" s="85"/>
      <c r="C153" s="73" t="s">
        <v>847</v>
      </c>
      <c r="D153" s="268" t="s">
        <v>1027</v>
      </c>
      <c r="E153" s="85"/>
      <c r="F153" s="82" t="s">
        <v>7</v>
      </c>
      <c r="G153" s="86"/>
      <c r="H153" s="85"/>
      <c r="I153" s="87" t="s">
        <v>207</v>
      </c>
      <c r="J153" s="87"/>
    </row>
    <row r="154" spans="1:10" s="28" customFormat="1" ht="16.5" customHeight="1" x14ac:dyDescent="0.25">
      <c r="A154" s="85">
        <v>145</v>
      </c>
      <c r="B154" s="85"/>
      <c r="C154" s="100" t="s">
        <v>1011</v>
      </c>
      <c r="D154" s="271" t="s">
        <v>1469</v>
      </c>
      <c r="E154" s="85"/>
      <c r="F154" s="175" t="s">
        <v>460</v>
      </c>
      <c r="G154" s="86"/>
      <c r="H154" s="85"/>
      <c r="I154" s="317" t="s">
        <v>1471</v>
      </c>
      <c r="J154" s="87"/>
    </row>
    <row r="155" spans="1:10" s="28" customFormat="1" ht="16.5" customHeight="1" x14ac:dyDescent="0.25">
      <c r="A155" s="85">
        <v>146</v>
      </c>
      <c r="B155" s="85"/>
      <c r="C155" s="73" t="s">
        <v>1028</v>
      </c>
      <c r="D155" s="268" t="s">
        <v>1029</v>
      </c>
      <c r="E155" s="85"/>
      <c r="F155" s="82" t="s">
        <v>7</v>
      </c>
      <c r="G155" s="86"/>
      <c r="H155" s="85"/>
      <c r="I155" s="60" t="s">
        <v>1209</v>
      </c>
      <c r="J155" s="60"/>
    </row>
    <row r="156" spans="1:10" s="28" customFormat="1" ht="16.5" customHeight="1" x14ac:dyDescent="0.25">
      <c r="A156" s="85">
        <v>147</v>
      </c>
      <c r="B156" s="85"/>
      <c r="C156" s="73" t="s">
        <v>1030</v>
      </c>
      <c r="D156" s="268" t="s">
        <v>1031</v>
      </c>
      <c r="E156" s="85"/>
      <c r="F156" s="82" t="s">
        <v>7</v>
      </c>
      <c r="G156" s="86"/>
      <c r="H156" s="85"/>
      <c r="I156" s="87" t="s">
        <v>1318</v>
      </c>
      <c r="J156" s="87"/>
    </row>
    <row r="157" spans="1:10" s="28" customFormat="1" ht="16.5" customHeight="1" x14ac:dyDescent="0.25">
      <c r="A157" s="85">
        <v>148</v>
      </c>
      <c r="B157" s="85"/>
      <c r="C157" s="73" t="s">
        <v>1030</v>
      </c>
      <c r="D157" s="268" t="s">
        <v>1032</v>
      </c>
      <c r="E157" s="85"/>
      <c r="F157" s="82" t="s">
        <v>7</v>
      </c>
      <c r="G157" s="86"/>
      <c r="H157" s="85"/>
      <c r="I157" s="524" t="s">
        <v>1207</v>
      </c>
      <c r="J157" s="89"/>
    </row>
    <row r="158" spans="1:10" s="28" customFormat="1" ht="16.5" customHeight="1" x14ac:dyDescent="0.25">
      <c r="A158" s="85">
        <v>149</v>
      </c>
      <c r="B158" s="85"/>
      <c r="C158" s="73" t="s">
        <v>1030</v>
      </c>
      <c r="D158" s="268" t="s">
        <v>1033</v>
      </c>
      <c r="E158" s="85"/>
      <c r="F158" s="82" t="s">
        <v>7</v>
      </c>
      <c r="G158" s="86"/>
      <c r="H158" s="85"/>
      <c r="I158" s="531"/>
      <c r="J158" s="89"/>
    </row>
    <row r="159" spans="1:10" s="28" customFormat="1" ht="16.5" customHeight="1" x14ac:dyDescent="0.25">
      <c r="A159" s="85">
        <v>150</v>
      </c>
      <c r="B159" s="85"/>
      <c r="C159" s="73" t="s">
        <v>1034</v>
      </c>
      <c r="D159" s="268" t="s">
        <v>1035</v>
      </c>
      <c r="E159" s="85" t="s">
        <v>451</v>
      </c>
      <c r="F159" s="82" t="s">
        <v>7</v>
      </c>
      <c r="G159" s="86"/>
      <c r="H159" s="85"/>
      <c r="I159" s="524" t="s">
        <v>2222</v>
      </c>
      <c r="J159" s="89"/>
    </row>
    <row r="160" spans="1:10" s="28" customFormat="1" ht="16.5" customHeight="1" x14ac:dyDescent="0.25">
      <c r="A160" s="85">
        <v>151</v>
      </c>
      <c r="B160" s="85"/>
      <c r="C160" s="73" t="s">
        <v>1034</v>
      </c>
      <c r="D160" s="268" t="s">
        <v>1036</v>
      </c>
      <c r="E160" s="85" t="s">
        <v>451</v>
      </c>
      <c r="F160" s="82" t="s">
        <v>7</v>
      </c>
      <c r="G160" s="86"/>
      <c r="H160" s="85"/>
      <c r="I160" s="525"/>
      <c r="J160" s="89"/>
    </row>
    <row r="161" spans="1:10" s="28" customFormat="1" ht="16.5" customHeight="1" x14ac:dyDescent="0.25">
      <c r="A161" s="85">
        <v>152</v>
      </c>
      <c r="B161" s="85"/>
      <c r="C161" s="73" t="s">
        <v>1034</v>
      </c>
      <c r="D161" s="268" t="s">
        <v>1037</v>
      </c>
      <c r="E161" s="85" t="s">
        <v>451</v>
      </c>
      <c r="F161" s="82" t="s">
        <v>7</v>
      </c>
      <c r="G161" s="86"/>
      <c r="H161" s="85"/>
      <c r="I161" s="525"/>
      <c r="J161" s="89"/>
    </row>
    <row r="162" spans="1:10" s="28" customFormat="1" ht="16.5" customHeight="1" x14ac:dyDescent="0.25">
      <c r="A162" s="85">
        <v>153</v>
      </c>
      <c r="B162" s="85"/>
      <c r="C162" s="73" t="s">
        <v>1034</v>
      </c>
      <c r="D162" s="268" t="s">
        <v>1038</v>
      </c>
      <c r="E162" s="85" t="s">
        <v>451</v>
      </c>
      <c r="F162" s="82" t="s">
        <v>7</v>
      </c>
      <c r="G162" s="86"/>
      <c r="H162" s="85"/>
      <c r="I162" s="525"/>
      <c r="J162" s="89"/>
    </row>
    <row r="163" spans="1:10" s="28" customFormat="1" ht="16.5" customHeight="1" x14ac:dyDescent="0.25">
      <c r="A163" s="85">
        <v>154</v>
      </c>
      <c r="B163" s="85"/>
      <c r="C163" s="73" t="s">
        <v>1034</v>
      </c>
      <c r="D163" s="268" t="s">
        <v>1039</v>
      </c>
      <c r="E163" s="85" t="s">
        <v>451</v>
      </c>
      <c r="F163" s="82" t="s">
        <v>7</v>
      </c>
      <c r="G163" s="86"/>
      <c r="H163" s="85"/>
      <c r="I163" s="525"/>
      <c r="J163" s="89"/>
    </row>
    <row r="164" spans="1:10" s="28" customFormat="1" ht="16.5" customHeight="1" x14ac:dyDescent="0.25">
      <c r="A164" s="85">
        <v>155</v>
      </c>
      <c r="B164" s="85"/>
      <c r="C164" s="73" t="s">
        <v>1034</v>
      </c>
      <c r="D164" s="268" t="s">
        <v>1040</v>
      </c>
      <c r="E164" s="85" t="s">
        <v>451</v>
      </c>
      <c r="F164" s="82" t="s">
        <v>7</v>
      </c>
      <c r="G164" s="86"/>
      <c r="H164" s="85"/>
      <c r="I164" s="525"/>
      <c r="J164" s="89"/>
    </row>
    <row r="165" spans="1:10" s="28" customFormat="1" ht="16.5" customHeight="1" x14ac:dyDescent="0.25">
      <c r="A165" s="85">
        <v>156</v>
      </c>
      <c r="B165" s="85"/>
      <c r="C165" s="73" t="s">
        <v>1034</v>
      </c>
      <c r="D165" s="268" t="s">
        <v>1041</v>
      </c>
      <c r="E165" s="85" t="s">
        <v>451</v>
      </c>
      <c r="F165" s="82" t="s">
        <v>7</v>
      </c>
      <c r="G165" s="86"/>
      <c r="H165" s="85"/>
      <c r="I165" s="525"/>
      <c r="J165" s="89"/>
    </row>
    <row r="166" spans="1:10" s="28" customFormat="1" ht="16.5" customHeight="1" x14ac:dyDescent="0.25">
      <c r="A166" s="85">
        <v>157</v>
      </c>
      <c r="B166" s="85"/>
      <c r="C166" s="73" t="s">
        <v>1034</v>
      </c>
      <c r="D166" s="268" t="s">
        <v>1042</v>
      </c>
      <c r="E166" s="85" t="s">
        <v>451</v>
      </c>
      <c r="F166" s="82" t="s">
        <v>7</v>
      </c>
      <c r="G166" s="86"/>
      <c r="H166" s="85"/>
      <c r="I166" s="525"/>
      <c r="J166" s="89"/>
    </row>
    <row r="167" spans="1:10" s="28" customFormat="1" ht="16.5" customHeight="1" x14ac:dyDescent="0.25">
      <c r="A167" s="85">
        <v>158</v>
      </c>
      <c r="B167" s="85"/>
      <c r="C167" s="73" t="s">
        <v>1034</v>
      </c>
      <c r="D167" s="268" t="s">
        <v>1043</v>
      </c>
      <c r="E167" s="85" t="s">
        <v>452</v>
      </c>
      <c r="F167" s="82" t="s">
        <v>7</v>
      </c>
      <c r="G167" s="86"/>
      <c r="H167" s="85"/>
      <c r="I167" s="526"/>
      <c r="J167" s="89"/>
    </row>
    <row r="168" spans="1:10" s="28" customFormat="1" ht="16.5" customHeight="1" x14ac:dyDescent="0.25">
      <c r="A168" s="85">
        <v>159</v>
      </c>
      <c r="B168" s="85"/>
      <c r="C168" s="73" t="s">
        <v>1034</v>
      </c>
      <c r="D168" s="268" t="s">
        <v>1044</v>
      </c>
      <c r="E168" s="85" t="s">
        <v>451</v>
      </c>
      <c r="F168" s="82" t="s">
        <v>7</v>
      </c>
      <c r="G168" s="86"/>
      <c r="H168" s="85"/>
      <c r="I168" s="193" t="s">
        <v>534</v>
      </c>
      <c r="J168" s="89"/>
    </row>
    <row r="169" spans="1:10" s="28" customFormat="1" ht="16.5" customHeight="1" x14ac:dyDescent="0.25">
      <c r="A169" s="85">
        <v>160</v>
      </c>
      <c r="B169" s="85"/>
      <c r="C169" s="73" t="s">
        <v>847</v>
      </c>
      <c r="D169" s="268" t="s">
        <v>1045</v>
      </c>
      <c r="E169" s="85" t="s">
        <v>47</v>
      </c>
      <c r="F169" s="82" t="s">
        <v>7</v>
      </c>
      <c r="G169" s="86"/>
      <c r="H169" s="85"/>
      <c r="I169" s="87" t="s">
        <v>1201</v>
      </c>
      <c r="J169" s="89"/>
    </row>
    <row r="170" spans="1:10" s="28" customFormat="1" ht="16.5" customHeight="1" x14ac:dyDescent="0.25">
      <c r="A170" s="85">
        <v>161</v>
      </c>
      <c r="B170" s="85"/>
      <c r="C170" s="73" t="s">
        <v>847</v>
      </c>
      <c r="D170" s="268" t="s">
        <v>1046</v>
      </c>
      <c r="E170" s="85" t="s">
        <v>48</v>
      </c>
      <c r="F170" s="82" t="s">
        <v>7</v>
      </c>
      <c r="G170" s="86"/>
      <c r="H170" s="85"/>
      <c r="I170" s="87" t="s">
        <v>1200</v>
      </c>
      <c r="J170" s="87"/>
    </row>
    <row r="171" spans="1:10" s="28" customFormat="1" ht="16.5" customHeight="1" x14ac:dyDescent="0.25">
      <c r="A171" s="85">
        <v>162</v>
      </c>
      <c r="B171" s="85"/>
      <c r="C171" s="73" t="s">
        <v>1030</v>
      </c>
      <c r="D171" s="268" t="s">
        <v>1047</v>
      </c>
      <c r="F171" s="82" t="s">
        <v>7</v>
      </c>
      <c r="G171" s="86"/>
      <c r="H171" s="85"/>
      <c r="I171" s="89" t="s">
        <v>1208</v>
      </c>
      <c r="J171" s="87"/>
    </row>
    <row r="172" spans="1:10" s="28" customFormat="1" ht="16.5" customHeight="1" x14ac:dyDescent="0.25">
      <c r="A172" s="85">
        <v>163</v>
      </c>
      <c r="B172" s="85"/>
      <c r="C172" s="73" t="s">
        <v>850</v>
      </c>
      <c r="D172" s="268" t="s">
        <v>851</v>
      </c>
      <c r="E172" s="85"/>
      <c r="F172" s="82" t="s">
        <v>7</v>
      </c>
      <c r="G172" s="86"/>
      <c r="H172" s="85"/>
      <c r="I172" s="87" t="s">
        <v>1212</v>
      </c>
      <c r="J172" s="87"/>
    </row>
    <row r="173" spans="1:10" s="28" customFormat="1" ht="16.5" customHeight="1" x14ac:dyDescent="0.25">
      <c r="E173" s="33"/>
    </row>
    <row r="174" spans="1:10" s="28" customFormat="1" ht="16.5" customHeight="1" x14ac:dyDescent="0.25">
      <c r="E174" s="33"/>
    </row>
    <row r="175" spans="1:10" s="28" customFormat="1" ht="16.5" customHeight="1" x14ac:dyDescent="0.25">
      <c r="E175" s="33"/>
    </row>
    <row r="176" spans="1:10" s="28" customFormat="1" x14ac:dyDescent="0.25">
      <c r="E176" s="33"/>
    </row>
    <row r="177" spans="5:5" s="28" customFormat="1" x14ac:dyDescent="0.25">
      <c r="E177" s="33"/>
    </row>
    <row r="178" spans="5:5" s="28" customFormat="1" x14ac:dyDescent="0.25">
      <c r="E178" s="33"/>
    </row>
  </sheetData>
  <mergeCells count="9">
    <mergeCell ref="D1:D8"/>
    <mergeCell ref="J10:J11"/>
    <mergeCell ref="I159:I167"/>
    <mergeCell ref="E1:E8"/>
    <mergeCell ref="I22:I26"/>
    <mergeCell ref="I127:I131"/>
    <mergeCell ref="I157:I158"/>
    <mergeCell ref="I72:I109"/>
    <mergeCell ref="I33:I70"/>
  </mergeCells>
  <phoneticPr fontId="30" type="noConversion"/>
  <hyperlinks>
    <hyperlink ref="D31" r:id="rId1" xr:uid="{00000000-0004-0000-0400-000000000000}"/>
    <hyperlink ref="D32" r:id="rId2" xr:uid="{00000000-0004-0000-0400-000001000000}"/>
    <hyperlink ref="D63" r:id="rId3" display="Check@Front_Camera-General_Info_Checksum" xr:uid="{00000000-0004-0000-0400-000002000000}"/>
    <hyperlink ref="D64" r:id="rId4" display="Check@Front_Camera-Color_Cal1_Checksum" xr:uid="{00000000-0004-0000-0400-000003000000}"/>
    <hyperlink ref="D65" r:id="rId5" display="Check@Front_Camera-Color_Cal2_Checksum" xr:uid="{00000000-0004-0000-0400-000004000000}"/>
    <hyperlink ref="D66" r:id="rId6" display="Check@Front_Camera-Color_Shading_Checksum" xr:uid="{00000000-0004-0000-0400-000005000000}"/>
    <hyperlink ref="D67" r:id="rId7" display="Check@Front_Camera-Component_Machine_Info_Checksum" xr:uid="{00000000-0004-0000-0400-000006000000}"/>
    <hyperlink ref="D70" r:id="rId8" display="Check@Front_Camera-X_Code" xr:uid="{00000000-0004-0000-0400-000007000000}"/>
    <hyperlink ref="D58" r:id="rId9" display="Check@Front_Camera-Process_DOE_Code" xr:uid="{00000000-0004-0000-0400-000008000000}"/>
    <hyperlink ref="D57" r:id="rId10" display="Check@Front_Camera-Test_Software_Revision" xr:uid="{00000000-0004-0000-0400-000009000000}"/>
    <hyperlink ref="D56" r:id="rId11" display="Check@Front_Camera-Config_Number" xr:uid="{00000000-0004-0000-0400-00000A000000}"/>
    <hyperlink ref="D55" r:id="rId12" display="Check@Front_Camera-Build" xr:uid="{00000000-0004-0000-0400-00000B000000}"/>
    <hyperlink ref="D54" r:id="rId13" display="Check@Front_Camera-Stiffener_Revision" xr:uid="{00000000-0004-0000-0400-00000C000000}"/>
    <hyperlink ref="D53" r:id="rId14" display="Check@Front_Camera-Stiffener_Vendor" xr:uid="{00000000-0004-0000-0400-00000D000000}"/>
    <hyperlink ref="D52" r:id="rId15" display="Check@Front_Camera-Flex_Revision" xr:uid="{00000000-0004-0000-0400-00000E000000}"/>
    <hyperlink ref="D51" r:id="rId16" display="Check@Front_Camera-Flex_Vendor" xr:uid="{00000000-0004-0000-0400-00000F000000}"/>
    <hyperlink ref="D50" r:id="rId17" display="Check@Front_Camera-Sensor_Variant" xr:uid="{00000000-0004-0000-0400-000010000000}"/>
    <hyperlink ref="D49" r:id="rId18" display="Check@Front_Camera-Sensor_Revision" xr:uid="{00000000-0004-0000-0400-000011000000}"/>
    <hyperlink ref="D48" r:id="rId19" display="Check@Front_Camera-Sensor_Vendor" xr:uid="{00000000-0004-0000-0400-000012000000}"/>
    <hyperlink ref="D47" r:id="rId20" display="Check@Front_Camera-Substrate_Variant" xr:uid="{00000000-0004-0000-0400-000013000000}"/>
    <hyperlink ref="D46" r:id="rId21" display="Check@Front_Camera-Substrate_Revision" xr:uid="{00000000-0004-0000-0400-000014000000}"/>
    <hyperlink ref="D45" r:id="rId22" display="Check@Front_Camera-Substrate_Vendor" xr:uid="{00000000-0004-0000-0400-000015000000}"/>
    <hyperlink ref="D44" r:id="rId23" display="Check@Front_Camera-IRCF_Variant" xr:uid="{00000000-0004-0000-0400-000016000000}"/>
    <hyperlink ref="D43" r:id="rId24" display="Check@Front_Camera-IRCF_Revision" xr:uid="{00000000-0004-0000-0400-000017000000}"/>
    <hyperlink ref="D42" r:id="rId25" display="Check@Front_Camera-IRCF_Vendor" xr:uid="{00000000-0004-0000-0400-000018000000}"/>
    <hyperlink ref="D41" r:id="rId26" display="Check@Front_Camera-Lens_Variant" xr:uid="{00000000-0004-0000-0400-000019000000}"/>
    <hyperlink ref="D40" r:id="rId27" display="Check@Front_Camera-Lens_Revision" xr:uid="{00000000-0004-0000-0400-00001A000000}"/>
    <hyperlink ref="D39" r:id="rId28" display="Check@Front_Camera-Lens_Vendor" xr:uid="{00000000-0004-0000-0400-00001B000000}"/>
    <hyperlink ref="D38" r:id="rId29" display="Check@Front_Camera-Plant" xr:uid="{00000000-0004-0000-0400-00001C000000}"/>
    <hyperlink ref="D37" r:id="rId30" display="Check@Front_Camera-Integrator" xr:uid="{00000000-0004-0000-0400-00001D000000}"/>
    <hyperlink ref="D36" r:id="rId31" display="Check@Front_Camera-Project_Version" xr:uid="{00000000-0004-0000-0400-00001E000000}"/>
    <hyperlink ref="D35" r:id="rId32" display="Check@Front_Camera-Project" xr:uid="{00000000-0004-0000-0400-00001F000000}"/>
    <hyperlink ref="D34" r:id="rId33" display="Check@Front_Camera-NVM_Revision" xr:uid="{00000000-0004-0000-0400-000020000000}"/>
    <hyperlink ref="D33" r:id="rId34" display="Check@Front_Camera_NVM_Version" xr:uid="{00000000-0004-0000-0400-000021000000}"/>
    <hyperlink ref="D118" r:id="rId35" xr:uid="{00000000-0004-0000-0400-000022000000}"/>
    <hyperlink ref="D119" r:id="rId36" xr:uid="{00000000-0004-0000-0400-000023000000}"/>
    <hyperlink ref="D159" r:id="rId37" xr:uid="{00000000-0004-0000-0400-000024000000}"/>
    <hyperlink ref="D160" r:id="rId38" xr:uid="{00000000-0004-0000-0400-000025000000}"/>
    <hyperlink ref="D161" r:id="rId39" xr:uid="{00000000-0004-0000-0400-000026000000}"/>
    <hyperlink ref="D162" r:id="rId40" xr:uid="{00000000-0004-0000-0400-000027000000}"/>
    <hyperlink ref="D163" r:id="rId41" xr:uid="{00000000-0004-0000-0400-000028000000}"/>
    <hyperlink ref="D164" r:id="rId42" xr:uid="{00000000-0004-0000-0400-000029000000}"/>
    <hyperlink ref="D165" r:id="rId43" xr:uid="{00000000-0004-0000-0400-00002A000000}"/>
    <hyperlink ref="D166" r:id="rId44" xr:uid="{00000000-0004-0000-0400-00002B000000}"/>
    <hyperlink ref="D167" r:id="rId45" xr:uid="{00000000-0004-0000-0400-00002C000000}"/>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C10" workbookViewId="0">
      <selection activeCell="K10" sqref="K10:K11"/>
    </sheetView>
  </sheetViews>
  <sheetFormatPr defaultColWidth="8.625" defaultRowHeight="15.75" x14ac:dyDescent="0.2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7" customWidth="1"/>
    <col min="11" max="11" width="56" style="8" customWidth="1"/>
    <col min="12" max="16384" width="8.625" style="8"/>
  </cols>
  <sheetData>
    <row r="1" spans="1:11" ht="15.6" customHeight="1" x14ac:dyDescent="0.25">
      <c r="E1" s="535" t="s">
        <v>1064</v>
      </c>
      <c r="F1" s="533"/>
      <c r="G1" s="155"/>
      <c r="H1" s="125" t="s">
        <v>455</v>
      </c>
      <c r="I1" s="156"/>
    </row>
    <row r="2" spans="1:11" ht="16.5" customHeight="1" x14ac:dyDescent="0.25">
      <c r="E2" s="533"/>
      <c r="F2" s="533"/>
      <c r="G2" s="50" t="s">
        <v>0</v>
      </c>
      <c r="H2" s="158">
        <f>COUNTIF(G10:G312,"Not POR")</f>
        <v>0</v>
      </c>
      <c r="I2" s="156"/>
    </row>
    <row r="3" spans="1:11" ht="17.25" customHeight="1" x14ac:dyDescent="0.25">
      <c r="E3" s="533"/>
      <c r="F3" s="533"/>
      <c r="G3" s="51" t="s">
        <v>49</v>
      </c>
      <c r="H3" s="158">
        <f>COUNTIF(G12:G313,"CHN validation")</f>
        <v>0</v>
      </c>
      <c r="I3" s="156"/>
    </row>
    <row r="4" spans="1:11" ht="19.5" customHeight="1" x14ac:dyDescent="0.25">
      <c r="A4" s="8"/>
      <c r="E4" s="533"/>
      <c r="F4" s="533"/>
      <c r="G4" s="52" t="s">
        <v>51</v>
      </c>
      <c r="H4" s="158">
        <f>COUNTIF(G12:G314,"New Item")</f>
        <v>0</v>
      </c>
      <c r="J4" s="8"/>
    </row>
    <row r="5" spans="1:11" ht="15.6" customHeight="1" x14ac:dyDescent="0.25">
      <c r="E5" s="533"/>
      <c r="F5" s="533"/>
      <c r="G5" s="53" t="s">
        <v>50</v>
      </c>
      <c r="H5" s="158">
        <f>COUNTIF(G13:G315,"Pending update")</f>
        <v>0</v>
      </c>
      <c r="I5" s="156"/>
    </row>
    <row r="6" spans="1:11" ht="15" customHeight="1" x14ac:dyDescent="0.25">
      <c r="E6" s="533"/>
      <c r="F6" s="533"/>
      <c r="G6" s="54" t="s">
        <v>52</v>
      </c>
      <c r="H6" s="158">
        <f>COUNTIF(G15:G316,"Modified")</f>
        <v>0</v>
      </c>
      <c r="I6" s="156"/>
    </row>
    <row r="7" spans="1:11" ht="18" customHeight="1" x14ac:dyDescent="0.25">
      <c r="E7" s="533"/>
      <c r="F7" s="533"/>
      <c r="G7" s="40" t="s">
        <v>7</v>
      </c>
      <c r="H7" s="158">
        <f>COUNTIF(G10:G312,"Ready")</f>
        <v>53</v>
      </c>
      <c r="I7" s="156"/>
    </row>
    <row r="8" spans="1:11" ht="17.25" customHeight="1" thickBot="1" x14ac:dyDescent="0.3">
      <c r="E8" s="534"/>
      <c r="F8" s="534"/>
      <c r="G8" s="55" t="s">
        <v>2</v>
      </c>
      <c r="H8" s="158">
        <f>COUNTIF(G17:G318,"Not ready")</f>
        <v>0</v>
      </c>
      <c r="I8" s="159"/>
    </row>
    <row r="9" spans="1:11" ht="50.1" customHeight="1" x14ac:dyDescent="0.25">
      <c r="A9" s="160" t="s">
        <v>53</v>
      </c>
      <c r="B9" s="19" t="s">
        <v>456</v>
      </c>
      <c r="C9" s="260" t="s">
        <v>579</v>
      </c>
      <c r="D9" s="5" t="s">
        <v>640</v>
      </c>
      <c r="E9" s="5" t="s">
        <v>641</v>
      </c>
      <c r="F9" s="161" t="s">
        <v>54</v>
      </c>
      <c r="G9" s="162" t="s">
        <v>3</v>
      </c>
      <c r="H9" s="163" t="s">
        <v>457</v>
      </c>
      <c r="I9" s="162" t="s">
        <v>4</v>
      </c>
      <c r="J9" s="161" t="s">
        <v>5</v>
      </c>
      <c r="K9" s="161" t="s">
        <v>458</v>
      </c>
    </row>
    <row r="10" spans="1:11" ht="18.75" customHeight="1" x14ac:dyDescent="0.25">
      <c r="A10" s="35">
        <v>1</v>
      </c>
      <c r="B10" s="36"/>
      <c r="C10" s="36"/>
      <c r="D10" s="73" t="s">
        <v>643</v>
      </c>
      <c r="E10" s="268" t="s">
        <v>1094</v>
      </c>
      <c r="F10" s="35"/>
      <c r="G10" s="164" t="s">
        <v>7</v>
      </c>
      <c r="H10" s="36"/>
      <c r="I10" s="165"/>
      <c r="J10" s="38"/>
      <c r="K10" s="461" t="s">
        <v>2225</v>
      </c>
    </row>
    <row r="11" spans="1:11" ht="18.75" customHeight="1" x14ac:dyDescent="0.25">
      <c r="A11" s="35">
        <v>2</v>
      </c>
      <c r="B11" s="36"/>
      <c r="C11" s="36"/>
      <c r="D11" s="73" t="s">
        <v>643</v>
      </c>
      <c r="E11" s="268" t="s">
        <v>652</v>
      </c>
      <c r="F11" s="35"/>
      <c r="G11" s="164" t="s">
        <v>7</v>
      </c>
      <c r="H11" s="36"/>
      <c r="I11" s="165"/>
      <c r="J11" s="38"/>
      <c r="K11" s="462"/>
    </row>
    <row r="12" spans="1:11" ht="18.75" customHeight="1" x14ac:dyDescent="0.25">
      <c r="A12" s="35">
        <v>3</v>
      </c>
      <c r="B12" s="36"/>
      <c r="C12" s="36"/>
      <c r="D12" s="73" t="s">
        <v>1053</v>
      </c>
      <c r="E12" s="268" t="s">
        <v>654</v>
      </c>
      <c r="F12" s="35"/>
      <c r="G12" s="164" t="s">
        <v>7</v>
      </c>
      <c r="H12" s="36"/>
      <c r="I12" s="165"/>
      <c r="J12" s="38"/>
      <c r="K12" s="36"/>
    </row>
    <row r="13" spans="1:11" ht="18.75" customHeight="1" x14ac:dyDescent="0.25">
      <c r="A13" s="35">
        <v>4</v>
      </c>
      <c r="B13" s="36"/>
      <c r="C13" s="36"/>
      <c r="D13" s="73" t="s">
        <v>1054</v>
      </c>
      <c r="E13" s="268" t="s">
        <v>1055</v>
      </c>
      <c r="F13" s="35"/>
      <c r="G13" s="164" t="s">
        <v>7</v>
      </c>
      <c r="H13" s="36"/>
      <c r="I13" s="165"/>
      <c r="J13" s="38" t="s">
        <v>1496</v>
      </c>
      <c r="K13" s="36"/>
    </row>
    <row r="14" spans="1:11" ht="18.75" customHeight="1" x14ac:dyDescent="0.25">
      <c r="A14" s="35">
        <v>5</v>
      </c>
      <c r="B14" s="36"/>
      <c r="C14" s="36"/>
      <c r="D14" s="73" t="s">
        <v>1054</v>
      </c>
      <c r="E14" s="41" t="s">
        <v>1056</v>
      </c>
      <c r="F14" s="35"/>
      <c r="G14" s="164" t="s">
        <v>7</v>
      </c>
      <c r="H14" s="36"/>
      <c r="I14" s="165"/>
      <c r="J14" s="38" t="s">
        <v>607</v>
      </c>
      <c r="K14" s="36"/>
    </row>
    <row r="15" spans="1:11" ht="18.75" customHeight="1" x14ac:dyDescent="0.25">
      <c r="A15" s="35">
        <v>6</v>
      </c>
      <c r="B15" s="36"/>
      <c r="C15" s="36"/>
      <c r="D15" s="73" t="s">
        <v>1057</v>
      </c>
      <c r="E15" s="41" t="s">
        <v>681</v>
      </c>
      <c r="F15" s="35"/>
      <c r="G15" s="164" t="s">
        <v>7</v>
      </c>
      <c r="H15" s="36"/>
      <c r="I15" s="166" t="s">
        <v>459</v>
      </c>
      <c r="J15" s="38" t="s">
        <v>1348</v>
      </c>
      <c r="K15" s="36"/>
    </row>
    <row r="16" spans="1:11" ht="18.75" customHeight="1" x14ac:dyDescent="0.25">
      <c r="A16" s="35">
        <v>7</v>
      </c>
      <c r="B16" s="35"/>
      <c r="C16" s="35"/>
      <c r="D16" s="73" t="s">
        <v>683</v>
      </c>
      <c r="E16" s="268" t="s">
        <v>856</v>
      </c>
      <c r="F16" s="35" t="s">
        <v>47</v>
      </c>
      <c r="G16" s="164" t="s">
        <v>7</v>
      </c>
      <c r="H16" s="36"/>
      <c r="I16" s="166"/>
      <c r="J16" s="38" t="s">
        <v>1349</v>
      </c>
      <c r="K16" s="36"/>
    </row>
    <row r="17" spans="1:12" ht="18.75" customHeight="1" x14ac:dyDescent="0.25">
      <c r="A17" s="35">
        <v>8</v>
      </c>
      <c r="B17" s="36"/>
      <c r="C17" s="36"/>
      <c r="D17" s="73" t="s">
        <v>683</v>
      </c>
      <c r="E17" s="268" t="s">
        <v>857</v>
      </c>
      <c r="F17" s="35" t="s">
        <v>10</v>
      </c>
      <c r="G17" s="164" t="s">
        <v>7</v>
      </c>
      <c r="H17" s="36"/>
      <c r="I17" s="165"/>
      <c r="J17" s="38" t="s">
        <v>425</v>
      </c>
      <c r="K17" s="44"/>
    </row>
    <row r="18" spans="1:12" ht="18.75" customHeight="1" x14ac:dyDescent="0.25">
      <c r="A18" s="35">
        <v>9</v>
      </c>
      <c r="B18" s="36"/>
      <c r="C18" s="36"/>
      <c r="D18" s="100" t="s">
        <v>683</v>
      </c>
      <c r="E18" s="100" t="s">
        <v>918</v>
      </c>
      <c r="F18" s="35"/>
      <c r="G18" s="164" t="s">
        <v>7</v>
      </c>
      <c r="H18" s="36"/>
      <c r="I18" s="165"/>
      <c r="J18" s="263" t="s">
        <v>638</v>
      </c>
      <c r="K18" s="44"/>
    </row>
    <row r="19" spans="1:12" s="1" customFormat="1" ht="16.5" customHeight="1" x14ac:dyDescent="0.25">
      <c r="A19" s="35">
        <v>10</v>
      </c>
      <c r="B19" s="400"/>
      <c r="C19" s="400"/>
      <c r="D19" s="73" t="s">
        <v>683</v>
      </c>
      <c r="E19" s="383" t="s">
        <v>1867</v>
      </c>
      <c r="F19" s="287"/>
      <c r="G19" s="164" t="s">
        <v>7</v>
      </c>
      <c r="H19" s="400"/>
      <c r="I19" s="401"/>
      <c r="J19" s="402" t="s">
        <v>1870</v>
      </c>
      <c r="K19" s="403" t="s">
        <v>1871</v>
      </c>
      <c r="L19" s="28"/>
    </row>
    <row r="20" spans="1:12" ht="18.75" customHeight="1" x14ac:dyDescent="0.25">
      <c r="A20" s="35">
        <v>11</v>
      </c>
      <c r="B20" s="35"/>
      <c r="C20" s="35"/>
      <c r="D20" s="73" t="s">
        <v>683</v>
      </c>
      <c r="E20" s="268" t="s">
        <v>919</v>
      </c>
      <c r="F20" s="57" t="s">
        <v>13</v>
      </c>
      <c r="G20" s="164" t="s">
        <v>7</v>
      </c>
      <c r="H20" s="36"/>
      <c r="I20" s="165"/>
      <c r="J20" s="38" t="s">
        <v>1350</v>
      </c>
      <c r="K20" s="42"/>
    </row>
    <row r="21" spans="1:12" ht="18.75" customHeight="1" x14ac:dyDescent="0.25">
      <c r="A21" s="35">
        <v>12</v>
      </c>
      <c r="B21" s="35"/>
      <c r="C21" s="35"/>
      <c r="D21" s="73" t="s">
        <v>683</v>
      </c>
      <c r="E21" s="268" t="s">
        <v>690</v>
      </c>
      <c r="F21" s="57" t="s">
        <v>14</v>
      </c>
      <c r="G21" s="164" t="s">
        <v>7</v>
      </c>
      <c r="H21" s="36"/>
      <c r="I21" s="165"/>
      <c r="J21" s="38"/>
      <c r="K21" s="36"/>
    </row>
    <row r="22" spans="1:12" ht="18.75" customHeight="1" x14ac:dyDescent="0.25">
      <c r="A22" s="35">
        <v>13</v>
      </c>
      <c r="B22" s="35"/>
      <c r="C22" s="35"/>
      <c r="D22" s="73" t="s">
        <v>683</v>
      </c>
      <c r="E22" s="268" t="s">
        <v>691</v>
      </c>
      <c r="F22" s="57" t="s">
        <v>14</v>
      </c>
      <c r="G22" s="164" t="s">
        <v>7</v>
      </c>
      <c r="H22" s="36"/>
      <c r="I22" s="165"/>
      <c r="J22" s="38"/>
      <c r="K22" s="36"/>
    </row>
    <row r="23" spans="1:12" ht="18.75" customHeight="1" x14ac:dyDescent="0.25">
      <c r="A23" s="35">
        <v>14</v>
      </c>
      <c r="B23" s="35"/>
      <c r="C23" s="35"/>
      <c r="D23" s="73" t="s">
        <v>683</v>
      </c>
      <c r="E23" s="268" t="s">
        <v>692</v>
      </c>
      <c r="F23" s="57" t="s">
        <v>14</v>
      </c>
      <c r="G23" s="164" t="s">
        <v>7</v>
      </c>
      <c r="H23" s="36"/>
      <c r="I23" s="165"/>
      <c r="J23" s="38"/>
      <c r="K23" s="36"/>
    </row>
    <row r="24" spans="1:12" ht="18.75" customHeight="1" x14ac:dyDescent="0.25">
      <c r="A24" s="35">
        <v>15</v>
      </c>
      <c r="B24" s="35"/>
      <c r="C24" s="35"/>
      <c r="D24" s="73" t="s">
        <v>683</v>
      </c>
      <c r="E24" s="268" t="s">
        <v>920</v>
      </c>
      <c r="F24" s="57" t="s">
        <v>14</v>
      </c>
      <c r="G24" s="164" t="s">
        <v>7</v>
      </c>
      <c r="H24" s="36"/>
      <c r="I24" s="165"/>
      <c r="J24" s="38"/>
      <c r="K24" s="36"/>
    </row>
    <row r="25" spans="1:12" ht="18.75" customHeight="1" x14ac:dyDescent="0.25">
      <c r="A25" s="35">
        <v>16</v>
      </c>
      <c r="B25" s="35"/>
      <c r="C25" s="35"/>
      <c r="D25" s="73" t="s">
        <v>683</v>
      </c>
      <c r="E25" s="268" t="s">
        <v>694</v>
      </c>
      <c r="F25" s="57" t="s">
        <v>14</v>
      </c>
      <c r="G25" s="164" t="s">
        <v>7</v>
      </c>
      <c r="H25" s="36"/>
      <c r="I25" s="165"/>
      <c r="J25" s="38"/>
      <c r="K25" s="36"/>
    </row>
    <row r="26" spans="1:12" ht="15.75" customHeight="1" x14ac:dyDescent="0.25">
      <c r="A26" s="35">
        <v>17</v>
      </c>
      <c r="B26" s="36"/>
      <c r="C26" s="36"/>
      <c r="D26" s="168" t="s">
        <v>648</v>
      </c>
      <c r="E26" s="168" t="s">
        <v>1058</v>
      </c>
      <c r="F26" s="35"/>
      <c r="G26" s="164" t="s">
        <v>7</v>
      </c>
      <c r="H26" s="36"/>
      <c r="I26" s="165"/>
      <c r="J26" s="169" t="s">
        <v>1317</v>
      </c>
      <c r="K26" s="36"/>
    </row>
    <row r="27" spans="1:12" ht="15.75" customHeight="1" x14ac:dyDescent="0.25">
      <c r="A27" s="35">
        <v>18</v>
      </c>
      <c r="B27" s="36"/>
      <c r="C27" s="36"/>
      <c r="D27" s="168" t="s">
        <v>648</v>
      </c>
      <c r="E27" s="168" t="s">
        <v>1412</v>
      </c>
      <c r="F27" s="35"/>
      <c r="G27" s="164" t="s">
        <v>7</v>
      </c>
      <c r="H27" s="36"/>
      <c r="I27" s="165"/>
      <c r="J27" s="169" t="s">
        <v>1791</v>
      </c>
      <c r="K27" s="36"/>
    </row>
    <row r="28" spans="1:12" ht="15.75" customHeight="1" x14ac:dyDescent="0.25">
      <c r="A28" s="35">
        <v>19</v>
      </c>
      <c r="B28" s="36"/>
      <c r="C28" s="36"/>
      <c r="D28" s="168" t="s">
        <v>648</v>
      </c>
      <c r="E28" s="168" t="s">
        <v>1413</v>
      </c>
      <c r="F28" s="35"/>
      <c r="G28" s="164" t="s">
        <v>7</v>
      </c>
      <c r="H28" s="36"/>
      <c r="I28" s="165"/>
      <c r="J28" s="169" t="s">
        <v>1792</v>
      </c>
      <c r="K28" s="36"/>
    </row>
    <row r="29" spans="1:12" ht="15.75" customHeight="1" x14ac:dyDescent="0.25">
      <c r="A29" s="35">
        <v>20</v>
      </c>
      <c r="B29" s="36"/>
      <c r="C29" s="36"/>
      <c r="D29" s="168" t="s">
        <v>648</v>
      </c>
      <c r="E29" s="168" t="s">
        <v>1414</v>
      </c>
      <c r="F29" s="35"/>
      <c r="G29" s="164" t="s">
        <v>7</v>
      </c>
      <c r="H29" s="36"/>
      <c r="I29" s="165"/>
      <c r="J29" s="169" t="s">
        <v>1499</v>
      </c>
      <c r="K29" s="36"/>
    </row>
    <row r="30" spans="1:12" ht="15.75" customHeight="1" x14ac:dyDescent="0.25">
      <c r="A30" s="35">
        <v>21</v>
      </c>
      <c r="B30" s="36"/>
      <c r="C30" s="36"/>
      <c r="D30" s="168" t="s">
        <v>648</v>
      </c>
      <c r="E30" s="168" t="s">
        <v>1415</v>
      </c>
      <c r="F30" s="35"/>
      <c r="G30" s="164" t="s">
        <v>7</v>
      </c>
      <c r="H30" s="36"/>
      <c r="I30" s="165"/>
      <c r="J30" s="169" t="s">
        <v>1793</v>
      </c>
      <c r="K30" s="36"/>
    </row>
    <row r="31" spans="1:12" ht="15.75" customHeight="1" x14ac:dyDescent="0.25">
      <c r="A31" s="35">
        <v>22</v>
      </c>
      <c r="B31" s="36"/>
      <c r="C31" s="36"/>
      <c r="D31" s="168" t="s">
        <v>648</v>
      </c>
      <c r="E31" s="168" t="s">
        <v>1416</v>
      </c>
      <c r="F31" s="35"/>
      <c r="G31" s="164" t="s">
        <v>7</v>
      </c>
      <c r="H31" s="36"/>
      <c r="I31" s="165"/>
      <c r="J31" s="169" t="s">
        <v>1501</v>
      </c>
      <c r="K31" s="36"/>
    </row>
    <row r="32" spans="1:12" ht="15.75" customHeight="1" x14ac:dyDescent="0.25">
      <c r="A32" s="35">
        <v>23</v>
      </c>
      <c r="B32" s="36"/>
      <c r="C32" s="36"/>
      <c r="D32" s="168" t="s">
        <v>648</v>
      </c>
      <c r="E32" s="168" t="s">
        <v>1417</v>
      </c>
      <c r="F32" s="35"/>
      <c r="G32" s="164" t="s">
        <v>7</v>
      </c>
      <c r="H32" s="36"/>
      <c r="I32" s="165"/>
      <c r="J32" s="169" t="s">
        <v>1502</v>
      </c>
      <c r="K32" s="36"/>
    </row>
    <row r="33" spans="1:11" ht="15.75" customHeight="1" x14ac:dyDescent="0.25">
      <c r="A33" s="35">
        <v>24</v>
      </c>
      <c r="B33" s="36"/>
      <c r="C33" s="36"/>
      <c r="D33" s="168" t="s">
        <v>648</v>
      </c>
      <c r="E33" s="168" t="s">
        <v>1418</v>
      </c>
      <c r="F33" s="35"/>
      <c r="G33" s="164" t="s">
        <v>7</v>
      </c>
      <c r="H33" s="36"/>
      <c r="I33" s="165"/>
      <c r="J33" s="169" t="s">
        <v>1503</v>
      </c>
      <c r="K33" s="36"/>
    </row>
    <row r="34" spans="1:11" ht="15.75" customHeight="1" x14ac:dyDescent="0.25">
      <c r="A34" s="35">
        <v>25</v>
      </c>
      <c r="B34" s="36"/>
      <c r="C34" s="36"/>
      <c r="D34" s="168" t="s">
        <v>648</v>
      </c>
      <c r="E34" s="168" t="s">
        <v>1419</v>
      </c>
      <c r="F34" s="35"/>
      <c r="G34" s="164" t="s">
        <v>7</v>
      </c>
      <c r="H34" s="36"/>
      <c r="I34" s="165"/>
      <c r="J34" s="169" t="s">
        <v>1504</v>
      </c>
      <c r="K34" s="36"/>
    </row>
    <row r="35" spans="1:11" ht="15.75" customHeight="1" x14ac:dyDescent="0.25">
      <c r="A35" s="35">
        <v>26</v>
      </c>
      <c r="B35" s="36"/>
      <c r="C35" s="36"/>
      <c r="D35" s="168" t="s">
        <v>648</v>
      </c>
      <c r="E35" s="168" t="s">
        <v>1420</v>
      </c>
      <c r="F35" s="35"/>
      <c r="G35" s="164" t="s">
        <v>7</v>
      </c>
      <c r="H35" s="36"/>
      <c r="I35" s="165"/>
      <c r="J35" s="169" t="s">
        <v>1505</v>
      </c>
      <c r="K35" s="36"/>
    </row>
    <row r="36" spans="1:11" ht="15.75" customHeight="1" x14ac:dyDescent="0.25">
      <c r="A36" s="35">
        <v>27</v>
      </c>
      <c r="B36" s="36"/>
      <c r="C36" s="36"/>
      <c r="D36" s="168" t="s">
        <v>648</v>
      </c>
      <c r="E36" s="168" t="s">
        <v>1421</v>
      </c>
      <c r="F36" s="35"/>
      <c r="G36" s="164" t="s">
        <v>7</v>
      </c>
      <c r="H36" s="36"/>
      <c r="I36" s="165"/>
      <c r="J36" s="169" t="s">
        <v>1506</v>
      </c>
      <c r="K36" s="36"/>
    </row>
    <row r="37" spans="1:11" ht="15.75" customHeight="1" x14ac:dyDescent="0.25">
      <c r="A37" s="35">
        <v>28</v>
      </c>
      <c r="B37" s="36"/>
      <c r="C37" s="36"/>
      <c r="D37" s="167" t="s">
        <v>1059</v>
      </c>
      <c r="E37" s="148" t="s">
        <v>1807</v>
      </c>
      <c r="F37" s="35"/>
      <c r="G37" s="164" t="s">
        <v>7</v>
      </c>
      <c r="H37" s="36"/>
      <c r="I37" s="165"/>
      <c r="J37" s="274" t="s">
        <v>1806</v>
      </c>
      <c r="K37" s="36"/>
    </row>
    <row r="38" spans="1:11" ht="15.75" customHeight="1" x14ac:dyDescent="0.25">
      <c r="A38" s="35">
        <v>29</v>
      </c>
      <c r="B38" s="36"/>
      <c r="C38" s="36"/>
      <c r="D38" s="167" t="s">
        <v>1059</v>
      </c>
      <c r="E38" s="148" t="s">
        <v>1508</v>
      </c>
      <c r="F38" s="35"/>
      <c r="G38" s="164" t="s">
        <v>7</v>
      </c>
      <c r="H38" s="36"/>
      <c r="I38" s="165"/>
      <c r="J38" s="274" t="s">
        <v>1517</v>
      </c>
      <c r="K38" s="36"/>
    </row>
    <row r="39" spans="1:11" ht="15.75" customHeight="1" x14ac:dyDescent="0.25">
      <c r="A39" s="35">
        <v>30</v>
      </c>
      <c r="B39" s="36"/>
      <c r="C39" s="36"/>
      <c r="D39" s="167" t="s">
        <v>1059</v>
      </c>
      <c r="E39" s="148" t="s">
        <v>1509</v>
      </c>
      <c r="F39" s="35"/>
      <c r="G39" s="164" t="s">
        <v>7</v>
      </c>
      <c r="H39" s="36"/>
      <c r="I39" s="165"/>
      <c r="J39" s="274" t="s">
        <v>1518</v>
      </c>
      <c r="K39" s="36"/>
    </row>
    <row r="40" spans="1:11" ht="15.75" customHeight="1" x14ac:dyDescent="0.25">
      <c r="A40" s="35">
        <v>31</v>
      </c>
      <c r="B40" s="36"/>
      <c r="C40" s="36"/>
      <c r="D40" s="167" t="s">
        <v>1059</v>
      </c>
      <c r="E40" s="148" t="s">
        <v>1510</v>
      </c>
      <c r="F40" s="35"/>
      <c r="G40" s="164" t="s">
        <v>7</v>
      </c>
      <c r="H40" s="36"/>
      <c r="I40" s="165"/>
      <c r="J40" s="274" t="s">
        <v>1519</v>
      </c>
      <c r="K40" s="36"/>
    </row>
    <row r="41" spans="1:11" ht="15.75" customHeight="1" x14ac:dyDescent="0.25">
      <c r="A41" s="35">
        <v>32</v>
      </c>
      <c r="B41" s="36"/>
      <c r="C41" s="36"/>
      <c r="D41" s="167" t="s">
        <v>1059</v>
      </c>
      <c r="E41" s="148" t="s">
        <v>1511</v>
      </c>
      <c r="F41" s="35"/>
      <c r="G41" s="164" t="s">
        <v>7</v>
      </c>
      <c r="H41" s="36"/>
      <c r="I41" s="165"/>
      <c r="J41" s="274" t="s">
        <v>1520</v>
      </c>
      <c r="K41" s="36"/>
    </row>
    <row r="42" spans="1:11" ht="15.75" customHeight="1" x14ac:dyDescent="0.25">
      <c r="A42" s="35">
        <v>33</v>
      </c>
      <c r="B42" s="36"/>
      <c r="C42" s="36"/>
      <c r="D42" s="167" t="s">
        <v>1059</v>
      </c>
      <c r="E42" s="148" t="s">
        <v>1512</v>
      </c>
      <c r="F42" s="35"/>
      <c r="G42" s="164" t="s">
        <v>7</v>
      </c>
      <c r="H42" s="36"/>
      <c r="I42" s="165"/>
      <c r="J42" s="274" t="s">
        <v>1521</v>
      </c>
      <c r="K42" s="36"/>
    </row>
    <row r="43" spans="1:11" ht="15.75" customHeight="1" x14ac:dyDescent="0.25">
      <c r="A43" s="35">
        <v>34</v>
      </c>
      <c r="B43" s="36"/>
      <c r="C43" s="36"/>
      <c r="D43" s="167" t="s">
        <v>1059</v>
      </c>
      <c r="E43" s="148" t="s">
        <v>1513</v>
      </c>
      <c r="F43" s="35"/>
      <c r="G43" s="164" t="s">
        <v>7</v>
      </c>
      <c r="H43" s="36"/>
      <c r="I43" s="165"/>
      <c r="J43" s="274" t="s">
        <v>1522</v>
      </c>
      <c r="K43" s="36"/>
    </row>
    <row r="44" spans="1:11" ht="15.75" customHeight="1" x14ac:dyDescent="0.25">
      <c r="A44" s="35">
        <v>35</v>
      </c>
      <c r="B44" s="36"/>
      <c r="C44" s="36"/>
      <c r="D44" s="167" t="s">
        <v>1059</v>
      </c>
      <c r="E44" s="148" t="s">
        <v>1514</v>
      </c>
      <c r="F44" s="35"/>
      <c r="G44" s="164" t="s">
        <v>7</v>
      </c>
      <c r="H44" s="36"/>
      <c r="I44" s="165"/>
      <c r="J44" s="274" t="s">
        <v>1523</v>
      </c>
      <c r="K44" s="36"/>
    </row>
    <row r="45" spans="1:11" ht="15.75" customHeight="1" x14ac:dyDescent="0.25">
      <c r="A45" s="35">
        <v>36</v>
      </c>
      <c r="B45" s="36"/>
      <c r="C45" s="36"/>
      <c r="D45" s="167" t="s">
        <v>1059</v>
      </c>
      <c r="E45" s="148" t="s">
        <v>1515</v>
      </c>
      <c r="F45" s="35"/>
      <c r="G45" s="164" t="s">
        <v>7</v>
      </c>
      <c r="H45" s="36"/>
      <c r="I45" s="165"/>
      <c r="J45" s="274" t="s">
        <v>1524</v>
      </c>
      <c r="K45" s="36"/>
    </row>
    <row r="46" spans="1:11" ht="15.75" customHeight="1" x14ac:dyDescent="0.25">
      <c r="A46" s="35">
        <v>37</v>
      </c>
      <c r="B46" s="36"/>
      <c r="C46" s="36"/>
      <c r="D46" s="167" t="s">
        <v>1059</v>
      </c>
      <c r="E46" s="148" t="s">
        <v>1546</v>
      </c>
      <c r="F46" s="35"/>
      <c r="G46" s="164" t="s">
        <v>7</v>
      </c>
      <c r="H46" s="36"/>
      <c r="I46" s="165"/>
      <c r="J46" s="274" t="s">
        <v>1525</v>
      </c>
      <c r="K46" s="36"/>
    </row>
    <row r="47" spans="1:11" ht="15.75" customHeight="1" x14ac:dyDescent="0.25">
      <c r="A47" s="35">
        <v>38</v>
      </c>
      <c r="B47" s="36"/>
      <c r="C47" s="36"/>
      <c r="D47" s="167" t="s">
        <v>1059</v>
      </c>
      <c r="E47" s="148" t="s">
        <v>1540</v>
      </c>
      <c r="F47" s="35"/>
      <c r="G47" s="164" t="s">
        <v>7</v>
      </c>
      <c r="H47" s="36"/>
      <c r="I47" s="165"/>
      <c r="J47" s="274" t="s">
        <v>1526</v>
      </c>
      <c r="K47" s="36"/>
    </row>
    <row r="48" spans="1:11" ht="15.75" customHeight="1" x14ac:dyDescent="0.25">
      <c r="A48" s="35">
        <v>39</v>
      </c>
      <c r="B48" s="36"/>
      <c r="C48" s="36"/>
      <c r="D48" s="167" t="s">
        <v>1059</v>
      </c>
      <c r="E48" s="148" t="s">
        <v>1541</v>
      </c>
      <c r="F48" s="35"/>
      <c r="G48" s="164" t="s">
        <v>7</v>
      </c>
      <c r="H48" s="36"/>
      <c r="I48" s="165"/>
      <c r="J48" s="274" t="s">
        <v>1527</v>
      </c>
      <c r="K48" s="36"/>
    </row>
    <row r="49" spans="1:11" ht="15.75" customHeight="1" x14ac:dyDescent="0.25">
      <c r="A49" s="35">
        <v>40</v>
      </c>
      <c r="B49" s="36"/>
      <c r="C49" s="36"/>
      <c r="D49" s="167" t="s">
        <v>1059</v>
      </c>
      <c r="E49" s="148" t="s">
        <v>1542</v>
      </c>
      <c r="F49" s="35"/>
      <c r="G49" s="164" t="s">
        <v>7</v>
      </c>
      <c r="H49" s="36"/>
      <c r="I49" s="165"/>
      <c r="J49" s="274" t="s">
        <v>1528</v>
      </c>
      <c r="K49" s="36"/>
    </row>
    <row r="50" spans="1:11" ht="15.75" customHeight="1" x14ac:dyDescent="0.25">
      <c r="A50" s="35">
        <v>41</v>
      </c>
      <c r="B50" s="36"/>
      <c r="C50" s="36"/>
      <c r="D50" s="167" t="s">
        <v>1059</v>
      </c>
      <c r="E50" s="148" t="s">
        <v>1543</v>
      </c>
      <c r="F50" s="35"/>
      <c r="G50" s="164" t="s">
        <v>7</v>
      </c>
      <c r="H50" s="36"/>
      <c r="I50" s="165"/>
      <c r="J50" s="274" t="s">
        <v>1529</v>
      </c>
      <c r="K50" s="36"/>
    </row>
    <row r="51" spans="1:11" ht="15.75" customHeight="1" x14ac:dyDescent="0.25">
      <c r="A51" s="35">
        <v>42</v>
      </c>
      <c r="B51" s="36"/>
      <c r="C51" s="36"/>
      <c r="D51" s="167" t="s">
        <v>1059</v>
      </c>
      <c r="E51" s="148" t="s">
        <v>1544</v>
      </c>
      <c r="F51" s="35"/>
      <c r="G51" s="164" t="s">
        <v>7</v>
      </c>
      <c r="H51" s="36"/>
      <c r="I51" s="165"/>
      <c r="J51" s="274" t="s">
        <v>1530</v>
      </c>
      <c r="K51" s="36"/>
    </row>
    <row r="52" spans="1:11" ht="15.75" customHeight="1" x14ac:dyDescent="0.25">
      <c r="A52" s="35">
        <v>43</v>
      </c>
      <c r="B52" s="36"/>
      <c r="C52" s="36"/>
      <c r="D52" s="167" t="s">
        <v>1059</v>
      </c>
      <c r="E52" s="148" t="s">
        <v>1545</v>
      </c>
      <c r="F52" s="35"/>
      <c r="G52" s="164" t="s">
        <v>7</v>
      </c>
      <c r="H52" s="36"/>
      <c r="I52" s="165"/>
      <c r="J52" s="274" t="s">
        <v>1531</v>
      </c>
      <c r="K52" s="36"/>
    </row>
    <row r="53" spans="1:11" ht="15.75" customHeight="1" x14ac:dyDescent="0.25">
      <c r="A53" s="35">
        <v>44</v>
      </c>
      <c r="B53" s="36"/>
      <c r="C53" s="36"/>
      <c r="D53" s="167" t="s">
        <v>1059</v>
      </c>
      <c r="E53" s="148" t="s">
        <v>1547</v>
      </c>
      <c r="F53" s="35"/>
      <c r="G53" s="164" t="s">
        <v>7</v>
      </c>
      <c r="H53" s="36"/>
      <c r="I53" s="165"/>
      <c r="J53" s="274" t="s">
        <v>1532</v>
      </c>
      <c r="K53" s="36"/>
    </row>
    <row r="54" spans="1:11" ht="15.75" customHeight="1" x14ac:dyDescent="0.25">
      <c r="A54" s="35">
        <v>45</v>
      </c>
      <c r="B54" s="36"/>
      <c r="C54" s="43"/>
      <c r="D54" s="167" t="s">
        <v>1059</v>
      </c>
      <c r="E54" s="148" t="s">
        <v>1548</v>
      </c>
      <c r="F54" s="35"/>
      <c r="G54" s="164" t="s">
        <v>7</v>
      </c>
      <c r="H54" s="36"/>
      <c r="I54" s="165"/>
      <c r="J54" s="274" t="s">
        <v>1533</v>
      </c>
      <c r="K54" s="36"/>
    </row>
    <row r="55" spans="1:11" ht="15.75" customHeight="1" x14ac:dyDescent="0.25">
      <c r="A55" s="35">
        <v>46</v>
      </c>
      <c r="B55" s="36"/>
      <c r="C55" s="43"/>
      <c r="D55" s="167" t="s">
        <v>1059</v>
      </c>
      <c r="E55" s="148" t="s">
        <v>1516</v>
      </c>
      <c r="F55" s="35"/>
      <c r="G55" s="164" t="s">
        <v>7</v>
      </c>
      <c r="H55" s="36"/>
      <c r="I55" s="165"/>
      <c r="J55" s="274" t="s">
        <v>1534</v>
      </c>
      <c r="K55" s="36"/>
    </row>
    <row r="56" spans="1:11" ht="17.25" customHeight="1" x14ac:dyDescent="0.25">
      <c r="A56" s="35">
        <v>47</v>
      </c>
      <c r="B56" s="36"/>
      <c r="C56" s="36"/>
      <c r="D56" s="167" t="s">
        <v>1059</v>
      </c>
      <c r="E56" s="148" t="s">
        <v>1539</v>
      </c>
      <c r="F56" s="35"/>
      <c r="G56" s="164" t="s">
        <v>7</v>
      </c>
      <c r="H56" s="36"/>
      <c r="I56" s="165"/>
      <c r="J56" s="274" t="s">
        <v>1535</v>
      </c>
      <c r="K56" s="36"/>
    </row>
    <row r="57" spans="1:11" ht="17.25" customHeight="1" x14ac:dyDescent="0.25">
      <c r="A57" s="35">
        <v>48</v>
      </c>
      <c r="B57" s="36"/>
      <c r="C57" s="36"/>
      <c r="D57" s="167" t="s">
        <v>1059</v>
      </c>
      <c r="E57" s="273" t="s">
        <v>1538</v>
      </c>
      <c r="F57" s="35"/>
      <c r="G57" s="164" t="s">
        <v>7</v>
      </c>
      <c r="H57" s="36"/>
      <c r="I57" s="165"/>
      <c r="J57" s="274" t="s">
        <v>1536</v>
      </c>
      <c r="K57" s="36"/>
    </row>
    <row r="58" spans="1:11" customFormat="1" ht="16.5" customHeight="1" x14ac:dyDescent="0.25">
      <c r="A58" s="35">
        <v>49</v>
      </c>
      <c r="B58" s="125"/>
      <c r="C58" s="125"/>
      <c r="D58" s="148" t="s">
        <v>1481</v>
      </c>
      <c r="E58" s="273" t="s">
        <v>1482</v>
      </c>
      <c r="F58" s="35"/>
      <c r="G58" s="164" t="s">
        <v>7</v>
      </c>
      <c r="H58" s="315"/>
      <c r="I58" s="315"/>
      <c r="J58" s="274" t="s">
        <v>1479</v>
      </c>
      <c r="K58" s="36"/>
    </row>
    <row r="59" spans="1:11" customFormat="1" ht="16.5" customHeight="1" x14ac:dyDescent="0.25">
      <c r="A59" s="35">
        <v>50</v>
      </c>
      <c r="B59" s="125"/>
      <c r="C59" s="125"/>
      <c r="D59" s="148" t="s">
        <v>1481</v>
      </c>
      <c r="E59" s="273" t="s">
        <v>1483</v>
      </c>
      <c r="F59" s="35"/>
      <c r="G59" s="164" t="s">
        <v>7</v>
      </c>
      <c r="H59" s="315"/>
      <c r="I59" s="315"/>
      <c r="J59" s="274" t="s">
        <v>1480</v>
      </c>
      <c r="K59" s="36"/>
    </row>
    <row r="60" spans="1:11" ht="16.5" customHeight="1" x14ac:dyDescent="0.25">
      <c r="A60" s="35">
        <v>51</v>
      </c>
      <c r="B60" s="35"/>
      <c r="C60" s="35"/>
      <c r="D60" s="56" t="s">
        <v>1060</v>
      </c>
      <c r="E60" s="268" t="s">
        <v>1061</v>
      </c>
      <c r="F60" s="35" t="s">
        <v>47</v>
      </c>
      <c r="G60" s="164" t="s">
        <v>7</v>
      </c>
      <c r="H60" s="36"/>
      <c r="I60" s="37"/>
      <c r="J60" s="38" t="s">
        <v>1408</v>
      </c>
      <c r="K60" s="36"/>
    </row>
    <row r="61" spans="1:11" ht="16.5" customHeight="1" x14ac:dyDescent="0.25">
      <c r="A61" s="35">
        <v>52</v>
      </c>
      <c r="B61" s="36"/>
      <c r="C61" s="36"/>
      <c r="D61" s="56" t="s">
        <v>1060</v>
      </c>
      <c r="E61" s="268" t="s">
        <v>1062</v>
      </c>
      <c r="F61" s="35" t="s">
        <v>48</v>
      </c>
      <c r="G61" s="164" t="s">
        <v>7</v>
      </c>
      <c r="H61" s="36"/>
      <c r="I61" s="37"/>
      <c r="J61" s="38" t="s">
        <v>425</v>
      </c>
      <c r="K61" s="44"/>
    </row>
    <row r="62" spans="1:11" ht="16.5" customHeight="1" x14ac:dyDescent="0.25">
      <c r="A62" s="35">
        <v>53</v>
      </c>
      <c r="B62" s="36"/>
      <c r="C62" s="36"/>
      <c r="D62" s="36" t="s">
        <v>1063</v>
      </c>
      <c r="E62" s="36" t="s">
        <v>916</v>
      </c>
      <c r="F62" s="35"/>
      <c r="G62" s="164" t="s">
        <v>7</v>
      </c>
      <c r="H62" s="36"/>
      <c r="I62" s="37"/>
      <c r="J62" s="38" t="s">
        <v>1211</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34"/>
  <sheetViews>
    <sheetView topLeftCell="A43" zoomScaleNormal="100" workbookViewId="0">
      <selection activeCell="C57" sqref="C57"/>
    </sheetView>
  </sheetViews>
  <sheetFormatPr defaultColWidth="9" defaultRowHeight="15.75" x14ac:dyDescent="0.25"/>
  <cols>
    <col min="1" max="1" width="5.375" style="431" customWidth="1"/>
    <col min="2" max="2" width="12.125" style="431" customWidth="1"/>
    <col min="3" max="3" width="52.375" style="431" customWidth="1"/>
    <col min="4" max="4" width="28.875" style="431" bestFit="1" customWidth="1"/>
    <col min="5" max="5" width="22.375" style="431" customWidth="1"/>
    <col min="6" max="6" width="16" style="431" customWidth="1"/>
    <col min="7" max="7" width="23" style="431" customWidth="1"/>
    <col min="8" max="8" width="19.125" style="431" customWidth="1"/>
    <col min="9" max="9" width="41" style="430" customWidth="1"/>
    <col min="10" max="10" width="17.625" style="430" customWidth="1"/>
    <col min="11" max="256" width="9" style="450" customWidth="1"/>
    <col min="257" max="16384" width="9" style="450"/>
  </cols>
  <sheetData>
    <row r="1" spans="1:10" s="431" customFormat="1" ht="21.75" customHeight="1" x14ac:dyDescent="0.25">
      <c r="A1" s="328"/>
      <c r="B1" s="429"/>
      <c r="C1" s="544" t="s">
        <v>2015</v>
      </c>
      <c r="D1" s="545"/>
      <c r="E1" s="329"/>
      <c r="F1" s="330" t="s">
        <v>1699</v>
      </c>
      <c r="G1" s="331"/>
      <c r="H1" s="332"/>
      <c r="I1" s="333"/>
      <c r="J1" s="430"/>
    </row>
    <row r="2" spans="1:10" s="431" customFormat="1" ht="20.25" customHeight="1" x14ac:dyDescent="0.25">
      <c r="A2" s="328"/>
      <c r="B2" s="429"/>
      <c r="C2" s="546"/>
      <c r="D2" s="547"/>
      <c r="E2" s="432" t="s">
        <v>271</v>
      </c>
      <c r="F2" s="334">
        <f>COUNTIF(E10:E150,"Not POR")</f>
        <v>0</v>
      </c>
      <c r="G2" s="335"/>
      <c r="H2" s="336"/>
      <c r="I2" s="337"/>
      <c r="J2" s="430"/>
    </row>
    <row r="3" spans="1:10" s="431" customFormat="1" ht="19.5" customHeight="1" x14ac:dyDescent="0.25">
      <c r="A3" s="328"/>
      <c r="B3" s="429"/>
      <c r="C3" s="546"/>
      <c r="D3" s="547"/>
      <c r="E3" s="433" t="s">
        <v>272</v>
      </c>
      <c r="F3" s="334">
        <f>COUNTIF(E10:E150,"CHN validation")</f>
        <v>0</v>
      </c>
      <c r="G3" s="335"/>
      <c r="H3" s="336"/>
      <c r="I3" s="337"/>
      <c r="J3" s="430"/>
    </row>
    <row r="4" spans="1:10" s="431" customFormat="1" ht="18.75" customHeight="1" x14ac:dyDescent="0.25">
      <c r="A4" s="328"/>
      <c r="B4" s="429"/>
      <c r="C4" s="546"/>
      <c r="D4" s="547"/>
      <c r="E4" s="434" t="s">
        <v>273</v>
      </c>
      <c r="F4" s="334">
        <f>COUNTIF(E10:E150,"New Item")</f>
        <v>0</v>
      </c>
      <c r="G4" s="335"/>
      <c r="H4" s="336"/>
      <c r="I4" s="337"/>
      <c r="J4" s="430"/>
    </row>
    <row r="5" spans="1:10" s="431" customFormat="1" ht="19.5" customHeight="1" x14ac:dyDescent="0.25">
      <c r="A5" s="338"/>
      <c r="B5" s="429"/>
      <c r="C5" s="546"/>
      <c r="D5" s="547"/>
      <c r="E5" s="435" t="s">
        <v>274</v>
      </c>
      <c r="F5" s="334">
        <f>COUNTIF(E10:E150,"Pending update")</f>
        <v>0</v>
      </c>
      <c r="G5" s="339"/>
      <c r="H5" s="340"/>
      <c r="I5" s="341"/>
      <c r="J5" s="430"/>
    </row>
    <row r="6" spans="1:10" s="431" customFormat="1" ht="18.75" customHeight="1" x14ac:dyDescent="0.25">
      <c r="A6" s="328"/>
      <c r="B6" s="429"/>
      <c r="C6" s="546"/>
      <c r="D6" s="547"/>
      <c r="E6" s="436" t="s">
        <v>275</v>
      </c>
      <c r="F6" s="334">
        <f>COUNTIF(E10:E150,"Modified")</f>
        <v>0</v>
      </c>
      <c r="G6" s="335"/>
      <c r="H6" s="336"/>
      <c r="I6" s="337"/>
      <c r="J6" s="430"/>
    </row>
    <row r="7" spans="1:10" s="431" customFormat="1" ht="17.25" customHeight="1" x14ac:dyDescent="0.25">
      <c r="A7" s="328"/>
      <c r="B7" s="429"/>
      <c r="C7" s="546"/>
      <c r="D7" s="547"/>
      <c r="E7" s="437" t="s">
        <v>276</v>
      </c>
      <c r="F7" s="438">
        <f>COUNTIF(E10:E234,"Ready")</f>
        <v>224</v>
      </c>
      <c r="G7" s="335"/>
      <c r="H7" s="336"/>
      <c r="I7" s="337"/>
      <c r="J7" s="430"/>
    </row>
    <row r="8" spans="1:10" s="431" customFormat="1" ht="18.75" customHeight="1" thickBot="1" x14ac:dyDescent="0.3">
      <c r="A8" s="342"/>
      <c r="B8" s="439"/>
      <c r="C8" s="546"/>
      <c r="D8" s="547"/>
      <c r="E8" s="440" t="s">
        <v>277</v>
      </c>
      <c r="F8" s="334">
        <f>COUNTIF(E10:E150,"Not ready")</f>
        <v>0</v>
      </c>
      <c r="G8" s="343"/>
      <c r="H8" s="344"/>
      <c r="I8" s="345"/>
      <c r="J8" s="430"/>
    </row>
    <row r="9" spans="1:10" s="431" customFormat="1" ht="53.85" customHeight="1" x14ac:dyDescent="0.25">
      <c r="A9" s="362" t="s">
        <v>53</v>
      </c>
      <c r="B9" s="363" t="s">
        <v>583</v>
      </c>
      <c r="C9" s="364" t="s">
        <v>1700</v>
      </c>
      <c r="D9" s="365" t="s">
        <v>54</v>
      </c>
      <c r="E9" s="366" t="s">
        <v>3</v>
      </c>
      <c r="F9" s="366" t="s">
        <v>4</v>
      </c>
      <c r="G9" s="367" t="s">
        <v>1701</v>
      </c>
      <c r="H9" s="367" t="s">
        <v>209</v>
      </c>
      <c r="I9" s="363" t="s">
        <v>1702</v>
      </c>
      <c r="J9" s="367" t="s">
        <v>1703</v>
      </c>
    </row>
    <row r="10" spans="1:10" s="431" customFormat="1" ht="20.25" customHeight="1" x14ac:dyDescent="0.25">
      <c r="A10" s="542">
        <v>1</v>
      </c>
      <c r="B10" s="346"/>
      <c r="C10" s="347" t="s">
        <v>1704</v>
      </c>
      <c r="D10" s="346"/>
      <c r="E10" s="437" t="s">
        <v>276</v>
      </c>
      <c r="F10" s="348"/>
      <c r="G10" s="349"/>
      <c r="H10" s="349"/>
      <c r="I10" s="350" t="s">
        <v>2016</v>
      </c>
      <c r="J10" s="441"/>
    </row>
    <row r="11" spans="1:10" s="431" customFormat="1" ht="20.25" customHeight="1" x14ac:dyDescent="0.25">
      <c r="A11" s="542"/>
      <c r="B11" s="346"/>
      <c r="C11" s="368" t="s">
        <v>1705</v>
      </c>
      <c r="D11" s="351" t="s">
        <v>1706</v>
      </c>
      <c r="E11" s="437" t="s">
        <v>276</v>
      </c>
      <c r="F11" s="348"/>
      <c r="G11" s="349"/>
      <c r="H11" s="349"/>
      <c r="I11" s="350"/>
      <c r="J11" s="441"/>
    </row>
    <row r="12" spans="1:10" s="431" customFormat="1" ht="20.25" customHeight="1" x14ac:dyDescent="0.25">
      <c r="A12" s="542">
        <v>2</v>
      </c>
      <c r="B12" s="346"/>
      <c r="C12" s="347" t="s">
        <v>1756</v>
      </c>
      <c r="D12" s="346"/>
      <c r="E12" s="437" t="s">
        <v>276</v>
      </c>
      <c r="F12" s="348"/>
      <c r="G12" s="349"/>
      <c r="H12" s="349" t="s">
        <v>1707</v>
      </c>
      <c r="I12" s="349"/>
      <c r="J12" s="441"/>
    </row>
    <row r="13" spans="1:10" s="431" customFormat="1" ht="20.25" customHeight="1" x14ac:dyDescent="0.25">
      <c r="A13" s="542"/>
      <c r="B13" s="346"/>
      <c r="C13" s="368" t="s">
        <v>1705</v>
      </c>
      <c r="D13" s="351" t="s">
        <v>1706</v>
      </c>
      <c r="E13" s="437" t="s">
        <v>276</v>
      </c>
      <c r="F13" s="348"/>
      <c r="G13" s="350"/>
      <c r="H13" s="349"/>
      <c r="I13" s="350"/>
      <c r="J13" s="441"/>
    </row>
    <row r="14" spans="1:10" s="431" customFormat="1" ht="20.25" customHeight="1" x14ac:dyDescent="0.25">
      <c r="A14" s="542">
        <v>3</v>
      </c>
      <c r="B14" s="346"/>
      <c r="C14" s="347" t="s">
        <v>1708</v>
      </c>
      <c r="D14" s="351"/>
      <c r="E14" s="437" t="s">
        <v>276</v>
      </c>
      <c r="F14" s="352"/>
      <c r="G14" s="349" t="s">
        <v>1707</v>
      </c>
      <c r="H14" s="349"/>
      <c r="I14" s="349"/>
      <c r="J14" s="441"/>
    </row>
    <row r="15" spans="1:10" s="431" customFormat="1" ht="20.25" customHeight="1" x14ac:dyDescent="0.25">
      <c r="A15" s="542"/>
      <c r="B15" s="346"/>
      <c r="C15" s="368" t="s">
        <v>1705</v>
      </c>
      <c r="D15" s="351" t="s">
        <v>1706</v>
      </c>
      <c r="E15" s="437" t="s">
        <v>276</v>
      </c>
      <c r="F15" s="352"/>
      <c r="G15" s="349"/>
      <c r="H15" s="349"/>
      <c r="I15" s="353"/>
      <c r="J15" s="441"/>
    </row>
    <row r="16" spans="1:10" s="431" customFormat="1" ht="20.25" customHeight="1" x14ac:dyDescent="0.25">
      <c r="A16" s="539">
        <v>4</v>
      </c>
      <c r="B16" s="346"/>
      <c r="C16" s="354" t="s">
        <v>1709</v>
      </c>
      <c r="D16" s="351"/>
      <c r="E16" s="437" t="s">
        <v>276</v>
      </c>
      <c r="F16" s="352"/>
      <c r="G16" s="349"/>
      <c r="H16" s="349"/>
      <c r="I16" s="353" t="s">
        <v>2017</v>
      </c>
      <c r="J16" s="441"/>
    </row>
    <row r="17" spans="1:10" s="431" customFormat="1" ht="20.25" customHeight="1" x14ac:dyDescent="0.25">
      <c r="A17" s="541"/>
      <c r="B17" s="346"/>
      <c r="C17" s="368" t="s">
        <v>1705</v>
      </c>
      <c r="D17" s="351" t="s">
        <v>1706</v>
      </c>
      <c r="E17" s="437" t="s">
        <v>276</v>
      </c>
      <c r="F17" s="352"/>
      <c r="G17" s="349"/>
      <c r="H17" s="349"/>
      <c r="I17" s="353"/>
      <c r="J17" s="441"/>
    </row>
    <row r="18" spans="1:10" s="431" customFormat="1" ht="20.25" customHeight="1" x14ac:dyDescent="0.25">
      <c r="A18" s="539">
        <v>5</v>
      </c>
      <c r="B18" s="346"/>
      <c r="C18" s="347" t="s">
        <v>2018</v>
      </c>
      <c r="D18" s="351"/>
      <c r="E18" s="437" t="s">
        <v>276</v>
      </c>
      <c r="F18" s="352"/>
      <c r="G18" s="349"/>
      <c r="H18" s="349"/>
      <c r="I18" s="353" t="s">
        <v>2019</v>
      </c>
      <c r="J18" s="441"/>
    </row>
    <row r="19" spans="1:10" s="431" customFormat="1" ht="20.25" customHeight="1" x14ac:dyDescent="0.25">
      <c r="A19" s="540"/>
      <c r="B19" s="346"/>
      <c r="C19" s="368" t="s">
        <v>1705</v>
      </c>
      <c r="D19" s="351" t="s">
        <v>1706</v>
      </c>
      <c r="E19" s="437" t="s">
        <v>276</v>
      </c>
      <c r="F19" s="352"/>
      <c r="G19" s="349"/>
      <c r="H19" s="349"/>
      <c r="I19" s="353"/>
      <c r="J19" s="441"/>
    </row>
    <row r="20" spans="1:10" s="431" customFormat="1" ht="20.25" customHeight="1" x14ac:dyDescent="0.25">
      <c r="A20" s="542">
        <v>6</v>
      </c>
      <c r="B20" s="346"/>
      <c r="C20" s="347" t="s">
        <v>2020</v>
      </c>
      <c r="D20" s="351"/>
      <c r="E20" s="437" t="s">
        <v>276</v>
      </c>
      <c r="F20" s="352"/>
      <c r="G20" s="442" t="s">
        <v>2021</v>
      </c>
      <c r="H20" s="349"/>
      <c r="I20" s="353"/>
      <c r="J20" s="441"/>
    </row>
    <row r="21" spans="1:10" s="431" customFormat="1" ht="20.25" customHeight="1" x14ac:dyDescent="0.25">
      <c r="A21" s="542"/>
      <c r="B21" s="346"/>
      <c r="C21" s="368" t="s">
        <v>1705</v>
      </c>
      <c r="D21" s="351" t="s">
        <v>1706</v>
      </c>
      <c r="E21" s="437" t="s">
        <v>276</v>
      </c>
      <c r="F21" s="352"/>
      <c r="G21" s="442"/>
      <c r="H21" s="349"/>
      <c r="I21" s="353"/>
      <c r="J21" s="441"/>
    </row>
    <row r="22" spans="1:10" s="431" customFormat="1" ht="20.25" customHeight="1" x14ac:dyDescent="0.25">
      <c r="A22" s="540">
        <v>7</v>
      </c>
      <c r="B22" s="346"/>
      <c r="C22" s="347" t="s">
        <v>2022</v>
      </c>
      <c r="D22" s="351"/>
      <c r="E22" s="437" t="s">
        <v>276</v>
      </c>
      <c r="F22" s="352"/>
      <c r="G22" s="442" t="s">
        <v>2023</v>
      </c>
      <c r="H22" s="349"/>
      <c r="I22" s="353"/>
      <c r="J22" s="441"/>
    </row>
    <row r="23" spans="1:10" s="431" customFormat="1" ht="20.25" customHeight="1" x14ac:dyDescent="0.25">
      <c r="A23" s="540"/>
      <c r="B23" s="346"/>
      <c r="C23" s="368" t="s">
        <v>2024</v>
      </c>
      <c r="D23" s="351" t="s">
        <v>2025</v>
      </c>
      <c r="E23" s="437" t="s">
        <v>276</v>
      </c>
      <c r="F23" s="352"/>
      <c r="G23" s="442"/>
      <c r="H23" s="349"/>
      <c r="I23" s="353" t="s">
        <v>2026</v>
      </c>
      <c r="J23" s="441"/>
    </row>
    <row r="24" spans="1:10" s="431" customFormat="1" ht="20.25" customHeight="1" x14ac:dyDescent="0.25">
      <c r="A24" s="540"/>
      <c r="B24" s="346"/>
      <c r="C24" s="368" t="s">
        <v>2027</v>
      </c>
      <c r="D24" s="351" t="s">
        <v>2028</v>
      </c>
      <c r="E24" s="437" t="s">
        <v>276</v>
      </c>
      <c r="F24" s="352"/>
      <c r="G24" s="349"/>
      <c r="H24" s="349"/>
      <c r="I24" s="353"/>
      <c r="J24" s="441"/>
    </row>
    <row r="25" spans="1:10" s="431" customFormat="1" ht="20.25" customHeight="1" x14ac:dyDescent="0.25">
      <c r="A25" s="540"/>
      <c r="B25" s="346"/>
      <c r="C25" s="368" t="s">
        <v>2029</v>
      </c>
      <c r="D25" s="351" t="s">
        <v>2030</v>
      </c>
      <c r="E25" s="437" t="s">
        <v>276</v>
      </c>
      <c r="F25" s="352"/>
      <c r="G25" s="349"/>
      <c r="H25" s="349"/>
      <c r="I25" s="353"/>
      <c r="J25" s="441"/>
    </row>
    <row r="26" spans="1:10" s="431" customFormat="1" ht="20.25" customHeight="1" x14ac:dyDescent="0.25">
      <c r="A26" s="540"/>
      <c r="B26" s="346"/>
      <c r="C26" s="368" t="s">
        <v>2031</v>
      </c>
      <c r="D26" s="351" t="s">
        <v>2032</v>
      </c>
      <c r="E26" s="437" t="s">
        <v>276</v>
      </c>
      <c r="F26" s="352"/>
      <c r="G26" s="349"/>
      <c r="H26" s="349"/>
      <c r="I26" s="353"/>
      <c r="J26" s="441"/>
    </row>
    <row r="27" spans="1:10" s="431" customFormat="1" ht="20.25" customHeight="1" x14ac:dyDescent="0.25">
      <c r="A27" s="540"/>
      <c r="B27" s="346"/>
      <c r="C27" s="368" t="s">
        <v>2033</v>
      </c>
      <c r="D27" s="351" t="s">
        <v>2032</v>
      </c>
      <c r="E27" s="437" t="s">
        <v>276</v>
      </c>
      <c r="F27" s="352"/>
      <c r="G27" s="349"/>
      <c r="H27" s="349"/>
      <c r="I27" s="353"/>
      <c r="J27" s="441"/>
    </row>
    <row r="28" spans="1:10" s="431" customFormat="1" ht="20.25" customHeight="1" x14ac:dyDescent="0.25">
      <c r="A28" s="540"/>
      <c r="B28" s="346"/>
      <c r="C28" s="368" t="s">
        <v>2034</v>
      </c>
      <c r="D28" s="351" t="s">
        <v>2032</v>
      </c>
      <c r="E28" s="437" t="s">
        <v>276</v>
      </c>
      <c r="F28" s="352"/>
      <c r="G28" s="349"/>
      <c r="H28" s="349"/>
      <c r="I28" s="353"/>
      <c r="J28" s="441"/>
    </row>
    <row r="29" spans="1:10" s="431" customFormat="1" ht="20.25" customHeight="1" x14ac:dyDescent="0.25">
      <c r="A29" s="540"/>
      <c r="B29" s="346"/>
      <c r="C29" s="368" t="s">
        <v>2035</v>
      </c>
      <c r="D29" s="351" t="s">
        <v>2032</v>
      </c>
      <c r="E29" s="437" t="s">
        <v>276</v>
      </c>
      <c r="F29" s="352"/>
      <c r="G29" s="349"/>
      <c r="H29" s="349"/>
      <c r="I29" s="353"/>
      <c r="J29" s="441"/>
    </row>
    <row r="30" spans="1:10" s="431" customFormat="1" ht="20.25" customHeight="1" x14ac:dyDescent="0.25">
      <c r="A30" s="540"/>
      <c r="B30" s="346"/>
      <c r="C30" s="368" t="s">
        <v>2036</v>
      </c>
      <c r="D30" s="351" t="s">
        <v>2037</v>
      </c>
      <c r="E30" s="437" t="s">
        <v>276</v>
      </c>
      <c r="F30" s="352"/>
      <c r="G30" s="349"/>
      <c r="H30" s="349"/>
      <c r="I30" s="353"/>
      <c r="J30" s="441"/>
    </row>
    <row r="31" spans="1:10" s="431" customFormat="1" ht="20.25" customHeight="1" x14ac:dyDescent="0.25">
      <c r="A31" s="540"/>
      <c r="B31" s="346"/>
      <c r="C31" s="368" t="s">
        <v>2038</v>
      </c>
      <c r="D31" s="351" t="s">
        <v>2039</v>
      </c>
      <c r="E31" s="437" t="s">
        <v>276</v>
      </c>
      <c r="F31" s="352"/>
      <c r="G31" s="349"/>
      <c r="H31" s="349"/>
      <c r="I31" s="353"/>
      <c r="J31" s="441"/>
    </row>
    <row r="32" spans="1:10" s="431" customFormat="1" ht="20.25" customHeight="1" x14ac:dyDescent="0.25">
      <c r="A32" s="540"/>
      <c r="B32" s="346"/>
      <c r="C32" s="368" t="s">
        <v>2040</v>
      </c>
      <c r="D32" s="351" t="s">
        <v>2041</v>
      </c>
      <c r="E32" s="437" t="s">
        <v>276</v>
      </c>
      <c r="F32" s="352"/>
      <c r="G32" s="349"/>
      <c r="H32" s="349"/>
      <c r="I32" s="353"/>
      <c r="J32" s="441"/>
    </row>
    <row r="33" spans="1:10" s="431" customFormat="1" ht="20.25" customHeight="1" x14ac:dyDescent="0.25">
      <c r="A33" s="540"/>
      <c r="B33" s="346"/>
      <c r="C33" s="368" t="s">
        <v>2042</v>
      </c>
      <c r="D33" s="351" t="s">
        <v>2041</v>
      </c>
      <c r="E33" s="437" t="s">
        <v>276</v>
      </c>
      <c r="F33" s="352"/>
      <c r="G33" s="349"/>
      <c r="H33" s="349"/>
      <c r="I33" s="353"/>
      <c r="J33" s="441"/>
    </row>
    <row r="34" spans="1:10" s="431" customFormat="1" ht="20.25" customHeight="1" x14ac:dyDescent="0.25">
      <c r="A34" s="540"/>
      <c r="B34" s="346"/>
      <c r="C34" s="368" t="s">
        <v>2043</v>
      </c>
      <c r="D34" s="351" t="s">
        <v>2044</v>
      </c>
      <c r="E34" s="437" t="s">
        <v>276</v>
      </c>
      <c r="F34" s="352"/>
      <c r="G34" s="349"/>
      <c r="H34" s="349"/>
      <c r="I34" s="353"/>
      <c r="J34" s="441"/>
    </row>
    <row r="35" spans="1:10" s="431" customFormat="1" ht="20.25" customHeight="1" x14ac:dyDescent="0.25">
      <c r="A35" s="540"/>
      <c r="B35" s="346"/>
      <c r="C35" s="368" t="s">
        <v>2045</v>
      </c>
      <c r="D35" s="351" t="s">
        <v>2039</v>
      </c>
      <c r="E35" s="437" t="s">
        <v>276</v>
      </c>
      <c r="F35" s="352"/>
      <c r="G35" s="349"/>
      <c r="H35" s="349"/>
      <c r="I35" s="353"/>
      <c r="J35" s="441"/>
    </row>
    <row r="36" spans="1:10" s="431" customFormat="1" ht="20.25" customHeight="1" x14ac:dyDescent="0.25">
      <c r="A36" s="540"/>
      <c r="B36" s="346"/>
      <c r="C36" s="368" t="s">
        <v>2046</v>
      </c>
      <c r="D36" s="351" t="s">
        <v>2047</v>
      </c>
      <c r="E36" s="437" t="s">
        <v>276</v>
      </c>
      <c r="F36" s="352"/>
      <c r="G36" s="349"/>
      <c r="H36" s="349"/>
      <c r="I36" s="353"/>
      <c r="J36" s="441"/>
    </row>
    <row r="37" spans="1:10" s="431" customFormat="1" ht="20.25" customHeight="1" x14ac:dyDescent="0.25">
      <c r="A37" s="540"/>
      <c r="B37" s="346"/>
      <c r="C37" s="368" t="s">
        <v>2048</v>
      </c>
      <c r="D37" s="351" t="s">
        <v>2049</v>
      </c>
      <c r="E37" s="437" t="s">
        <v>276</v>
      </c>
      <c r="F37" s="352"/>
      <c r="G37" s="349"/>
      <c r="H37" s="349"/>
      <c r="I37" s="353"/>
      <c r="J37" s="441"/>
    </row>
    <row r="38" spans="1:10" s="431" customFormat="1" ht="20.25" customHeight="1" x14ac:dyDescent="0.25">
      <c r="A38" s="540"/>
      <c r="B38" s="346"/>
      <c r="C38" s="368" t="s">
        <v>2050</v>
      </c>
      <c r="D38" s="351" t="s">
        <v>2051</v>
      </c>
      <c r="E38" s="437" t="s">
        <v>276</v>
      </c>
      <c r="F38" s="352"/>
      <c r="G38" s="349"/>
      <c r="H38" s="349"/>
      <c r="I38" s="353"/>
      <c r="J38" s="441"/>
    </row>
    <row r="39" spans="1:10" s="431" customFormat="1" ht="20.25" customHeight="1" x14ac:dyDescent="0.25">
      <c r="A39" s="540"/>
      <c r="B39" s="346"/>
      <c r="C39" s="368" t="s">
        <v>2052</v>
      </c>
      <c r="D39" s="351" t="s">
        <v>2053</v>
      </c>
      <c r="E39" s="437" t="s">
        <v>276</v>
      </c>
      <c r="F39" s="352"/>
      <c r="G39" s="349"/>
      <c r="H39" s="349"/>
      <c r="I39" s="353"/>
      <c r="J39" s="441"/>
    </row>
    <row r="40" spans="1:10" s="431" customFormat="1" ht="20.25" customHeight="1" x14ac:dyDescent="0.25">
      <c r="A40" s="540"/>
      <c r="B40" s="346"/>
      <c r="C40" s="368" t="s">
        <v>2054</v>
      </c>
      <c r="D40" s="351" t="s">
        <v>2055</v>
      </c>
      <c r="E40" s="437" t="s">
        <v>276</v>
      </c>
      <c r="F40" s="352"/>
      <c r="G40" s="349"/>
      <c r="H40" s="349"/>
      <c r="I40" s="353"/>
      <c r="J40" s="441"/>
    </row>
    <row r="41" spans="1:10" s="431" customFormat="1" ht="20.25" customHeight="1" x14ac:dyDescent="0.25">
      <c r="A41" s="540"/>
      <c r="B41" s="443"/>
      <c r="C41" s="368" t="s">
        <v>1705</v>
      </c>
      <c r="D41" s="444" t="s">
        <v>1706</v>
      </c>
      <c r="E41" s="437" t="s">
        <v>276</v>
      </c>
      <c r="F41" s="352"/>
      <c r="G41" s="349"/>
      <c r="H41" s="349"/>
      <c r="I41" s="353"/>
      <c r="J41" s="441"/>
    </row>
    <row r="42" spans="1:10" s="431" customFormat="1" ht="20.25" customHeight="1" x14ac:dyDescent="0.25">
      <c r="A42" s="539">
        <v>8</v>
      </c>
      <c r="B42" s="346"/>
      <c r="C42" s="359" t="s">
        <v>2056</v>
      </c>
      <c r="D42" s="351"/>
      <c r="E42" s="437" t="s">
        <v>276</v>
      </c>
      <c r="F42" s="352"/>
      <c r="G42" s="442" t="s">
        <v>2057</v>
      </c>
      <c r="H42" s="349"/>
      <c r="I42" s="353"/>
      <c r="J42" s="441"/>
    </row>
    <row r="43" spans="1:10" s="431" customFormat="1" ht="20.25" customHeight="1" x14ac:dyDescent="0.25">
      <c r="A43" s="540"/>
      <c r="B43" s="346"/>
      <c r="C43" s="368" t="s">
        <v>2058</v>
      </c>
      <c r="D43" s="351" t="s">
        <v>2059</v>
      </c>
      <c r="E43" s="437" t="s">
        <v>276</v>
      </c>
      <c r="F43" s="352"/>
      <c r="G43" s="442"/>
      <c r="H43" s="349"/>
      <c r="I43" s="353"/>
      <c r="J43" s="441"/>
    </row>
    <row r="44" spans="1:10" s="431" customFormat="1" ht="20.25" customHeight="1" x14ac:dyDescent="0.25">
      <c r="A44" s="540"/>
      <c r="B44" s="346"/>
      <c r="C44" s="368" t="s">
        <v>2060</v>
      </c>
      <c r="D44" s="351" t="s">
        <v>2061</v>
      </c>
      <c r="E44" s="437" t="s">
        <v>276</v>
      </c>
      <c r="F44" s="352"/>
      <c r="G44" s="349"/>
      <c r="H44" s="349"/>
      <c r="I44" s="353"/>
      <c r="J44" s="441"/>
    </row>
    <row r="45" spans="1:10" s="431" customFormat="1" ht="20.25" customHeight="1" x14ac:dyDescent="0.25">
      <c r="A45" s="540"/>
      <c r="B45" s="346"/>
      <c r="C45" s="368" t="s">
        <v>2062</v>
      </c>
      <c r="D45" s="351" t="s">
        <v>2059</v>
      </c>
      <c r="E45" s="437" t="s">
        <v>276</v>
      </c>
      <c r="F45" s="352"/>
      <c r="G45" s="349"/>
      <c r="H45" s="349"/>
      <c r="I45" s="353"/>
      <c r="J45" s="441"/>
    </row>
    <row r="46" spans="1:10" s="431" customFormat="1" ht="20.25" customHeight="1" x14ac:dyDescent="0.25">
      <c r="A46" s="540"/>
      <c r="B46" s="346"/>
      <c r="C46" s="368" t="s">
        <v>2063</v>
      </c>
      <c r="D46" s="351" t="s">
        <v>2061</v>
      </c>
      <c r="E46" s="437" t="s">
        <v>276</v>
      </c>
      <c r="F46" s="352"/>
      <c r="G46" s="349"/>
      <c r="H46" s="349"/>
      <c r="I46" s="353"/>
      <c r="J46" s="441"/>
    </row>
    <row r="47" spans="1:10" s="431" customFormat="1" ht="20.25" customHeight="1" x14ac:dyDescent="0.25">
      <c r="A47" s="540"/>
      <c r="B47" s="346"/>
      <c r="C47" s="368" t="s">
        <v>2064</v>
      </c>
      <c r="D47" s="351" t="s">
        <v>2059</v>
      </c>
      <c r="E47" s="437" t="s">
        <v>276</v>
      </c>
      <c r="F47" s="352"/>
      <c r="G47" s="349"/>
      <c r="H47" s="349"/>
      <c r="I47" s="353"/>
      <c r="J47" s="441"/>
    </row>
    <row r="48" spans="1:10" s="431" customFormat="1" ht="20.25" customHeight="1" x14ac:dyDescent="0.25">
      <c r="A48" s="540"/>
      <c r="B48" s="346"/>
      <c r="C48" s="368" t="s">
        <v>2065</v>
      </c>
      <c r="D48" s="351" t="s">
        <v>2061</v>
      </c>
      <c r="E48" s="437" t="s">
        <v>276</v>
      </c>
      <c r="F48" s="352"/>
      <c r="G48" s="349"/>
      <c r="H48" s="349"/>
      <c r="I48" s="353"/>
      <c r="J48" s="441"/>
    </row>
    <row r="49" spans="1:10" s="431" customFormat="1" ht="20.25" customHeight="1" x14ac:dyDescent="0.25">
      <c r="A49" s="540"/>
      <c r="B49" s="346"/>
      <c r="C49" s="368" t="s">
        <v>2066</v>
      </c>
      <c r="D49" s="351" t="s">
        <v>2059</v>
      </c>
      <c r="E49" s="437" t="s">
        <v>276</v>
      </c>
      <c r="F49" s="352"/>
      <c r="G49" s="349"/>
      <c r="H49" s="349"/>
      <c r="I49" s="353"/>
      <c r="J49" s="441"/>
    </row>
    <row r="50" spans="1:10" s="431" customFormat="1" ht="20.25" customHeight="1" x14ac:dyDescent="0.25">
      <c r="A50" s="540"/>
      <c r="B50" s="346"/>
      <c r="C50" s="368" t="s">
        <v>2067</v>
      </c>
      <c r="D50" s="351" t="s">
        <v>2061</v>
      </c>
      <c r="E50" s="437" t="s">
        <v>276</v>
      </c>
      <c r="F50" s="352"/>
      <c r="G50" s="349"/>
      <c r="H50" s="349"/>
      <c r="I50" s="353"/>
      <c r="J50" s="441"/>
    </row>
    <row r="51" spans="1:10" s="431" customFormat="1" ht="20.25" customHeight="1" x14ac:dyDescent="0.25">
      <c r="A51" s="541"/>
      <c r="B51" s="346"/>
      <c r="C51" s="368" t="s">
        <v>1705</v>
      </c>
      <c r="D51" s="351" t="s">
        <v>1706</v>
      </c>
      <c r="E51" s="437" t="s">
        <v>276</v>
      </c>
      <c r="F51" s="352"/>
      <c r="G51" s="349"/>
      <c r="H51" s="349"/>
      <c r="I51" s="353"/>
      <c r="J51" s="441"/>
    </row>
    <row r="52" spans="1:10" s="431" customFormat="1" ht="20.25" customHeight="1" x14ac:dyDescent="0.25">
      <c r="A52" s="539">
        <v>9</v>
      </c>
      <c r="B52" s="346"/>
      <c r="C52" s="368" t="s">
        <v>2068</v>
      </c>
      <c r="D52" s="351"/>
      <c r="E52" s="437" t="s">
        <v>276</v>
      </c>
      <c r="F52" s="352"/>
      <c r="G52" s="349"/>
      <c r="H52" s="349"/>
      <c r="I52" s="369" t="s">
        <v>2069</v>
      </c>
      <c r="J52" s="441"/>
    </row>
    <row r="53" spans="1:10" s="431" customFormat="1" ht="20.25" customHeight="1" x14ac:dyDescent="0.25">
      <c r="A53" s="541"/>
      <c r="B53" s="346"/>
      <c r="C53" s="368" t="s">
        <v>1705</v>
      </c>
      <c r="D53" s="351" t="s">
        <v>1706</v>
      </c>
      <c r="E53" s="437" t="s">
        <v>276</v>
      </c>
      <c r="F53" s="352"/>
      <c r="G53" s="445" t="s">
        <v>2070</v>
      </c>
      <c r="H53" s="349"/>
      <c r="I53" s="353"/>
      <c r="J53" s="441"/>
    </row>
    <row r="54" spans="1:10" s="431" customFormat="1" ht="20.25" customHeight="1" x14ac:dyDescent="0.25">
      <c r="A54" s="542">
        <v>10</v>
      </c>
      <c r="B54" s="346"/>
      <c r="C54" s="347" t="s">
        <v>2071</v>
      </c>
      <c r="D54" s="346"/>
      <c r="E54" s="437" t="s">
        <v>276</v>
      </c>
      <c r="F54" s="352"/>
      <c r="G54" s="445"/>
      <c r="H54" s="356"/>
      <c r="I54" s="357" t="s">
        <v>1711</v>
      </c>
      <c r="J54" s="441"/>
    </row>
    <row r="55" spans="1:10" s="431" customFormat="1" ht="20.25" customHeight="1" x14ac:dyDescent="0.25">
      <c r="A55" s="542"/>
      <c r="B55" s="346"/>
      <c r="C55" s="368" t="s">
        <v>1705</v>
      </c>
      <c r="D55" s="351" t="s">
        <v>1706</v>
      </c>
      <c r="E55" s="437" t="s">
        <v>276</v>
      </c>
      <c r="F55" s="352"/>
      <c r="G55" s="356"/>
      <c r="H55" s="356"/>
      <c r="I55" s="357"/>
      <c r="J55" s="441"/>
    </row>
    <row r="56" spans="1:10" s="431" customFormat="1" ht="20.25" customHeight="1" x14ac:dyDescent="0.25">
      <c r="A56" s="539">
        <v>11</v>
      </c>
      <c r="B56" s="346"/>
      <c r="C56" s="347" t="s">
        <v>2072</v>
      </c>
      <c r="D56" s="351"/>
      <c r="E56" s="437" t="s">
        <v>276</v>
      </c>
      <c r="F56" s="352"/>
      <c r="G56" s="356"/>
      <c r="H56" s="356"/>
      <c r="I56" s="369"/>
      <c r="J56" s="441"/>
    </row>
    <row r="57" spans="1:10" s="431" customFormat="1" ht="20.25" customHeight="1" x14ac:dyDescent="0.25">
      <c r="A57" s="540"/>
      <c r="B57" s="346"/>
      <c r="C57" s="368" t="s">
        <v>2073</v>
      </c>
      <c r="D57" s="351" t="s">
        <v>2074</v>
      </c>
      <c r="E57" s="437" t="s">
        <v>276</v>
      </c>
      <c r="F57" s="352"/>
      <c r="G57" s="356"/>
      <c r="H57" s="356"/>
      <c r="I57" s="369" t="s">
        <v>2075</v>
      </c>
      <c r="J57" s="441"/>
    </row>
    <row r="58" spans="1:10" s="431" customFormat="1" ht="20.25" customHeight="1" x14ac:dyDescent="0.25">
      <c r="A58" s="541"/>
      <c r="B58" s="346"/>
      <c r="C58" s="368" t="s">
        <v>1705</v>
      </c>
      <c r="D58" s="351" t="s">
        <v>1706</v>
      </c>
      <c r="E58" s="437" t="s">
        <v>276</v>
      </c>
      <c r="F58" s="352"/>
      <c r="G58" s="356"/>
      <c r="H58" s="356"/>
      <c r="I58" s="357"/>
      <c r="J58" s="441"/>
    </row>
    <row r="59" spans="1:10" s="431" customFormat="1" ht="20.25" customHeight="1" x14ac:dyDescent="0.25">
      <c r="A59" s="539">
        <v>12</v>
      </c>
      <c r="B59" s="346"/>
      <c r="C59" s="347" t="s">
        <v>2076</v>
      </c>
      <c r="D59" s="446"/>
      <c r="E59" s="437" t="s">
        <v>276</v>
      </c>
      <c r="F59" s="352"/>
      <c r="G59" s="356"/>
      <c r="H59" s="356"/>
      <c r="I59" s="357"/>
      <c r="J59" s="441"/>
    </row>
    <row r="60" spans="1:10" s="431" customFormat="1" ht="20.25" customHeight="1" x14ac:dyDescent="0.25">
      <c r="A60" s="540"/>
      <c r="B60" s="346"/>
      <c r="C60" s="368" t="s">
        <v>2077</v>
      </c>
      <c r="D60" s="351" t="s">
        <v>2074</v>
      </c>
      <c r="E60" s="437" t="s">
        <v>276</v>
      </c>
      <c r="F60" s="352"/>
      <c r="G60" s="356"/>
      <c r="H60" s="356"/>
      <c r="I60" s="369" t="s">
        <v>2078</v>
      </c>
      <c r="J60" s="441"/>
    </row>
    <row r="61" spans="1:10" s="431" customFormat="1" ht="20.25" customHeight="1" x14ac:dyDescent="0.25">
      <c r="A61" s="541"/>
      <c r="B61" s="346"/>
      <c r="C61" s="368" t="s">
        <v>1705</v>
      </c>
      <c r="D61" s="351" t="s">
        <v>1706</v>
      </c>
      <c r="E61" s="437" t="s">
        <v>276</v>
      </c>
      <c r="F61" s="352"/>
      <c r="G61" s="356"/>
      <c r="H61" s="356"/>
      <c r="I61" s="357"/>
      <c r="J61" s="441"/>
    </row>
    <row r="62" spans="1:10" s="431" customFormat="1" ht="20.25" customHeight="1" x14ac:dyDescent="0.25">
      <c r="A62" s="542">
        <v>13</v>
      </c>
      <c r="B62" s="346"/>
      <c r="C62" s="347" t="s">
        <v>2079</v>
      </c>
      <c r="D62" s="346"/>
      <c r="E62" s="437" t="s">
        <v>276</v>
      </c>
      <c r="F62" s="352"/>
      <c r="G62" s="445" t="s">
        <v>2080</v>
      </c>
      <c r="H62" s="356"/>
      <c r="I62" s="369"/>
      <c r="J62" s="441"/>
    </row>
    <row r="63" spans="1:10" s="431" customFormat="1" ht="20.25" customHeight="1" x14ac:dyDescent="0.25">
      <c r="A63" s="542"/>
      <c r="B63" s="346"/>
      <c r="C63" s="368" t="s">
        <v>1705</v>
      </c>
      <c r="D63" s="351" t="s">
        <v>1706</v>
      </c>
      <c r="E63" s="437" t="s">
        <v>276</v>
      </c>
      <c r="F63" s="352"/>
      <c r="G63" s="445"/>
      <c r="H63" s="356"/>
      <c r="I63" s="357"/>
      <c r="J63" s="441"/>
    </row>
    <row r="64" spans="1:10" s="431" customFormat="1" ht="20.25" customHeight="1" x14ac:dyDescent="0.25">
      <c r="A64" s="542">
        <v>14</v>
      </c>
      <c r="B64" s="346"/>
      <c r="C64" s="347" t="s">
        <v>2081</v>
      </c>
      <c r="D64" s="346"/>
      <c r="E64" s="437" t="s">
        <v>276</v>
      </c>
      <c r="F64" s="352"/>
      <c r="G64" s="445" t="s">
        <v>2082</v>
      </c>
      <c r="H64" s="356"/>
      <c r="I64" s="369" t="s">
        <v>1740</v>
      </c>
      <c r="J64" s="441"/>
    </row>
    <row r="65" spans="1:10" s="431" customFormat="1" ht="20.25" customHeight="1" x14ac:dyDescent="0.25">
      <c r="A65" s="542"/>
      <c r="B65" s="346"/>
      <c r="C65" s="368" t="s">
        <v>1713</v>
      </c>
      <c r="D65" s="351" t="s">
        <v>1706</v>
      </c>
      <c r="E65" s="437" t="s">
        <v>276</v>
      </c>
      <c r="F65" s="352"/>
      <c r="G65" s="445"/>
      <c r="H65" s="356"/>
      <c r="I65" s="357"/>
      <c r="J65" s="441"/>
    </row>
    <row r="66" spans="1:10" s="431" customFormat="1" ht="20.25" customHeight="1" x14ac:dyDescent="0.25">
      <c r="A66" s="542"/>
      <c r="B66" s="346"/>
      <c r="C66" s="368" t="s">
        <v>1705</v>
      </c>
      <c r="D66" s="351" t="s">
        <v>1706</v>
      </c>
      <c r="E66" s="437" t="s">
        <v>276</v>
      </c>
      <c r="F66" s="352"/>
      <c r="G66" s="356"/>
      <c r="H66" s="356"/>
      <c r="I66" s="357"/>
      <c r="J66" s="441"/>
    </row>
    <row r="67" spans="1:10" s="431" customFormat="1" ht="20.25" customHeight="1" x14ac:dyDescent="0.25">
      <c r="A67" s="542">
        <v>15</v>
      </c>
      <c r="B67" s="346"/>
      <c r="C67" s="347" t="s">
        <v>1761</v>
      </c>
      <c r="D67" s="346"/>
      <c r="E67" s="437" t="s">
        <v>276</v>
      </c>
      <c r="F67" s="352"/>
      <c r="G67" s="445" t="s">
        <v>2083</v>
      </c>
      <c r="H67" s="356"/>
      <c r="I67" s="357"/>
      <c r="J67" s="441"/>
    </row>
    <row r="68" spans="1:10" s="431" customFormat="1" ht="20.25" customHeight="1" x14ac:dyDescent="0.25">
      <c r="A68" s="542"/>
      <c r="B68" s="346"/>
      <c r="C68" s="368" t="s">
        <v>1705</v>
      </c>
      <c r="D68" s="351" t="s">
        <v>1706</v>
      </c>
      <c r="E68" s="437" t="s">
        <v>276</v>
      </c>
      <c r="F68" s="352"/>
      <c r="G68" s="356"/>
      <c r="H68" s="356"/>
      <c r="I68" s="357"/>
      <c r="J68" s="441"/>
    </row>
    <row r="69" spans="1:10" s="431" customFormat="1" ht="20.25" customHeight="1" x14ac:dyDescent="0.25">
      <c r="A69" s="542">
        <v>16</v>
      </c>
      <c r="B69" s="346"/>
      <c r="C69" s="347" t="s">
        <v>1762</v>
      </c>
      <c r="D69" s="346"/>
      <c r="E69" s="437" t="s">
        <v>276</v>
      </c>
      <c r="F69" s="352"/>
      <c r="G69" s="445" t="s">
        <v>2084</v>
      </c>
      <c r="H69" s="356"/>
      <c r="I69" s="357" t="s">
        <v>1740</v>
      </c>
      <c r="J69" s="441"/>
    </row>
    <row r="70" spans="1:10" s="431" customFormat="1" ht="20.25" customHeight="1" x14ac:dyDescent="0.25">
      <c r="A70" s="542"/>
      <c r="B70" s="346"/>
      <c r="C70" s="368" t="s">
        <v>1713</v>
      </c>
      <c r="D70" s="351" t="s">
        <v>1706</v>
      </c>
      <c r="E70" s="437" t="s">
        <v>276</v>
      </c>
      <c r="F70" s="352"/>
      <c r="G70" s="356"/>
      <c r="H70" s="356"/>
      <c r="I70" s="357"/>
      <c r="J70" s="441"/>
    </row>
    <row r="71" spans="1:10" s="431" customFormat="1" ht="20.25" customHeight="1" x14ac:dyDescent="0.25">
      <c r="A71" s="542"/>
      <c r="B71" s="346"/>
      <c r="C71" s="368" t="s">
        <v>1705</v>
      </c>
      <c r="D71" s="351" t="s">
        <v>1706</v>
      </c>
      <c r="E71" s="437" t="s">
        <v>276</v>
      </c>
      <c r="F71" s="352"/>
      <c r="G71" s="356"/>
      <c r="H71" s="356"/>
      <c r="I71" s="357"/>
      <c r="J71" s="441"/>
    </row>
    <row r="72" spans="1:10" s="431" customFormat="1" ht="20.25" customHeight="1" x14ac:dyDescent="0.25">
      <c r="A72" s="539">
        <v>17</v>
      </c>
      <c r="B72" s="346"/>
      <c r="C72" s="359" t="s">
        <v>2085</v>
      </c>
      <c r="D72" s="351"/>
      <c r="E72" s="437" t="s">
        <v>276</v>
      </c>
      <c r="F72" s="352"/>
      <c r="G72" s="445" t="s">
        <v>2086</v>
      </c>
      <c r="H72" s="356"/>
      <c r="I72" s="357" t="s">
        <v>1717</v>
      </c>
      <c r="J72" s="441"/>
    </row>
    <row r="73" spans="1:10" s="431" customFormat="1" ht="20.25" customHeight="1" x14ac:dyDescent="0.25">
      <c r="A73" s="541"/>
      <c r="B73" s="346"/>
      <c r="C73" s="1" t="s">
        <v>1705</v>
      </c>
      <c r="D73" s="351" t="s">
        <v>1706</v>
      </c>
      <c r="E73" s="437" t="s">
        <v>276</v>
      </c>
      <c r="F73" s="352"/>
      <c r="G73" s="356"/>
      <c r="H73" s="356"/>
      <c r="I73" s="357"/>
      <c r="J73" s="441"/>
    </row>
    <row r="74" spans="1:10" s="431" customFormat="1" ht="20.25" customHeight="1" x14ac:dyDescent="0.25">
      <c r="A74" s="542">
        <v>18</v>
      </c>
      <c r="B74" s="346"/>
      <c r="C74" s="347" t="s">
        <v>1763</v>
      </c>
      <c r="D74" s="346"/>
      <c r="E74" s="437" t="s">
        <v>276</v>
      </c>
      <c r="F74" s="352"/>
      <c r="G74" s="445" t="s">
        <v>2087</v>
      </c>
      <c r="H74" s="356"/>
      <c r="I74" s="357"/>
      <c r="J74" s="441"/>
    </row>
    <row r="75" spans="1:10" s="431" customFormat="1" ht="20.25" customHeight="1" x14ac:dyDescent="0.25">
      <c r="A75" s="542"/>
      <c r="B75" s="346"/>
      <c r="C75" s="368" t="s">
        <v>1705</v>
      </c>
      <c r="D75" s="351" t="s">
        <v>1706</v>
      </c>
      <c r="E75" s="437" t="s">
        <v>276</v>
      </c>
      <c r="F75" s="352"/>
      <c r="G75" s="445"/>
      <c r="H75" s="356"/>
      <c r="I75" s="357"/>
      <c r="J75" s="441"/>
    </row>
    <row r="76" spans="1:10" s="431" customFormat="1" ht="20.25" customHeight="1" x14ac:dyDescent="0.25">
      <c r="A76" s="536">
        <v>19</v>
      </c>
      <c r="B76" s="346"/>
      <c r="C76" s="347" t="s">
        <v>1764</v>
      </c>
      <c r="D76" s="346"/>
      <c r="E76" s="437" t="s">
        <v>276</v>
      </c>
      <c r="F76" s="352"/>
      <c r="G76" s="445" t="s">
        <v>2088</v>
      </c>
      <c r="H76" s="356"/>
      <c r="I76" s="357" t="s">
        <v>1741</v>
      </c>
      <c r="J76" s="441"/>
    </row>
    <row r="77" spans="1:10" s="431" customFormat="1" ht="20.25" customHeight="1" x14ac:dyDescent="0.25">
      <c r="A77" s="536"/>
      <c r="B77" s="346"/>
      <c r="C77" s="368" t="s">
        <v>1713</v>
      </c>
      <c r="D77" s="351" t="s">
        <v>1706</v>
      </c>
      <c r="E77" s="437" t="s">
        <v>276</v>
      </c>
      <c r="F77" s="352"/>
      <c r="G77" s="356"/>
      <c r="H77" s="356"/>
      <c r="I77" s="357"/>
      <c r="J77" s="441"/>
    </row>
    <row r="78" spans="1:10" s="431" customFormat="1" ht="20.25" customHeight="1" x14ac:dyDescent="0.25">
      <c r="A78" s="536"/>
      <c r="B78" s="346"/>
      <c r="C78" s="368" t="s">
        <v>1705</v>
      </c>
      <c r="D78" s="351" t="s">
        <v>1706</v>
      </c>
      <c r="E78" s="437" t="s">
        <v>276</v>
      </c>
      <c r="F78" s="352"/>
      <c r="G78" s="356"/>
      <c r="H78" s="356"/>
      <c r="I78" s="357"/>
      <c r="J78" s="441"/>
    </row>
    <row r="79" spans="1:10" s="431" customFormat="1" ht="20.25" customHeight="1" x14ac:dyDescent="0.25">
      <c r="A79" s="536">
        <v>20</v>
      </c>
      <c r="B79" s="346"/>
      <c r="C79" s="347" t="s">
        <v>1765</v>
      </c>
      <c r="D79" s="447"/>
      <c r="E79" s="437" t="s">
        <v>276</v>
      </c>
      <c r="F79" s="352"/>
      <c r="G79" s="445" t="s">
        <v>2089</v>
      </c>
      <c r="H79" s="356"/>
      <c r="I79" s="357" t="s">
        <v>1722</v>
      </c>
      <c r="J79" s="441"/>
    </row>
    <row r="80" spans="1:10" s="431" customFormat="1" ht="20.25" customHeight="1" x14ac:dyDescent="0.25">
      <c r="A80" s="536"/>
      <c r="B80" s="346"/>
      <c r="C80" s="368" t="s">
        <v>1718</v>
      </c>
      <c r="D80" s="351" t="s">
        <v>1742</v>
      </c>
      <c r="E80" s="437" t="s">
        <v>276</v>
      </c>
      <c r="F80" s="352"/>
      <c r="G80" s="356"/>
      <c r="H80" s="356"/>
      <c r="I80" s="357"/>
      <c r="J80" s="441"/>
    </row>
    <row r="81" spans="1:10" s="431" customFormat="1" ht="20.25" customHeight="1" x14ac:dyDescent="0.25">
      <c r="A81" s="536"/>
      <c r="B81" s="346"/>
      <c r="C81" s="368" t="s">
        <v>1705</v>
      </c>
      <c r="D81" s="351" t="s">
        <v>1706</v>
      </c>
      <c r="E81" s="437" t="s">
        <v>276</v>
      </c>
      <c r="F81" s="352"/>
      <c r="G81" s="356"/>
      <c r="H81" s="356"/>
      <c r="I81" s="357"/>
      <c r="J81" s="441"/>
    </row>
    <row r="82" spans="1:10" s="431" customFormat="1" ht="20.25" customHeight="1" x14ac:dyDescent="0.25">
      <c r="A82" s="536">
        <v>21</v>
      </c>
      <c r="B82" s="346"/>
      <c r="C82" s="347" t="s">
        <v>1766</v>
      </c>
      <c r="D82" s="424"/>
      <c r="E82" s="437" t="s">
        <v>276</v>
      </c>
      <c r="F82" s="349"/>
      <c r="G82" s="445" t="s">
        <v>2090</v>
      </c>
      <c r="H82" s="349"/>
      <c r="I82" s="357" t="s">
        <v>2091</v>
      </c>
      <c r="J82" s="441"/>
    </row>
    <row r="83" spans="1:10" s="431" customFormat="1" ht="20.25" customHeight="1" x14ac:dyDescent="0.25">
      <c r="A83" s="536"/>
      <c r="B83" s="346"/>
      <c r="C83" s="368" t="s">
        <v>1705</v>
      </c>
      <c r="D83" s="351" t="s">
        <v>1706</v>
      </c>
      <c r="E83" s="437" t="s">
        <v>276</v>
      </c>
      <c r="F83" s="349"/>
      <c r="G83" s="349"/>
      <c r="H83" s="349"/>
      <c r="I83" s="448"/>
      <c r="J83" s="441"/>
    </row>
    <row r="84" spans="1:10" s="431" customFormat="1" ht="20.25" customHeight="1" x14ac:dyDescent="0.25">
      <c r="A84" s="536">
        <v>22</v>
      </c>
      <c r="B84" s="346"/>
      <c r="C84" s="347" t="s">
        <v>2092</v>
      </c>
      <c r="D84" s="424"/>
      <c r="E84" s="437" t="s">
        <v>276</v>
      </c>
      <c r="F84" s="349"/>
      <c r="G84" s="445" t="s">
        <v>2093</v>
      </c>
      <c r="H84" s="349"/>
      <c r="I84" s="357" t="s">
        <v>1741</v>
      </c>
      <c r="J84" s="441"/>
    </row>
    <row r="85" spans="1:10" s="431" customFormat="1" ht="20.25" customHeight="1" x14ac:dyDescent="0.25">
      <c r="A85" s="536"/>
      <c r="B85" s="346"/>
      <c r="C85" s="368" t="s">
        <v>1713</v>
      </c>
      <c r="D85" s="351" t="s">
        <v>1706</v>
      </c>
      <c r="E85" s="437" t="s">
        <v>276</v>
      </c>
      <c r="F85" s="349"/>
      <c r="G85" s="349"/>
      <c r="H85" s="349"/>
      <c r="I85" s="448"/>
      <c r="J85" s="441"/>
    </row>
    <row r="86" spans="1:10" s="431" customFormat="1" ht="20.25" customHeight="1" x14ac:dyDescent="0.25">
      <c r="A86" s="536"/>
      <c r="B86" s="346"/>
      <c r="C86" s="368" t="s">
        <v>1705</v>
      </c>
      <c r="D86" s="351" t="s">
        <v>1706</v>
      </c>
      <c r="E86" s="437" t="s">
        <v>276</v>
      </c>
      <c r="F86" s="349"/>
      <c r="G86" s="349"/>
      <c r="H86" s="349"/>
      <c r="I86" s="448"/>
      <c r="J86" s="441"/>
    </row>
    <row r="87" spans="1:10" s="431" customFormat="1" ht="20.25" customHeight="1" x14ac:dyDescent="0.25">
      <c r="A87" s="537">
        <v>23</v>
      </c>
      <c r="B87" s="346"/>
      <c r="C87" s="360" t="s">
        <v>2094</v>
      </c>
      <c r="D87" s="351"/>
      <c r="E87" s="437" t="s">
        <v>276</v>
      </c>
      <c r="F87" s="349"/>
      <c r="G87" s="445" t="s">
        <v>2095</v>
      </c>
      <c r="H87" s="349"/>
      <c r="I87" s="357" t="s">
        <v>1726</v>
      </c>
      <c r="J87" s="441"/>
    </row>
    <row r="88" spans="1:10" s="431" customFormat="1" ht="20.25" customHeight="1" x14ac:dyDescent="0.25">
      <c r="A88" s="543"/>
      <c r="B88" s="346"/>
      <c r="C88" s="368" t="s">
        <v>1718</v>
      </c>
      <c r="D88" s="351" t="s">
        <v>1743</v>
      </c>
      <c r="E88" s="437" t="s">
        <v>276</v>
      </c>
      <c r="F88" s="352"/>
      <c r="G88" s="356"/>
      <c r="H88" s="356"/>
      <c r="I88" s="357"/>
      <c r="J88" s="441"/>
    </row>
    <row r="89" spans="1:10" s="431" customFormat="1" ht="20.25" customHeight="1" x14ac:dyDescent="0.25">
      <c r="A89" s="543"/>
      <c r="B89" s="346"/>
      <c r="C89" s="369" t="s">
        <v>1705</v>
      </c>
      <c r="D89" s="351" t="s">
        <v>1706</v>
      </c>
      <c r="E89" s="437" t="s">
        <v>276</v>
      </c>
      <c r="F89" s="349"/>
      <c r="G89" s="349"/>
      <c r="H89" s="349"/>
      <c r="I89" s="448"/>
      <c r="J89" s="441"/>
    </row>
    <row r="90" spans="1:10" s="431" customFormat="1" ht="20.25" customHeight="1" x14ac:dyDescent="0.25">
      <c r="A90" s="543"/>
      <c r="B90" s="346"/>
      <c r="C90" s="360" t="s">
        <v>2096</v>
      </c>
      <c r="D90" s="351"/>
      <c r="E90" s="437" t="s">
        <v>276</v>
      </c>
      <c r="F90" s="349"/>
      <c r="G90" s="445" t="s">
        <v>2097</v>
      </c>
      <c r="H90" s="349"/>
      <c r="I90" s="448"/>
      <c r="J90" s="441"/>
    </row>
    <row r="91" spans="1:10" s="431" customFormat="1" ht="20.25" customHeight="1" x14ac:dyDescent="0.25">
      <c r="A91" s="543"/>
      <c r="B91" s="346"/>
      <c r="C91" s="369" t="s">
        <v>1728</v>
      </c>
      <c r="D91" s="351" t="s">
        <v>1744</v>
      </c>
      <c r="E91" s="437" t="s">
        <v>276</v>
      </c>
      <c r="F91" s="349"/>
      <c r="G91" s="349"/>
      <c r="H91" s="349"/>
      <c r="I91" s="448"/>
      <c r="J91" s="441"/>
    </row>
    <row r="92" spans="1:10" s="431" customFormat="1" ht="20.25" customHeight="1" x14ac:dyDescent="0.25">
      <c r="A92" s="543"/>
      <c r="B92" s="346"/>
      <c r="C92" s="369" t="s">
        <v>2098</v>
      </c>
      <c r="D92" s="351" t="s">
        <v>1731</v>
      </c>
      <c r="E92" s="437" t="s">
        <v>276</v>
      </c>
      <c r="F92" s="349"/>
      <c r="G92" s="349"/>
      <c r="H92" s="349"/>
      <c r="I92" s="448"/>
      <c r="J92" s="441"/>
    </row>
    <row r="93" spans="1:10" s="431" customFormat="1" ht="20.25" customHeight="1" x14ac:dyDescent="0.25">
      <c r="A93" s="538"/>
      <c r="B93" s="346"/>
      <c r="C93" s="369" t="s">
        <v>1705</v>
      </c>
      <c r="D93" s="351" t="s">
        <v>1706</v>
      </c>
      <c r="E93" s="437" t="s">
        <v>276</v>
      </c>
      <c r="F93" s="349"/>
      <c r="G93" s="349"/>
      <c r="H93" s="349"/>
      <c r="I93" s="448"/>
      <c r="J93" s="441"/>
    </row>
    <row r="94" spans="1:10" s="431" customFormat="1" ht="20.25" customHeight="1" x14ac:dyDescent="0.25">
      <c r="A94" s="536">
        <v>24</v>
      </c>
      <c r="B94" s="346"/>
      <c r="C94" s="347" t="s">
        <v>1767</v>
      </c>
      <c r="D94" s="424"/>
      <c r="E94" s="437" t="s">
        <v>276</v>
      </c>
      <c r="F94" s="349"/>
      <c r="G94" s="445" t="s">
        <v>2099</v>
      </c>
      <c r="H94" s="349"/>
      <c r="I94" s="448"/>
      <c r="J94" s="441"/>
    </row>
    <row r="95" spans="1:10" s="431" customFormat="1" ht="20.25" customHeight="1" x14ac:dyDescent="0.25">
      <c r="A95" s="536"/>
      <c r="B95" s="346"/>
      <c r="C95" s="368" t="s">
        <v>1757</v>
      </c>
      <c r="D95" s="351" t="s">
        <v>2074</v>
      </c>
      <c r="E95" s="437" t="s">
        <v>276</v>
      </c>
      <c r="F95" s="349"/>
      <c r="G95" s="349"/>
      <c r="H95" s="349"/>
      <c r="I95" s="448"/>
      <c r="J95" s="441"/>
    </row>
    <row r="96" spans="1:10" s="431" customFormat="1" ht="20.25" customHeight="1" x14ac:dyDescent="0.25">
      <c r="A96" s="536"/>
      <c r="B96" s="346"/>
      <c r="C96" s="368" t="s">
        <v>1758</v>
      </c>
      <c r="D96" s="351" t="s">
        <v>2074</v>
      </c>
      <c r="E96" s="437" t="s">
        <v>276</v>
      </c>
      <c r="F96" s="349"/>
      <c r="G96" s="349"/>
      <c r="H96" s="349"/>
      <c r="I96" s="448"/>
      <c r="J96" s="441"/>
    </row>
    <row r="97" spans="1:10" s="431" customFormat="1" ht="20.25" customHeight="1" x14ac:dyDescent="0.25">
      <c r="A97" s="536"/>
      <c r="B97" s="346"/>
      <c r="C97" s="368" t="s">
        <v>1759</v>
      </c>
      <c r="D97" s="351" t="s">
        <v>1738</v>
      </c>
      <c r="E97" s="437" t="s">
        <v>276</v>
      </c>
      <c r="F97" s="349"/>
      <c r="G97" s="349"/>
      <c r="H97" s="349"/>
      <c r="I97" s="448"/>
      <c r="J97" s="441"/>
    </row>
    <row r="98" spans="1:10" s="431" customFormat="1" ht="20.25" customHeight="1" x14ac:dyDescent="0.25">
      <c r="A98" s="536"/>
      <c r="B98" s="346"/>
      <c r="C98" s="368" t="s">
        <v>1760</v>
      </c>
      <c r="D98" s="351" t="s">
        <v>1739</v>
      </c>
      <c r="E98" s="437" t="s">
        <v>276</v>
      </c>
      <c r="F98" s="349"/>
      <c r="G98" s="349"/>
      <c r="H98" s="349"/>
      <c r="I98" s="448"/>
      <c r="J98" s="441"/>
    </row>
    <row r="99" spans="1:10" s="431" customFormat="1" ht="20.25" customHeight="1" x14ac:dyDescent="0.25">
      <c r="A99" s="536"/>
      <c r="B99" s="346"/>
      <c r="C99" s="368" t="s">
        <v>2100</v>
      </c>
      <c r="D99" s="351" t="s">
        <v>2101</v>
      </c>
      <c r="E99" s="437" t="s">
        <v>276</v>
      </c>
      <c r="F99" s="349"/>
      <c r="G99" s="349"/>
      <c r="H99" s="349"/>
      <c r="I99" s="448"/>
      <c r="J99" s="441"/>
    </row>
    <row r="100" spans="1:10" s="431" customFormat="1" ht="20.25" customHeight="1" x14ac:dyDescent="0.25">
      <c r="A100" s="536"/>
      <c r="B100" s="346"/>
      <c r="C100" s="368" t="s">
        <v>1705</v>
      </c>
      <c r="D100" s="351" t="s">
        <v>1706</v>
      </c>
      <c r="E100" s="437" t="s">
        <v>276</v>
      </c>
      <c r="F100" s="349"/>
      <c r="G100" s="349"/>
      <c r="H100" s="349"/>
      <c r="I100" s="448"/>
      <c r="J100" s="441"/>
    </row>
    <row r="101" spans="1:10" s="431" customFormat="1" ht="20.25" customHeight="1" x14ac:dyDescent="0.25">
      <c r="A101" s="539">
        <v>25</v>
      </c>
      <c r="B101" s="346"/>
      <c r="C101" s="347" t="s">
        <v>1710</v>
      </c>
      <c r="D101" s="346"/>
      <c r="E101" s="437" t="s">
        <v>276</v>
      </c>
      <c r="F101" s="355"/>
      <c r="G101" s="445" t="s">
        <v>2102</v>
      </c>
      <c r="H101" s="356"/>
      <c r="I101" s="357" t="s">
        <v>1711</v>
      </c>
      <c r="J101" s="441"/>
    </row>
    <row r="102" spans="1:10" s="431" customFormat="1" ht="20.25" customHeight="1" x14ac:dyDescent="0.25">
      <c r="A102" s="541"/>
      <c r="B102" s="346"/>
      <c r="C102" s="368" t="s">
        <v>1705</v>
      </c>
      <c r="D102" s="351" t="s">
        <v>1706</v>
      </c>
      <c r="E102" s="437" t="s">
        <v>276</v>
      </c>
      <c r="F102" s="355"/>
      <c r="G102" s="356"/>
      <c r="H102" s="356"/>
      <c r="I102" s="357"/>
      <c r="J102" s="441"/>
    </row>
    <row r="103" spans="1:10" s="431" customFormat="1" ht="20.25" customHeight="1" x14ac:dyDescent="0.25">
      <c r="A103" s="539">
        <v>26</v>
      </c>
      <c r="B103" s="346"/>
      <c r="C103" s="347" t="s">
        <v>2103</v>
      </c>
      <c r="D103" s="447"/>
      <c r="E103" s="437" t="s">
        <v>276</v>
      </c>
      <c r="F103" s="355"/>
      <c r="G103" s="445" t="s">
        <v>2104</v>
      </c>
      <c r="H103" s="356"/>
      <c r="I103" s="357"/>
      <c r="J103" s="441"/>
    </row>
    <row r="104" spans="1:10" s="431" customFormat="1" ht="20.25" customHeight="1" x14ac:dyDescent="0.25">
      <c r="A104" s="541"/>
      <c r="B104" s="346"/>
      <c r="C104" s="368" t="s">
        <v>1705</v>
      </c>
      <c r="D104" s="351" t="s">
        <v>1706</v>
      </c>
      <c r="E104" s="437" t="s">
        <v>276</v>
      </c>
      <c r="F104" s="355"/>
      <c r="G104" s="356"/>
      <c r="H104" s="356"/>
      <c r="I104" s="357"/>
      <c r="J104" s="441"/>
    </row>
    <row r="105" spans="1:10" s="431" customFormat="1" ht="20.25" customHeight="1" x14ac:dyDescent="0.25">
      <c r="A105" s="539">
        <v>27</v>
      </c>
      <c r="B105" s="346"/>
      <c r="C105" s="347" t="s">
        <v>1712</v>
      </c>
      <c r="D105" s="447"/>
      <c r="E105" s="437" t="s">
        <v>276</v>
      </c>
      <c r="F105" s="355"/>
      <c r="G105" s="445" t="s">
        <v>2105</v>
      </c>
      <c r="H105" s="356"/>
      <c r="I105" s="357" t="s">
        <v>2106</v>
      </c>
      <c r="J105" s="441"/>
    </row>
    <row r="106" spans="1:10" s="431" customFormat="1" ht="20.25" customHeight="1" x14ac:dyDescent="0.25">
      <c r="A106" s="540"/>
      <c r="B106" s="346"/>
      <c r="C106" s="368" t="s">
        <v>1713</v>
      </c>
      <c r="D106" s="351" t="s">
        <v>1706</v>
      </c>
      <c r="E106" s="437" t="s">
        <v>276</v>
      </c>
      <c r="F106" s="355"/>
      <c r="G106" s="356"/>
      <c r="H106" s="356"/>
      <c r="I106" s="357"/>
      <c r="J106" s="441"/>
    </row>
    <row r="107" spans="1:10" s="431" customFormat="1" ht="20.25" customHeight="1" x14ac:dyDescent="0.25">
      <c r="A107" s="541"/>
      <c r="B107" s="346"/>
      <c r="C107" s="368" t="s">
        <v>1705</v>
      </c>
      <c r="D107" s="351" t="s">
        <v>1706</v>
      </c>
      <c r="E107" s="437" t="s">
        <v>276</v>
      </c>
      <c r="F107" s="355"/>
      <c r="G107" s="356"/>
      <c r="H107" s="356"/>
      <c r="I107" s="357"/>
      <c r="J107" s="441"/>
    </row>
    <row r="108" spans="1:10" s="431" customFormat="1" ht="20.25" customHeight="1" x14ac:dyDescent="0.25">
      <c r="A108" s="539">
        <v>28</v>
      </c>
      <c r="B108" s="346"/>
      <c r="C108" s="347" t="s">
        <v>1714</v>
      </c>
      <c r="D108" s="346"/>
      <c r="E108" s="437" t="s">
        <v>276</v>
      </c>
      <c r="F108" s="352"/>
      <c r="G108" s="445" t="s">
        <v>2083</v>
      </c>
      <c r="H108" s="356"/>
      <c r="I108" s="357"/>
      <c r="J108" s="441"/>
    </row>
    <row r="109" spans="1:10" s="431" customFormat="1" ht="20.25" customHeight="1" x14ac:dyDescent="0.25">
      <c r="A109" s="541"/>
      <c r="B109" s="346"/>
      <c r="C109" s="368" t="s">
        <v>1705</v>
      </c>
      <c r="D109" s="351" t="s">
        <v>1706</v>
      </c>
      <c r="E109" s="437" t="s">
        <v>276</v>
      </c>
      <c r="F109" s="352"/>
      <c r="G109" s="356"/>
      <c r="H109" s="356"/>
      <c r="I109" s="357"/>
      <c r="J109" s="441"/>
    </row>
    <row r="110" spans="1:10" s="431" customFormat="1" ht="20.25" customHeight="1" x14ac:dyDescent="0.25">
      <c r="A110" s="542">
        <v>29</v>
      </c>
      <c r="B110" s="346"/>
      <c r="C110" s="347" t="s">
        <v>1715</v>
      </c>
      <c r="D110" s="346"/>
      <c r="E110" s="437" t="s">
        <v>276</v>
      </c>
      <c r="F110" s="352"/>
      <c r="G110" s="445" t="s">
        <v>2107</v>
      </c>
      <c r="H110" s="356"/>
      <c r="I110" s="357" t="s">
        <v>2106</v>
      </c>
      <c r="J110" s="441"/>
    </row>
    <row r="111" spans="1:10" s="431" customFormat="1" ht="20.25" customHeight="1" x14ac:dyDescent="0.25">
      <c r="A111" s="542"/>
      <c r="B111" s="346"/>
      <c r="C111" s="368" t="s">
        <v>1713</v>
      </c>
      <c r="D111" s="351" t="s">
        <v>1706</v>
      </c>
      <c r="E111" s="437" t="s">
        <v>276</v>
      </c>
      <c r="F111" s="352"/>
      <c r="G111" s="356"/>
      <c r="H111" s="356"/>
      <c r="I111" s="357"/>
      <c r="J111" s="441"/>
    </row>
    <row r="112" spans="1:10" s="431" customFormat="1" ht="20.25" customHeight="1" x14ac:dyDescent="0.25">
      <c r="A112" s="542"/>
      <c r="B112" s="346"/>
      <c r="C112" s="368" t="s">
        <v>1705</v>
      </c>
      <c r="D112" s="351" t="s">
        <v>1706</v>
      </c>
      <c r="E112" s="437" t="s">
        <v>276</v>
      </c>
      <c r="F112" s="352"/>
      <c r="G112" s="356"/>
      <c r="H112" s="356"/>
      <c r="I112" s="357"/>
      <c r="J112" s="441"/>
    </row>
    <row r="113" spans="1:10" s="431" customFormat="1" ht="20.25" customHeight="1" x14ac:dyDescent="0.25">
      <c r="A113" s="539">
        <v>30</v>
      </c>
      <c r="B113" s="346"/>
      <c r="C113" s="354" t="s">
        <v>1716</v>
      </c>
      <c r="D113" s="351"/>
      <c r="E113" s="437" t="s">
        <v>276</v>
      </c>
      <c r="F113" s="352"/>
      <c r="G113" s="445" t="s">
        <v>2108</v>
      </c>
      <c r="H113" s="356"/>
      <c r="I113" s="357" t="s">
        <v>1717</v>
      </c>
      <c r="J113" s="441"/>
    </row>
    <row r="114" spans="1:10" s="431" customFormat="1" ht="20.25" customHeight="1" x14ac:dyDescent="0.25">
      <c r="A114" s="540"/>
      <c r="B114" s="346"/>
      <c r="C114" s="368" t="s">
        <v>1718</v>
      </c>
      <c r="D114" s="351" t="s">
        <v>1719</v>
      </c>
      <c r="E114" s="437" t="s">
        <v>276</v>
      </c>
      <c r="F114" s="352"/>
      <c r="G114" s="356"/>
      <c r="H114" s="356"/>
      <c r="I114" s="357"/>
      <c r="J114" s="441"/>
    </row>
    <row r="115" spans="1:10" s="431" customFormat="1" ht="20.25" customHeight="1" x14ac:dyDescent="0.25">
      <c r="A115" s="541"/>
      <c r="B115" s="346"/>
      <c r="C115" s="368" t="s">
        <v>1705</v>
      </c>
      <c r="D115" s="351" t="s">
        <v>1706</v>
      </c>
      <c r="E115" s="437" t="s">
        <v>276</v>
      </c>
      <c r="F115" s="352"/>
      <c r="G115" s="356"/>
      <c r="H115" s="356"/>
      <c r="I115" s="357"/>
      <c r="J115" s="441"/>
    </row>
    <row r="116" spans="1:10" s="431" customFormat="1" ht="20.25" customHeight="1" x14ac:dyDescent="0.25">
      <c r="A116" s="542">
        <v>31</v>
      </c>
      <c r="B116" s="346"/>
      <c r="C116" s="347" t="s">
        <v>1720</v>
      </c>
      <c r="D116" s="346"/>
      <c r="E116" s="437" t="s">
        <v>276</v>
      </c>
      <c r="F116" s="352"/>
      <c r="G116" s="445" t="s">
        <v>2087</v>
      </c>
      <c r="H116" s="356"/>
      <c r="I116" s="357" t="s">
        <v>1721</v>
      </c>
      <c r="J116" s="441"/>
    </row>
    <row r="117" spans="1:10" s="431" customFormat="1" ht="20.25" customHeight="1" x14ac:dyDescent="0.25">
      <c r="A117" s="542"/>
      <c r="B117" s="346"/>
      <c r="C117" s="368" t="s">
        <v>1705</v>
      </c>
      <c r="D117" s="351" t="s">
        <v>1706</v>
      </c>
      <c r="E117" s="437" t="s">
        <v>276</v>
      </c>
      <c r="F117" s="352"/>
      <c r="G117" s="356"/>
      <c r="H117" s="356"/>
      <c r="I117" s="357"/>
      <c r="J117" s="441"/>
    </row>
    <row r="118" spans="1:10" s="431" customFormat="1" ht="20.25" customHeight="1" x14ac:dyDescent="0.25">
      <c r="A118" s="542">
        <v>32</v>
      </c>
      <c r="B118" s="346"/>
      <c r="C118" s="347" t="s">
        <v>2109</v>
      </c>
      <c r="D118" s="346"/>
      <c r="E118" s="437" t="s">
        <v>276</v>
      </c>
      <c r="F118" s="352"/>
      <c r="G118" s="445" t="s">
        <v>2110</v>
      </c>
      <c r="H118" s="356"/>
      <c r="I118" s="357" t="s">
        <v>2106</v>
      </c>
      <c r="J118" s="441"/>
    </row>
    <row r="119" spans="1:10" s="431" customFormat="1" ht="20.25" customHeight="1" x14ac:dyDescent="0.25">
      <c r="A119" s="542"/>
      <c r="B119" s="346"/>
      <c r="C119" s="368" t="s">
        <v>1713</v>
      </c>
      <c r="D119" s="351" t="s">
        <v>1706</v>
      </c>
      <c r="E119" s="437" t="s">
        <v>276</v>
      </c>
      <c r="F119" s="352"/>
      <c r="G119" s="356"/>
      <c r="H119" s="356"/>
      <c r="I119" s="357"/>
      <c r="J119" s="441"/>
    </row>
    <row r="120" spans="1:10" s="431" customFormat="1" ht="20.25" customHeight="1" x14ac:dyDescent="0.25">
      <c r="A120" s="542"/>
      <c r="B120" s="346"/>
      <c r="C120" s="368" t="s">
        <v>1705</v>
      </c>
      <c r="D120" s="351" t="s">
        <v>1706</v>
      </c>
      <c r="E120" s="437" t="s">
        <v>276</v>
      </c>
      <c r="F120" s="352"/>
      <c r="G120" s="356"/>
      <c r="H120" s="356"/>
      <c r="I120" s="357"/>
      <c r="J120" s="441"/>
    </row>
    <row r="121" spans="1:10" s="431" customFormat="1" ht="20.25" customHeight="1" x14ac:dyDescent="0.25">
      <c r="A121" s="542">
        <v>33</v>
      </c>
      <c r="B121" s="346"/>
      <c r="C121" s="347" t="s">
        <v>2111</v>
      </c>
      <c r="D121" s="346"/>
      <c r="E121" s="437" t="s">
        <v>276</v>
      </c>
      <c r="F121" s="352"/>
      <c r="G121" s="445" t="s">
        <v>2112</v>
      </c>
      <c r="H121" s="356"/>
      <c r="I121" s="357" t="s">
        <v>1722</v>
      </c>
      <c r="J121" s="441"/>
    </row>
    <row r="122" spans="1:10" s="431" customFormat="1" ht="20.25" customHeight="1" x14ac:dyDescent="0.25">
      <c r="A122" s="542"/>
      <c r="B122" s="346"/>
      <c r="C122" s="368" t="s">
        <v>1718</v>
      </c>
      <c r="D122" s="358" t="s">
        <v>1723</v>
      </c>
      <c r="E122" s="437" t="s">
        <v>276</v>
      </c>
      <c r="F122" s="352"/>
      <c r="G122" s="356"/>
      <c r="H122" s="356"/>
      <c r="I122" s="357"/>
      <c r="J122" s="441"/>
    </row>
    <row r="123" spans="1:10" s="431" customFormat="1" ht="20.25" customHeight="1" x14ac:dyDescent="0.25">
      <c r="A123" s="542"/>
      <c r="B123" s="346"/>
      <c r="C123" s="368" t="s">
        <v>1705</v>
      </c>
      <c r="D123" s="351" t="s">
        <v>1706</v>
      </c>
      <c r="E123" s="437" t="s">
        <v>276</v>
      </c>
      <c r="F123" s="352"/>
      <c r="G123" s="356"/>
      <c r="H123" s="356"/>
      <c r="I123" s="357"/>
      <c r="J123" s="441"/>
    </row>
    <row r="124" spans="1:10" s="431" customFormat="1" ht="20.25" customHeight="1" x14ac:dyDescent="0.25">
      <c r="A124" s="542">
        <v>34</v>
      </c>
      <c r="B124" s="346"/>
      <c r="C124" s="347" t="s">
        <v>2113</v>
      </c>
      <c r="D124" s="346"/>
      <c r="E124" s="437" t="s">
        <v>276</v>
      </c>
      <c r="F124" s="352"/>
      <c r="G124" s="411" t="s">
        <v>2090</v>
      </c>
      <c r="H124" s="356"/>
      <c r="I124" s="357" t="s">
        <v>2091</v>
      </c>
      <c r="J124" s="441"/>
    </row>
    <row r="125" spans="1:10" s="431" customFormat="1" ht="20.25" customHeight="1" x14ac:dyDescent="0.25">
      <c r="A125" s="542"/>
      <c r="B125" s="346"/>
      <c r="C125" s="368" t="s">
        <v>1705</v>
      </c>
      <c r="D125" s="351" t="s">
        <v>1706</v>
      </c>
      <c r="E125" s="437" t="s">
        <v>276</v>
      </c>
      <c r="F125" s="352"/>
      <c r="G125" s="356"/>
      <c r="H125" s="356"/>
      <c r="I125" s="357"/>
      <c r="J125" s="441"/>
    </row>
    <row r="126" spans="1:10" s="431" customFormat="1" ht="20.25" customHeight="1" x14ac:dyDescent="0.25">
      <c r="A126" s="542">
        <v>35</v>
      </c>
      <c r="B126" s="346"/>
      <c r="C126" s="347" t="s">
        <v>2114</v>
      </c>
      <c r="D126" s="346"/>
      <c r="E126" s="437" t="s">
        <v>276</v>
      </c>
      <c r="F126" s="352"/>
      <c r="G126" s="445" t="s">
        <v>2115</v>
      </c>
      <c r="H126" s="356"/>
      <c r="I126" s="357" t="s">
        <v>2106</v>
      </c>
      <c r="J126" s="441"/>
    </row>
    <row r="127" spans="1:10" s="431" customFormat="1" ht="20.25" customHeight="1" x14ac:dyDescent="0.25">
      <c r="A127" s="542"/>
      <c r="B127" s="346"/>
      <c r="C127" s="368" t="s">
        <v>1713</v>
      </c>
      <c r="D127" s="351" t="s">
        <v>1706</v>
      </c>
      <c r="E127" s="437" t="s">
        <v>276</v>
      </c>
      <c r="F127" s="352"/>
      <c r="G127" s="356"/>
      <c r="H127" s="356"/>
      <c r="I127" s="357"/>
      <c r="J127" s="441"/>
    </row>
    <row r="128" spans="1:10" s="431" customFormat="1" ht="20.25" customHeight="1" x14ac:dyDescent="0.25">
      <c r="A128" s="542"/>
      <c r="B128" s="346"/>
      <c r="C128" s="368" t="s">
        <v>1705</v>
      </c>
      <c r="D128" s="351" t="s">
        <v>1706</v>
      </c>
      <c r="E128" s="437" t="s">
        <v>276</v>
      </c>
      <c r="F128" s="352"/>
      <c r="G128" s="356"/>
      <c r="H128" s="356"/>
      <c r="I128" s="357"/>
      <c r="J128" s="441"/>
    </row>
    <row r="129" spans="1:10" s="431" customFormat="1" ht="20.25" customHeight="1" x14ac:dyDescent="0.25">
      <c r="A129" s="539">
        <v>36</v>
      </c>
      <c r="B129" s="346"/>
      <c r="C129" s="359" t="s">
        <v>1724</v>
      </c>
      <c r="D129" s="351"/>
      <c r="E129" s="437" t="s">
        <v>276</v>
      </c>
      <c r="F129" s="352"/>
      <c r="G129" s="445" t="s">
        <v>2116</v>
      </c>
      <c r="H129" s="356"/>
      <c r="I129" s="357"/>
      <c r="J129" s="441"/>
    </row>
    <row r="130" spans="1:10" s="431" customFormat="1" ht="20.25" customHeight="1" x14ac:dyDescent="0.25">
      <c r="A130" s="540"/>
      <c r="B130" s="346"/>
      <c r="C130" s="368" t="s">
        <v>1718</v>
      </c>
      <c r="D130" s="351" t="s">
        <v>1725</v>
      </c>
      <c r="E130" s="437" t="s">
        <v>276</v>
      </c>
      <c r="F130" s="352"/>
      <c r="G130" s="356"/>
      <c r="H130" s="356"/>
      <c r="I130" s="357" t="s">
        <v>1726</v>
      </c>
      <c r="J130" s="441"/>
    </row>
    <row r="131" spans="1:10" s="431" customFormat="1" ht="20.25" customHeight="1" x14ac:dyDescent="0.25">
      <c r="A131" s="541"/>
      <c r="B131" s="346"/>
      <c r="C131" s="368" t="s">
        <v>1705</v>
      </c>
      <c r="D131" s="351" t="s">
        <v>1706</v>
      </c>
      <c r="E131" s="437" t="s">
        <v>276</v>
      </c>
      <c r="F131" s="352"/>
      <c r="G131" s="356"/>
      <c r="H131" s="356"/>
      <c r="I131" s="357"/>
      <c r="J131" s="441"/>
    </row>
    <row r="132" spans="1:10" s="431" customFormat="1" ht="20.25" customHeight="1" x14ac:dyDescent="0.25">
      <c r="A132" s="539">
        <v>37</v>
      </c>
      <c r="B132" s="346"/>
      <c r="C132" s="354" t="s">
        <v>1727</v>
      </c>
      <c r="D132" s="351"/>
      <c r="E132" s="437" t="s">
        <v>276</v>
      </c>
      <c r="F132" s="352"/>
      <c r="G132" s="445" t="s">
        <v>2097</v>
      </c>
      <c r="H132" s="356"/>
      <c r="I132" s="357"/>
      <c r="J132" s="441"/>
    </row>
    <row r="133" spans="1:10" s="431" customFormat="1" ht="20.25" customHeight="1" x14ac:dyDescent="0.25">
      <c r="A133" s="540"/>
      <c r="B133" s="346"/>
      <c r="C133" s="368" t="s">
        <v>1728</v>
      </c>
      <c r="D133" s="351" t="s">
        <v>1729</v>
      </c>
      <c r="E133" s="437" t="s">
        <v>276</v>
      </c>
      <c r="F133" s="352"/>
      <c r="G133" s="356"/>
      <c r="H133" s="356"/>
      <c r="I133" s="357"/>
      <c r="J133" s="441"/>
    </row>
    <row r="134" spans="1:10" s="431" customFormat="1" ht="20.25" customHeight="1" x14ac:dyDescent="0.25">
      <c r="A134" s="540"/>
      <c r="B134" s="346"/>
      <c r="C134" s="368" t="s">
        <v>1730</v>
      </c>
      <c r="D134" s="351" t="s">
        <v>1731</v>
      </c>
      <c r="E134" s="437" t="s">
        <v>276</v>
      </c>
      <c r="F134" s="352"/>
      <c r="G134" s="356"/>
      <c r="H134" s="356"/>
      <c r="I134" s="357"/>
      <c r="J134" s="441"/>
    </row>
    <row r="135" spans="1:10" s="431" customFormat="1" ht="20.25" customHeight="1" x14ac:dyDescent="0.25">
      <c r="A135" s="541"/>
      <c r="B135" s="346"/>
      <c r="C135" s="368" t="s">
        <v>1705</v>
      </c>
      <c r="D135" s="351" t="s">
        <v>1706</v>
      </c>
      <c r="E135" s="437" t="s">
        <v>276</v>
      </c>
      <c r="F135" s="352"/>
      <c r="G135" s="356"/>
      <c r="H135" s="356"/>
      <c r="I135" s="357"/>
      <c r="J135" s="441"/>
    </row>
    <row r="136" spans="1:10" s="431" customFormat="1" ht="20.25" customHeight="1" x14ac:dyDescent="0.25">
      <c r="A136" s="542">
        <v>38</v>
      </c>
      <c r="B136" s="346"/>
      <c r="C136" s="347" t="s">
        <v>2117</v>
      </c>
      <c r="D136" s="346"/>
      <c r="E136" s="437" t="s">
        <v>276</v>
      </c>
      <c r="F136" s="352"/>
      <c r="G136" s="445" t="s">
        <v>2118</v>
      </c>
      <c r="H136" s="356"/>
      <c r="I136" s="357"/>
      <c r="J136" s="441"/>
    </row>
    <row r="137" spans="1:10" s="431" customFormat="1" ht="20.25" customHeight="1" x14ac:dyDescent="0.25">
      <c r="A137" s="542"/>
      <c r="B137" s="346"/>
      <c r="C137" s="368" t="s">
        <v>1732</v>
      </c>
      <c r="D137" s="351" t="s">
        <v>2074</v>
      </c>
      <c r="E137" s="437" t="s">
        <v>276</v>
      </c>
      <c r="F137" s="352"/>
      <c r="G137" s="356"/>
      <c r="H137" s="356"/>
      <c r="I137" s="357"/>
      <c r="J137" s="441"/>
    </row>
    <row r="138" spans="1:10" s="431" customFormat="1" ht="20.25" customHeight="1" x14ac:dyDescent="0.25">
      <c r="A138" s="542"/>
      <c r="B138" s="346"/>
      <c r="C138" s="368" t="s">
        <v>1733</v>
      </c>
      <c r="D138" s="351" t="s">
        <v>2074</v>
      </c>
      <c r="E138" s="437" t="s">
        <v>276</v>
      </c>
      <c r="F138" s="352"/>
      <c r="G138" s="356"/>
      <c r="H138" s="356"/>
      <c r="I138" s="357"/>
      <c r="J138" s="441"/>
    </row>
    <row r="139" spans="1:10" s="431" customFormat="1" ht="20.25" customHeight="1" x14ac:dyDescent="0.25">
      <c r="A139" s="542"/>
      <c r="B139" s="346"/>
      <c r="C139" s="368" t="s">
        <v>1734</v>
      </c>
      <c r="D139" s="351" t="s">
        <v>1735</v>
      </c>
      <c r="E139" s="437" t="s">
        <v>276</v>
      </c>
      <c r="F139" s="352"/>
      <c r="G139" s="356"/>
      <c r="H139" s="356"/>
      <c r="I139" s="357"/>
      <c r="J139" s="441"/>
    </row>
    <row r="140" spans="1:10" s="431" customFormat="1" ht="20.25" customHeight="1" x14ac:dyDescent="0.25">
      <c r="A140" s="542"/>
      <c r="B140" s="346"/>
      <c r="C140" s="368" t="s">
        <v>1736</v>
      </c>
      <c r="D140" s="351" t="s">
        <v>1737</v>
      </c>
      <c r="E140" s="437" t="s">
        <v>276</v>
      </c>
      <c r="F140" s="352"/>
      <c r="G140" s="356"/>
      <c r="H140" s="356"/>
      <c r="I140" s="357"/>
      <c r="J140" s="441"/>
    </row>
    <row r="141" spans="1:10" s="431" customFormat="1" ht="20.25" customHeight="1" x14ac:dyDescent="0.25">
      <c r="A141" s="542"/>
      <c r="B141" s="346"/>
      <c r="C141" s="368" t="s">
        <v>2119</v>
      </c>
      <c r="D141" s="351" t="s">
        <v>2120</v>
      </c>
      <c r="E141" s="437"/>
      <c r="F141" s="352"/>
      <c r="G141" s="356"/>
      <c r="H141" s="356"/>
      <c r="I141" s="357"/>
      <c r="J141" s="441"/>
    </row>
    <row r="142" spans="1:10" s="431" customFormat="1" ht="20.25" customHeight="1" x14ac:dyDescent="0.25">
      <c r="A142" s="542"/>
      <c r="B142" s="346"/>
      <c r="C142" s="368" t="s">
        <v>2100</v>
      </c>
      <c r="D142" s="351" t="s">
        <v>2121</v>
      </c>
      <c r="E142" s="437" t="s">
        <v>276</v>
      </c>
      <c r="F142" s="352"/>
      <c r="G142" s="356"/>
      <c r="H142" s="356"/>
      <c r="I142" s="357"/>
      <c r="J142" s="441"/>
    </row>
    <row r="143" spans="1:10" s="431" customFormat="1" ht="20.25" customHeight="1" x14ac:dyDescent="0.25">
      <c r="A143" s="542"/>
      <c r="B143" s="346"/>
      <c r="C143" s="368" t="s">
        <v>1705</v>
      </c>
      <c r="D143" s="351" t="s">
        <v>1706</v>
      </c>
      <c r="E143" s="437" t="s">
        <v>276</v>
      </c>
      <c r="F143" s="352"/>
      <c r="G143" s="356"/>
      <c r="H143" s="356"/>
      <c r="I143" s="357"/>
      <c r="J143" s="441"/>
    </row>
    <row r="144" spans="1:10" s="431" customFormat="1" ht="20.25" customHeight="1" x14ac:dyDescent="0.25">
      <c r="A144" s="542">
        <v>39</v>
      </c>
      <c r="B144" s="346"/>
      <c r="C144" s="347" t="s">
        <v>2122</v>
      </c>
      <c r="D144" s="346"/>
      <c r="E144" s="437" t="s">
        <v>276</v>
      </c>
      <c r="F144" s="352"/>
      <c r="G144" s="445" t="s">
        <v>2123</v>
      </c>
      <c r="H144" s="356"/>
      <c r="I144" s="357"/>
      <c r="J144" s="441"/>
    </row>
    <row r="145" spans="1:10" s="431" customFormat="1" ht="20.25" customHeight="1" x14ac:dyDescent="0.25">
      <c r="A145" s="542"/>
      <c r="B145" s="346"/>
      <c r="C145" s="368" t="s">
        <v>1757</v>
      </c>
      <c r="D145" s="351" t="s">
        <v>2074</v>
      </c>
      <c r="E145" s="437" t="s">
        <v>276</v>
      </c>
      <c r="F145" s="352"/>
      <c r="G145" s="356"/>
      <c r="H145" s="356"/>
      <c r="I145" s="357"/>
      <c r="J145" s="441"/>
    </row>
    <row r="146" spans="1:10" s="431" customFormat="1" ht="20.25" customHeight="1" x14ac:dyDescent="0.25">
      <c r="A146" s="542"/>
      <c r="B146" s="346"/>
      <c r="C146" s="368" t="s">
        <v>1758</v>
      </c>
      <c r="D146" s="351" t="s">
        <v>2074</v>
      </c>
      <c r="E146" s="437" t="s">
        <v>276</v>
      </c>
      <c r="F146" s="352"/>
      <c r="G146" s="356"/>
      <c r="H146" s="356"/>
      <c r="I146" s="357"/>
      <c r="J146" s="441"/>
    </row>
    <row r="147" spans="1:10" s="431" customFormat="1" ht="20.25" customHeight="1" x14ac:dyDescent="0.25">
      <c r="A147" s="542"/>
      <c r="B147" s="346"/>
      <c r="C147" s="368" t="s">
        <v>1759</v>
      </c>
      <c r="D147" s="351" t="s">
        <v>1738</v>
      </c>
      <c r="E147" s="437" t="s">
        <v>276</v>
      </c>
      <c r="F147" s="352"/>
      <c r="G147" s="356"/>
      <c r="H147" s="356"/>
      <c r="I147" s="357"/>
      <c r="J147" s="441"/>
    </row>
    <row r="148" spans="1:10" s="431" customFormat="1" ht="20.25" customHeight="1" x14ac:dyDescent="0.25">
      <c r="A148" s="542"/>
      <c r="B148" s="346"/>
      <c r="C148" s="368" t="s">
        <v>1760</v>
      </c>
      <c r="D148" s="351" t="s">
        <v>1739</v>
      </c>
      <c r="E148" s="437" t="s">
        <v>276</v>
      </c>
      <c r="F148" s="352"/>
      <c r="G148" s="356"/>
      <c r="H148" s="356"/>
      <c r="I148" s="357"/>
      <c r="J148" s="441"/>
    </row>
    <row r="149" spans="1:10" s="431" customFormat="1" ht="20.25" customHeight="1" x14ac:dyDescent="0.25">
      <c r="A149" s="542"/>
      <c r="B149" s="346"/>
      <c r="C149" s="368" t="s">
        <v>2100</v>
      </c>
      <c r="D149" s="351" t="s">
        <v>2121</v>
      </c>
      <c r="E149" s="437" t="s">
        <v>276</v>
      </c>
      <c r="F149" s="352"/>
      <c r="G149" s="356"/>
      <c r="H149" s="356"/>
      <c r="I149" s="357"/>
      <c r="J149" s="441"/>
    </row>
    <row r="150" spans="1:10" s="431" customFormat="1" ht="20.25" customHeight="1" x14ac:dyDescent="0.25">
      <c r="A150" s="542"/>
      <c r="B150" s="346"/>
      <c r="C150" s="368" t="s">
        <v>1705</v>
      </c>
      <c r="D150" s="351" t="s">
        <v>1706</v>
      </c>
      <c r="E150" s="437" t="s">
        <v>276</v>
      </c>
      <c r="F150" s="352"/>
      <c r="G150" s="356"/>
      <c r="H150" s="356"/>
      <c r="I150" s="357"/>
      <c r="J150" s="441"/>
    </row>
    <row r="151" spans="1:10" s="431" customFormat="1" ht="20.25" customHeight="1" x14ac:dyDescent="0.25">
      <c r="A151" s="536">
        <v>32</v>
      </c>
      <c r="B151" s="346"/>
      <c r="C151" s="347" t="s">
        <v>1768</v>
      </c>
      <c r="D151" s="351"/>
      <c r="E151" s="437" t="s">
        <v>276</v>
      </c>
      <c r="F151" s="349"/>
      <c r="G151" s="349"/>
      <c r="H151" s="349"/>
      <c r="I151" s="357" t="s">
        <v>2124</v>
      </c>
      <c r="J151" s="441"/>
    </row>
    <row r="152" spans="1:10" s="431" customFormat="1" ht="20.25" customHeight="1" x14ac:dyDescent="0.25">
      <c r="A152" s="536"/>
      <c r="B152" s="346"/>
      <c r="C152" s="368" t="s">
        <v>2125</v>
      </c>
      <c r="D152" s="351"/>
      <c r="E152" s="437" t="s">
        <v>276</v>
      </c>
      <c r="F152" s="349"/>
      <c r="G152" s="349"/>
      <c r="H152" s="349"/>
      <c r="I152" s="448"/>
      <c r="J152" s="441"/>
    </row>
    <row r="153" spans="1:10" s="431" customFormat="1" ht="20.25" customHeight="1" x14ac:dyDescent="0.25">
      <c r="A153" s="536"/>
      <c r="B153" s="346"/>
      <c r="C153" s="368" t="s">
        <v>2126</v>
      </c>
      <c r="D153" s="351"/>
      <c r="E153" s="437" t="s">
        <v>276</v>
      </c>
      <c r="F153" s="349"/>
      <c r="G153" s="349"/>
      <c r="H153" s="349"/>
      <c r="I153" s="448"/>
      <c r="J153" s="441"/>
    </row>
    <row r="154" spans="1:10" s="431" customFormat="1" ht="20.25" customHeight="1" x14ac:dyDescent="0.25">
      <c r="A154" s="536"/>
      <c r="B154" s="346"/>
      <c r="C154" s="368" t="s">
        <v>2127</v>
      </c>
      <c r="D154" s="351"/>
      <c r="E154" s="437" t="s">
        <v>276</v>
      </c>
      <c r="F154" s="349"/>
      <c r="G154" s="349"/>
      <c r="H154" s="349"/>
      <c r="I154" s="448"/>
      <c r="J154" s="441"/>
    </row>
    <row r="155" spans="1:10" s="431" customFormat="1" ht="20.25" customHeight="1" x14ac:dyDescent="0.25">
      <c r="A155" s="536"/>
      <c r="B155" s="346"/>
      <c r="C155" s="368" t="s">
        <v>2128</v>
      </c>
      <c r="D155" s="351" t="s">
        <v>1745</v>
      </c>
      <c r="E155" s="437" t="s">
        <v>276</v>
      </c>
      <c r="F155" s="349"/>
      <c r="G155" s="349"/>
      <c r="H155" s="349"/>
      <c r="I155" s="448"/>
      <c r="J155" s="441"/>
    </row>
    <row r="156" spans="1:10" s="431" customFormat="1" ht="20.25" customHeight="1" x14ac:dyDescent="0.25">
      <c r="A156" s="536"/>
      <c r="B156" s="346"/>
      <c r="C156" s="368" t="s">
        <v>2129</v>
      </c>
      <c r="D156" s="351"/>
      <c r="E156" s="437" t="s">
        <v>276</v>
      </c>
      <c r="F156" s="349"/>
      <c r="G156" s="349"/>
      <c r="H156" s="349"/>
      <c r="I156" s="448"/>
      <c r="J156" s="441"/>
    </row>
    <row r="157" spans="1:10" s="431" customFormat="1" ht="20.25" customHeight="1" x14ac:dyDescent="0.25">
      <c r="A157" s="536"/>
      <c r="B157" s="346"/>
      <c r="C157" s="368" t="s">
        <v>2130</v>
      </c>
      <c r="D157" s="351" t="s">
        <v>1746</v>
      </c>
      <c r="E157" s="437" t="s">
        <v>276</v>
      </c>
      <c r="F157" s="349"/>
      <c r="G157" s="349"/>
      <c r="H157" s="349"/>
      <c r="I157" s="448"/>
      <c r="J157" s="441"/>
    </row>
    <row r="158" spans="1:10" s="431" customFormat="1" ht="20.25" customHeight="1" x14ac:dyDescent="0.25">
      <c r="A158" s="536"/>
      <c r="B158" s="346"/>
      <c r="C158" s="368" t="s">
        <v>2131</v>
      </c>
      <c r="D158" s="351"/>
      <c r="E158" s="437" t="s">
        <v>276</v>
      </c>
      <c r="F158" s="349"/>
      <c r="G158" s="349"/>
      <c r="H158" s="349"/>
      <c r="I158" s="448"/>
      <c r="J158" s="441"/>
    </row>
    <row r="159" spans="1:10" s="431" customFormat="1" ht="20.25" customHeight="1" x14ac:dyDescent="0.25">
      <c r="A159" s="536"/>
      <c r="B159" s="346"/>
      <c r="C159" s="368" t="s">
        <v>2132</v>
      </c>
      <c r="D159" s="351" t="s">
        <v>1746</v>
      </c>
      <c r="E159" s="437" t="s">
        <v>276</v>
      </c>
      <c r="F159" s="349"/>
      <c r="G159" s="349"/>
      <c r="H159" s="349"/>
      <c r="I159" s="448"/>
      <c r="J159" s="441"/>
    </row>
    <row r="160" spans="1:10" s="431" customFormat="1" ht="20.25" customHeight="1" x14ac:dyDescent="0.25">
      <c r="A160" s="536"/>
      <c r="B160" s="346"/>
      <c r="C160" s="368" t="s">
        <v>2133</v>
      </c>
      <c r="D160" s="351" t="s">
        <v>1747</v>
      </c>
      <c r="E160" s="437" t="s">
        <v>276</v>
      </c>
      <c r="F160" s="349"/>
      <c r="G160" s="349"/>
      <c r="H160" s="349"/>
      <c r="I160" s="448"/>
      <c r="J160" s="441"/>
    </row>
    <row r="161" spans="1:10" s="431" customFormat="1" ht="20.25" customHeight="1" x14ac:dyDescent="0.25">
      <c r="A161" s="536"/>
      <c r="B161" s="346"/>
      <c r="C161" s="368" t="s">
        <v>2134</v>
      </c>
      <c r="D161" s="351"/>
      <c r="E161" s="437" t="s">
        <v>276</v>
      </c>
      <c r="F161" s="349"/>
      <c r="G161" s="349"/>
      <c r="H161" s="349"/>
      <c r="I161" s="448"/>
      <c r="J161" s="441"/>
    </row>
    <row r="162" spans="1:10" s="431" customFormat="1" ht="20.25" customHeight="1" x14ac:dyDescent="0.25">
      <c r="A162" s="536"/>
      <c r="B162" s="346"/>
      <c r="C162" s="368" t="s">
        <v>2135</v>
      </c>
      <c r="D162" s="351"/>
      <c r="E162" s="437" t="s">
        <v>276</v>
      </c>
      <c r="F162" s="349"/>
      <c r="G162" s="349"/>
      <c r="H162" s="349"/>
      <c r="I162" s="448"/>
      <c r="J162" s="441"/>
    </row>
    <row r="163" spans="1:10" s="431" customFormat="1" ht="20.25" customHeight="1" x14ac:dyDescent="0.25">
      <c r="A163" s="536"/>
      <c r="B163" s="346"/>
      <c r="C163" s="368" t="s">
        <v>2136</v>
      </c>
      <c r="D163" s="351"/>
      <c r="E163" s="437" t="s">
        <v>276</v>
      </c>
      <c r="F163" s="349"/>
      <c r="G163" s="349"/>
      <c r="H163" s="349"/>
      <c r="I163" s="448"/>
      <c r="J163" s="441"/>
    </row>
    <row r="164" spans="1:10" s="431" customFormat="1" ht="20.25" customHeight="1" x14ac:dyDescent="0.25">
      <c r="A164" s="536"/>
      <c r="B164" s="346"/>
      <c r="C164" s="368" t="s">
        <v>1771</v>
      </c>
      <c r="D164" s="351" t="s">
        <v>1745</v>
      </c>
      <c r="E164" s="437" t="s">
        <v>276</v>
      </c>
      <c r="F164" s="349"/>
      <c r="G164" s="349"/>
      <c r="H164" s="349"/>
      <c r="I164" s="448"/>
      <c r="J164" s="441"/>
    </row>
    <row r="165" spans="1:10" s="431" customFormat="1" ht="20.25" customHeight="1" x14ac:dyDescent="0.25">
      <c r="A165" s="536"/>
      <c r="B165" s="346"/>
      <c r="C165" s="368" t="s">
        <v>2137</v>
      </c>
      <c r="D165" s="351"/>
      <c r="E165" s="437" t="s">
        <v>276</v>
      </c>
      <c r="F165" s="349"/>
      <c r="G165" s="349"/>
      <c r="H165" s="349"/>
      <c r="I165" s="448"/>
      <c r="J165" s="441"/>
    </row>
    <row r="166" spans="1:10" s="431" customFormat="1" ht="20.25" customHeight="1" x14ac:dyDescent="0.25">
      <c r="A166" s="536"/>
      <c r="B166" s="346"/>
      <c r="C166" s="368" t="s">
        <v>2138</v>
      </c>
      <c r="D166" s="351" t="s">
        <v>1748</v>
      </c>
      <c r="E166" s="437" t="s">
        <v>276</v>
      </c>
      <c r="F166" s="349"/>
      <c r="G166" s="349"/>
      <c r="H166" s="349"/>
      <c r="I166" s="448"/>
      <c r="J166" s="441"/>
    </row>
    <row r="167" spans="1:10" s="431" customFormat="1" ht="20.25" customHeight="1" x14ac:dyDescent="0.25">
      <c r="A167" s="536"/>
      <c r="B167" s="346"/>
      <c r="C167" s="368" t="s">
        <v>2139</v>
      </c>
      <c r="D167" s="351"/>
      <c r="E167" s="437" t="s">
        <v>276</v>
      </c>
      <c r="F167" s="349"/>
      <c r="G167" s="349"/>
      <c r="H167" s="349"/>
      <c r="I167" s="448"/>
      <c r="J167" s="441"/>
    </row>
    <row r="168" spans="1:10" s="431" customFormat="1" ht="20.25" customHeight="1" x14ac:dyDescent="0.25">
      <c r="A168" s="536"/>
      <c r="B168" s="346"/>
      <c r="C168" s="368" t="s">
        <v>2140</v>
      </c>
      <c r="D168" s="351" t="s">
        <v>1749</v>
      </c>
      <c r="E168" s="437" t="s">
        <v>276</v>
      </c>
      <c r="F168" s="349"/>
      <c r="G168" s="349"/>
      <c r="H168" s="349"/>
      <c r="I168" s="448"/>
      <c r="J168" s="441"/>
    </row>
    <row r="169" spans="1:10" s="431" customFormat="1" ht="20.25" customHeight="1" x14ac:dyDescent="0.25">
      <c r="A169" s="536"/>
      <c r="B169" s="346"/>
      <c r="C169" s="368" t="s">
        <v>2141</v>
      </c>
      <c r="D169" s="351" t="s">
        <v>1747</v>
      </c>
      <c r="E169" s="437" t="s">
        <v>276</v>
      </c>
      <c r="F169" s="349"/>
      <c r="G169" s="349"/>
      <c r="H169" s="349"/>
      <c r="I169" s="448"/>
      <c r="J169" s="441"/>
    </row>
    <row r="170" spans="1:10" s="431" customFormat="1" ht="20.25" customHeight="1" x14ac:dyDescent="0.25">
      <c r="A170" s="536"/>
      <c r="B170" s="346"/>
      <c r="C170" s="368" t="s">
        <v>1705</v>
      </c>
      <c r="D170" s="351" t="s">
        <v>1706</v>
      </c>
      <c r="E170" s="437" t="s">
        <v>276</v>
      </c>
      <c r="F170" s="349"/>
      <c r="G170" s="349"/>
      <c r="H170" s="349"/>
      <c r="I170" s="448"/>
      <c r="J170" s="441"/>
    </row>
    <row r="171" spans="1:10" s="431" customFormat="1" ht="20.25" customHeight="1" x14ac:dyDescent="0.25">
      <c r="A171" s="536">
        <v>33</v>
      </c>
      <c r="B171" s="346"/>
      <c r="C171" s="347" t="s">
        <v>1769</v>
      </c>
      <c r="D171" s="351"/>
      <c r="E171" s="437" t="s">
        <v>276</v>
      </c>
      <c r="F171" s="349"/>
      <c r="G171" s="349"/>
      <c r="H171" s="349"/>
      <c r="I171" s="357" t="s">
        <v>2142</v>
      </c>
      <c r="J171" s="441"/>
    </row>
    <row r="172" spans="1:10" s="431" customFormat="1" ht="20.25" customHeight="1" x14ac:dyDescent="0.25">
      <c r="A172" s="536"/>
      <c r="B172" s="346"/>
      <c r="C172" s="368" t="s">
        <v>2125</v>
      </c>
      <c r="D172" s="351"/>
      <c r="E172" s="437" t="s">
        <v>276</v>
      </c>
      <c r="F172" s="349"/>
      <c r="G172" s="349"/>
      <c r="H172" s="349"/>
      <c r="I172" s="448"/>
      <c r="J172" s="441"/>
    </row>
    <row r="173" spans="1:10" s="431" customFormat="1" ht="20.25" customHeight="1" x14ac:dyDescent="0.25">
      <c r="A173" s="536"/>
      <c r="B173" s="346"/>
      <c r="C173" s="368" t="s">
        <v>2126</v>
      </c>
      <c r="D173" s="351"/>
      <c r="E173" s="437" t="s">
        <v>276</v>
      </c>
      <c r="F173" s="349"/>
      <c r="G173" s="349"/>
      <c r="H173" s="349"/>
      <c r="I173" s="448"/>
      <c r="J173" s="441"/>
    </row>
    <row r="174" spans="1:10" s="431" customFormat="1" ht="20.25" customHeight="1" x14ac:dyDescent="0.25">
      <c r="A174" s="536"/>
      <c r="B174" s="346"/>
      <c r="C174" s="368" t="s">
        <v>2127</v>
      </c>
      <c r="D174" s="351"/>
      <c r="E174" s="437" t="s">
        <v>276</v>
      </c>
      <c r="F174" s="349"/>
      <c r="G174" s="349"/>
      <c r="H174" s="349"/>
      <c r="I174" s="448"/>
      <c r="J174" s="441"/>
    </row>
    <row r="175" spans="1:10" s="431" customFormat="1" ht="20.25" customHeight="1" x14ac:dyDescent="0.25">
      <c r="A175" s="536"/>
      <c r="B175" s="346"/>
      <c r="C175" s="368" t="s">
        <v>2128</v>
      </c>
      <c r="D175" s="351" t="s">
        <v>1750</v>
      </c>
      <c r="E175" s="437" t="s">
        <v>276</v>
      </c>
      <c r="F175" s="349"/>
      <c r="G175" s="349"/>
      <c r="H175" s="349"/>
      <c r="I175" s="448"/>
      <c r="J175" s="441"/>
    </row>
    <row r="176" spans="1:10" s="431" customFormat="1" ht="20.25" customHeight="1" x14ac:dyDescent="0.25">
      <c r="A176" s="536"/>
      <c r="B176" s="346"/>
      <c r="C176" s="368" t="s">
        <v>2129</v>
      </c>
      <c r="D176" s="351"/>
      <c r="E176" s="437" t="s">
        <v>276</v>
      </c>
      <c r="F176" s="349"/>
      <c r="G176" s="349"/>
      <c r="H176" s="349"/>
      <c r="I176" s="448"/>
      <c r="J176" s="441"/>
    </row>
    <row r="177" spans="1:10" s="431" customFormat="1" ht="20.25" customHeight="1" x14ac:dyDescent="0.25">
      <c r="A177" s="536"/>
      <c r="B177" s="346"/>
      <c r="C177" s="368" t="s">
        <v>2130</v>
      </c>
      <c r="D177" s="351" t="s">
        <v>1751</v>
      </c>
      <c r="E177" s="437" t="s">
        <v>276</v>
      </c>
      <c r="F177" s="349"/>
      <c r="G177" s="349"/>
      <c r="H177" s="349"/>
      <c r="I177" s="448"/>
      <c r="J177" s="441"/>
    </row>
    <row r="178" spans="1:10" s="431" customFormat="1" ht="20.25" customHeight="1" x14ac:dyDescent="0.25">
      <c r="A178" s="536"/>
      <c r="B178" s="346"/>
      <c r="C178" s="368" t="s">
        <v>2131</v>
      </c>
      <c r="D178" s="351"/>
      <c r="E178" s="437" t="s">
        <v>276</v>
      </c>
      <c r="F178" s="349"/>
      <c r="G178" s="349"/>
      <c r="H178" s="349"/>
      <c r="I178" s="448"/>
      <c r="J178" s="441"/>
    </row>
    <row r="179" spans="1:10" s="431" customFormat="1" ht="20.25" customHeight="1" x14ac:dyDescent="0.25">
      <c r="A179" s="536"/>
      <c r="B179" s="346"/>
      <c r="C179" s="368" t="s">
        <v>2132</v>
      </c>
      <c r="D179" s="351" t="s">
        <v>1751</v>
      </c>
      <c r="E179" s="437" t="s">
        <v>276</v>
      </c>
      <c r="F179" s="349"/>
      <c r="G179" s="349"/>
      <c r="H179" s="349"/>
      <c r="I179" s="448"/>
      <c r="J179" s="441"/>
    </row>
    <row r="180" spans="1:10" s="431" customFormat="1" ht="20.25" customHeight="1" x14ac:dyDescent="0.25">
      <c r="A180" s="536"/>
      <c r="B180" s="346"/>
      <c r="C180" s="368" t="s">
        <v>2133</v>
      </c>
      <c r="D180" s="351" t="s">
        <v>1750</v>
      </c>
      <c r="E180" s="437" t="s">
        <v>276</v>
      </c>
      <c r="F180" s="349"/>
      <c r="G180" s="349"/>
      <c r="H180" s="349"/>
      <c r="I180" s="448"/>
      <c r="J180" s="441"/>
    </row>
    <row r="181" spans="1:10" s="431" customFormat="1" ht="20.25" customHeight="1" x14ac:dyDescent="0.25">
      <c r="A181" s="536"/>
      <c r="B181" s="346"/>
      <c r="C181" s="368" t="s">
        <v>2134</v>
      </c>
      <c r="D181" s="351"/>
      <c r="E181" s="437" t="s">
        <v>276</v>
      </c>
      <c r="F181" s="349"/>
      <c r="G181" s="349"/>
      <c r="H181" s="349"/>
      <c r="I181" s="448"/>
      <c r="J181" s="441"/>
    </row>
    <row r="182" spans="1:10" s="431" customFormat="1" ht="20.25" customHeight="1" x14ac:dyDescent="0.25">
      <c r="A182" s="536"/>
      <c r="B182" s="346"/>
      <c r="C182" s="368" t="s">
        <v>2135</v>
      </c>
      <c r="D182" s="351"/>
      <c r="E182" s="437" t="s">
        <v>276</v>
      </c>
      <c r="F182" s="349"/>
      <c r="G182" s="349"/>
      <c r="H182" s="349"/>
      <c r="I182" s="448"/>
      <c r="J182" s="441"/>
    </row>
    <row r="183" spans="1:10" s="431" customFormat="1" ht="20.25" customHeight="1" x14ac:dyDescent="0.25">
      <c r="A183" s="536"/>
      <c r="B183" s="346"/>
      <c r="C183" s="368" t="s">
        <v>2136</v>
      </c>
      <c r="D183" s="351"/>
      <c r="E183" s="437" t="s">
        <v>276</v>
      </c>
      <c r="F183" s="349"/>
      <c r="G183" s="349"/>
      <c r="H183" s="349"/>
      <c r="I183" s="448"/>
      <c r="J183" s="441"/>
    </row>
    <row r="184" spans="1:10" s="431" customFormat="1" ht="20.25" customHeight="1" x14ac:dyDescent="0.25">
      <c r="A184" s="536"/>
      <c r="B184" s="346"/>
      <c r="C184" s="368" t="s">
        <v>1771</v>
      </c>
      <c r="D184" s="351" t="s">
        <v>1750</v>
      </c>
      <c r="E184" s="437" t="s">
        <v>276</v>
      </c>
      <c r="F184" s="349"/>
      <c r="G184" s="349"/>
      <c r="H184" s="349"/>
      <c r="I184" s="448"/>
      <c r="J184" s="441"/>
    </row>
    <row r="185" spans="1:10" s="431" customFormat="1" ht="20.25" customHeight="1" x14ac:dyDescent="0.25">
      <c r="A185" s="536"/>
      <c r="B185" s="346"/>
      <c r="C185" s="368" t="s">
        <v>2137</v>
      </c>
      <c r="D185" s="351"/>
      <c r="E185" s="437" t="s">
        <v>276</v>
      </c>
      <c r="F185" s="349"/>
      <c r="G185" s="349"/>
      <c r="H185" s="349"/>
      <c r="I185" s="448"/>
      <c r="J185" s="441"/>
    </row>
    <row r="186" spans="1:10" s="431" customFormat="1" ht="20.25" customHeight="1" x14ac:dyDescent="0.25">
      <c r="A186" s="536"/>
      <c r="B186" s="346"/>
      <c r="C186" s="368" t="s">
        <v>2138</v>
      </c>
      <c r="D186" s="351" t="s">
        <v>1748</v>
      </c>
      <c r="E186" s="437" t="s">
        <v>276</v>
      </c>
      <c r="F186" s="349"/>
      <c r="G186" s="349"/>
      <c r="H186" s="349"/>
      <c r="I186" s="448"/>
      <c r="J186" s="441"/>
    </row>
    <row r="187" spans="1:10" s="431" customFormat="1" ht="20.25" customHeight="1" x14ac:dyDescent="0.25">
      <c r="A187" s="536"/>
      <c r="B187" s="346"/>
      <c r="C187" s="368" t="s">
        <v>2139</v>
      </c>
      <c r="D187" s="351"/>
      <c r="E187" s="437" t="s">
        <v>276</v>
      </c>
      <c r="F187" s="349"/>
      <c r="G187" s="349"/>
      <c r="H187" s="349"/>
      <c r="I187" s="448"/>
      <c r="J187" s="441"/>
    </row>
    <row r="188" spans="1:10" s="431" customFormat="1" ht="20.25" customHeight="1" x14ac:dyDescent="0.25">
      <c r="A188" s="536"/>
      <c r="B188" s="346"/>
      <c r="C188" s="368" t="s">
        <v>2140</v>
      </c>
      <c r="D188" s="351" t="s">
        <v>1748</v>
      </c>
      <c r="E188" s="437" t="s">
        <v>276</v>
      </c>
      <c r="F188" s="349"/>
      <c r="G188" s="349"/>
      <c r="H188" s="349"/>
      <c r="I188" s="448"/>
      <c r="J188" s="441"/>
    </row>
    <row r="189" spans="1:10" s="431" customFormat="1" ht="20.25" customHeight="1" x14ac:dyDescent="0.25">
      <c r="A189" s="536"/>
      <c r="B189" s="346"/>
      <c r="C189" s="368" t="s">
        <v>2141</v>
      </c>
      <c r="D189" s="351" t="s">
        <v>1750</v>
      </c>
      <c r="E189" s="437" t="s">
        <v>276</v>
      </c>
      <c r="F189" s="349"/>
      <c r="G189" s="349"/>
      <c r="H189" s="349"/>
      <c r="I189" s="448"/>
      <c r="J189" s="441"/>
    </row>
    <row r="190" spans="1:10" s="431" customFormat="1" ht="20.25" customHeight="1" x14ac:dyDescent="0.25">
      <c r="A190" s="536"/>
      <c r="B190" s="346"/>
      <c r="C190" s="368" t="s">
        <v>1705</v>
      </c>
      <c r="D190" s="351" t="s">
        <v>1706</v>
      </c>
      <c r="E190" s="437" t="s">
        <v>276</v>
      </c>
      <c r="F190" s="349"/>
      <c r="G190" s="349"/>
      <c r="H190" s="349"/>
      <c r="I190" s="448"/>
      <c r="J190" s="441"/>
    </row>
    <row r="191" spans="1:10" s="431" customFormat="1" ht="20.25" customHeight="1" x14ac:dyDescent="0.25">
      <c r="A191" s="536">
        <v>34</v>
      </c>
      <c r="B191" s="346"/>
      <c r="C191" s="347" t="s">
        <v>1770</v>
      </c>
      <c r="D191" s="351"/>
      <c r="E191" s="437" t="s">
        <v>276</v>
      </c>
      <c r="F191" s="349"/>
      <c r="G191" s="349"/>
      <c r="H191" s="349"/>
      <c r="I191" s="357" t="s">
        <v>2143</v>
      </c>
      <c r="J191" s="441"/>
    </row>
    <row r="192" spans="1:10" s="431" customFormat="1" ht="20.25" customHeight="1" x14ac:dyDescent="0.25">
      <c r="A192" s="536"/>
      <c r="B192" s="346"/>
      <c r="C192" s="368" t="s">
        <v>2125</v>
      </c>
      <c r="D192" s="351"/>
      <c r="E192" s="437" t="s">
        <v>276</v>
      </c>
      <c r="F192" s="349"/>
      <c r="G192" s="349"/>
      <c r="H192" s="349"/>
      <c r="I192" s="448"/>
      <c r="J192" s="441"/>
    </row>
    <row r="193" spans="1:10" s="431" customFormat="1" ht="20.25" customHeight="1" x14ac:dyDescent="0.25">
      <c r="A193" s="536"/>
      <c r="B193" s="346"/>
      <c r="C193" s="368" t="s">
        <v>2126</v>
      </c>
      <c r="D193" s="351"/>
      <c r="E193" s="437" t="s">
        <v>276</v>
      </c>
      <c r="F193" s="349"/>
      <c r="G193" s="349"/>
      <c r="H193" s="349"/>
      <c r="I193" s="448"/>
      <c r="J193" s="441"/>
    </row>
    <row r="194" spans="1:10" s="431" customFormat="1" ht="20.25" customHeight="1" x14ac:dyDescent="0.25">
      <c r="A194" s="536"/>
      <c r="B194" s="346"/>
      <c r="C194" s="368" t="s">
        <v>2127</v>
      </c>
      <c r="D194" s="351"/>
      <c r="E194" s="437" t="s">
        <v>276</v>
      </c>
      <c r="F194" s="349"/>
      <c r="G194" s="349"/>
      <c r="H194" s="349"/>
      <c r="I194" s="448"/>
      <c r="J194" s="441"/>
    </row>
    <row r="195" spans="1:10" s="431" customFormat="1" ht="20.25" customHeight="1" x14ac:dyDescent="0.25">
      <c r="A195" s="536"/>
      <c r="B195" s="346"/>
      <c r="C195" s="368" t="s">
        <v>2128</v>
      </c>
      <c r="D195" s="351" t="s">
        <v>1752</v>
      </c>
      <c r="E195" s="437" t="s">
        <v>276</v>
      </c>
      <c r="F195" s="349"/>
      <c r="G195" s="349"/>
      <c r="H195" s="349"/>
      <c r="I195" s="448"/>
      <c r="J195" s="441"/>
    </row>
    <row r="196" spans="1:10" s="431" customFormat="1" ht="20.25" customHeight="1" x14ac:dyDescent="0.25">
      <c r="A196" s="536"/>
      <c r="B196" s="346"/>
      <c r="C196" s="368" t="s">
        <v>2129</v>
      </c>
      <c r="D196" s="351"/>
      <c r="E196" s="437" t="s">
        <v>276</v>
      </c>
      <c r="F196" s="349"/>
      <c r="G196" s="349"/>
      <c r="H196" s="349"/>
      <c r="I196" s="448"/>
      <c r="J196" s="441"/>
    </row>
    <row r="197" spans="1:10" s="431" customFormat="1" ht="20.25" customHeight="1" x14ac:dyDescent="0.25">
      <c r="A197" s="536"/>
      <c r="B197" s="346"/>
      <c r="C197" s="368" t="s">
        <v>2130</v>
      </c>
      <c r="D197" s="351" t="s">
        <v>1751</v>
      </c>
      <c r="E197" s="437" t="s">
        <v>276</v>
      </c>
      <c r="F197" s="349"/>
      <c r="G197" s="349"/>
      <c r="H197" s="349"/>
      <c r="I197" s="448"/>
      <c r="J197" s="441"/>
    </row>
    <row r="198" spans="1:10" s="431" customFormat="1" ht="20.25" customHeight="1" x14ac:dyDescent="0.25">
      <c r="A198" s="536"/>
      <c r="B198" s="346"/>
      <c r="C198" s="368" t="s">
        <v>2131</v>
      </c>
      <c r="D198" s="351"/>
      <c r="E198" s="437" t="s">
        <v>276</v>
      </c>
      <c r="F198" s="349"/>
      <c r="G198" s="349"/>
      <c r="H198" s="349"/>
      <c r="I198" s="448"/>
      <c r="J198" s="441"/>
    </row>
    <row r="199" spans="1:10" s="431" customFormat="1" ht="20.25" customHeight="1" x14ac:dyDescent="0.25">
      <c r="A199" s="536"/>
      <c r="B199" s="346"/>
      <c r="C199" s="368" t="s">
        <v>2132</v>
      </c>
      <c r="D199" s="351" t="s">
        <v>1751</v>
      </c>
      <c r="E199" s="437" t="s">
        <v>276</v>
      </c>
      <c r="F199" s="349"/>
      <c r="G199" s="349"/>
      <c r="H199" s="349"/>
      <c r="I199" s="448"/>
      <c r="J199" s="441"/>
    </row>
    <row r="200" spans="1:10" s="431" customFormat="1" ht="20.25" customHeight="1" x14ac:dyDescent="0.25">
      <c r="A200" s="536"/>
      <c r="B200" s="346"/>
      <c r="C200" s="368" t="s">
        <v>2133</v>
      </c>
      <c r="D200" s="351" t="s">
        <v>1752</v>
      </c>
      <c r="E200" s="437" t="s">
        <v>276</v>
      </c>
      <c r="F200" s="349"/>
      <c r="G200" s="349"/>
      <c r="H200" s="349"/>
      <c r="I200" s="448"/>
      <c r="J200" s="441"/>
    </row>
    <row r="201" spans="1:10" s="431" customFormat="1" ht="20.25" customHeight="1" x14ac:dyDescent="0.25">
      <c r="A201" s="536"/>
      <c r="B201" s="346"/>
      <c r="C201" s="368" t="s">
        <v>2134</v>
      </c>
      <c r="D201" s="351"/>
      <c r="E201" s="437" t="s">
        <v>276</v>
      </c>
      <c r="F201" s="349"/>
      <c r="G201" s="349"/>
      <c r="H201" s="349"/>
      <c r="I201" s="448"/>
      <c r="J201" s="441"/>
    </row>
    <row r="202" spans="1:10" s="431" customFormat="1" ht="20.25" customHeight="1" x14ac:dyDescent="0.25">
      <c r="A202" s="536"/>
      <c r="B202" s="346"/>
      <c r="C202" s="368" t="s">
        <v>2135</v>
      </c>
      <c r="D202" s="351"/>
      <c r="E202" s="437" t="s">
        <v>276</v>
      </c>
      <c r="F202" s="349"/>
      <c r="G202" s="349"/>
      <c r="H202" s="349"/>
      <c r="I202" s="448"/>
      <c r="J202" s="441"/>
    </row>
    <row r="203" spans="1:10" s="431" customFormat="1" ht="20.25" customHeight="1" x14ac:dyDescent="0.25">
      <c r="A203" s="536"/>
      <c r="B203" s="346"/>
      <c r="C203" s="368" t="s">
        <v>2136</v>
      </c>
      <c r="D203" s="351"/>
      <c r="E203" s="437" t="s">
        <v>276</v>
      </c>
      <c r="F203" s="349"/>
      <c r="G203" s="349"/>
      <c r="H203" s="349"/>
      <c r="I203" s="448"/>
      <c r="J203" s="441"/>
    </row>
    <row r="204" spans="1:10" s="431" customFormat="1" ht="20.25" customHeight="1" x14ac:dyDescent="0.25">
      <c r="A204" s="536"/>
      <c r="B204" s="346"/>
      <c r="C204" s="368" t="s">
        <v>1771</v>
      </c>
      <c r="D204" s="351" t="s">
        <v>1752</v>
      </c>
      <c r="E204" s="437" t="s">
        <v>276</v>
      </c>
      <c r="F204" s="349"/>
      <c r="G204" s="349"/>
      <c r="H204" s="349"/>
      <c r="I204" s="448"/>
      <c r="J204" s="441"/>
    </row>
    <row r="205" spans="1:10" s="431" customFormat="1" ht="20.25" customHeight="1" x14ac:dyDescent="0.25">
      <c r="A205" s="536"/>
      <c r="B205" s="346"/>
      <c r="C205" s="368" t="s">
        <v>2137</v>
      </c>
      <c r="D205" s="351"/>
      <c r="E205" s="437" t="s">
        <v>276</v>
      </c>
      <c r="F205" s="349"/>
      <c r="G205" s="349"/>
      <c r="H205" s="349"/>
      <c r="I205" s="448"/>
      <c r="J205" s="441"/>
    </row>
    <row r="206" spans="1:10" s="431" customFormat="1" ht="20.25" customHeight="1" x14ac:dyDescent="0.25">
      <c r="A206" s="536"/>
      <c r="B206" s="346"/>
      <c r="C206" s="368" t="s">
        <v>2138</v>
      </c>
      <c r="D206" s="351" t="s">
        <v>1748</v>
      </c>
      <c r="E206" s="437" t="s">
        <v>276</v>
      </c>
      <c r="F206" s="349"/>
      <c r="G206" s="349"/>
      <c r="H206" s="349"/>
      <c r="I206" s="448"/>
      <c r="J206" s="441"/>
    </row>
    <row r="207" spans="1:10" s="431" customFormat="1" ht="20.25" customHeight="1" x14ac:dyDescent="0.25">
      <c r="A207" s="536"/>
      <c r="B207" s="346"/>
      <c r="C207" s="368" t="s">
        <v>2139</v>
      </c>
      <c r="D207" s="351"/>
      <c r="E207" s="437" t="s">
        <v>276</v>
      </c>
      <c r="F207" s="349"/>
      <c r="G207" s="349"/>
      <c r="H207" s="349"/>
      <c r="I207" s="448"/>
      <c r="J207" s="441"/>
    </row>
    <row r="208" spans="1:10" s="431" customFormat="1" ht="20.25" customHeight="1" x14ac:dyDescent="0.25">
      <c r="A208" s="536"/>
      <c r="B208" s="346"/>
      <c r="C208" s="368" t="s">
        <v>2140</v>
      </c>
      <c r="D208" s="351" t="s">
        <v>1748</v>
      </c>
      <c r="E208" s="437" t="s">
        <v>276</v>
      </c>
      <c r="F208" s="349"/>
      <c r="G208" s="349"/>
      <c r="H208" s="349"/>
      <c r="I208" s="448"/>
      <c r="J208" s="441"/>
    </row>
    <row r="209" spans="1:10" s="431" customFormat="1" ht="20.25" customHeight="1" x14ac:dyDescent="0.25">
      <c r="A209" s="536"/>
      <c r="B209" s="346"/>
      <c r="C209" s="368" t="s">
        <v>2141</v>
      </c>
      <c r="D209" s="351" t="s">
        <v>1752</v>
      </c>
      <c r="E209" s="437" t="s">
        <v>276</v>
      </c>
      <c r="F209" s="349"/>
      <c r="G209" s="349"/>
      <c r="H209" s="349"/>
      <c r="I209" s="448"/>
      <c r="J209" s="441"/>
    </row>
    <row r="210" spans="1:10" s="431" customFormat="1" ht="20.25" customHeight="1" x14ac:dyDescent="0.25">
      <c r="A210" s="536"/>
      <c r="B210" s="346"/>
      <c r="C210" s="368" t="s">
        <v>1705</v>
      </c>
      <c r="D210" s="351" t="s">
        <v>1706</v>
      </c>
      <c r="E210" s="437" t="s">
        <v>276</v>
      </c>
      <c r="F210" s="349"/>
      <c r="G210" s="349"/>
      <c r="H210" s="349"/>
      <c r="I210" s="448"/>
      <c r="J210" s="441"/>
    </row>
    <row r="211" spans="1:10" s="431" customFormat="1" ht="20.25" customHeight="1" x14ac:dyDescent="0.25">
      <c r="A211" s="536">
        <v>35</v>
      </c>
      <c r="B211" s="346"/>
      <c r="C211" s="347" t="s">
        <v>1772</v>
      </c>
      <c r="D211" s="351"/>
      <c r="E211" s="437" t="s">
        <v>276</v>
      </c>
      <c r="F211" s="349"/>
      <c r="G211" s="349"/>
      <c r="H211" s="349"/>
      <c r="I211" s="357" t="s">
        <v>2144</v>
      </c>
      <c r="J211" s="441"/>
    </row>
    <row r="212" spans="1:10" s="431" customFormat="1" ht="20.25" customHeight="1" x14ac:dyDescent="0.25">
      <c r="A212" s="536"/>
      <c r="B212" s="346"/>
      <c r="C212" s="368" t="s">
        <v>2125</v>
      </c>
      <c r="D212" s="351"/>
      <c r="E212" s="437" t="s">
        <v>276</v>
      </c>
      <c r="F212" s="349"/>
      <c r="G212" s="349"/>
      <c r="H212" s="349"/>
      <c r="I212" s="448"/>
      <c r="J212" s="441"/>
    </row>
    <row r="213" spans="1:10" s="431" customFormat="1" ht="20.25" customHeight="1" x14ac:dyDescent="0.25">
      <c r="A213" s="536"/>
      <c r="B213" s="346"/>
      <c r="C213" s="368" t="s">
        <v>2126</v>
      </c>
      <c r="D213" s="351"/>
      <c r="E213" s="437" t="s">
        <v>276</v>
      </c>
      <c r="F213" s="349"/>
      <c r="G213" s="349"/>
      <c r="H213" s="349"/>
      <c r="I213" s="448"/>
      <c r="J213" s="441"/>
    </row>
    <row r="214" spans="1:10" s="431" customFormat="1" ht="20.25" customHeight="1" x14ac:dyDescent="0.25">
      <c r="A214" s="536"/>
      <c r="B214" s="346"/>
      <c r="C214" s="368" t="s">
        <v>2127</v>
      </c>
      <c r="D214" s="351"/>
      <c r="E214" s="437" t="s">
        <v>276</v>
      </c>
      <c r="F214" s="349"/>
      <c r="G214" s="349"/>
      <c r="H214" s="349"/>
      <c r="I214" s="448"/>
      <c r="J214" s="441"/>
    </row>
    <row r="215" spans="1:10" s="431" customFormat="1" ht="20.25" customHeight="1" x14ac:dyDescent="0.25">
      <c r="A215" s="536"/>
      <c r="B215" s="346"/>
      <c r="C215" s="368" t="s">
        <v>2128</v>
      </c>
      <c r="D215" s="351" t="s">
        <v>1753</v>
      </c>
      <c r="E215" s="437" t="s">
        <v>276</v>
      </c>
      <c r="F215" s="349"/>
      <c r="G215" s="349"/>
      <c r="H215" s="349"/>
      <c r="I215" s="448"/>
      <c r="J215" s="441"/>
    </row>
    <row r="216" spans="1:10" s="431" customFormat="1" ht="20.25" customHeight="1" x14ac:dyDescent="0.25">
      <c r="A216" s="536"/>
      <c r="B216" s="346"/>
      <c r="C216" s="368" t="s">
        <v>2129</v>
      </c>
      <c r="D216" s="351"/>
      <c r="E216" s="437" t="s">
        <v>276</v>
      </c>
      <c r="F216" s="349"/>
      <c r="G216" s="349"/>
      <c r="H216" s="349"/>
      <c r="I216" s="448"/>
      <c r="J216" s="441"/>
    </row>
    <row r="217" spans="1:10" s="431" customFormat="1" ht="20.25" customHeight="1" x14ac:dyDescent="0.25">
      <c r="A217" s="536"/>
      <c r="B217" s="346"/>
      <c r="C217" s="368" t="s">
        <v>2130</v>
      </c>
      <c r="D217" s="351" t="s">
        <v>1751</v>
      </c>
      <c r="E217" s="437" t="s">
        <v>276</v>
      </c>
      <c r="F217" s="349"/>
      <c r="G217" s="349"/>
      <c r="H217" s="349"/>
      <c r="I217" s="448"/>
      <c r="J217" s="441"/>
    </row>
    <row r="218" spans="1:10" s="431" customFormat="1" ht="20.25" customHeight="1" x14ac:dyDescent="0.25">
      <c r="A218" s="536"/>
      <c r="B218" s="346"/>
      <c r="C218" s="368" t="s">
        <v>2131</v>
      </c>
      <c r="D218" s="351"/>
      <c r="E218" s="437" t="s">
        <v>276</v>
      </c>
      <c r="F218" s="349"/>
      <c r="G218" s="349"/>
      <c r="H218" s="349"/>
      <c r="I218" s="448"/>
      <c r="J218" s="441"/>
    </row>
    <row r="219" spans="1:10" s="431" customFormat="1" ht="20.25" customHeight="1" x14ac:dyDescent="0.25">
      <c r="A219" s="536"/>
      <c r="B219" s="346"/>
      <c r="C219" s="368" t="s">
        <v>2132</v>
      </c>
      <c r="D219" s="351" t="s">
        <v>1751</v>
      </c>
      <c r="E219" s="437" t="s">
        <v>276</v>
      </c>
      <c r="F219" s="349"/>
      <c r="G219" s="349"/>
      <c r="H219" s="349"/>
      <c r="I219" s="448"/>
      <c r="J219" s="441"/>
    </row>
    <row r="220" spans="1:10" s="431" customFormat="1" ht="20.25" customHeight="1" x14ac:dyDescent="0.25">
      <c r="A220" s="536"/>
      <c r="B220" s="346"/>
      <c r="C220" s="368" t="s">
        <v>2133</v>
      </c>
      <c r="D220" s="351" t="s">
        <v>1753</v>
      </c>
      <c r="E220" s="437" t="s">
        <v>276</v>
      </c>
      <c r="F220" s="349"/>
      <c r="G220" s="349"/>
      <c r="H220" s="349"/>
      <c r="I220" s="448"/>
      <c r="J220" s="441"/>
    </row>
    <row r="221" spans="1:10" s="431" customFormat="1" ht="20.25" customHeight="1" x14ac:dyDescent="0.25">
      <c r="A221" s="536"/>
      <c r="B221" s="346"/>
      <c r="C221" s="368" t="s">
        <v>2134</v>
      </c>
      <c r="D221" s="351"/>
      <c r="E221" s="437" t="s">
        <v>276</v>
      </c>
      <c r="F221" s="349"/>
      <c r="G221" s="349"/>
      <c r="H221" s="349"/>
      <c r="I221" s="448"/>
      <c r="J221" s="441"/>
    </row>
    <row r="222" spans="1:10" s="431" customFormat="1" ht="20.25" customHeight="1" x14ac:dyDescent="0.25">
      <c r="A222" s="536"/>
      <c r="B222" s="346"/>
      <c r="C222" s="368" t="s">
        <v>2135</v>
      </c>
      <c r="D222" s="351"/>
      <c r="E222" s="437" t="s">
        <v>276</v>
      </c>
      <c r="F222" s="349"/>
      <c r="G222" s="349"/>
      <c r="H222" s="349"/>
      <c r="I222" s="448"/>
      <c r="J222" s="441"/>
    </row>
    <row r="223" spans="1:10" s="431" customFormat="1" ht="20.25" customHeight="1" x14ac:dyDescent="0.25">
      <c r="A223" s="536"/>
      <c r="B223" s="346"/>
      <c r="C223" s="368" t="s">
        <v>2136</v>
      </c>
      <c r="D223" s="351"/>
      <c r="E223" s="437" t="s">
        <v>276</v>
      </c>
      <c r="F223" s="349"/>
      <c r="G223" s="349"/>
      <c r="H223" s="349"/>
      <c r="I223" s="448"/>
      <c r="J223" s="441"/>
    </row>
    <row r="224" spans="1:10" s="431" customFormat="1" ht="20.25" customHeight="1" x14ac:dyDescent="0.25">
      <c r="A224" s="536"/>
      <c r="B224" s="346"/>
      <c r="C224" s="368" t="s">
        <v>1771</v>
      </c>
      <c r="D224" s="351" t="s">
        <v>1753</v>
      </c>
      <c r="E224" s="437" t="s">
        <v>276</v>
      </c>
      <c r="F224" s="349"/>
      <c r="G224" s="349"/>
      <c r="H224" s="349"/>
      <c r="I224" s="448"/>
      <c r="J224" s="441"/>
    </row>
    <row r="225" spans="1:10" s="431" customFormat="1" ht="20.25" customHeight="1" x14ac:dyDescent="0.25">
      <c r="A225" s="536"/>
      <c r="B225" s="346"/>
      <c r="C225" s="368" t="s">
        <v>2137</v>
      </c>
      <c r="D225" s="351"/>
      <c r="E225" s="437" t="s">
        <v>276</v>
      </c>
      <c r="F225" s="349"/>
      <c r="G225" s="349"/>
      <c r="H225" s="349"/>
      <c r="I225" s="448"/>
      <c r="J225" s="441"/>
    </row>
    <row r="226" spans="1:10" s="431" customFormat="1" ht="20.25" customHeight="1" x14ac:dyDescent="0.25">
      <c r="A226" s="536"/>
      <c r="B226" s="346"/>
      <c r="C226" s="368" t="s">
        <v>2138</v>
      </c>
      <c r="D226" s="351" t="s">
        <v>1748</v>
      </c>
      <c r="E226" s="437" t="s">
        <v>276</v>
      </c>
      <c r="F226" s="349"/>
      <c r="G226" s="349"/>
      <c r="H226" s="349"/>
      <c r="I226" s="448"/>
      <c r="J226" s="441"/>
    </row>
    <row r="227" spans="1:10" s="431" customFormat="1" ht="20.25" customHeight="1" x14ac:dyDescent="0.25">
      <c r="A227" s="536"/>
      <c r="B227" s="346"/>
      <c r="C227" s="368" t="s">
        <v>2139</v>
      </c>
      <c r="D227" s="351"/>
      <c r="E227" s="437" t="s">
        <v>276</v>
      </c>
      <c r="F227" s="349"/>
      <c r="G227" s="349"/>
      <c r="H227" s="349"/>
      <c r="I227" s="448"/>
      <c r="J227" s="441"/>
    </row>
    <row r="228" spans="1:10" s="431" customFormat="1" ht="20.25" customHeight="1" x14ac:dyDescent="0.25">
      <c r="A228" s="536"/>
      <c r="B228" s="346"/>
      <c r="C228" s="368" t="s">
        <v>2140</v>
      </c>
      <c r="D228" s="351" t="s">
        <v>1748</v>
      </c>
      <c r="E228" s="437" t="s">
        <v>276</v>
      </c>
      <c r="F228" s="349"/>
      <c r="G228" s="349"/>
      <c r="H228" s="349"/>
      <c r="I228" s="448"/>
      <c r="J228" s="441"/>
    </row>
    <row r="229" spans="1:10" s="431" customFormat="1" ht="20.25" customHeight="1" x14ac:dyDescent="0.25">
      <c r="A229" s="536"/>
      <c r="B229" s="346"/>
      <c r="C229" s="368" t="s">
        <v>2141</v>
      </c>
      <c r="D229" s="351" t="s">
        <v>1753</v>
      </c>
      <c r="E229" s="437" t="s">
        <v>276</v>
      </c>
      <c r="F229" s="349"/>
      <c r="G229" s="349"/>
      <c r="H229" s="349"/>
      <c r="I229" s="448"/>
      <c r="J229" s="441"/>
    </row>
    <row r="230" spans="1:10" s="431" customFormat="1" ht="20.25" customHeight="1" x14ac:dyDescent="0.25">
      <c r="A230" s="536"/>
      <c r="B230" s="346"/>
      <c r="C230" s="368" t="s">
        <v>1705</v>
      </c>
      <c r="D230" s="351" t="s">
        <v>1706</v>
      </c>
      <c r="E230" s="437" t="s">
        <v>276</v>
      </c>
      <c r="F230" s="349"/>
      <c r="G230" s="349"/>
      <c r="H230" s="349"/>
      <c r="I230" s="448"/>
      <c r="J230" s="441"/>
    </row>
    <row r="231" spans="1:10" s="431" customFormat="1" ht="20.25" customHeight="1" x14ac:dyDescent="0.25">
      <c r="A231" s="537">
        <v>36</v>
      </c>
      <c r="B231" s="346"/>
      <c r="C231" s="360" t="s">
        <v>2145</v>
      </c>
      <c r="D231" s="351"/>
      <c r="E231" s="437" t="s">
        <v>276</v>
      </c>
      <c r="F231" s="349"/>
      <c r="G231" s="361" t="s">
        <v>1754</v>
      </c>
      <c r="H231" s="349"/>
      <c r="I231" s="361"/>
      <c r="J231" s="441"/>
    </row>
    <row r="232" spans="1:10" s="431" customFormat="1" ht="20.25" customHeight="1" x14ac:dyDescent="0.25">
      <c r="A232" s="538"/>
      <c r="B232" s="346"/>
      <c r="C232" s="1" t="s">
        <v>1705</v>
      </c>
      <c r="D232" s="351" t="s">
        <v>1706</v>
      </c>
      <c r="E232" s="437" t="s">
        <v>276</v>
      </c>
      <c r="F232" s="349"/>
      <c r="G232" s="349"/>
      <c r="H232" s="349"/>
      <c r="I232" s="448"/>
      <c r="J232" s="441"/>
    </row>
    <row r="233" spans="1:10" s="431" customFormat="1" ht="20.25" customHeight="1" x14ac:dyDescent="0.25">
      <c r="A233" s="536">
        <v>37</v>
      </c>
      <c r="B233" s="346"/>
      <c r="C233" s="347" t="s">
        <v>1755</v>
      </c>
      <c r="D233" s="424"/>
      <c r="E233" s="437" t="s">
        <v>276</v>
      </c>
      <c r="F233" s="349"/>
      <c r="G233" s="349"/>
      <c r="H233" s="349"/>
      <c r="I233" s="449" t="s">
        <v>2146</v>
      </c>
      <c r="J233" s="441"/>
    </row>
    <row r="234" spans="1:10" s="431" customFormat="1" ht="20.25" customHeight="1" x14ac:dyDescent="0.25">
      <c r="A234" s="536"/>
      <c r="B234" s="346"/>
      <c r="C234" s="368" t="s">
        <v>1705</v>
      </c>
      <c r="D234" s="351" t="s">
        <v>1706</v>
      </c>
      <c r="E234" s="437" t="s">
        <v>276</v>
      </c>
      <c r="F234" s="349"/>
      <c r="G234" s="349"/>
      <c r="H234" s="349"/>
      <c r="I234" s="448"/>
      <c r="J234" s="441"/>
    </row>
  </sheetData>
  <mergeCells count="46">
    <mergeCell ref="A56:A58"/>
    <mergeCell ref="C1:D8"/>
    <mergeCell ref="A10:A11"/>
    <mergeCell ref="A12:A13"/>
    <mergeCell ref="A14:A15"/>
    <mergeCell ref="A16:A17"/>
    <mergeCell ref="A18:A19"/>
    <mergeCell ref="A20:A21"/>
    <mergeCell ref="A22:A41"/>
    <mergeCell ref="A42:A51"/>
    <mergeCell ref="A52:A53"/>
    <mergeCell ref="A54:A55"/>
    <mergeCell ref="A87:A93"/>
    <mergeCell ref="A59:A61"/>
    <mergeCell ref="A62:A63"/>
    <mergeCell ref="A64:A66"/>
    <mergeCell ref="A67:A68"/>
    <mergeCell ref="A69:A71"/>
    <mergeCell ref="A72:A73"/>
    <mergeCell ref="A74:A75"/>
    <mergeCell ref="A76:A78"/>
    <mergeCell ref="A79:A81"/>
    <mergeCell ref="A82:A83"/>
    <mergeCell ref="A84:A86"/>
    <mergeCell ref="A126:A128"/>
    <mergeCell ref="A94:A100"/>
    <mergeCell ref="A101:A102"/>
    <mergeCell ref="A103:A104"/>
    <mergeCell ref="A105:A107"/>
    <mergeCell ref="A108:A109"/>
    <mergeCell ref="A110:A112"/>
    <mergeCell ref="A113:A115"/>
    <mergeCell ref="A116:A117"/>
    <mergeCell ref="A118:A120"/>
    <mergeCell ref="A121:A123"/>
    <mergeCell ref="A124:A125"/>
    <mergeCell ref="A191:A210"/>
    <mergeCell ref="A211:A230"/>
    <mergeCell ref="A231:A232"/>
    <mergeCell ref="A233:A234"/>
    <mergeCell ref="A129:A131"/>
    <mergeCell ref="A132:A135"/>
    <mergeCell ref="A136:A143"/>
    <mergeCell ref="A144:A150"/>
    <mergeCell ref="A151:A170"/>
    <mergeCell ref="A171:A190"/>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P229"/>
  <sheetViews>
    <sheetView topLeftCell="C97" zoomScalePageLayoutView="150" workbookViewId="0">
      <selection activeCell="F174" sqref="F174"/>
    </sheetView>
  </sheetViews>
  <sheetFormatPr defaultColWidth="8.625" defaultRowHeight="15.75" x14ac:dyDescent="0.25"/>
  <cols>
    <col min="1" max="1" width="8.625" style="170" customWidth="1"/>
    <col min="2" max="2" width="11" style="171" hidden="1" customWidth="1"/>
    <col min="3" max="3" width="8.625" style="171" customWidth="1"/>
    <col min="4" max="4" width="15.625" style="171" customWidth="1"/>
    <col min="5" max="5" width="46.625" style="171" customWidth="1"/>
    <col min="6" max="6" width="13.625" style="170" bestFit="1" customWidth="1"/>
    <col min="7" max="7" width="13.625" style="171" bestFit="1" customWidth="1"/>
    <col min="8" max="8" width="19.625" style="171" customWidth="1"/>
    <col min="9" max="9" width="23.625" style="171" bestFit="1" customWidth="1"/>
    <col min="10" max="10" width="45.125" style="174" customWidth="1"/>
    <col min="11" max="11" width="67.375" style="174" customWidth="1"/>
    <col min="12" max="12" width="54.125" style="171" customWidth="1"/>
    <col min="13" max="13" width="25.625" style="171" customWidth="1"/>
    <col min="14" max="14" width="24.625" style="171" hidden="1" customWidth="1"/>
    <col min="15" max="15" width="17.625" style="171" hidden="1" customWidth="1"/>
    <col min="16" max="16384" width="8.625" style="171"/>
  </cols>
  <sheetData>
    <row r="1" spans="1:13" ht="15.6" customHeight="1" x14ac:dyDescent="0.25">
      <c r="E1" s="551" t="s">
        <v>1093</v>
      </c>
      <c r="F1" s="551"/>
      <c r="G1" s="172"/>
      <c r="H1" s="125" t="s">
        <v>229</v>
      </c>
      <c r="I1" s="173"/>
    </row>
    <row r="2" spans="1:13" ht="16.5" customHeight="1" x14ac:dyDescent="0.25">
      <c r="E2" s="551"/>
      <c r="F2" s="551"/>
      <c r="G2" s="175" t="s">
        <v>460</v>
      </c>
      <c r="H2" s="158">
        <f>COUNTIF(G10:G245,"Not POR")</f>
        <v>0</v>
      </c>
      <c r="I2" s="176"/>
    </row>
    <row r="3" spans="1:13" ht="16.5" customHeight="1" x14ac:dyDescent="0.25">
      <c r="E3" s="551"/>
      <c r="F3" s="551"/>
      <c r="G3" s="177" t="s">
        <v>461</v>
      </c>
      <c r="H3" s="158">
        <f>COUNTIF(G12:G246,"CHN validation")</f>
        <v>0</v>
      </c>
      <c r="I3" s="176"/>
    </row>
    <row r="4" spans="1:13" ht="17.100000000000001" customHeight="1" x14ac:dyDescent="0.25">
      <c r="E4" s="551"/>
      <c r="F4" s="551"/>
      <c r="G4" s="178" t="s">
        <v>50</v>
      </c>
      <c r="H4" s="158">
        <f>COUNTIF(G12:G247,"New Item")</f>
        <v>3</v>
      </c>
      <c r="I4" s="176"/>
    </row>
    <row r="5" spans="1:13" ht="19.5" customHeight="1" x14ac:dyDescent="0.25">
      <c r="A5" s="171"/>
      <c r="E5" s="551"/>
      <c r="F5" s="551"/>
      <c r="G5" s="179" t="s">
        <v>462</v>
      </c>
      <c r="H5" s="158">
        <f>COUNTIF(G13:G248,"Pending update")</f>
        <v>0</v>
      </c>
      <c r="J5" s="171"/>
      <c r="K5" s="171"/>
    </row>
    <row r="6" spans="1:13" ht="19.5" customHeight="1" x14ac:dyDescent="0.25">
      <c r="E6" s="551"/>
      <c r="F6" s="551"/>
      <c r="G6" s="180" t="s">
        <v>52</v>
      </c>
      <c r="H6" s="158">
        <f>COUNTIF(G14:G249,"Modified")</f>
        <v>4</v>
      </c>
      <c r="I6" s="176"/>
    </row>
    <row r="7" spans="1:13" ht="18.75" customHeight="1" x14ac:dyDescent="0.25">
      <c r="E7" s="551"/>
      <c r="F7" s="551"/>
      <c r="G7" s="181" t="s">
        <v>463</v>
      </c>
      <c r="H7" s="158">
        <f>COUNTIF(G10:G245,"Ready")</f>
        <v>179</v>
      </c>
      <c r="I7" s="176"/>
    </row>
    <row r="8" spans="1:13" ht="17.25" customHeight="1" thickBot="1" x14ac:dyDescent="0.3">
      <c r="E8" s="551"/>
      <c r="F8" s="551"/>
      <c r="G8" s="182" t="s">
        <v>464</v>
      </c>
      <c r="H8" s="183">
        <f>COUNTIF(G16:G251,"Not ready")</f>
        <v>0</v>
      </c>
      <c r="I8" s="176"/>
    </row>
    <row r="9" spans="1:13" ht="64.5" customHeight="1" x14ac:dyDescent="0.25">
      <c r="A9" s="184" t="s">
        <v>53</v>
      </c>
      <c r="B9" s="185" t="s">
        <v>465</v>
      </c>
      <c r="C9" s="185" t="s">
        <v>578</v>
      </c>
      <c r="D9" s="5" t="s">
        <v>640</v>
      </c>
      <c r="E9" s="5" t="s">
        <v>641</v>
      </c>
      <c r="F9" s="186" t="s">
        <v>466</v>
      </c>
      <c r="G9" s="186" t="s">
        <v>467</v>
      </c>
      <c r="H9" s="186" t="s">
        <v>468</v>
      </c>
      <c r="I9" s="186" t="s">
        <v>469</v>
      </c>
      <c r="J9" s="186" t="s">
        <v>470</v>
      </c>
      <c r="K9" s="186" t="s">
        <v>471</v>
      </c>
      <c r="L9" s="187" t="s">
        <v>6</v>
      </c>
    </row>
    <row r="10" spans="1:13" ht="18.75" customHeight="1" x14ac:dyDescent="0.25">
      <c r="A10" s="188">
        <v>1</v>
      </c>
      <c r="B10" s="189"/>
      <c r="C10" s="189"/>
      <c r="D10" s="100" t="s">
        <v>643</v>
      </c>
      <c r="E10" s="297" t="s">
        <v>1094</v>
      </c>
      <c r="F10" s="190"/>
      <c r="G10" s="146" t="s">
        <v>7</v>
      </c>
      <c r="H10" s="189"/>
      <c r="I10" s="189"/>
      <c r="J10" s="191"/>
      <c r="K10" s="193"/>
      <c r="L10" s="461" t="s">
        <v>2225</v>
      </c>
    </row>
    <row r="11" spans="1:13" ht="18.75" customHeight="1" x14ac:dyDescent="0.25">
      <c r="A11" s="188">
        <v>2</v>
      </c>
      <c r="B11" s="189"/>
      <c r="C11" s="189"/>
      <c r="D11" s="73" t="s">
        <v>643</v>
      </c>
      <c r="E11" s="297" t="s">
        <v>652</v>
      </c>
      <c r="F11" s="190"/>
      <c r="G11" s="146" t="s">
        <v>7</v>
      </c>
      <c r="H11" s="189"/>
      <c r="I11" s="189"/>
      <c r="J11" s="191"/>
      <c r="K11" s="193"/>
      <c r="L11" s="462"/>
    </row>
    <row r="12" spans="1:13" s="200" customFormat="1" ht="17.25" customHeight="1" x14ac:dyDescent="0.25">
      <c r="A12" s="188">
        <v>3</v>
      </c>
      <c r="B12" s="195"/>
      <c r="C12" s="195"/>
      <c r="D12" s="100" t="s">
        <v>644</v>
      </c>
      <c r="E12" s="100" t="s">
        <v>1097</v>
      </c>
      <c r="F12" s="196"/>
      <c r="G12" s="146" t="s">
        <v>7</v>
      </c>
      <c r="H12" s="195"/>
      <c r="I12" s="195"/>
      <c r="J12" s="197" t="s">
        <v>472</v>
      </c>
      <c r="K12" s="299"/>
      <c r="L12" s="199"/>
    </row>
    <row r="13" spans="1:13" ht="17.25" customHeight="1" x14ac:dyDescent="0.25">
      <c r="A13" s="188">
        <v>4</v>
      </c>
      <c r="B13" s="189"/>
      <c r="C13" s="189"/>
      <c r="D13" s="100" t="s">
        <v>678</v>
      </c>
      <c r="E13" s="100" t="s">
        <v>679</v>
      </c>
      <c r="F13" s="190"/>
      <c r="G13" s="146" t="s">
        <v>7</v>
      </c>
      <c r="H13" s="189"/>
      <c r="I13" s="189"/>
      <c r="J13" s="201"/>
      <c r="K13" s="192" t="s">
        <v>1787</v>
      </c>
      <c r="L13" s="194"/>
    </row>
    <row r="14" spans="1:13" ht="17.100000000000001" customHeight="1" x14ac:dyDescent="0.25">
      <c r="A14" s="188">
        <v>5</v>
      </c>
      <c r="B14" s="189"/>
      <c r="C14" s="189"/>
      <c r="D14" s="100" t="s">
        <v>678</v>
      </c>
      <c r="E14" s="100" t="s">
        <v>681</v>
      </c>
      <c r="F14" s="190"/>
      <c r="G14" s="146" t="s">
        <v>7</v>
      </c>
      <c r="H14" s="189"/>
      <c r="I14" s="189" t="s">
        <v>473</v>
      </c>
      <c r="J14" s="191"/>
      <c r="K14" s="192" t="s">
        <v>474</v>
      </c>
      <c r="L14" s="194"/>
    </row>
    <row r="15" spans="1:13" ht="17.100000000000001" customHeight="1" x14ac:dyDescent="0.25">
      <c r="A15" s="188">
        <v>6</v>
      </c>
      <c r="B15" s="189"/>
      <c r="C15" s="189"/>
      <c r="D15" s="100" t="s">
        <v>678</v>
      </c>
      <c r="E15" s="100" t="s">
        <v>682</v>
      </c>
      <c r="F15" s="190"/>
      <c r="G15" s="146" t="s">
        <v>7</v>
      </c>
      <c r="H15" s="189"/>
      <c r="I15" s="190"/>
      <c r="J15" s="189"/>
      <c r="K15" s="192"/>
      <c r="L15" s="194"/>
      <c r="M15" s="202"/>
    </row>
    <row r="16" spans="1:13" ht="17.100000000000001" customHeight="1" x14ac:dyDescent="0.25">
      <c r="A16" s="188">
        <v>7</v>
      </c>
      <c r="B16" s="190"/>
      <c r="C16" s="190"/>
      <c r="D16" s="73" t="s">
        <v>683</v>
      </c>
      <c r="E16" s="297" t="s">
        <v>856</v>
      </c>
      <c r="F16" s="190" t="s">
        <v>475</v>
      </c>
      <c r="G16" s="146" t="s">
        <v>7</v>
      </c>
      <c r="H16" s="189"/>
      <c r="I16" s="189"/>
      <c r="J16" s="191"/>
      <c r="K16" s="192" t="s">
        <v>476</v>
      </c>
      <c r="L16" s="194"/>
      <c r="M16" s="202"/>
    </row>
    <row r="17" spans="1:15" ht="17.100000000000001" customHeight="1" x14ac:dyDescent="0.25">
      <c r="A17" s="188">
        <v>8</v>
      </c>
      <c r="B17" s="189"/>
      <c r="C17" s="189"/>
      <c r="D17" s="73" t="s">
        <v>683</v>
      </c>
      <c r="E17" s="297" t="s">
        <v>857</v>
      </c>
      <c r="F17" s="190" t="s">
        <v>10</v>
      </c>
      <c r="G17" s="146" t="s">
        <v>7</v>
      </c>
      <c r="H17" s="189"/>
      <c r="I17" s="189"/>
      <c r="J17" s="191"/>
      <c r="K17" s="192" t="s">
        <v>477</v>
      </c>
      <c r="L17" s="194"/>
      <c r="M17" s="202"/>
      <c r="O17" s="203"/>
    </row>
    <row r="18" spans="1:15" ht="17.100000000000001" customHeight="1" x14ac:dyDescent="0.25">
      <c r="A18" s="188">
        <v>9</v>
      </c>
      <c r="B18" s="189"/>
      <c r="C18" s="189"/>
      <c r="D18" s="100" t="s">
        <v>683</v>
      </c>
      <c r="E18" s="100" t="s">
        <v>918</v>
      </c>
      <c r="F18" s="190"/>
      <c r="G18" s="146" t="s">
        <v>7</v>
      </c>
      <c r="H18" s="189"/>
      <c r="I18" s="189"/>
      <c r="J18" s="191"/>
      <c r="K18" s="263" t="s">
        <v>638</v>
      </c>
      <c r="L18" s="194"/>
      <c r="M18" s="202"/>
      <c r="O18" s="203"/>
    </row>
    <row r="19" spans="1:15" s="1" customFormat="1" ht="16.5" customHeight="1" x14ac:dyDescent="0.25">
      <c r="A19" s="188">
        <v>10</v>
      </c>
      <c r="B19" s="400"/>
      <c r="C19" s="400"/>
      <c r="D19" s="73" t="s">
        <v>683</v>
      </c>
      <c r="E19" s="383" t="s">
        <v>1867</v>
      </c>
      <c r="F19" s="287"/>
      <c r="G19" s="146" t="s">
        <v>7</v>
      </c>
      <c r="H19" s="400"/>
      <c r="I19" s="401"/>
      <c r="J19" s="385"/>
      <c r="K19" s="402" t="s">
        <v>1870</v>
      </c>
      <c r="L19" s="194" t="s">
        <v>1871</v>
      </c>
    </row>
    <row r="20" spans="1:15" ht="18" customHeight="1" x14ac:dyDescent="0.25">
      <c r="A20" s="188">
        <v>11</v>
      </c>
      <c r="B20" s="190"/>
      <c r="C20" s="190"/>
      <c r="D20" s="73" t="s">
        <v>683</v>
      </c>
      <c r="E20" s="297" t="s">
        <v>919</v>
      </c>
      <c r="F20" s="204" t="s">
        <v>478</v>
      </c>
      <c r="G20" s="146" t="s">
        <v>7</v>
      </c>
      <c r="H20" s="189"/>
      <c r="I20" s="189"/>
      <c r="J20" s="191"/>
      <c r="K20" s="192" t="s">
        <v>540</v>
      </c>
      <c r="L20" s="194"/>
      <c r="M20" s="202"/>
      <c r="N20" s="202"/>
    </row>
    <row r="21" spans="1:15" ht="18" customHeight="1" x14ac:dyDescent="0.25">
      <c r="A21" s="188">
        <v>12</v>
      </c>
      <c r="B21" s="190"/>
      <c r="C21" s="190"/>
      <c r="D21" s="73" t="s">
        <v>683</v>
      </c>
      <c r="E21" s="297" t="s">
        <v>690</v>
      </c>
      <c r="F21" s="190" t="s">
        <v>479</v>
      </c>
      <c r="G21" s="146" t="s">
        <v>7</v>
      </c>
      <c r="H21" s="189"/>
      <c r="I21" s="189"/>
      <c r="J21" s="191"/>
      <c r="K21" s="192"/>
      <c r="L21" s="194"/>
      <c r="M21" s="202"/>
    </row>
    <row r="22" spans="1:15" ht="18" customHeight="1" x14ac:dyDescent="0.25">
      <c r="A22" s="188">
        <v>13</v>
      </c>
      <c r="B22" s="190"/>
      <c r="C22" s="190"/>
      <c r="D22" s="73" t="s">
        <v>683</v>
      </c>
      <c r="E22" s="297" t="s">
        <v>691</v>
      </c>
      <c r="F22" s="190" t="s">
        <v>479</v>
      </c>
      <c r="G22" s="146" t="s">
        <v>7</v>
      </c>
      <c r="H22" s="189"/>
      <c r="I22" s="189"/>
      <c r="J22" s="191"/>
      <c r="K22" s="192"/>
      <c r="L22" s="194"/>
      <c r="M22" s="202"/>
    </row>
    <row r="23" spans="1:15" ht="18" customHeight="1" x14ac:dyDescent="0.25">
      <c r="A23" s="188">
        <v>14</v>
      </c>
      <c r="B23" s="190"/>
      <c r="C23" s="190"/>
      <c r="D23" s="73" t="s">
        <v>683</v>
      </c>
      <c r="E23" s="297" t="s">
        <v>692</v>
      </c>
      <c r="F23" s="190" t="s">
        <v>479</v>
      </c>
      <c r="G23" s="146" t="s">
        <v>7</v>
      </c>
      <c r="H23" s="189"/>
      <c r="I23" s="189"/>
      <c r="J23" s="191"/>
      <c r="K23" s="192"/>
      <c r="L23" s="194"/>
      <c r="M23" s="202"/>
    </row>
    <row r="24" spans="1:15" ht="18" customHeight="1" x14ac:dyDescent="0.25">
      <c r="A24" s="188">
        <v>15</v>
      </c>
      <c r="B24" s="190"/>
      <c r="C24" s="190"/>
      <c r="D24" s="73" t="s">
        <v>683</v>
      </c>
      <c r="E24" s="297" t="s">
        <v>920</v>
      </c>
      <c r="F24" s="190" t="s">
        <v>479</v>
      </c>
      <c r="G24" s="146" t="s">
        <v>7</v>
      </c>
      <c r="H24" s="189"/>
      <c r="I24" s="189"/>
      <c r="J24" s="191"/>
      <c r="K24" s="192"/>
      <c r="L24" s="194"/>
      <c r="M24" s="202"/>
    </row>
    <row r="25" spans="1:15" ht="18" customHeight="1" x14ac:dyDescent="0.25">
      <c r="A25" s="188">
        <v>16</v>
      </c>
      <c r="B25" s="190"/>
      <c r="C25" s="190"/>
      <c r="D25" s="73" t="s">
        <v>683</v>
      </c>
      <c r="E25" s="297" t="s">
        <v>694</v>
      </c>
      <c r="F25" s="190" t="s">
        <v>479</v>
      </c>
      <c r="G25" s="146" t="s">
        <v>7</v>
      </c>
      <c r="H25" s="189"/>
      <c r="I25" s="189"/>
      <c r="J25" s="191"/>
      <c r="K25" s="192"/>
      <c r="L25" s="194"/>
      <c r="M25" s="202"/>
    </row>
    <row r="26" spans="1:15" s="200" customFormat="1" ht="18" customHeight="1" x14ac:dyDescent="0.25">
      <c r="A26" s="188">
        <v>17</v>
      </c>
      <c r="B26" s="36"/>
      <c r="C26" s="36"/>
      <c r="D26" s="100" t="s">
        <v>1065</v>
      </c>
      <c r="E26" s="297" t="s">
        <v>1134</v>
      </c>
      <c r="F26" s="196" t="s">
        <v>185</v>
      </c>
      <c r="G26" s="146" t="s">
        <v>7</v>
      </c>
      <c r="H26" s="195"/>
      <c r="I26" s="198"/>
      <c r="J26" s="198"/>
      <c r="K26" s="197" t="s">
        <v>1788</v>
      </c>
      <c r="L26" s="205"/>
    </row>
    <row r="27" spans="1:15" s="200" customFormat="1" ht="18" customHeight="1" x14ac:dyDescent="0.25">
      <c r="A27" s="188">
        <v>18</v>
      </c>
      <c r="B27" s="36"/>
      <c r="C27" s="36"/>
      <c r="D27" s="100" t="s">
        <v>1065</v>
      </c>
      <c r="E27" s="297" t="s">
        <v>1135</v>
      </c>
      <c r="F27" s="196" t="s">
        <v>187</v>
      </c>
      <c r="G27" s="146" t="s">
        <v>7</v>
      </c>
      <c r="H27" s="195"/>
      <c r="I27" s="198"/>
      <c r="J27" s="198"/>
      <c r="K27" s="197" t="s">
        <v>480</v>
      </c>
      <c r="L27" s="205"/>
    </row>
    <row r="28" spans="1:15" s="200" customFormat="1" ht="18" customHeight="1" x14ac:dyDescent="0.25">
      <c r="A28" s="188">
        <v>19</v>
      </c>
      <c r="B28" s="36"/>
      <c r="C28" s="36"/>
      <c r="D28" s="100" t="s">
        <v>1065</v>
      </c>
      <c r="E28" s="297" t="s">
        <v>1136</v>
      </c>
      <c r="F28" s="196"/>
      <c r="G28" s="146" t="s">
        <v>7</v>
      </c>
      <c r="H28" s="195"/>
      <c r="I28" s="198"/>
      <c r="J28" s="198"/>
      <c r="K28" s="197" t="s">
        <v>189</v>
      </c>
      <c r="L28" s="205"/>
    </row>
    <row r="29" spans="1:15" s="200" customFormat="1" ht="18" customHeight="1" x14ac:dyDescent="0.25">
      <c r="A29" s="188">
        <v>20</v>
      </c>
      <c r="B29" s="36"/>
      <c r="C29" s="36"/>
      <c r="D29" s="100" t="s">
        <v>1065</v>
      </c>
      <c r="E29" s="297" t="s">
        <v>1137</v>
      </c>
      <c r="F29" s="196" t="s">
        <v>184</v>
      </c>
      <c r="G29" s="146" t="s">
        <v>7</v>
      </c>
      <c r="H29" s="195"/>
      <c r="I29" s="198"/>
      <c r="J29" s="198"/>
      <c r="K29" s="197" t="s">
        <v>190</v>
      </c>
      <c r="L29" s="205"/>
    </row>
    <row r="30" spans="1:15" s="200" customFormat="1" ht="18" customHeight="1" x14ac:dyDescent="0.25">
      <c r="A30" s="188">
        <v>21</v>
      </c>
      <c r="B30" s="36"/>
      <c r="C30" s="36"/>
      <c r="D30" s="100" t="s">
        <v>1065</v>
      </c>
      <c r="E30" s="297" t="s">
        <v>1138</v>
      </c>
      <c r="F30" s="196"/>
      <c r="G30" s="146" t="s">
        <v>7</v>
      </c>
      <c r="H30" s="195"/>
      <c r="I30" s="198"/>
      <c r="J30" s="198"/>
      <c r="K30" s="197" t="s">
        <v>191</v>
      </c>
      <c r="L30" s="205"/>
    </row>
    <row r="31" spans="1:15" s="200" customFormat="1" ht="18" customHeight="1" x14ac:dyDescent="0.25">
      <c r="A31" s="188">
        <v>22</v>
      </c>
      <c r="B31" s="36"/>
      <c r="C31" s="36"/>
      <c r="D31" s="100" t="s">
        <v>1065</v>
      </c>
      <c r="E31" s="297" t="s">
        <v>1066</v>
      </c>
      <c r="F31" s="196"/>
      <c r="G31" s="146" t="s">
        <v>7</v>
      </c>
      <c r="H31" s="195"/>
      <c r="I31" s="198"/>
      <c r="J31" s="198"/>
      <c r="K31" s="197" t="s">
        <v>192</v>
      </c>
      <c r="L31" s="205"/>
    </row>
    <row r="32" spans="1:15" s="200" customFormat="1" ht="18" customHeight="1" x14ac:dyDescent="0.25">
      <c r="A32" s="188">
        <v>23</v>
      </c>
      <c r="B32" s="36"/>
      <c r="C32" s="36"/>
      <c r="D32" s="100" t="s">
        <v>1065</v>
      </c>
      <c r="E32" s="297" t="s">
        <v>1067</v>
      </c>
      <c r="F32" s="196"/>
      <c r="G32" s="146" t="s">
        <v>7</v>
      </c>
      <c r="H32" s="195"/>
      <c r="I32" s="198"/>
      <c r="J32" s="198"/>
      <c r="K32" s="197" t="s">
        <v>193</v>
      </c>
      <c r="L32" s="205"/>
    </row>
    <row r="33" spans="1:12" s="200" customFormat="1" ht="18" customHeight="1" x14ac:dyDescent="0.25">
      <c r="A33" s="188">
        <v>24</v>
      </c>
      <c r="B33" s="36"/>
      <c r="C33" s="36"/>
      <c r="D33" s="100" t="s">
        <v>1065</v>
      </c>
      <c r="E33" s="297" t="s">
        <v>1139</v>
      </c>
      <c r="F33" s="99" t="s">
        <v>481</v>
      </c>
      <c r="G33" s="146" t="s">
        <v>7</v>
      </c>
      <c r="H33" s="195"/>
      <c r="I33" s="198"/>
      <c r="J33" s="198"/>
      <c r="K33" s="552" t="s">
        <v>541</v>
      </c>
      <c r="L33" s="205"/>
    </row>
    <row r="34" spans="1:12" s="200" customFormat="1" ht="18" customHeight="1" x14ac:dyDescent="0.25">
      <c r="A34" s="188">
        <v>25</v>
      </c>
      <c r="B34" s="36"/>
      <c r="C34" s="36"/>
      <c r="D34" s="100" t="s">
        <v>1065</v>
      </c>
      <c r="E34" s="297" t="s">
        <v>1140</v>
      </c>
      <c r="F34" s="196" t="s">
        <v>482</v>
      </c>
      <c r="G34" s="146" t="s">
        <v>7</v>
      </c>
      <c r="H34" s="195"/>
      <c r="I34" s="198"/>
      <c r="J34" s="198"/>
      <c r="K34" s="552"/>
      <c r="L34" s="205"/>
    </row>
    <row r="35" spans="1:12" s="200" customFormat="1" ht="18" customHeight="1" x14ac:dyDescent="0.25">
      <c r="A35" s="188">
        <v>26</v>
      </c>
      <c r="B35" s="36"/>
      <c r="C35" s="36"/>
      <c r="D35" s="100" t="s">
        <v>1065</v>
      </c>
      <c r="E35" s="297" t="s">
        <v>1141</v>
      </c>
      <c r="F35" s="196" t="s">
        <v>195</v>
      </c>
      <c r="G35" s="146" t="s">
        <v>7</v>
      </c>
      <c r="H35" s="195"/>
      <c r="I35" s="198"/>
      <c r="J35" s="198"/>
      <c r="K35" s="552"/>
      <c r="L35" s="205"/>
    </row>
    <row r="36" spans="1:12" s="200" customFormat="1" ht="18" customHeight="1" x14ac:dyDescent="0.25">
      <c r="A36" s="188">
        <v>27</v>
      </c>
      <c r="B36" s="36"/>
      <c r="C36" s="36"/>
      <c r="D36" s="100" t="s">
        <v>1065</v>
      </c>
      <c r="E36" s="297" t="s">
        <v>1142</v>
      </c>
      <c r="F36" s="196" t="s">
        <v>196</v>
      </c>
      <c r="G36" s="146" t="s">
        <v>7</v>
      </c>
      <c r="H36" s="195"/>
      <c r="I36" s="198"/>
      <c r="J36" s="198"/>
      <c r="K36" s="552"/>
      <c r="L36" s="205"/>
    </row>
    <row r="37" spans="1:12" s="200" customFormat="1" ht="18" customHeight="1" x14ac:dyDescent="0.25">
      <c r="A37" s="188">
        <v>28</v>
      </c>
      <c r="B37" s="36"/>
      <c r="C37" s="36"/>
      <c r="D37" s="100" t="s">
        <v>1065</v>
      </c>
      <c r="E37" s="297" t="s">
        <v>1143</v>
      </c>
      <c r="F37" s="196" t="s">
        <v>197</v>
      </c>
      <c r="G37" s="146" t="s">
        <v>7</v>
      </c>
      <c r="H37" s="195"/>
      <c r="I37" s="198"/>
      <c r="J37" s="198"/>
      <c r="K37" s="552"/>
      <c r="L37" s="205"/>
    </row>
    <row r="38" spans="1:12" s="8" customFormat="1" ht="16.5" customHeight="1" x14ac:dyDescent="0.25">
      <c r="A38" s="188">
        <v>29</v>
      </c>
      <c r="B38" s="36"/>
      <c r="C38" s="36"/>
      <c r="D38" s="36" t="s">
        <v>1068</v>
      </c>
      <c r="E38" s="36" t="s">
        <v>1069</v>
      </c>
      <c r="F38" s="35"/>
      <c r="G38" s="40" t="s">
        <v>7</v>
      </c>
      <c r="H38" s="206"/>
      <c r="I38" s="35"/>
      <c r="J38" s="36"/>
      <c r="K38" s="42" t="s">
        <v>1332</v>
      </c>
      <c r="L38" s="207"/>
    </row>
    <row r="39" spans="1:12" s="8" customFormat="1" ht="16.5" customHeight="1" x14ac:dyDescent="0.25">
      <c r="A39" s="188">
        <v>30</v>
      </c>
      <c r="B39" s="36"/>
      <c r="C39" s="36"/>
      <c r="D39" s="100" t="s">
        <v>869</v>
      </c>
      <c r="E39" s="100" t="s">
        <v>870</v>
      </c>
      <c r="F39" s="35" t="s">
        <v>107</v>
      </c>
      <c r="G39" s="40" t="s">
        <v>7</v>
      </c>
      <c r="H39" s="36"/>
      <c r="I39" s="35"/>
      <c r="J39" s="36"/>
      <c r="K39" s="38"/>
      <c r="L39" s="207"/>
    </row>
    <row r="40" spans="1:12" s="8" customFormat="1" ht="16.5" customHeight="1" x14ac:dyDescent="0.25">
      <c r="A40" s="188">
        <v>31</v>
      </c>
      <c r="B40" s="36"/>
      <c r="C40" s="36"/>
      <c r="D40" s="100" t="s">
        <v>869</v>
      </c>
      <c r="E40" s="100" t="s">
        <v>871</v>
      </c>
      <c r="F40" s="35" t="s">
        <v>107</v>
      </c>
      <c r="G40" s="40" t="s">
        <v>7</v>
      </c>
      <c r="H40" s="36"/>
      <c r="I40" s="35"/>
      <c r="J40" s="36"/>
      <c r="K40" s="38"/>
      <c r="L40" s="207"/>
    </row>
    <row r="41" spans="1:12" s="8" customFormat="1" ht="16.5" customHeight="1" x14ac:dyDescent="0.25">
      <c r="A41" s="188">
        <v>32</v>
      </c>
      <c r="B41" s="36"/>
      <c r="C41" s="36"/>
      <c r="D41" s="100" t="s">
        <v>869</v>
      </c>
      <c r="E41" s="100" t="s">
        <v>872</v>
      </c>
      <c r="F41" s="35" t="s">
        <v>110</v>
      </c>
      <c r="G41" s="40" t="s">
        <v>7</v>
      </c>
      <c r="H41" s="36"/>
      <c r="I41" s="35"/>
      <c r="J41" s="36"/>
      <c r="K41" s="38"/>
      <c r="L41" s="207"/>
    </row>
    <row r="42" spans="1:12" s="8" customFormat="1" ht="16.5" customHeight="1" x14ac:dyDescent="0.25">
      <c r="A42" s="188">
        <v>33</v>
      </c>
      <c r="B42" s="36"/>
      <c r="C42" s="36"/>
      <c r="D42" s="100" t="s">
        <v>869</v>
      </c>
      <c r="E42" s="100" t="s">
        <v>873</v>
      </c>
      <c r="F42" s="35" t="s">
        <v>112</v>
      </c>
      <c r="G42" s="40" t="s">
        <v>7</v>
      </c>
      <c r="H42" s="36"/>
      <c r="I42" s="35"/>
      <c r="J42" s="36"/>
      <c r="K42" s="38"/>
      <c r="L42" s="207"/>
    </row>
    <row r="43" spans="1:12" s="8" customFormat="1" ht="16.5" customHeight="1" x14ac:dyDescent="0.25">
      <c r="A43" s="188">
        <v>34</v>
      </c>
      <c r="B43" s="36"/>
      <c r="C43" s="36"/>
      <c r="D43" s="100" t="s">
        <v>869</v>
      </c>
      <c r="E43" s="100" t="s">
        <v>874</v>
      </c>
      <c r="F43" s="35" t="s">
        <v>112</v>
      </c>
      <c r="G43" s="40" t="s">
        <v>7</v>
      </c>
      <c r="H43" s="36"/>
      <c r="I43" s="35"/>
      <c r="J43" s="36"/>
      <c r="K43" s="38"/>
      <c r="L43" s="207"/>
    </row>
    <row r="44" spans="1:12" s="8" customFormat="1" ht="16.5" customHeight="1" x14ac:dyDescent="0.25">
      <c r="A44" s="188">
        <v>35</v>
      </c>
      <c r="B44" s="36"/>
      <c r="C44" s="36"/>
      <c r="D44" s="100" t="s">
        <v>869</v>
      </c>
      <c r="E44" s="100" t="s">
        <v>875</v>
      </c>
      <c r="F44" s="35" t="s">
        <v>112</v>
      </c>
      <c r="G44" s="40" t="s">
        <v>7</v>
      </c>
      <c r="H44" s="36"/>
      <c r="I44" s="35"/>
      <c r="J44" s="36"/>
      <c r="K44" s="38"/>
      <c r="L44" s="207"/>
    </row>
    <row r="45" spans="1:12" s="8" customFormat="1" ht="16.5" customHeight="1" x14ac:dyDescent="0.25">
      <c r="A45" s="188">
        <v>36</v>
      </c>
      <c r="B45" s="36"/>
      <c r="C45" s="36"/>
      <c r="D45" s="100" t="s">
        <v>876</v>
      </c>
      <c r="E45" s="100" t="s">
        <v>877</v>
      </c>
      <c r="F45" s="35" t="s">
        <v>116</v>
      </c>
      <c r="G45" s="40" t="s">
        <v>7</v>
      </c>
      <c r="H45" s="36"/>
      <c r="I45" s="35"/>
      <c r="J45" s="36"/>
      <c r="K45" s="38"/>
      <c r="L45" s="207"/>
    </row>
    <row r="46" spans="1:12" s="8" customFormat="1" ht="16.5" customHeight="1" x14ac:dyDescent="0.25">
      <c r="A46" s="188">
        <v>37</v>
      </c>
      <c r="B46" s="36"/>
      <c r="C46" s="36"/>
      <c r="D46" s="100" t="s">
        <v>876</v>
      </c>
      <c r="E46" s="100" t="s">
        <v>878</v>
      </c>
      <c r="F46" s="35" t="s">
        <v>118</v>
      </c>
      <c r="G46" s="40" t="s">
        <v>7</v>
      </c>
      <c r="H46" s="36"/>
      <c r="I46" s="35"/>
      <c r="J46" s="36"/>
      <c r="K46" s="38"/>
      <c r="L46" s="207"/>
    </row>
    <row r="47" spans="1:12" s="8" customFormat="1" ht="16.5" customHeight="1" x14ac:dyDescent="0.25">
      <c r="A47" s="188">
        <v>38</v>
      </c>
      <c r="B47" s="36"/>
      <c r="C47" s="36"/>
      <c r="D47" s="100" t="s">
        <v>876</v>
      </c>
      <c r="E47" s="100" t="s">
        <v>879</v>
      </c>
      <c r="F47" s="35" t="s">
        <v>118</v>
      </c>
      <c r="G47" s="40" t="s">
        <v>7</v>
      </c>
      <c r="H47" s="36"/>
      <c r="I47" s="35"/>
      <c r="J47" s="36"/>
      <c r="K47" s="38"/>
      <c r="L47" s="207"/>
    </row>
    <row r="48" spans="1:12" s="8" customFormat="1" ht="16.5" customHeight="1" x14ac:dyDescent="0.25">
      <c r="A48" s="188">
        <v>39</v>
      </c>
      <c r="B48" s="36"/>
      <c r="C48" s="36"/>
      <c r="D48" s="100" t="s">
        <v>876</v>
      </c>
      <c r="E48" s="100" t="s">
        <v>880</v>
      </c>
      <c r="F48" s="35" t="s">
        <v>118</v>
      </c>
      <c r="G48" s="40" t="s">
        <v>7</v>
      </c>
      <c r="H48" s="36"/>
      <c r="I48" s="35"/>
      <c r="J48" s="36"/>
      <c r="K48" s="38"/>
      <c r="L48" s="207"/>
    </row>
    <row r="49" spans="1:12" s="8" customFormat="1" ht="16.5" customHeight="1" x14ac:dyDescent="0.25">
      <c r="A49" s="188">
        <v>40</v>
      </c>
      <c r="B49" s="36"/>
      <c r="C49" s="36"/>
      <c r="D49" s="100" t="s">
        <v>876</v>
      </c>
      <c r="E49" s="100" t="s">
        <v>881</v>
      </c>
      <c r="F49" s="35" t="s">
        <v>122</v>
      </c>
      <c r="G49" s="40" t="s">
        <v>7</v>
      </c>
      <c r="H49" s="36"/>
      <c r="I49" s="35"/>
      <c r="J49" s="36"/>
      <c r="K49" s="38"/>
      <c r="L49" s="207"/>
    </row>
    <row r="50" spans="1:12" s="8" customFormat="1" ht="16.5" customHeight="1" x14ac:dyDescent="0.25">
      <c r="A50" s="188">
        <v>41</v>
      </c>
      <c r="B50" s="36"/>
      <c r="C50" s="36"/>
      <c r="D50" s="100" t="s">
        <v>876</v>
      </c>
      <c r="E50" s="100" t="s">
        <v>882</v>
      </c>
      <c r="F50" s="35" t="s">
        <v>122</v>
      </c>
      <c r="G50" s="40" t="s">
        <v>7</v>
      </c>
      <c r="H50" s="36"/>
      <c r="I50" s="35"/>
      <c r="J50" s="36"/>
      <c r="K50" s="38"/>
      <c r="L50" s="207"/>
    </row>
    <row r="51" spans="1:12" s="8" customFormat="1" ht="16.5" customHeight="1" x14ac:dyDescent="0.25">
      <c r="A51" s="188">
        <v>42</v>
      </c>
      <c r="B51" s="36"/>
      <c r="C51" s="36"/>
      <c r="D51" s="100" t="s">
        <v>876</v>
      </c>
      <c r="E51" s="100" t="s">
        <v>875</v>
      </c>
      <c r="F51" s="35" t="s">
        <v>122</v>
      </c>
      <c r="G51" s="40" t="s">
        <v>7</v>
      </c>
      <c r="H51" s="36"/>
      <c r="I51" s="35"/>
      <c r="J51" s="36"/>
      <c r="K51" s="38"/>
      <c r="L51" s="207"/>
    </row>
    <row r="52" spans="1:12" s="8" customFormat="1" ht="16.5" customHeight="1" x14ac:dyDescent="0.25">
      <c r="A52" s="188">
        <v>43</v>
      </c>
      <c r="B52" s="36"/>
      <c r="C52" s="36"/>
      <c r="D52" s="100" t="s">
        <v>869</v>
      </c>
      <c r="E52" s="100" t="s">
        <v>883</v>
      </c>
      <c r="F52" s="35"/>
      <c r="G52" s="40" t="s">
        <v>7</v>
      </c>
      <c r="H52" s="206"/>
      <c r="I52" s="35"/>
      <c r="J52" s="36"/>
      <c r="K52" s="42" t="s">
        <v>236</v>
      </c>
      <c r="L52" s="207"/>
    </row>
    <row r="53" spans="1:12" s="8" customFormat="1" ht="16.5" customHeight="1" x14ac:dyDescent="0.25">
      <c r="A53" s="188">
        <v>44</v>
      </c>
      <c r="B53" s="36"/>
      <c r="C53" s="36"/>
      <c r="D53" s="100" t="s">
        <v>876</v>
      </c>
      <c r="E53" s="100" t="s">
        <v>883</v>
      </c>
      <c r="F53" s="35"/>
      <c r="G53" s="40" t="s">
        <v>7</v>
      </c>
      <c r="H53" s="206"/>
      <c r="I53" s="35"/>
      <c r="J53" s="36"/>
      <c r="K53" s="42" t="s">
        <v>371</v>
      </c>
      <c r="L53" s="207"/>
    </row>
    <row r="54" spans="1:12" s="200" customFormat="1" ht="18" customHeight="1" x14ac:dyDescent="0.25">
      <c r="A54" s="188">
        <v>45</v>
      </c>
      <c r="B54" s="195"/>
      <c r="C54" s="195"/>
      <c r="D54" s="100" t="s">
        <v>884</v>
      </c>
      <c r="E54" s="100" t="s">
        <v>885</v>
      </c>
      <c r="F54" s="196"/>
      <c r="G54" s="40" t="s">
        <v>7</v>
      </c>
      <c r="H54" s="198"/>
      <c r="I54" s="198"/>
      <c r="J54" s="197"/>
      <c r="K54" s="197" t="s">
        <v>237</v>
      </c>
      <c r="L54" s="205"/>
    </row>
    <row r="55" spans="1:12" s="200" customFormat="1" ht="18" customHeight="1" x14ac:dyDescent="0.25">
      <c r="A55" s="188">
        <v>46</v>
      </c>
      <c r="B55" s="195"/>
      <c r="C55" s="195"/>
      <c r="D55" s="100" t="s">
        <v>884</v>
      </c>
      <c r="E55" s="100" t="s">
        <v>886</v>
      </c>
      <c r="F55" s="196"/>
      <c r="G55" s="40" t="s">
        <v>7</v>
      </c>
      <c r="H55" s="198"/>
      <c r="I55" s="198"/>
      <c r="J55" s="197"/>
      <c r="K55" s="197" t="s">
        <v>1333</v>
      </c>
      <c r="L55" s="205"/>
    </row>
    <row r="56" spans="1:12" s="200" customFormat="1" ht="18" customHeight="1" x14ac:dyDescent="0.25">
      <c r="A56" s="188">
        <v>47</v>
      </c>
      <c r="B56" s="195"/>
      <c r="C56" s="195"/>
      <c r="D56" s="100" t="s">
        <v>884</v>
      </c>
      <c r="E56" s="100" t="s">
        <v>883</v>
      </c>
      <c r="F56" s="196"/>
      <c r="G56" s="40" t="s">
        <v>7</v>
      </c>
      <c r="H56" s="198"/>
      <c r="I56" s="198"/>
      <c r="J56" s="197"/>
      <c r="K56" s="197" t="s">
        <v>483</v>
      </c>
      <c r="L56" s="205"/>
    </row>
    <row r="57" spans="1:12" s="200" customFormat="1" ht="18" customHeight="1" x14ac:dyDescent="0.25">
      <c r="A57" s="188">
        <v>48</v>
      </c>
      <c r="B57" s="195"/>
      <c r="C57" s="195"/>
      <c r="D57" s="100" t="s">
        <v>884</v>
      </c>
      <c r="E57" s="100" t="s">
        <v>887</v>
      </c>
      <c r="F57" s="196" t="s">
        <v>484</v>
      </c>
      <c r="G57" s="40" t="s">
        <v>7</v>
      </c>
      <c r="H57" s="198"/>
      <c r="I57" s="198"/>
      <c r="J57" s="197"/>
      <c r="K57" s="197" t="s">
        <v>240</v>
      </c>
      <c r="L57" s="205"/>
    </row>
    <row r="58" spans="1:12" s="200" customFormat="1" ht="18" customHeight="1" x14ac:dyDescent="0.25">
      <c r="A58" s="188">
        <v>49</v>
      </c>
      <c r="B58" s="195"/>
      <c r="C58" s="195"/>
      <c r="D58" s="100" t="s">
        <v>884</v>
      </c>
      <c r="E58" s="100" t="s">
        <v>888</v>
      </c>
      <c r="F58" s="196" t="s">
        <v>485</v>
      </c>
      <c r="G58" s="40" t="s">
        <v>7</v>
      </c>
      <c r="H58" s="197"/>
      <c r="I58" s="198"/>
      <c r="J58" s="197"/>
      <c r="K58" s="195" t="s">
        <v>242</v>
      </c>
      <c r="L58" s="205"/>
    </row>
    <row r="59" spans="1:12" s="200" customFormat="1" ht="18" customHeight="1" x14ac:dyDescent="0.25">
      <c r="A59" s="188">
        <v>50</v>
      </c>
      <c r="B59" s="195"/>
      <c r="C59" s="195"/>
      <c r="D59" s="100" t="s">
        <v>884</v>
      </c>
      <c r="E59" s="100" t="s">
        <v>889</v>
      </c>
      <c r="F59" s="196"/>
      <c r="G59" s="40" t="s">
        <v>7</v>
      </c>
      <c r="H59" s="198"/>
      <c r="I59" s="198"/>
      <c r="J59" s="197"/>
      <c r="K59" s="208" t="s">
        <v>1334</v>
      </c>
      <c r="L59" s="205"/>
    </row>
    <row r="60" spans="1:12" s="200" customFormat="1" ht="18" customHeight="1" x14ac:dyDescent="0.25">
      <c r="A60" s="188">
        <v>51</v>
      </c>
      <c r="B60" s="195"/>
      <c r="C60" s="195"/>
      <c r="D60" s="100" t="s">
        <v>884</v>
      </c>
      <c r="E60" s="100" t="s">
        <v>890</v>
      </c>
      <c r="F60" s="196"/>
      <c r="G60" s="40" t="s">
        <v>7</v>
      </c>
      <c r="H60" s="198"/>
      <c r="I60" s="198"/>
      <c r="J60" s="197"/>
      <c r="K60" s="197" t="s">
        <v>486</v>
      </c>
      <c r="L60" s="205"/>
    </row>
    <row r="61" spans="1:12" s="8" customFormat="1" ht="16.5" customHeight="1" x14ac:dyDescent="0.25">
      <c r="A61" s="188">
        <v>52</v>
      </c>
      <c r="B61" s="36"/>
      <c r="C61" s="36"/>
      <c r="D61" s="100" t="s">
        <v>884</v>
      </c>
      <c r="E61" s="100" t="s">
        <v>891</v>
      </c>
      <c r="F61" s="35" t="s">
        <v>135</v>
      </c>
      <c r="G61" s="40" t="s">
        <v>7</v>
      </c>
      <c r="H61" s="36"/>
      <c r="I61" s="35"/>
      <c r="J61" s="36"/>
      <c r="K61" s="520"/>
      <c r="L61" s="207"/>
    </row>
    <row r="62" spans="1:12" s="8" customFormat="1" ht="16.5" customHeight="1" x14ac:dyDescent="0.25">
      <c r="A62" s="188">
        <v>53</v>
      </c>
      <c r="B62" s="36"/>
      <c r="C62" s="36"/>
      <c r="D62" s="100" t="s">
        <v>884</v>
      </c>
      <c r="E62" s="100" t="s">
        <v>892</v>
      </c>
      <c r="F62" s="35" t="s">
        <v>135</v>
      </c>
      <c r="G62" s="40" t="s">
        <v>7</v>
      </c>
      <c r="H62" s="36"/>
      <c r="I62" s="35"/>
      <c r="J62" s="36"/>
      <c r="K62" s="520"/>
      <c r="L62" s="207"/>
    </row>
    <row r="63" spans="1:12" s="8" customFormat="1" ht="16.5" customHeight="1" x14ac:dyDescent="0.25">
      <c r="A63" s="188">
        <v>54</v>
      </c>
      <c r="B63" s="36"/>
      <c r="C63" s="36"/>
      <c r="D63" s="100" t="s">
        <v>884</v>
      </c>
      <c r="E63" s="100" t="s">
        <v>893</v>
      </c>
      <c r="F63" s="35" t="s">
        <v>135</v>
      </c>
      <c r="G63" s="40" t="s">
        <v>7</v>
      </c>
      <c r="H63" s="36"/>
      <c r="I63" s="35"/>
      <c r="J63" s="36"/>
      <c r="K63" s="520"/>
      <c r="L63" s="207"/>
    </row>
    <row r="64" spans="1:12" s="8" customFormat="1" ht="16.5" customHeight="1" x14ac:dyDescent="0.25">
      <c r="A64" s="188">
        <v>55</v>
      </c>
      <c r="B64" s="36"/>
      <c r="C64" s="36"/>
      <c r="D64" s="100" t="s">
        <v>884</v>
      </c>
      <c r="E64" s="100" t="s">
        <v>894</v>
      </c>
      <c r="F64" s="35" t="s">
        <v>139</v>
      </c>
      <c r="G64" s="40" t="s">
        <v>7</v>
      </c>
      <c r="H64" s="36"/>
      <c r="I64" s="35"/>
      <c r="J64" s="36"/>
      <c r="K64" s="520"/>
      <c r="L64" s="207"/>
    </row>
    <row r="65" spans="1:15" s="8" customFormat="1" ht="16.5" customHeight="1" x14ac:dyDescent="0.25">
      <c r="A65" s="188">
        <v>56</v>
      </c>
      <c r="B65" s="36"/>
      <c r="C65" s="36"/>
      <c r="D65" s="100" t="s">
        <v>884</v>
      </c>
      <c r="E65" s="100" t="s">
        <v>895</v>
      </c>
      <c r="F65" s="35" t="s">
        <v>139</v>
      </c>
      <c r="G65" s="40" t="s">
        <v>7</v>
      </c>
      <c r="H65" s="36"/>
      <c r="I65" s="35"/>
      <c r="J65" s="36"/>
      <c r="K65" s="520"/>
      <c r="L65" s="207"/>
    </row>
    <row r="66" spans="1:15" s="8" customFormat="1" ht="16.5" customHeight="1" x14ac:dyDescent="0.25">
      <c r="A66" s="188">
        <v>57</v>
      </c>
      <c r="B66" s="36"/>
      <c r="C66" s="36"/>
      <c r="D66" s="100" t="s">
        <v>884</v>
      </c>
      <c r="E66" s="100" t="s">
        <v>896</v>
      </c>
      <c r="F66" s="35" t="s">
        <v>139</v>
      </c>
      <c r="G66" s="40" t="s">
        <v>7</v>
      </c>
      <c r="H66" s="36"/>
      <c r="I66" s="35"/>
      <c r="J66" s="36"/>
      <c r="K66" s="520"/>
      <c r="L66" s="207"/>
    </row>
    <row r="67" spans="1:15" s="8" customFormat="1" ht="16.5" customHeight="1" x14ac:dyDescent="0.25">
      <c r="A67" s="188">
        <v>58</v>
      </c>
      <c r="B67" s="36"/>
      <c r="C67" s="36"/>
      <c r="D67" s="100" t="s">
        <v>884</v>
      </c>
      <c r="E67" s="100" t="s">
        <v>897</v>
      </c>
      <c r="F67" s="35" t="s">
        <v>143</v>
      </c>
      <c r="G67" s="40" t="s">
        <v>7</v>
      </c>
      <c r="H67" s="36"/>
      <c r="I67" s="35"/>
      <c r="J67" s="36"/>
      <c r="K67" s="520"/>
      <c r="L67" s="207"/>
    </row>
    <row r="68" spans="1:15" ht="18" customHeight="1" x14ac:dyDescent="0.25">
      <c r="A68" s="188">
        <v>59</v>
      </c>
      <c r="B68" s="189"/>
      <c r="C68" s="189"/>
      <c r="D68" s="73" t="s">
        <v>646</v>
      </c>
      <c r="E68" s="297" t="s">
        <v>1070</v>
      </c>
      <c r="F68" s="190"/>
      <c r="G68" s="40" t="s">
        <v>7</v>
      </c>
      <c r="H68" s="189"/>
      <c r="I68" s="189"/>
      <c r="J68" s="191"/>
      <c r="K68" s="209" t="s">
        <v>563</v>
      </c>
      <c r="L68" s="194"/>
      <c r="O68" s="210" t="s">
        <v>487</v>
      </c>
    </row>
    <row r="69" spans="1:15" ht="16.5" customHeight="1" x14ac:dyDescent="0.25">
      <c r="A69" s="188">
        <v>60</v>
      </c>
      <c r="B69" s="189"/>
      <c r="C69" s="189"/>
      <c r="D69" s="100" t="s">
        <v>646</v>
      </c>
      <c r="E69" s="271" t="s">
        <v>1071</v>
      </c>
      <c r="F69" s="190"/>
      <c r="G69" s="40" t="s">
        <v>7</v>
      </c>
      <c r="H69" s="189"/>
      <c r="I69" s="189"/>
      <c r="J69" s="191"/>
      <c r="K69" s="192" t="s">
        <v>543</v>
      </c>
      <c r="L69" s="194"/>
      <c r="M69" s="211"/>
    </row>
    <row r="70" spans="1:15" ht="16.5" customHeight="1" x14ac:dyDescent="0.25">
      <c r="A70" s="188">
        <v>61</v>
      </c>
      <c r="B70" s="189"/>
      <c r="C70" s="189"/>
      <c r="D70" s="100" t="s">
        <v>646</v>
      </c>
      <c r="E70" s="271" t="s">
        <v>1072</v>
      </c>
      <c r="F70" s="190"/>
      <c r="G70" s="40" t="s">
        <v>7</v>
      </c>
      <c r="H70" s="189"/>
      <c r="I70" s="189"/>
      <c r="J70" s="191"/>
      <c r="K70" s="374" t="s">
        <v>545</v>
      </c>
      <c r="L70" s="305"/>
      <c r="M70" s="211"/>
      <c r="O70" s="212" t="s">
        <v>488</v>
      </c>
    </row>
    <row r="71" spans="1:15" ht="16.5" customHeight="1" x14ac:dyDescent="0.25">
      <c r="A71" s="188">
        <v>62</v>
      </c>
      <c r="B71" s="189"/>
      <c r="C71" s="189"/>
      <c r="D71" s="73" t="s">
        <v>646</v>
      </c>
      <c r="E71" s="297" t="s">
        <v>1073</v>
      </c>
      <c r="F71" s="190"/>
      <c r="G71" s="40" t="s">
        <v>7</v>
      </c>
      <c r="H71" s="189"/>
      <c r="I71" s="189"/>
      <c r="J71" s="191"/>
      <c r="K71" s="192" t="s">
        <v>1463</v>
      </c>
      <c r="L71" s="194"/>
      <c r="M71" s="202"/>
      <c r="O71" s="213" t="s">
        <v>487</v>
      </c>
    </row>
    <row r="72" spans="1:15" ht="16.5" customHeight="1" x14ac:dyDescent="0.25">
      <c r="A72" s="188">
        <v>63</v>
      </c>
      <c r="B72" s="189"/>
      <c r="C72" s="189"/>
      <c r="D72" s="100" t="s">
        <v>646</v>
      </c>
      <c r="E72" s="271" t="s">
        <v>1074</v>
      </c>
      <c r="F72" s="190"/>
      <c r="G72" s="40" t="s">
        <v>7</v>
      </c>
      <c r="H72" s="189"/>
      <c r="I72" s="189"/>
      <c r="K72" s="192" t="s">
        <v>1797</v>
      </c>
      <c r="L72" s="194"/>
      <c r="M72" s="211"/>
    </row>
    <row r="73" spans="1:15" ht="16.5" customHeight="1" x14ac:dyDescent="0.25">
      <c r="A73" s="188">
        <v>64</v>
      </c>
      <c r="B73" s="189"/>
      <c r="C73" s="189"/>
      <c r="D73" s="100" t="s">
        <v>646</v>
      </c>
      <c r="E73" s="271" t="s">
        <v>1075</v>
      </c>
      <c r="F73" s="190"/>
      <c r="G73" s="40" t="s">
        <v>7</v>
      </c>
      <c r="H73" s="189"/>
      <c r="I73" s="189"/>
      <c r="J73" s="191"/>
      <c r="K73" s="192" t="s">
        <v>1323</v>
      </c>
      <c r="L73" s="194"/>
      <c r="M73" s="202"/>
    </row>
    <row r="74" spans="1:15" ht="16.5" customHeight="1" x14ac:dyDescent="0.25">
      <c r="A74" s="188">
        <v>65</v>
      </c>
      <c r="B74" s="189"/>
      <c r="C74" s="189"/>
      <c r="D74" s="297" t="s">
        <v>734</v>
      </c>
      <c r="E74" s="271" t="s">
        <v>1351</v>
      </c>
      <c r="F74" s="35"/>
      <c r="G74" s="40" t="s">
        <v>7</v>
      </c>
      <c r="H74" s="189"/>
      <c r="I74" s="189"/>
      <c r="J74" s="38" t="s">
        <v>1222</v>
      </c>
      <c r="K74" s="42" t="s">
        <v>1223</v>
      </c>
      <c r="L74" s="194"/>
      <c r="N74" s="231"/>
      <c r="O74" s="232"/>
    </row>
    <row r="75" spans="1:15" ht="16.5" customHeight="1" x14ac:dyDescent="0.25">
      <c r="A75" s="188">
        <v>66</v>
      </c>
      <c r="B75" s="189"/>
      <c r="C75" s="189"/>
      <c r="D75" s="297" t="s">
        <v>734</v>
      </c>
      <c r="E75" s="297" t="s">
        <v>1221</v>
      </c>
      <c r="F75" s="35"/>
      <c r="G75" s="40" t="s">
        <v>7</v>
      </c>
      <c r="H75" s="189"/>
      <c r="I75" s="189"/>
      <c r="J75" s="38" t="s">
        <v>1905</v>
      </c>
      <c r="K75" s="42" t="s">
        <v>1901</v>
      </c>
      <c r="L75" s="194"/>
      <c r="N75" s="231"/>
      <c r="O75" s="232"/>
    </row>
    <row r="76" spans="1:15" ht="16.5" customHeight="1" x14ac:dyDescent="0.25">
      <c r="A76" s="188">
        <v>67</v>
      </c>
      <c r="B76" s="189"/>
      <c r="C76" s="189"/>
      <c r="D76" s="297" t="s">
        <v>734</v>
      </c>
      <c r="E76" s="297" t="s">
        <v>736</v>
      </c>
      <c r="F76" s="35"/>
      <c r="G76" s="40" t="s">
        <v>7</v>
      </c>
      <c r="H76" s="189"/>
      <c r="I76" s="189"/>
      <c r="J76" s="64" t="s">
        <v>356</v>
      </c>
      <c r="K76" s="42" t="s">
        <v>1224</v>
      </c>
      <c r="L76" s="194"/>
      <c r="N76" s="231"/>
      <c r="O76" s="232"/>
    </row>
    <row r="77" spans="1:15" ht="16.5" customHeight="1" x14ac:dyDescent="0.25">
      <c r="A77" s="188">
        <v>68</v>
      </c>
      <c r="B77" s="189"/>
      <c r="C77" s="189"/>
      <c r="D77" s="297" t="s">
        <v>734</v>
      </c>
      <c r="E77" s="297" t="s">
        <v>738</v>
      </c>
      <c r="F77" s="35"/>
      <c r="G77" s="40" t="s">
        <v>7</v>
      </c>
      <c r="H77" s="189"/>
      <c r="I77" s="189"/>
      <c r="J77" s="64" t="s">
        <v>1226</v>
      </c>
      <c r="K77" s="42" t="s">
        <v>1225</v>
      </c>
      <c r="L77" s="194"/>
      <c r="N77" s="231"/>
      <c r="O77" s="232"/>
    </row>
    <row r="78" spans="1:15" ht="16.5" customHeight="1" x14ac:dyDescent="0.25">
      <c r="A78" s="188">
        <v>69</v>
      </c>
      <c r="B78" s="189"/>
      <c r="C78" s="189"/>
      <c r="D78" s="271" t="s">
        <v>725</v>
      </c>
      <c r="E78" s="297" t="s">
        <v>726</v>
      </c>
      <c r="F78" s="190"/>
      <c r="G78" s="40" t="s">
        <v>7</v>
      </c>
      <c r="H78" s="189"/>
      <c r="I78" s="189"/>
      <c r="J78" s="201"/>
      <c r="K78" s="89" t="s">
        <v>269</v>
      </c>
      <c r="L78" s="306" t="s">
        <v>1144</v>
      </c>
      <c r="M78" s="28"/>
      <c r="O78" s="201" t="s">
        <v>497</v>
      </c>
    </row>
    <row r="79" spans="1:15" ht="16.5" customHeight="1" x14ac:dyDescent="0.25">
      <c r="A79" s="188">
        <v>70</v>
      </c>
      <c r="B79" s="189"/>
      <c r="C79" s="189"/>
      <c r="D79" s="271" t="s">
        <v>725</v>
      </c>
      <c r="E79" s="297" t="s">
        <v>727</v>
      </c>
      <c r="F79" s="190"/>
      <c r="G79" s="40" t="s">
        <v>7</v>
      </c>
      <c r="H79" s="189"/>
      <c r="I79" s="189"/>
      <c r="J79" s="201"/>
      <c r="K79" s="89" t="s">
        <v>268</v>
      </c>
      <c r="L79" s="306" t="s">
        <v>1244</v>
      </c>
      <c r="M79" s="28"/>
      <c r="O79" s="216"/>
    </row>
    <row r="80" spans="1:15" ht="16.5" customHeight="1" x14ac:dyDescent="0.25">
      <c r="A80" s="188">
        <v>71</v>
      </c>
      <c r="B80" s="189"/>
      <c r="C80" s="189"/>
      <c r="D80" s="271" t="s">
        <v>725</v>
      </c>
      <c r="E80" s="297" t="s">
        <v>728</v>
      </c>
      <c r="F80" s="190"/>
      <c r="G80" s="40" t="s">
        <v>7</v>
      </c>
      <c r="H80" s="189"/>
      <c r="I80" s="189"/>
      <c r="J80" s="201"/>
      <c r="K80" s="89" t="s">
        <v>613</v>
      </c>
      <c r="L80" s="306" t="s">
        <v>610</v>
      </c>
      <c r="M80" s="28"/>
      <c r="O80" s="216"/>
    </row>
    <row r="81" spans="1:16" ht="16.5" customHeight="1" x14ac:dyDescent="0.25">
      <c r="A81" s="188">
        <v>72</v>
      </c>
      <c r="B81" s="189"/>
      <c r="C81" s="189"/>
      <c r="D81" s="271" t="s">
        <v>725</v>
      </c>
      <c r="E81" s="297" t="s">
        <v>729</v>
      </c>
      <c r="F81" s="190"/>
      <c r="G81" s="40" t="s">
        <v>7</v>
      </c>
      <c r="H81" s="189"/>
      <c r="I81" s="189"/>
      <c r="J81" s="201"/>
      <c r="K81" s="89" t="s">
        <v>612</v>
      </c>
      <c r="L81" s="306" t="s">
        <v>1340</v>
      </c>
      <c r="M81" s="28"/>
      <c r="O81" s="216"/>
    </row>
    <row r="82" spans="1:16" ht="16.5" customHeight="1" x14ac:dyDescent="0.25">
      <c r="A82" s="188">
        <v>73</v>
      </c>
      <c r="B82" s="189"/>
      <c r="C82" s="189"/>
      <c r="D82" s="271" t="s">
        <v>725</v>
      </c>
      <c r="E82" s="313" t="s">
        <v>1397</v>
      </c>
      <c r="F82" s="190"/>
      <c r="G82" s="40" t="s">
        <v>7</v>
      </c>
      <c r="H82" s="189"/>
      <c r="I82" s="189"/>
      <c r="J82" s="201"/>
      <c r="K82" s="89" t="s">
        <v>1462</v>
      </c>
      <c r="L82" s="249" t="s">
        <v>1394</v>
      </c>
      <c r="M82" s="28"/>
      <c r="O82" s="216"/>
    </row>
    <row r="83" spans="1:16" ht="16.5" customHeight="1" x14ac:dyDescent="0.25">
      <c r="A83" s="188">
        <v>74</v>
      </c>
      <c r="B83" s="189"/>
      <c r="C83" s="189"/>
      <c r="D83" s="271" t="s">
        <v>725</v>
      </c>
      <c r="E83" s="297" t="s">
        <v>1132</v>
      </c>
      <c r="F83" s="190"/>
      <c r="G83" s="40" t="s">
        <v>7</v>
      </c>
      <c r="H83" s="189"/>
      <c r="I83" s="189"/>
      <c r="J83" s="201"/>
      <c r="K83" s="89" t="s">
        <v>1133</v>
      </c>
      <c r="L83" s="306" t="s">
        <v>1191</v>
      </c>
      <c r="M83" s="28"/>
      <c r="O83" s="216"/>
    </row>
    <row r="84" spans="1:16" ht="16.5" customHeight="1" x14ac:dyDescent="0.25">
      <c r="A84" s="188">
        <v>75</v>
      </c>
      <c r="B84" s="189"/>
      <c r="C84" s="189"/>
      <c r="D84" s="271" t="s">
        <v>725</v>
      </c>
      <c r="E84" s="297" t="s">
        <v>730</v>
      </c>
      <c r="F84" s="190"/>
      <c r="G84" s="40" t="s">
        <v>7</v>
      </c>
      <c r="H84" s="189"/>
      <c r="I84" s="189"/>
      <c r="J84" s="201"/>
      <c r="K84" s="89" t="s">
        <v>1461</v>
      </c>
      <c r="L84" s="306" t="s">
        <v>1145</v>
      </c>
      <c r="M84" s="28"/>
      <c r="O84" s="216"/>
    </row>
    <row r="85" spans="1:16" ht="16.5" customHeight="1" x14ac:dyDescent="0.25">
      <c r="A85" s="188">
        <v>76</v>
      </c>
      <c r="B85" s="189"/>
      <c r="C85" s="189"/>
      <c r="D85" s="271" t="s">
        <v>725</v>
      </c>
      <c r="E85" s="297" t="s">
        <v>731</v>
      </c>
      <c r="F85" s="190"/>
      <c r="G85" s="40" t="s">
        <v>7</v>
      </c>
      <c r="H85" s="189"/>
      <c r="I85" s="189"/>
      <c r="J85" s="201"/>
      <c r="K85" s="89" t="s">
        <v>1460</v>
      </c>
      <c r="L85" s="306" t="s">
        <v>296</v>
      </c>
      <c r="M85" s="28"/>
      <c r="O85" s="216"/>
    </row>
    <row r="86" spans="1:16" ht="16.5" customHeight="1" x14ac:dyDescent="0.25">
      <c r="A86" s="188">
        <v>77</v>
      </c>
      <c r="B86" s="189"/>
      <c r="C86" s="189"/>
      <c r="D86" s="271" t="s">
        <v>725</v>
      </c>
      <c r="E86" s="297" t="s">
        <v>733</v>
      </c>
      <c r="F86" s="190"/>
      <c r="G86" s="40" t="s">
        <v>7</v>
      </c>
      <c r="H86" s="189"/>
      <c r="I86" s="189"/>
      <c r="J86" s="201"/>
      <c r="K86" s="89" t="s">
        <v>200</v>
      </c>
      <c r="L86" s="306" t="s">
        <v>364</v>
      </c>
      <c r="M86" s="28"/>
      <c r="O86" s="216"/>
    </row>
    <row r="87" spans="1:16" ht="16.5" customHeight="1" x14ac:dyDescent="0.25">
      <c r="A87" s="188">
        <v>78</v>
      </c>
      <c r="B87" s="189"/>
      <c r="C87" s="189"/>
      <c r="D87" s="100" t="s">
        <v>898</v>
      </c>
      <c r="E87" s="100" t="s">
        <v>899</v>
      </c>
      <c r="F87" s="190"/>
      <c r="G87" s="40" t="s">
        <v>7</v>
      </c>
      <c r="H87" s="189"/>
      <c r="I87" s="189"/>
      <c r="J87" s="201"/>
      <c r="K87" s="42" t="s">
        <v>1786</v>
      </c>
      <c r="L87" s="194"/>
      <c r="M87" s="304"/>
      <c r="N87" s="189"/>
      <c r="O87" s="189"/>
      <c r="P87" s="189"/>
    </row>
    <row r="88" spans="1:16" s="200" customFormat="1" ht="16.5" customHeight="1" x14ac:dyDescent="0.25">
      <c r="A88" s="188">
        <v>79</v>
      </c>
      <c r="B88" s="195"/>
      <c r="C88" s="195"/>
      <c r="D88" s="73" t="s">
        <v>740</v>
      </c>
      <c r="E88" s="73" t="s">
        <v>742</v>
      </c>
      <c r="F88" s="290" t="s">
        <v>498</v>
      </c>
      <c r="G88" s="40" t="s">
        <v>7</v>
      </c>
      <c r="H88" s="217"/>
      <c r="I88" s="218"/>
      <c r="J88" s="197" t="s">
        <v>499</v>
      </c>
      <c r="K88" s="299" t="s">
        <v>599</v>
      </c>
      <c r="L88" s="207"/>
      <c r="M88" s="219"/>
    </row>
    <row r="89" spans="1:16" s="200" customFormat="1" ht="16.5" customHeight="1" x14ac:dyDescent="0.25">
      <c r="A89" s="188">
        <v>80</v>
      </c>
      <c r="B89" s="195"/>
      <c r="C89" s="195"/>
      <c r="D89" s="73" t="s">
        <v>740</v>
      </c>
      <c r="E89" s="73" t="s">
        <v>744</v>
      </c>
      <c r="F89" s="290" t="s">
        <v>498</v>
      </c>
      <c r="G89" s="40" t="s">
        <v>7</v>
      </c>
      <c r="H89" s="217"/>
      <c r="I89" s="218"/>
      <c r="J89" s="197" t="s">
        <v>500</v>
      </c>
      <c r="K89" s="299" t="s">
        <v>600</v>
      </c>
      <c r="L89" s="207"/>
      <c r="M89" s="219"/>
    </row>
    <row r="90" spans="1:16" s="200" customFormat="1" ht="16.5" customHeight="1" x14ac:dyDescent="0.25">
      <c r="A90" s="188">
        <v>81</v>
      </c>
      <c r="B90" s="195"/>
      <c r="C90" s="195"/>
      <c r="D90" s="73" t="s">
        <v>740</v>
      </c>
      <c r="E90" s="73" t="s">
        <v>746</v>
      </c>
      <c r="F90" s="290" t="s">
        <v>498</v>
      </c>
      <c r="G90" s="40" t="s">
        <v>7</v>
      </c>
      <c r="H90" s="217"/>
      <c r="I90" s="218"/>
      <c r="J90" s="197" t="s">
        <v>501</v>
      </c>
      <c r="K90" s="45" t="s">
        <v>502</v>
      </c>
      <c r="L90" s="207"/>
      <c r="M90" s="219"/>
    </row>
    <row r="91" spans="1:16" s="200" customFormat="1" ht="16.5" customHeight="1" x14ac:dyDescent="0.25">
      <c r="A91" s="188">
        <v>82</v>
      </c>
      <c r="B91" s="195"/>
      <c r="C91" s="195"/>
      <c r="D91" s="73" t="s">
        <v>740</v>
      </c>
      <c r="E91" s="73" t="s">
        <v>748</v>
      </c>
      <c r="F91" s="290"/>
      <c r="G91" s="40" t="s">
        <v>7</v>
      </c>
      <c r="H91" s="217"/>
      <c r="I91" s="218"/>
      <c r="J91" s="197" t="s">
        <v>503</v>
      </c>
      <c r="K91" s="195"/>
      <c r="L91" s="207"/>
      <c r="M91" s="219"/>
    </row>
    <row r="92" spans="1:16" s="200" customFormat="1" ht="16.5" customHeight="1" x14ac:dyDescent="0.25">
      <c r="A92" s="188">
        <v>83</v>
      </c>
      <c r="B92" s="196"/>
      <c r="C92" s="196"/>
      <c r="D92" s="73" t="s">
        <v>740</v>
      </c>
      <c r="E92" s="73" t="s">
        <v>750</v>
      </c>
      <c r="F92" s="290"/>
      <c r="G92" s="40" t="s">
        <v>7</v>
      </c>
      <c r="H92" s="217"/>
      <c r="I92" s="218"/>
      <c r="J92" s="198"/>
      <c r="K92" s="45" t="s">
        <v>1161</v>
      </c>
      <c r="L92" s="207"/>
      <c r="M92" s="219"/>
      <c r="O92" s="220"/>
    </row>
    <row r="93" spans="1:16" s="200" customFormat="1" ht="16.5" customHeight="1" x14ac:dyDescent="0.25">
      <c r="A93" s="188">
        <v>84</v>
      </c>
      <c r="B93" s="196"/>
      <c r="C93" s="196"/>
      <c r="D93" s="73" t="s">
        <v>740</v>
      </c>
      <c r="E93" s="73" t="s">
        <v>752</v>
      </c>
      <c r="F93" s="290"/>
      <c r="G93" s="40" t="s">
        <v>7</v>
      </c>
      <c r="H93" s="217"/>
      <c r="I93" s="218"/>
      <c r="J93" s="197" t="s">
        <v>504</v>
      </c>
      <c r="K93" s="45" t="s">
        <v>1784</v>
      </c>
      <c r="L93" s="207"/>
      <c r="M93" s="219"/>
    </row>
    <row r="94" spans="1:16" s="200" customFormat="1" ht="16.5" customHeight="1" x14ac:dyDescent="0.25">
      <c r="A94" s="188">
        <v>85</v>
      </c>
      <c r="B94" s="196"/>
      <c r="C94" s="196"/>
      <c r="D94" s="100" t="s">
        <v>740</v>
      </c>
      <c r="E94" s="100" t="s">
        <v>754</v>
      </c>
      <c r="F94" s="290" t="s">
        <v>505</v>
      </c>
      <c r="G94" s="40" t="s">
        <v>7</v>
      </c>
      <c r="H94" s="217"/>
      <c r="I94" s="218"/>
      <c r="J94" s="197" t="s">
        <v>506</v>
      </c>
      <c r="K94" s="45"/>
      <c r="L94" s="207"/>
      <c r="M94" s="219"/>
    </row>
    <row r="95" spans="1:16" s="200" customFormat="1" ht="16.5" customHeight="1" x14ac:dyDescent="0.25">
      <c r="A95" s="188">
        <v>86</v>
      </c>
      <c r="B95" s="195"/>
      <c r="C95" s="195"/>
      <c r="D95" s="73" t="s">
        <v>740</v>
      </c>
      <c r="E95" s="73" t="s">
        <v>756</v>
      </c>
      <c r="F95" s="290" t="s">
        <v>38</v>
      </c>
      <c r="G95" s="40" t="s">
        <v>7</v>
      </c>
      <c r="H95" s="217"/>
      <c r="I95" s="218"/>
      <c r="J95" s="197" t="s">
        <v>507</v>
      </c>
      <c r="K95" s="45"/>
      <c r="L95" s="207"/>
      <c r="M95" s="219"/>
    </row>
    <row r="96" spans="1:16" s="200" customFormat="1" ht="16.5" customHeight="1" x14ac:dyDescent="0.25">
      <c r="A96" s="188">
        <v>87</v>
      </c>
      <c r="B96" s="195"/>
      <c r="C96" s="195"/>
      <c r="D96" s="73" t="s">
        <v>740</v>
      </c>
      <c r="E96" s="73" t="s">
        <v>758</v>
      </c>
      <c r="F96" s="290" t="s">
        <v>508</v>
      </c>
      <c r="G96" s="40" t="s">
        <v>7</v>
      </c>
      <c r="H96" s="217"/>
      <c r="I96" s="218"/>
      <c r="J96" s="197" t="s">
        <v>506</v>
      </c>
      <c r="K96" s="45"/>
      <c r="L96" s="207"/>
      <c r="M96" s="219"/>
    </row>
    <row r="97" spans="1:13" s="200" customFormat="1" ht="16.5" customHeight="1" x14ac:dyDescent="0.25">
      <c r="A97" s="188">
        <v>88</v>
      </c>
      <c r="B97" s="195"/>
      <c r="C97" s="195"/>
      <c r="D97" s="100" t="s">
        <v>740</v>
      </c>
      <c r="E97" s="100" t="s">
        <v>760</v>
      </c>
      <c r="F97" s="290" t="s">
        <v>505</v>
      </c>
      <c r="G97" s="40" t="s">
        <v>7</v>
      </c>
      <c r="H97" s="217"/>
      <c r="I97" s="218"/>
      <c r="J97" s="197" t="s">
        <v>509</v>
      </c>
      <c r="K97" s="45"/>
      <c r="L97" s="207"/>
      <c r="M97" s="219"/>
    </row>
    <row r="98" spans="1:13" s="200" customFormat="1" ht="16.5" customHeight="1" x14ac:dyDescent="0.25">
      <c r="A98" s="188">
        <v>89</v>
      </c>
      <c r="B98" s="196"/>
      <c r="C98" s="196"/>
      <c r="D98" s="73" t="s">
        <v>740</v>
      </c>
      <c r="E98" s="73" t="s">
        <v>762</v>
      </c>
      <c r="F98" s="290" t="s">
        <v>39</v>
      </c>
      <c r="G98" s="40" t="s">
        <v>7</v>
      </c>
      <c r="H98" s="217"/>
      <c r="I98" s="218"/>
      <c r="J98" s="197" t="s">
        <v>510</v>
      </c>
      <c r="K98" s="45"/>
      <c r="L98" s="207"/>
      <c r="M98" s="219"/>
    </row>
    <row r="99" spans="1:13" s="200" customFormat="1" ht="16.5" customHeight="1" x14ac:dyDescent="0.25">
      <c r="A99" s="188">
        <v>90</v>
      </c>
      <c r="B99" s="196"/>
      <c r="C99" s="196"/>
      <c r="D99" s="73" t="s">
        <v>740</v>
      </c>
      <c r="E99" s="73" t="s">
        <v>764</v>
      </c>
      <c r="F99" s="290" t="s">
        <v>511</v>
      </c>
      <c r="G99" s="40" t="s">
        <v>7</v>
      </c>
      <c r="H99" s="217"/>
      <c r="I99" s="218"/>
      <c r="J99" s="197" t="s">
        <v>506</v>
      </c>
      <c r="K99" s="45"/>
      <c r="L99" s="207"/>
      <c r="M99" s="219"/>
    </row>
    <row r="100" spans="1:13" s="200" customFormat="1" ht="16.5" customHeight="1" x14ac:dyDescent="0.25">
      <c r="A100" s="188">
        <v>91</v>
      </c>
      <c r="B100" s="196"/>
      <c r="C100" s="196"/>
      <c r="D100" s="73" t="s">
        <v>740</v>
      </c>
      <c r="E100" s="73" t="s">
        <v>766</v>
      </c>
      <c r="F100" s="290" t="s">
        <v>512</v>
      </c>
      <c r="G100" s="40" t="s">
        <v>7</v>
      </c>
      <c r="H100" s="217"/>
      <c r="I100" s="218"/>
      <c r="J100" s="198" t="s">
        <v>513</v>
      </c>
      <c r="K100" s="45"/>
      <c r="L100" s="207"/>
      <c r="M100" s="219"/>
    </row>
    <row r="101" spans="1:13" s="200" customFormat="1" ht="16.5" customHeight="1" x14ac:dyDescent="0.25">
      <c r="A101" s="188">
        <v>92</v>
      </c>
      <c r="B101" s="195"/>
      <c r="C101" s="195"/>
      <c r="D101" s="73" t="s">
        <v>740</v>
      </c>
      <c r="E101" s="73" t="s">
        <v>768</v>
      </c>
      <c r="F101" s="290" t="s">
        <v>514</v>
      </c>
      <c r="G101" s="40" t="s">
        <v>7</v>
      </c>
      <c r="H101" s="217"/>
      <c r="I101" s="218"/>
      <c r="J101" s="197" t="s">
        <v>515</v>
      </c>
      <c r="K101" s="45"/>
      <c r="L101" s="221"/>
      <c r="M101" s="219"/>
    </row>
    <row r="102" spans="1:13" s="200" customFormat="1" ht="16.5" customHeight="1" x14ac:dyDescent="0.25">
      <c r="A102" s="188">
        <v>93</v>
      </c>
      <c r="B102" s="195"/>
      <c r="C102" s="195"/>
      <c r="D102" s="73" t="s">
        <v>740</v>
      </c>
      <c r="E102" s="73" t="s">
        <v>770</v>
      </c>
      <c r="F102" s="291"/>
      <c r="G102" s="40" t="s">
        <v>7</v>
      </c>
      <c r="H102" s="217"/>
      <c r="I102" s="218"/>
      <c r="J102" s="198"/>
      <c r="K102" s="45" t="s">
        <v>376</v>
      </c>
      <c r="L102" s="221"/>
      <c r="M102" s="219"/>
    </row>
    <row r="103" spans="1:13" s="200" customFormat="1" ht="16.5" customHeight="1" x14ac:dyDescent="0.25">
      <c r="A103" s="188">
        <v>94</v>
      </c>
      <c r="B103" s="195"/>
      <c r="C103" s="195"/>
      <c r="D103" s="73" t="s">
        <v>740</v>
      </c>
      <c r="E103" s="73" t="s">
        <v>772</v>
      </c>
      <c r="F103" s="291"/>
      <c r="G103" s="40" t="s">
        <v>7</v>
      </c>
      <c r="H103" s="217"/>
      <c r="I103" s="218"/>
      <c r="J103" s="197"/>
      <c r="K103" s="45" t="s">
        <v>1970</v>
      </c>
      <c r="L103" s="221"/>
      <c r="M103" s="219"/>
    </row>
    <row r="104" spans="1:13" s="200" customFormat="1" ht="16.5" customHeight="1" x14ac:dyDescent="0.25">
      <c r="A104" s="188">
        <v>95</v>
      </c>
      <c r="B104" s="195"/>
      <c r="C104" s="195"/>
      <c r="D104" s="73" t="s">
        <v>740</v>
      </c>
      <c r="E104" s="73" t="s">
        <v>774</v>
      </c>
      <c r="F104" s="291"/>
      <c r="G104" s="40" t="s">
        <v>7</v>
      </c>
      <c r="H104" s="217"/>
      <c r="I104" s="218"/>
      <c r="J104" s="198"/>
      <c r="K104" s="45" t="s">
        <v>1966</v>
      </c>
      <c r="L104" s="221"/>
      <c r="M104" s="219"/>
    </row>
    <row r="105" spans="1:13" s="200" customFormat="1" ht="16.5" customHeight="1" x14ac:dyDescent="0.25">
      <c r="A105" s="188">
        <v>96</v>
      </c>
      <c r="B105" s="195"/>
      <c r="C105" s="195"/>
      <c r="D105" s="73" t="s">
        <v>740</v>
      </c>
      <c r="E105" s="73" t="s">
        <v>776</v>
      </c>
      <c r="F105" s="291"/>
      <c r="G105" s="40" t="s">
        <v>7</v>
      </c>
      <c r="H105" s="217"/>
      <c r="I105" s="218"/>
      <c r="J105" s="71" t="s">
        <v>516</v>
      </c>
      <c r="K105" s="113" t="s">
        <v>1181</v>
      </c>
      <c r="L105" s="307"/>
      <c r="M105" s="222"/>
    </row>
    <row r="106" spans="1:13" s="200" customFormat="1" ht="16.5" customHeight="1" x14ac:dyDescent="0.25">
      <c r="A106" s="188">
        <v>97</v>
      </c>
      <c r="B106" s="195"/>
      <c r="C106" s="195"/>
      <c r="D106" s="73" t="s">
        <v>740</v>
      </c>
      <c r="E106" s="73" t="s">
        <v>778</v>
      </c>
      <c r="F106" s="291"/>
      <c r="G106" s="40" t="s">
        <v>7</v>
      </c>
      <c r="H106" s="217"/>
      <c r="I106" s="218"/>
      <c r="J106" s="71" t="s">
        <v>517</v>
      </c>
      <c r="K106" s="45" t="s">
        <v>519</v>
      </c>
      <c r="L106" s="308"/>
      <c r="M106" s="219"/>
    </row>
    <row r="107" spans="1:13" s="200" customFormat="1" ht="16.5" customHeight="1" x14ac:dyDescent="0.25">
      <c r="A107" s="188">
        <v>98</v>
      </c>
      <c r="B107" s="195"/>
      <c r="C107" s="195"/>
      <c r="D107" s="73" t="s">
        <v>740</v>
      </c>
      <c r="E107" s="73" t="s">
        <v>780</v>
      </c>
      <c r="F107" s="291"/>
      <c r="G107" s="40" t="s">
        <v>7</v>
      </c>
      <c r="H107" s="217"/>
      <c r="I107" s="218"/>
      <c r="J107" s="71" t="s">
        <v>518</v>
      </c>
      <c r="K107" s="45" t="s">
        <v>1163</v>
      </c>
      <c r="L107" s="308"/>
      <c r="M107" s="219"/>
    </row>
    <row r="108" spans="1:13" s="200" customFormat="1" ht="16.5" customHeight="1" x14ac:dyDescent="0.25">
      <c r="A108" s="188">
        <v>99</v>
      </c>
      <c r="B108" s="195"/>
      <c r="C108" s="195"/>
      <c r="D108" s="73" t="s">
        <v>740</v>
      </c>
      <c r="E108" s="73" t="s">
        <v>782</v>
      </c>
      <c r="F108" s="291"/>
      <c r="G108" s="40" t="s">
        <v>7</v>
      </c>
      <c r="H108" s="217"/>
      <c r="I108" s="218"/>
      <c r="J108" s="71" t="s">
        <v>516</v>
      </c>
      <c r="K108" s="113" t="s">
        <v>1182</v>
      </c>
      <c r="L108" s="309"/>
      <c r="M108" s="222"/>
    </row>
    <row r="109" spans="1:13" s="200" customFormat="1" ht="16.5" customHeight="1" x14ac:dyDescent="0.25">
      <c r="A109" s="188">
        <v>100</v>
      </c>
      <c r="B109" s="195"/>
      <c r="C109" s="195"/>
      <c r="D109" s="73" t="s">
        <v>740</v>
      </c>
      <c r="E109" s="73" t="s">
        <v>784</v>
      </c>
      <c r="F109" s="291"/>
      <c r="G109" s="40" t="s">
        <v>7</v>
      </c>
      <c r="H109" s="217"/>
      <c r="I109" s="218"/>
      <c r="J109" s="197" t="s">
        <v>517</v>
      </c>
      <c r="K109" s="45" t="s">
        <v>519</v>
      </c>
      <c r="L109" s="309"/>
      <c r="M109" s="219"/>
    </row>
    <row r="110" spans="1:13" s="200" customFormat="1" ht="16.5" customHeight="1" x14ac:dyDescent="0.25">
      <c r="A110" s="188">
        <v>101</v>
      </c>
      <c r="B110" s="195"/>
      <c r="C110" s="195"/>
      <c r="D110" s="73" t="s">
        <v>740</v>
      </c>
      <c r="E110" s="73" t="s">
        <v>786</v>
      </c>
      <c r="F110" s="291"/>
      <c r="G110" s="40" t="s">
        <v>7</v>
      </c>
      <c r="H110" s="217"/>
      <c r="I110" s="218"/>
      <c r="J110" s="197" t="s">
        <v>520</v>
      </c>
      <c r="K110" s="45"/>
      <c r="L110" s="308"/>
      <c r="M110" s="219"/>
    </row>
    <row r="111" spans="1:13" s="200" customFormat="1" ht="16.5" customHeight="1" x14ac:dyDescent="0.25">
      <c r="A111" s="188">
        <v>102</v>
      </c>
      <c r="B111" s="195"/>
      <c r="C111" s="195"/>
      <c r="D111" s="73" t="s">
        <v>740</v>
      </c>
      <c r="E111" s="73" t="s">
        <v>788</v>
      </c>
      <c r="F111" s="291"/>
      <c r="G111" s="40" t="s">
        <v>7</v>
      </c>
      <c r="H111" s="217"/>
      <c r="I111" s="218"/>
      <c r="J111" s="197"/>
      <c r="K111" s="45" t="s">
        <v>1162</v>
      </c>
      <c r="L111" s="308"/>
      <c r="M111" s="219"/>
    </row>
    <row r="112" spans="1:13" s="200" customFormat="1" ht="16.5" customHeight="1" x14ac:dyDescent="0.25">
      <c r="A112" s="188">
        <v>103</v>
      </c>
      <c r="B112" s="195"/>
      <c r="C112" s="195"/>
      <c r="D112" s="73" t="s">
        <v>740</v>
      </c>
      <c r="E112" s="73" t="s">
        <v>790</v>
      </c>
      <c r="F112" s="291" t="s">
        <v>40</v>
      </c>
      <c r="G112" s="40" t="s">
        <v>7</v>
      </c>
      <c r="H112" s="217"/>
      <c r="I112" s="218"/>
      <c r="J112" s="197" t="s">
        <v>521</v>
      </c>
      <c r="K112" s="45" t="s">
        <v>602</v>
      </c>
      <c r="L112" s="308"/>
      <c r="M112" s="219"/>
    </row>
    <row r="113" spans="1:15" s="200" customFormat="1" ht="16.5" customHeight="1" x14ac:dyDescent="0.25">
      <c r="A113" s="188">
        <v>104</v>
      </c>
      <c r="B113" s="195"/>
      <c r="C113" s="195"/>
      <c r="D113" s="73" t="s">
        <v>740</v>
      </c>
      <c r="E113" s="73" t="s">
        <v>792</v>
      </c>
      <c r="F113" s="291"/>
      <c r="G113" s="40" t="s">
        <v>7</v>
      </c>
      <c r="H113" s="217"/>
      <c r="I113" s="218"/>
      <c r="J113" s="198"/>
      <c r="K113" s="45" t="s">
        <v>519</v>
      </c>
      <c r="L113" s="309"/>
      <c r="M113" s="219"/>
    </row>
    <row r="114" spans="1:15" s="200" customFormat="1" ht="16.5" customHeight="1" x14ac:dyDescent="0.25">
      <c r="A114" s="188">
        <v>105</v>
      </c>
      <c r="B114" s="195"/>
      <c r="C114" s="195"/>
      <c r="D114" s="73" t="s">
        <v>740</v>
      </c>
      <c r="E114" s="73" t="s">
        <v>794</v>
      </c>
      <c r="F114" s="291" t="s">
        <v>41</v>
      </c>
      <c r="G114" s="40" t="s">
        <v>7</v>
      </c>
      <c r="H114" s="217"/>
      <c r="I114" s="218"/>
      <c r="J114" s="197" t="s">
        <v>522</v>
      </c>
      <c r="K114" s="45" t="s">
        <v>1971</v>
      </c>
      <c r="L114" s="308"/>
      <c r="M114" s="219"/>
    </row>
    <row r="115" spans="1:15" s="200" customFormat="1" ht="16.5" customHeight="1" x14ac:dyDescent="0.25">
      <c r="A115" s="188">
        <v>106</v>
      </c>
      <c r="B115" s="195"/>
      <c r="C115" s="195"/>
      <c r="D115" s="73" t="s">
        <v>740</v>
      </c>
      <c r="E115" s="73" t="s">
        <v>796</v>
      </c>
      <c r="F115" s="291" t="s">
        <v>42</v>
      </c>
      <c r="G115" s="40" t="s">
        <v>7</v>
      </c>
      <c r="H115" s="217"/>
      <c r="I115" s="218"/>
      <c r="J115" s="197" t="s">
        <v>523</v>
      </c>
      <c r="K115" s="45" t="s">
        <v>1969</v>
      </c>
      <c r="L115" s="308"/>
      <c r="M115" s="219"/>
    </row>
    <row r="116" spans="1:15" s="200" customFormat="1" ht="16.5" customHeight="1" x14ac:dyDescent="0.25">
      <c r="A116" s="188">
        <v>107</v>
      </c>
      <c r="B116" s="195"/>
      <c r="C116" s="195"/>
      <c r="D116" s="73" t="s">
        <v>797</v>
      </c>
      <c r="E116" s="73" t="s">
        <v>798</v>
      </c>
      <c r="F116" s="291" t="s">
        <v>41</v>
      </c>
      <c r="G116" s="40" t="s">
        <v>7</v>
      </c>
      <c r="H116" s="217"/>
      <c r="I116" s="218"/>
      <c r="J116" s="197" t="s">
        <v>522</v>
      </c>
      <c r="K116" s="45" t="s">
        <v>1955</v>
      </c>
      <c r="L116" s="308"/>
      <c r="M116" s="219"/>
    </row>
    <row r="117" spans="1:15" s="200" customFormat="1" ht="16.5" customHeight="1" x14ac:dyDescent="0.25">
      <c r="A117" s="188">
        <v>108</v>
      </c>
      <c r="B117" s="195"/>
      <c r="C117" s="195"/>
      <c r="D117" s="73" t="s">
        <v>740</v>
      </c>
      <c r="E117" s="73" t="s">
        <v>800</v>
      </c>
      <c r="F117" s="291"/>
      <c r="G117" s="40" t="s">
        <v>7</v>
      </c>
      <c r="H117" s="217"/>
      <c r="I117" s="218"/>
      <c r="J117" s="197"/>
      <c r="K117" s="45" t="s">
        <v>603</v>
      </c>
      <c r="L117" s="308"/>
      <c r="M117" s="219"/>
    </row>
    <row r="118" spans="1:15" s="200" customFormat="1" ht="16.5" customHeight="1" x14ac:dyDescent="0.25">
      <c r="A118" s="188">
        <v>109</v>
      </c>
      <c r="B118" s="195"/>
      <c r="C118" s="195"/>
      <c r="D118" s="73" t="s">
        <v>740</v>
      </c>
      <c r="E118" s="73" t="s">
        <v>901</v>
      </c>
      <c r="F118" s="291"/>
      <c r="G118" s="40" t="s">
        <v>7</v>
      </c>
      <c r="H118" s="217"/>
      <c r="I118" s="218"/>
      <c r="J118" s="197"/>
      <c r="K118" s="45" t="s">
        <v>524</v>
      </c>
      <c r="L118" s="308"/>
      <c r="M118" s="219"/>
    </row>
    <row r="119" spans="1:15" s="200" customFormat="1" ht="16.5" customHeight="1" x14ac:dyDescent="0.25">
      <c r="A119" s="188">
        <v>110</v>
      </c>
      <c r="B119" s="195"/>
      <c r="C119" s="195"/>
      <c r="D119" s="73" t="s">
        <v>740</v>
      </c>
      <c r="E119" s="73" t="s">
        <v>803</v>
      </c>
      <c r="F119" s="291"/>
      <c r="G119" s="40" t="s">
        <v>7</v>
      </c>
      <c r="H119" s="217"/>
      <c r="I119" s="218"/>
      <c r="J119" s="197"/>
      <c r="K119" s="45" t="s">
        <v>1164</v>
      </c>
      <c r="L119" s="308"/>
      <c r="M119" s="219"/>
    </row>
    <row r="120" spans="1:15" s="200" customFormat="1" ht="16.5" customHeight="1" x14ac:dyDescent="0.25">
      <c r="A120" s="188">
        <v>111</v>
      </c>
      <c r="B120" s="195"/>
      <c r="C120" s="195"/>
      <c r="D120" s="73" t="s">
        <v>740</v>
      </c>
      <c r="E120" s="73" t="s">
        <v>805</v>
      </c>
      <c r="F120" s="291"/>
      <c r="G120" s="40" t="s">
        <v>7</v>
      </c>
      <c r="H120" s="217"/>
      <c r="I120" s="218"/>
      <c r="J120" s="71" t="s">
        <v>516</v>
      </c>
      <c r="K120" s="113" t="s">
        <v>1188</v>
      </c>
      <c r="L120" s="309"/>
      <c r="M120" s="222"/>
    </row>
    <row r="121" spans="1:15" s="200" customFormat="1" ht="16.5" customHeight="1" x14ac:dyDescent="0.25">
      <c r="A121" s="188">
        <v>112</v>
      </c>
      <c r="B121" s="195"/>
      <c r="C121" s="195"/>
      <c r="D121" s="73" t="s">
        <v>740</v>
      </c>
      <c r="E121" s="73" t="s">
        <v>807</v>
      </c>
      <c r="F121" s="291"/>
      <c r="G121" s="40" t="s">
        <v>7</v>
      </c>
      <c r="H121" s="217"/>
      <c r="I121" s="218"/>
      <c r="J121" s="71" t="s">
        <v>517</v>
      </c>
      <c r="K121" s="45" t="s">
        <v>1162</v>
      </c>
      <c r="L121" s="308"/>
      <c r="M121" s="219"/>
    </row>
    <row r="122" spans="1:15" s="200" customFormat="1" ht="16.5" customHeight="1" x14ac:dyDescent="0.25">
      <c r="A122" s="188">
        <v>113</v>
      </c>
      <c r="B122" s="195"/>
      <c r="C122" s="195"/>
      <c r="D122" s="73" t="s">
        <v>740</v>
      </c>
      <c r="E122" s="73" t="s">
        <v>809</v>
      </c>
      <c r="F122" s="291"/>
      <c r="G122" s="40" t="s">
        <v>7</v>
      </c>
      <c r="H122" s="217"/>
      <c r="I122" s="218"/>
      <c r="J122" s="71" t="s">
        <v>518</v>
      </c>
      <c r="K122" s="45" t="s">
        <v>1165</v>
      </c>
      <c r="L122" s="308"/>
      <c r="M122" s="219"/>
    </row>
    <row r="123" spans="1:15" s="200" customFormat="1" ht="16.5" customHeight="1" x14ac:dyDescent="0.25">
      <c r="A123" s="188">
        <v>114</v>
      </c>
      <c r="B123" s="195"/>
      <c r="C123" s="195"/>
      <c r="D123" s="73" t="s">
        <v>740</v>
      </c>
      <c r="E123" s="73" t="s">
        <v>811</v>
      </c>
      <c r="F123" s="291"/>
      <c r="G123" s="40" t="s">
        <v>7</v>
      </c>
      <c r="H123" s="217"/>
      <c r="I123" s="218"/>
      <c r="J123" s="71" t="s">
        <v>516</v>
      </c>
      <c r="K123" s="113" t="s">
        <v>1182</v>
      </c>
      <c r="L123" s="309"/>
      <c r="M123" s="222"/>
    </row>
    <row r="124" spans="1:15" s="200" customFormat="1" ht="16.5" customHeight="1" x14ac:dyDescent="0.25">
      <c r="A124" s="188">
        <v>115</v>
      </c>
      <c r="B124" s="195"/>
      <c r="C124" s="195"/>
      <c r="D124" s="73" t="s">
        <v>740</v>
      </c>
      <c r="E124" s="73" t="s">
        <v>813</v>
      </c>
      <c r="F124" s="291"/>
      <c r="G124" s="40" t="s">
        <v>7</v>
      </c>
      <c r="H124" s="217"/>
      <c r="I124" s="218"/>
      <c r="J124" s="197" t="s">
        <v>525</v>
      </c>
      <c r="K124" s="45" t="s">
        <v>526</v>
      </c>
      <c r="L124" s="221"/>
      <c r="M124" s="219"/>
    </row>
    <row r="125" spans="1:15" s="200" customFormat="1" ht="16.5" customHeight="1" x14ac:dyDescent="0.25">
      <c r="A125" s="188">
        <v>116</v>
      </c>
      <c r="B125" s="195"/>
      <c r="C125" s="195"/>
      <c r="D125" s="73" t="s">
        <v>740</v>
      </c>
      <c r="E125" s="73" t="s">
        <v>815</v>
      </c>
      <c r="F125" s="291"/>
      <c r="G125" s="40" t="s">
        <v>7</v>
      </c>
      <c r="H125" s="217"/>
      <c r="I125" s="218"/>
      <c r="J125" s="197" t="s">
        <v>527</v>
      </c>
      <c r="K125" s="45"/>
      <c r="L125" s="221"/>
      <c r="M125" s="219"/>
    </row>
    <row r="126" spans="1:15" ht="16.5" customHeight="1" x14ac:dyDescent="0.25">
      <c r="A126" s="188">
        <v>117</v>
      </c>
      <c r="B126" s="189"/>
      <c r="C126" s="189"/>
      <c r="D126" s="100" t="s">
        <v>739</v>
      </c>
      <c r="E126" s="100" t="s">
        <v>1268</v>
      </c>
      <c r="F126" s="190" t="s">
        <v>489</v>
      </c>
      <c r="G126" s="40" t="s">
        <v>7</v>
      </c>
      <c r="H126" s="189"/>
      <c r="I126" s="189"/>
      <c r="J126" s="191"/>
      <c r="K126" s="370" t="s">
        <v>1451</v>
      </c>
      <c r="L126" s="194"/>
      <c r="M126" s="202"/>
      <c r="N126" s="553" t="s">
        <v>490</v>
      </c>
      <c r="O126" s="214" t="s">
        <v>1309</v>
      </c>
    </row>
    <row r="127" spans="1:15" ht="16.5" customHeight="1" x14ac:dyDescent="0.25">
      <c r="A127" s="188">
        <v>118</v>
      </c>
      <c r="B127" s="189"/>
      <c r="C127" s="189"/>
      <c r="D127" s="100" t="s">
        <v>739</v>
      </c>
      <c r="E127" s="100" t="s">
        <v>1269</v>
      </c>
      <c r="F127" s="190" t="s">
        <v>491</v>
      </c>
      <c r="G127" s="40" t="s">
        <v>7</v>
      </c>
      <c r="H127" s="189"/>
      <c r="I127" s="189"/>
      <c r="J127" s="191"/>
      <c r="K127" s="298" t="s">
        <v>1258</v>
      </c>
      <c r="L127" s="194"/>
      <c r="M127" s="202"/>
      <c r="N127" s="553"/>
      <c r="O127" s="215"/>
    </row>
    <row r="128" spans="1:15" ht="16.5" customHeight="1" x14ac:dyDescent="0.25">
      <c r="A128" s="188">
        <v>119</v>
      </c>
      <c r="B128" s="189"/>
      <c r="C128" s="189"/>
      <c r="D128" s="100" t="s">
        <v>739</v>
      </c>
      <c r="E128" s="100" t="s">
        <v>1270</v>
      </c>
      <c r="F128" s="35" t="s">
        <v>492</v>
      </c>
      <c r="G128" s="40" t="s">
        <v>7</v>
      </c>
      <c r="H128" s="189"/>
      <c r="I128" s="189"/>
      <c r="J128" s="288"/>
      <c r="K128" s="298" t="s">
        <v>1259</v>
      </c>
      <c r="L128" s="207" t="s">
        <v>1331</v>
      </c>
    </row>
    <row r="129" spans="1:15" ht="16.5" customHeight="1" x14ac:dyDescent="0.25">
      <c r="A129" s="188">
        <v>120</v>
      </c>
      <c r="B129" s="189"/>
      <c r="C129" s="189"/>
      <c r="D129" s="100" t="s">
        <v>739</v>
      </c>
      <c r="E129" s="100" t="s">
        <v>1271</v>
      </c>
      <c r="F129" s="190"/>
      <c r="G129" s="40" t="s">
        <v>7</v>
      </c>
      <c r="H129" s="189"/>
      <c r="I129" s="189"/>
      <c r="J129" s="288"/>
      <c r="K129" s="374" t="s">
        <v>1260</v>
      </c>
      <c r="L129" s="194"/>
    </row>
    <row r="130" spans="1:15" ht="16.5" customHeight="1" x14ac:dyDescent="0.25">
      <c r="A130" s="188">
        <v>121</v>
      </c>
      <c r="B130" s="189"/>
      <c r="C130" s="189"/>
      <c r="D130" s="73" t="s">
        <v>739</v>
      </c>
      <c r="E130" s="297" t="s">
        <v>1076</v>
      </c>
      <c r="F130" s="190"/>
      <c r="G130" s="40" t="s">
        <v>7</v>
      </c>
      <c r="H130" s="189"/>
      <c r="I130" s="189"/>
      <c r="J130" s="288"/>
      <c r="K130" s="374" t="s">
        <v>1330</v>
      </c>
      <c r="L130" s="194"/>
    </row>
    <row r="131" spans="1:15" ht="16.5" customHeight="1" x14ac:dyDescent="0.25">
      <c r="A131" s="188">
        <v>122</v>
      </c>
      <c r="B131" s="189"/>
      <c r="C131" s="189"/>
      <c r="D131" s="100" t="s">
        <v>739</v>
      </c>
      <c r="E131" s="100" t="s">
        <v>1272</v>
      </c>
      <c r="F131" s="190" t="s">
        <v>494</v>
      </c>
      <c r="G131" s="40" t="s">
        <v>7</v>
      </c>
      <c r="H131" s="189"/>
      <c r="I131" s="189"/>
      <c r="J131" s="289" t="s">
        <v>1799</v>
      </c>
      <c r="K131" s="549" t="s">
        <v>1798</v>
      </c>
      <c r="L131" s="194"/>
      <c r="N131" s="548" t="s">
        <v>495</v>
      </c>
      <c r="O131" s="550"/>
    </row>
    <row r="132" spans="1:15" ht="16.5" customHeight="1" x14ac:dyDescent="0.25">
      <c r="A132" s="188">
        <v>123</v>
      </c>
      <c r="B132" s="189"/>
      <c r="C132" s="189"/>
      <c r="D132" s="100" t="s">
        <v>739</v>
      </c>
      <c r="E132" s="100" t="s">
        <v>1273</v>
      </c>
      <c r="F132" s="190" t="s">
        <v>494</v>
      </c>
      <c r="G132" s="40" t="s">
        <v>7</v>
      </c>
      <c r="H132" s="189"/>
      <c r="I132" s="189"/>
      <c r="J132" s="288"/>
      <c r="K132" s="549"/>
      <c r="L132" s="194"/>
      <c r="N132" s="548"/>
      <c r="O132" s="550"/>
    </row>
    <row r="133" spans="1:15" ht="16.5" customHeight="1" x14ac:dyDescent="0.25">
      <c r="A133" s="188">
        <v>124</v>
      </c>
      <c r="B133" s="189"/>
      <c r="C133" s="189"/>
      <c r="D133" s="100" t="s">
        <v>739</v>
      </c>
      <c r="E133" s="100" t="s">
        <v>1274</v>
      </c>
      <c r="F133" s="190" t="s">
        <v>494</v>
      </c>
      <c r="G133" s="40" t="s">
        <v>7</v>
      </c>
      <c r="H133" s="189"/>
      <c r="I133" s="189"/>
      <c r="J133" s="288"/>
      <c r="K133" s="549"/>
      <c r="L133" s="194"/>
      <c r="N133" s="548"/>
      <c r="O133" s="550"/>
    </row>
    <row r="134" spans="1:15" ht="16.5" customHeight="1" x14ac:dyDescent="0.25">
      <c r="A134" s="188">
        <v>125</v>
      </c>
      <c r="B134" s="189"/>
      <c r="C134" s="189"/>
      <c r="D134" s="100" t="s">
        <v>739</v>
      </c>
      <c r="E134" s="100" t="s">
        <v>1275</v>
      </c>
      <c r="F134" s="190" t="s">
        <v>494</v>
      </c>
      <c r="G134" s="40" t="s">
        <v>7</v>
      </c>
      <c r="H134" s="189"/>
      <c r="I134" s="189"/>
      <c r="J134" s="288"/>
      <c r="K134" s="549"/>
      <c r="L134" s="194"/>
      <c r="N134" s="548"/>
      <c r="O134" s="550"/>
    </row>
    <row r="135" spans="1:15" ht="16.5" customHeight="1" x14ac:dyDescent="0.25">
      <c r="A135" s="188">
        <v>126</v>
      </c>
      <c r="B135" s="189"/>
      <c r="C135" s="189"/>
      <c r="D135" s="100" t="s">
        <v>739</v>
      </c>
      <c r="E135" s="100" t="s">
        <v>1276</v>
      </c>
      <c r="F135" s="190" t="s">
        <v>489</v>
      </c>
      <c r="G135" s="40" t="s">
        <v>7</v>
      </c>
      <c r="H135" s="189"/>
      <c r="I135" s="189"/>
      <c r="J135" s="288"/>
      <c r="K135" s="374" t="s">
        <v>1452</v>
      </c>
      <c r="L135" s="194"/>
      <c r="N135" s="548" t="s">
        <v>490</v>
      </c>
      <c r="O135" s="214" t="s">
        <v>496</v>
      </c>
    </row>
    <row r="136" spans="1:15" ht="16.5" customHeight="1" x14ac:dyDescent="0.25">
      <c r="A136" s="188">
        <v>127</v>
      </c>
      <c r="B136" s="189"/>
      <c r="C136" s="189"/>
      <c r="D136" s="100" t="s">
        <v>739</v>
      </c>
      <c r="E136" s="100" t="s">
        <v>1277</v>
      </c>
      <c r="F136" s="190" t="s">
        <v>174</v>
      </c>
      <c r="G136" s="40" t="s">
        <v>7</v>
      </c>
      <c r="H136" s="189"/>
      <c r="I136" s="189"/>
      <c r="J136" s="288"/>
      <c r="K136" s="298" t="s">
        <v>1261</v>
      </c>
      <c r="L136" s="194"/>
      <c r="N136" s="548"/>
      <c r="O136" s="215"/>
    </row>
    <row r="137" spans="1:15" ht="16.5" customHeight="1" x14ac:dyDescent="0.25">
      <c r="A137" s="188">
        <v>128</v>
      </c>
      <c r="B137" s="189"/>
      <c r="C137" s="189"/>
      <c r="D137" s="100" t="s">
        <v>739</v>
      </c>
      <c r="E137" s="100" t="s">
        <v>1278</v>
      </c>
      <c r="F137" s="35" t="s">
        <v>492</v>
      </c>
      <c r="G137" s="40" t="s">
        <v>7</v>
      </c>
      <c r="H137" s="189"/>
      <c r="I137" s="189"/>
      <c r="J137" s="288"/>
      <c r="K137" s="370" t="s">
        <v>1262</v>
      </c>
      <c r="L137" s="207" t="s">
        <v>493</v>
      </c>
    </row>
    <row r="138" spans="1:15" ht="16.5" customHeight="1" x14ac:dyDescent="0.25">
      <c r="A138" s="188">
        <v>129</v>
      </c>
      <c r="B138" s="189"/>
      <c r="C138" s="189"/>
      <c r="D138" s="100" t="s">
        <v>739</v>
      </c>
      <c r="E138" s="100" t="s">
        <v>1279</v>
      </c>
      <c r="F138" s="190"/>
      <c r="G138" s="40" t="s">
        <v>7</v>
      </c>
      <c r="H138" s="189"/>
      <c r="I138" s="189"/>
      <c r="J138" s="288"/>
      <c r="K138" s="298" t="s">
        <v>1263</v>
      </c>
      <c r="L138" s="194"/>
    </row>
    <row r="139" spans="1:15" ht="16.5" customHeight="1" x14ac:dyDescent="0.25">
      <c r="A139" s="188">
        <v>130</v>
      </c>
      <c r="B139" s="189"/>
      <c r="C139" s="189"/>
      <c r="D139" s="100" t="s">
        <v>739</v>
      </c>
      <c r="E139" s="297" t="s">
        <v>1077</v>
      </c>
      <c r="F139" s="190"/>
      <c r="G139" s="40" t="s">
        <v>7</v>
      </c>
      <c r="H139" s="189"/>
      <c r="I139" s="189"/>
      <c r="J139" s="288"/>
      <c r="K139" s="370" t="s">
        <v>1329</v>
      </c>
      <c r="L139" s="194"/>
    </row>
    <row r="140" spans="1:15" ht="16.5" customHeight="1" x14ac:dyDescent="0.25">
      <c r="A140" s="188">
        <v>131</v>
      </c>
      <c r="B140" s="189"/>
      <c r="C140" s="189"/>
      <c r="D140" s="100" t="s">
        <v>739</v>
      </c>
      <c r="E140" s="100" t="s">
        <v>1280</v>
      </c>
      <c r="F140" s="190" t="s">
        <v>494</v>
      </c>
      <c r="G140" s="40" t="s">
        <v>7</v>
      </c>
      <c r="H140" s="189"/>
      <c r="I140" s="189"/>
      <c r="J140" s="289"/>
      <c r="K140" s="549" t="s">
        <v>1453</v>
      </c>
      <c r="L140" s="194"/>
      <c r="N140" s="548" t="s">
        <v>495</v>
      </c>
      <c r="O140" s="550"/>
    </row>
    <row r="141" spans="1:15" ht="16.5" customHeight="1" x14ac:dyDescent="0.25">
      <c r="A141" s="188">
        <v>132</v>
      </c>
      <c r="B141" s="189"/>
      <c r="C141" s="189"/>
      <c r="D141" s="100" t="s">
        <v>739</v>
      </c>
      <c r="E141" s="100" t="s">
        <v>1281</v>
      </c>
      <c r="F141" s="190" t="s">
        <v>494</v>
      </c>
      <c r="G141" s="40" t="s">
        <v>7</v>
      </c>
      <c r="H141" s="189"/>
      <c r="I141" s="189"/>
      <c r="J141" s="288"/>
      <c r="K141" s="549"/>
      <c r="L141" s="194"/>
      <c r="N141" s="548"/>
      <c r="O141" s="550"/>
    </row>
    <row r="142" spans="1:15" ht="16.5" customHeight="1" x14ac:dyDescent="0.25">
      <c r="A142" s="188">
        <v>133</v>
      </c>
      <c r="B142" s="189"/>
      <c r="C142" s="189"/>
      <c r="D142" s="100" t="s">
        <v>739</v>
      </c>
      <c r="E142" s="100" t="s">
        <v>1282</v>
      </c>
      <c r="F142" s="190" t="s">
        <v>494</v>
      </c>
      <c r="G142" s="40" t="s">
        <v>7</v>
      </c>
      <c r="H142" s="189"/>
      <c r="I142" s="189"/>
      <c r="J142" s="288"/>
      <c r="K142" s="549"/>
      <c r="L142" s="194"/>
      <c r="N142" s="548"/>
      <c r="O142" s="550"/>
    </row>
    <row r="143" spans="1:15" ht="16.5" customHeight="1" x14ac:dyDescent="0.25">
      <c r="A143" s="188">
        <v>134</v>
      </c>
      <c r="B143" s="189"/>
      <c r="C143" s="189"/>
      <c r="D143" s="100" t="s">
        <v>739</v>
      </c>
      <c r="E143" s="100" t="s">
        <v>1283</v>
      </c>
      <c r="F143" s="190" t="s">
        <v>494</v>
      </c>
      <c r="G143" s="40" t="s">
        <v>7</v>
      </c>
      <c r="H143" s="189"/>
      <c r="I143" s="189"/>
      <c r="J143" s="288"/>
      <c r="K143" s="549"/>
      <c r="L143" s="194"/>
      <c r="N143" s="548"/>
      <c r="O143" s="550"/>
    </row>
    <row r="144" spans="1:15" ht="16.5" customHeight="1" x14ac:dyDescent="0.25">
      <c r="A144" s="188">
        <v>135</v>
      </c>
      <c r="B144" s="189"/>
      <c r="C144" s="189"/>
      <c r="D144" s="100" t="s">
        <v>739</v>
      </c>
      <c r="E144" s="100" t="s">
        <v>1284</v>
      </c>
      <c r="F144" s="35" t="s">
        <v>382</v>
      </c>
      <c r="G144" s="40" t="s">
        <v>7</v>
      </c>
      <c r="H144" s="189"/>
      <c r="I144" s="189"/>
      <c r="J144" s="38" t="s">
        <v>1801</v>
      </c>
      <c r="K144" s="516" t="s">
        <v>1774</v>
      </c>
      <c r="L144" s="194"/>
      <c r="N144" s="231"/>
      <c r="O144" s="232"/>
    </row>
    <row r="145" spans="1:15" ht="16.5" customHeight="1" x14ac:dyDescent="0.25">
      <c r="A145" s="188">
        <v>136</v>
      </c>
      <c r="B145" s="189"/>
      <c r="C145" s="189"/>
      <c r="D145" s="100" t="s">
        <v>739</v>
      </c>
      <c r="E145" s="100" t="s">
        <v>1285</v>
      </c>
      <c r="F145" s="35" t="s">
        <v>382</v>
      </c>
      <c r="G145" s="40" t="s">
        <v>7</v>
      </c>
      <c r="H145" s="189"/>
      <c r="I145" s="189"/>
      <c r="J145" s="37"/>
      <c r="K145" s="516"/>
      <c r="L145" s="194"/>
      <c r="N145" s="231"/>
      <c r="O145" s="232"/>
    </row>
    <row r="146" spans="1:15" ht="16.5" customHeight="1" x14ac:dyDescent="0.25">
      <c r="A146" s="188">
        <v>137</v>
      </c>
      <c r="B146" s="189"/>
      <c r="C146" s="189"/>
      <c r="D146" s="100" t="s">
        <v>739</v>
      </c>
      <c r="E146" s="100" t="s">
        <v>1286</v>
      </c>
      <c r="F146" s="35" t="s">
        <v>382</v>
      </c>
      <c r="G146" s="40" t="s">
        <v>7</v>
      </c>
      <c r="H146" s="189"/>
      <c r="I146" s="189"/>
      <c r="J146" s="37"/>
      <c r="K146" s="516"/>
      <c r="L146" s="194"/>
      <c r="N146" s="231"/>
      <c r="O146" s="232"/>
    </row>
    <row r="147" spans="1:15" ht="16.5" customHeight="1" x14ac:dyDescent="0.25">
      <c r="A147" s="188">
        <v>138</v>
      </c>
      <c r="B147" s="189"/>
      <c r="C147" s="189"/>
      <c r="D147" s="100" t="s">
        <v>739</v>
      </c>
      <c r="E147" s="100" t="s">
        <v>1287</v>
      </c>
      <c r="F147" s="35" t="s">
        <v>382</v>
      </c>
      <c r="G147" s="40" t="s">
        <v>7</v>
      </c>
      <c r="H147" s="189"/>
      <c r="I147" s="189"/>
      <c r="J147" s="38"/>
      <c r="K147" s="516"/>
      <c r="L147" s="194"/>
      <c r="N147" s="231"/>
      <c r="O147" s="232"/>
    </row>
    <row r="148" spans="1:15" ht="16.5" customHeight="1" x14ac:dyDescent="0.25">
      <c r="A148" s="188">
        <v>139</v>
      </c>
      <c r="B148" s="189"/>
      <c r="C148" s="189"/>
      <c r="D148" s="100" t="s">
        <v>739</v>
      </c>
      <c r="E148" s="100" t="s">
        <v>1288</v>
      </c>
      <c r="F148" s="35" t="s">
        <v>382</v>
      </c>
      <c r="G148" s="40" t="s">
        <v>7</v>
      </c>
      <c r="H148" s="189"/>
      <c r="I148" s="189"/>
      <c r="J148" s="38"/>
      <c r="K148" s="516" t="s">
        <v>1775</v>
      </c>
      <c r="L148" s="194"/>
      <c r="N148" s="231"/>
      <c r="O148" s="232"/>
    </row>
    <row r="149" spans="1:15" ht="16.5" customHeight="1" x14ac:dyDescent="0.25">
      <c r="A149" s="188">
        <v>140</v>
      </c>
      <c r="B149" s="189"/>
      <c r="C149" s="189"/>
      <c r="D149" s="100" t="s">
        <v>739</v>
      </c>
      <c r="E149" s="100" t="s">
        <v>1289</v>
      </c>
      <c r="F149" s="35" t="s">
        <v>382</v>
      </c>
      <c r="G149" s="40" t="s">
        <v>7</v>
      </c>
      <c r="H149" s="189"/>
      <c r="I149" s="189"/>
      <c r="J149" s="38"/>
      <c r="K149" s="516"/>
      <c r="L149" s="194"/>
      <c r="N149" s="231"/>
      <c r="O149" s="232"/>
    </row>
    <row r="150" spans="1:15" ht="16.5" customHeight="1" x14ac:dyDescent="0.25">
      <c r="A150" s="188">
        <v>141</v>
      </c>
      <c r="B150" s="189"/>
      <c r="C150" s="189"/>
      <c r="D150" s="100" t="s">
        <v>739</v>
      </c>
      <c r="E150" s="100" t="s">
        <v>1290</v>
      </c>
      <c r="F150" s="35" t="s">
        <v>382</v>
      </c>
      <c r="G150" s="40" t="s">
        <v>7</v>
      </c>
      <c r="H150" s="189"/>
      <c r="I150" s="189"/>
      <c r="J150" s="38"/>
      <c r="K150" s="516"/>
      <c r="L150" s="194"/>
      <c r="N150" s="231"/>
      <c r="O150" s="232"/>
    </row>
    <row r="151" spans="1:15" ht="16.5" customHeight="1" x14ac:dyDescent="0.25">
      <c r="A151" s="188">
        <v>142</v>
      </c>
      <c r="B151" s="189"/>
      <c r="C151" s="189"/>
      <c r="D151" s="100" t="s">
        <v>739</v>
      </c>
      <c r="E151" s="100" t="s">
        <v>1291</v>
      </c>
      <c r="F151" s="35" t="s">
        <v>382</v>
      </c>
      <c r="G151" s="40" t="s">
        <v>7</v>
      </c>
      <c r="H151" s="189"/>
      <c r="I151" s="189"/>
      <c r="J151" s="38"/>
      <c r="K151" s="516"/>
      <c r="L151" s="194"/>
      <c r="N151" s="231"/>
      <c r="O151" s="232"/>
    </row>
    <row r="152" spans="1:15" ht="16.5" customHeight="1" x14ac:dyDescent="0.25">
      <c r="A152" s="188">
        <v>143</v>
      </c>
      <c r="B152" s="189"/>
      <c r="C152" s="189"/>
      <c r="D152" s="100" t="s">
        <v>739</v>
      </c>
      <c r="E152" s="100" t="s">
        <v>1292</v>
      </c>
      <c r="F152" s="35" t="s">
        <v>382</v>
      </c>
      <c r="G152" s="40" t="s">
        <v>7</v>
      </c>
      <c r="H152" s="189"/>
      <c r="I152" s="189"/>
      <c r="J152" s="38"/>
      <c r="K152" s="516" t="s">
        <v>1776</v>
      </c>
      <c r="L152" s="194"/>
      <c r="N152" s="231"/>
      <c r="O152" s="232"/>
    </row>
    <row r="153" spans="1:15" ht="16.5" customHeight="1" x14ac:dyDescent="0.25">
      <c r="A153" s="188">
        <v>144</v>
      </c>
      <c r="B153" s="189"/>
      <c r="C153" s="189"/>
      <c r="D153" s="100" t="s">
        <v>739</v>
      </c>
      <c r="E153" s="100" t="s">
        <v>1293</v>
      </c>
      <c r="F153" s="35" t="s">
        <v>382</v>
      </c>
      <c r="G153" s="40" t="s">
        <v>7</v>
      </c>
      <c r="H153" s="189"/>
      <c r="I153" s="189"/>
      <c r="J153" s="38"/>
      <c r="K153" s="516"/>
      <c r="L153" s="194"/>
      <c r="N153" s="231"/>
      <c r="O153" s="232"/>
    </row>
    <row r="154" spans="1:15" ht="16.5" customHeight="1" x14ac:dyDescent="0.25">
      <c r="A154" s="188">
        <v>145</v>
      </c>
      <c r="B154" s="189"/>
      <c r="C154" s="189"/>
      <c r="D154" s="100" t="s">
        <v>739</v>
      </c>
      <c r="E154" s="100" t="s">
        <v>1294</v>
      </c>
      <c r="F154" s="35" t="s">
        <v>382</v>
      </c>
      <c r="G154" s="40" t="s">
        <v>7</v>
      </c>
      <c r="H154" s="189"/>
      <c r="I154" s="189"/>
      <c r="J154" s="38"/>
      <c r="K154" s="516"/>
      <c r="L154" s="194"/>
      <c r="N154" s="231"/>
      <c r="O154" s="232"/>
    </row>
    <row r="155" spans="1:15" ht="16.5" customHeight="1" x14ac:dyDescent="0.25">
      <c r="A155" s="188">
        <v>146</v>
      </c>
      <c r="B155" s="189"/>
      <c r="C155" s="189"/>
      <c r="D155" s="100" t="s">
        <v>739</v>
      </c>
      <c r="E155" s="100" t="s">
        <v>1295</v>
      </c>
      <c r="F155" s="35" t="s">
        <v>382</v>
      </c>
      <c r="G155" s="40" t="s">
        <v>7</v>
      </c>
      <c r="H155" s="189"/>
      <c r="I155" s="189"/>
      <c r="J155" s="38"/>
      <c r="K155" s="516"/>
      <c r="L155" s="194"/>
      <c r="N155" s="231"/>
      <c r="O155" s="232"/>
    </row>
    <row r="156" spans="1:15" ht="16.5" customHeight="1" x14ac:dyDescent="0.25">
      <c r="A156" s="188">
        <v>147</v>
      </c>
      <c r="B156" s="189"/>
      <c r="C156" s="189"/>
      <c r="D156" s="100" t="s">
        <v>739</v>
      </c>
      <c r="E156" s="100" t="s">
        <v>1296</v>
      </c>
      <c r="F156" s="35" t="s">
        <v>382</v>
      </c>
      <c r="G156" s="40" t="s">
        <v>7</v>
      </c>
      <c r="H156" s="189"/>
      <c r="I156" s="189"/>
      <c r="J156" s="38"/>
      <c r="K156" s="516" t="s">
        <v>1810</v>
      </c>
      <c r="L156" s="194"/>
      <c r="N156" s="231"/>
      <c r="O156" s="232"/>
    </row>
    <row r="157" spans="1:15" ht="16.5" customHeight="1" x14ac:dyDescent="0.25">
      <c r="A157" s="188">
        <v>148</v>
      </c>
      <c r="B157" s="189"/>
      <c r="C157" s="189"/>
      <c r="D157" s="100" t="s">
        <v>739</v>
      </c>
      <c r="E157" s="100" t="s">
        <v>1297</v>
      </c>
      <c r="F157" s="35" t="s">
        <v>382</v>
      </c>
      <c r="G157" s="40" t="s">
        <v>7</v>
      </c>
      <c r="H157" s="189"/>
      <c r="I157" s="189"/>
      <c r="J157" s="38"/>
      <c r="K157" s="516"/>
      <c r="L157" s="194"/>
      <c r="N157" s="231"/>
      <c r="O157" s="232"/>
    </row>
    <row r="158" spans="1:15" ht="16.5" customHeight="1" x14ac:dyDescent="0.25">
      <c r="A158" s="188">
        <v>149</v>
      </c>
      <c r="B158" s="189"/>
      <c r="C158" s="189"/>
      <c r="D158" s="100" t="s">
        <v>739</v>
      </c>
      <c r="E158" s="100" t="s">
        <v>1298</v>
      </c>
      <c r="F158" s="35" t="s">
        <v>382</v>
      </c>
      <c r="G158" s="40" t="s">
        <v>7</v>
      </c>
      <c r="H158" s="189"/>
      <c r="I158" s="189"/>
      <c r="J158" s="38"/>
      <c r="K158" s="516"/>
      <c r="L158" s="194"/>
      <c r="N158" s="231"/>
      <c r="O158" s="232"/>
    </row>
    <row r="159" spans="1:15" ht="16.5" customHeight="1" x14ac:dyDescent="0.25">
      <c r="A159" s="188">
        <v>150</v>
      </c>
      <c r="B159" s="189"/>
      <c r="C159" s="189"/>
      <c r="D159" s="100" t="s">
        <v>739</v>
      </c>
      <c r="E159" s="100" t="s">
        <v>1299</v>
      </c>
      <c r="F159" s="35" t="s">
        <v>382</v>
      </c>
      <c r="G159" s="40" t="s">
        <v>7</v>
      </c>
      <c r="H159" s="189"/>
      <c r="I159" s="189"/>
      <c r="J159" s="38" t="s">
        <v>380</v>
      </c>
      <c r="K159" s="516"/>
      <c r="L159" s="194"/>
      <c r="N159" s="231"/>
      <c r="O159" s="232"/>
    </row>
    <row r="160" spans="1:15" s="200" customFormat="1" ht="17.25" customHeight="1" x14ac:dyDescent="0.25">
      <c r="A160" s="188">
        <v>151</v>
      </c>
      <c r="B160" s="195"/>
      <c r="C160" s="195"/>
      <c r="D160" s="223" t="s">
        <v>1310</v>
      </c>
      <c r="E160" s="73" t="s">
        <v>1311</v>
      </c>
      <c r="F160" s="286"/>
      <c r="G160" s="40" t="s">
        <v>7</v>
      </c>
      <c r="H160" s="217"/>
      <c r="I160" s="218"/>
      <c r="J160" s="197"/>
      <c r="K160" s="559" t="s">
        <v>1809</v>
      </c>
      <c r="L160" s="221"/>
      <c r="M160" s="219"/>
    </row>
    <row r="161" spans="1:13" s="200" customFormat="1" ht="17.25" customHeight="1" x14ac:dyDescent="0.25">
      <c r="A161" s="188">
        <v>152</v>
      </c>
      <c r="B161" s="195"/>
      <c r="C161" s="195"/>
      <c r="D161" s="272" t="s">
        <v>1312</v>
      </c>
      <c r="E161" s="73" t="s">
        <v>843</v>
      </c>
      <c r="F161" s="286" t="s">
        <v>301</v>
      </c>
      <c r="G161" s="40" t="s">
        <v>7</v>
      </c>
      <c r="H161" s="217"/>
      <c r="I161" s="218"/>
      <c r="J161" s="197"/>
      <c r="K161" s="560"/>
      <c r="L161" s="221"/>
      <c r="M161" s="219"/>
    </row>
    <row r="162" spans="1:13" s="200" customFormat="1" ht="17.25" customHeight="1" x14ac:dyDescent="0.25">
      <c r="A162" s="188">
        <v>153</v>
      </c>
      <c r="B162" s="195"/>
      <c r="C162" s="195"/>
      <c r="D162" s="272" t="s">
        <v>1312</v>
      </c>
      <c r="E162" s="73" t="s">
        <v>844</v>
      </c>
      <c r="F162" s="286" t="s">
        <v>301</v>
      </c>
      <c r="G162" s="40" t="s">
        <v>7</v>
      </c>
      <c r="H162" s="217"/>
      <c r="I162" s="218"/>
      <c r="J162" s="197"/>
      <c r="K162" s="560"/>
      <c r="L162" s="221"/>
      <c r="M162" s="219"/>
    </row>
    <row r="163" spans="1:13" s="200" customFormat="1" ht="17.25" customHeight="1" x14ac:dyDescent="0.25">
      <c r="A163" s="188">
        <v>154</v>
      </c>
      <c r="B163" s="195"/>
      <c r="C163" s="195"/>
      <c r="D163" s="272" t="s">
        <v>1312</v>
      </c>
      <c r="E163" s="73" t="s">
        <v>1313</v>
      </c>
      <c r="F163" s="286" t="s">
        <v>308</v>
      </c>
      <c r="G163" s="40" t="s">
        <v>7</v>
      </c>
      <c r="H163" s="217"/>
      <c r="I163" s="218"/>
      <c r="J163" s="197"/>
      <c r="K163" s="560"/>
      <c r="L163" s="221"/>
      <c r="M163" s="219"/>
    </row>
    <row r="164" spans="1:13" s="200" customFormat="1" ht="17.25" customHeight="1" x14ac:dyDescent="0.25">
      <c r="A164" s="188">
        <v>155</v>
      </c>
      <c r="B164" s="195"/>
      <c r="C164" s="195"/>
      <c r="D164" s="272" t="s">
        <v>1312</v>
      </c>
      <c r="E164" s="100" t="s">
        <v>846</v>
      </c>
      <c r="F164" s="286" t="s">
        <v>308</v>
      </c>
      <c r="G164" s="40" t="s">
        <v>7</v>
      </c>
      <c r="H164" s="217"/>
      <c r="I164" s="218"/>
      <c r="J164" s="197"/>
      <c r="K164" s="561"/>
      <c r="L164" s="221"/>
      <c r="M164" s="219"/>
    </row>
    <row r="165" spans="1:13" s="9" customFormat="1" ht="16.5" customHeight="1" x14ac:dyDescent="0.25">
      <c r="A165" s="188">
        <v>156</v>
      </c>
      <c r="B165" s="314"/>
      <c r="C165" s="195"/>
      <c r="D165" s="73" t="s">
        <v>1586</v>
      </c>
      <c r="E165" s="73" t="s">
        <v>1590</v>
      </c>
      <c r="F165" s="285"/>
      <c r="G165" s="40" t="s">
        <v>7</v>
      </c>
      <c r="H165" s="124"/>
      <c r="I165" s="73"/>
      <c r="J165" s="74"/>
      <c r="K165" s="372" t="s">
        <v>1587</v>
      </c>
      <c r="L165" s="373"/>
    </row>
    <row r="166" spans="1:13" s="9" customFormat="1" ht="16.5" customHeight="1" x14ac:dyDescent="0.25">
      <c r="A166" s="188">
        <v>157</v>
      </c>
      <c r="B166" s="314"/>
      <c r="C166" s="195"/>
      <c r="D166" s="73" t="s">
        <v>1586</v>
      </c>
      <c r="E166" s="73" t="s">
        <v>1595</v>
      </c>
      <c r="F166" s="285"/>
      <c r="G166" s="40" t="s">
        <v>7</v>
      </c>
      <c r="H166" s="124"/>
      <c r="I166" s="73"/>
      <c r="J166" s="74"/>
      <c r="K166" s="372"/>
      <c r="L166" s="373"/>
    </row>
    <row r="167" spans="1:13" s="9" customFormat="1" ht="16.5" customHeight="1" x14ac:dyDescent="0.25">
      <c r="A167" s="188">
        <v>158</v>
      </c>
      <c r="B167" s="314"/>
      <c r="C167" s="195"/>
      <c r="D167" s="73" t="s">
        <v>1586</v>
      </c>
      <c r="E167" s="73" t="s">
        <v>1591</v>
      </c>
      <c r="F167" s="285"/>
      <c r="G167" s="40" t="s">
        <v>7</v>
      </c>
      <c r="H167" s="124"/>
      <c r="I167" s="73"/>
      <c r="J167" s="74"/>
      <c r="K167" s="396" t="s">
        <v>1588</v>
      </c>
      <c r="L167" s="373"/>
    </row>
    <row r="168" spans="1:13" s="9" customFormat="1" ht="16.5" customHeight="1" x14ac:dyDescent="0.25">
      <c r="A168" s="188">
        <v>159</v>
      </c>
      <c r="B168" s="314"/>
      <c r="C168" s="195"/>
      <c r="D168" s="73" t="s">
        <v>1586</v>
      </c>
      <c r="E168" s="73" t="s">
        <v>1592</v>
      </c>
      <c r="F168" s="285"/>
      <c r="G168" s="40" t="s">
        <v>7</v>
      </c>
      <c r="H168" s="124"/>
      <c r="I168" s="73"/>
      <c r="J168" s="74"/>
      <c r="K168" s="372"/>
      <c r="L168" s="373"/>
    </row>
    <row r="169" spans="1:13" s="9" customFormat="1" ht="16.5" customHeight="1" x14ac:dyDescent="0.25">
      <c r="A169" s="188">
        <v>160</v>
      </c>
      <c r="B169" s="382"/>
      <c r="C169" s="391"/>
      <c r="D169" s="73" t="s">
        <v>1586</v>
      </c>
      <c r="E169" s="73" t="s">
        <v>1668</v>
      </c>
      <c r="F169" s="285"/>
      <c r="G169" s="40" t="s">
        <v>7</v>
      </c>
      <c r="H169" s="384"/>
      <c r="I169" s="383"/>
      <c r="J169" s="385"/>
      <c r="K169" s="396"/>
      <c r="L169" s="398"/>
    </row>
    <row r="170" spans="1:13" s="9" customFormat="1" ht="16.5" customHeight="1" x14ac:dyDescent="0.25">
      <c r="A170" s="188">
        <v>161</v>
      </c>
      <c r="B170" s="382"/>
      <c r="C170" s="391"/>
      <c r="D170" s="73" t="s">
        <v>1586</v>
      </c>
      <c r="E170" s="73" t="s">
        <v>1669</v>
      </c>
      <c r="F170" s="285"/>
      <c r="G170" s="40" t="s">
        <v>7</v>
      </c>
      <c r="H170" s="384"/>
      <c r="I170" s="383"/>
      <c r="J170" s="387" t="s">
        <v>1820</v>
      </c>
      <c r="K170" s="396" t="s">
        <v>1859</v>
      </c>
      <c r="L170" s="398"/>
    </row>
    <row r="171" spans="1:13" s="200" customFormat="1" ht="16.5" customHeight="1" x14ac:dyDescent="0.25">
      <c r="A171" s="188">
        <v>162</v>
      </c>
      <c r="B171" s="195"/>
      <c r="C171" s="195"/>
      <c r="D171" s="223" t="s">
        <v>818</v>
      </c>
      <c r="E171" s="73" t="s">
        <v>821</v>
      </c>
      <c r="F171" s="291" t="s">
        <v>44</v>
      </c>
      <c r="G171" s="40" t="s">
        <v>7</v>
      </c>
      <c r="H171" s="218"/>
      <c r="I171" s="195"/>
      <c r="J171" s="44" t="s">
        <v>528</v>
      </c>
      <c r="K171" s="397" t="s">
        <v>1218</v>
      </c>
      <c r="L171" s="221"/>
    </row>
    <row r="172" spans="1:13" s="200" customFormat="1" ht="16.5" customHeight="1" x14ac:dyDescent="0.25">
      <c r="A172" s="188">
        <v>163</v>
      </c>
      <c r="B172" s="195"/>
      <c r="C172" s="195"/>
      <c r="D172" s="223" t="s">
        <v>818</v>
      </c>
      <c r="E172" s="73" t="s">
        <v>823</v>
      </c>
      <c r="F172" s="291" t="s">
        <v>44</v>
      </c>
      <c r="G172" s="40" t="s">
        <v>7</v>
      </c>
      <c r="H172" s="218"/>
      <c r="I172" s="195"/>
      <c r="J172" s="44" t="s">
        <v>529</v>
      </c>
      <c r="K172" s="397"/>
      <c r="L172" s="221"/>
    </row>
    <row r="173" spans="1:13" s="200" customFormat="1" ht="16.5" customHeight="1" x14ac:dyDescent="0.25">
      <c r="A173" s="554">
        <v>164</v>
      </c>
      <c r="B173" s="195"/>
      <c r="C173" s="195"/>
      <c r="D173" s="484" t="s">
        <v>818</v>
      </c>
      <c r="E173" s="73" t="s">
        <v>1851</v>
      </c>
      <c r="F173" s="291"/>
      <c r="G173" s="40" t="s">
        <v>52</v>
      </c>
      <c r="H173" s="218"/>
      <c r="I173" s="195"/>
      <c r="J173" s="395" t="s">
        <v>1849</v>
      </c>
      <c r="K173" s="371"/>
      <c r="L173" s="221"/>
    </row>
    <row r="174" spans="1:13" s="200" customFormat="1" ht="16.5" customHeight="1" x14ac:dyDescent="0.25">
      <c r="A174" s="555"/>
      <c r="B174" s="391"/>
      <c r="C174" s="391"/>
      <c r="D174" s="485"/>
      <c r="E174" s="389" t="s">
        <v>1838</v>
      </c>
      <c r="F174" s="280" t="s">
        <v>1841</v>
      </c>
      <c r="G174" s="40" t="s">
        <v>52</v>
      </c>
      <c r="H174" s="392"/>
      <c r="I174" s="391"/>
      <c r="J174" s="393"/>
      <c r="K174" s="394"/>
      <c r="L174" s="221"/>
    </row>
    <row r="175" spans="1:13" s="200" customFormat="1" ht="16.5" customHeight="1" x14ac:dyDescent="0.25">
      <c r="A175" s="555"/>
      <c r="B175" s="391"/>
      <c r="C175" s="391"/>
      <c r="D175" s="485"/>
      <c r="E175" s="389" t="s">
        <v>1847</v>
      </c>
      <c r="F175" s="390" t="s">
        <v>1844</v>
      </c>
      <c r="G175" s="40" t="s">
        <v>52</v>
      </c>
      <c r="H175" s="392"/>
      <c r="I175" s="391"/>
      <c r="J175" s="393"/>
      <c r="K175" s="394"/>
      <c r="L175" s="221"/>
    </row>
    <row r="176" spans="1:13" s="200" customFormat="1" ht="16.5" customHeight="1" x14ac:dyDescent="0.25">
      <c r="A176" s="556"/>
      <c r="B176" s="391"/>
      <c r="C176" s="391"/>
      <c r="D176" s="486"/>
      <c r="E176" s="389" t="s">
        <v>1839</v>
      </c>
      <c r="F176" s="390" t="s">
        <v>1844</v>
      </c>
      <c r="G176" s="40" t="s">
        <v>52</v>
      </c>
      <c r="H176" s="392"/>
      <c r="I176" s="391"/>
      <c r="J176" s="393"/>
      <c r="K176" s="394"/>
      <c r="L176" s="221"/>
    </row>
    <row r="177" spans="1:13" s="200" customFormat="1" ht="16.5" customHeight="1" x14ac:dyDescent="0.25">
      <c r="A177" s="188">
        <v>165</v>
      </c>
      <c r="B177" s="195"/>
      <c r="C177" s="195"/>
      <c r="D177" s="223" t="s">
        <v>818</v>
      </c>
      <c r="E177" s="73" t="s">
        <v>1078</v>
      </c>
      <c r="F177" s="291"/>
      <c r="G177" s="40" t="s">
        <v>7</v>
      </c>
      <c r="H177" s="218"/>
      <c r="I177" s="195"/>
      <c r="J177" s="197"/>
      <c r="K177" s="299"/>
      <c r="L177" s="221"/>
    </row>
    <row r="178" spans="1:13" s="200" customFormat="1" ht="16.5" customHeight="1" x14ac:dyDescent="0.25">
      <c r="A178" s="188">
        <v>166</v>
      </c>
      <c r="B178" s="195"/>
      <c r="C178" s="195"/>
      <c r="D178" s="223" t="s">
        <v>818</v>
      </c>
      <c r="E178" s="73" t="s">
        <v>1079</v>
      </c>
      <c r="F178" s="291"/>
      <c r="G178" s="40" t="s">
        <v>7</v>
      </c>
      <c r="H178" s="218"/>
      <c r="I178" s="195"/>
      <c r="J178" s="197"/>
      <c r="K178" s="299"/>
      <c r="L178" s="221"/>
    </row>
    <row r="179" spans="1:13" s="200" customFormat="1" ht="16.5" customHeight="1" x14ac:dyDescent="0.25">
      <c r="A179" s="188">
        <v>167</v>
      </c>
      <c r="B179" s="391"/>
      <c r="C179" s="391"/>
      <c r="D179" s="223" t="s">
        <v>818</v>
      </c>
      <c r="E179" s="100" t="s">
        <v>1836</v>
      </c>
      <c r="F179" s="291"/>
      <c r="G179" s="40" t="s">
        <v>50</v>
      </c>
      <c r="H179" s="392"/>
      <c r="I179" s="391"/>
      <c r="J179" s="393"/>
      <c r="K179" s="394"/>
      <c r="L179" s="221"/>
    </row>
    <row r="180" spans="1:13" s="200" customFormat="1" ht="16.5" customHeight="1" x14ac:dyDescent="0.25">
      <c r="A180" s="188">
        <v>168</v>
      </c>
      <c r="B180" s="391"/>
      <c r="C180" s="391"/>
      <c r="D180" s="223" t="s">
        <v>818</v>
      </c>
      <c r="E180" s="100" t="s">
        <v>1830</v>
      </c>
      <c r="F180" s="291"/>
      <c r="G180" s="40" t="s">
        <v>50</v>
      </c>
      <c r="H180" s="392"/>
      <c r="I180" s="391"/>
      <c r="J180" s="393"/>
      <c r="K180" s="394"/>
      <c r="L180" s="221"/>
    </row>
    <row r="181" spans="1:13" s="200" customFormat="1" ht="16.5" customHeight="1" x14ac:dyDescent="0.25">
      <c r="A181" s="188">
        <v>169</v>
      </c>
      <c r="B181" s="391"/>
      <c r="C181" s="391"/>
      <c r="D181" s="223" t="s">
        <v>818</v>
      </c>
      <c r="E181" s="100" t="s">
        <v>1831</v>
      </c>
      <c r="F181" s="291"/>
      <c r="G181" s="40" t="s">
        <v>50</v>
      </c>
      <c r="H181" s="392"/>
      <c r="I181" s="391"/>
      <c r="J181" s="393"/>
      <c r="K181" s="394"/>
      <c r="L181" s="221"/>
    </row>
    <row r="182" spans="1:13" ht="16.5" customHeight="1" x14ac:dyDescent="0.25">
      <c r="A182" s="188">
        <v>170</v>
      </c>
      <c r="B182" s="189"/>
      <c r="C182" s="189"/>
      <c r="D182" s="73" t="s">
        <v>683</v>
      </c>
      <c r="E182" s="297" t="s">
        <v>1080</v>
      </c>
      <c r="F182" s="280" t="s">
        <v>104</v>
      </c>
      <c r="G182" s="40" t="s">
        <v>7</v>
      </c>
      <c r="H182" s="189"/>
      <c r="I182" s="189"/>
      <c r="J182" s="201"/>
      <c r="K182" s="192" t="s">
        <v>530</v>
      </c>
      <c r="L182" s="194"/>
      <c r="M182" s="214"/>
    </row>
    <row r="183" spans="1:13" ht="16.5" customHeight="1" x14ac:dyDescent="0.25">
      <c r="A183" s="188">
        <v>171</v>
      </c>
      <c r="B183" s="189"/>
      <c r="C183" s="189"/>
      <c r="D183" s="73" t="s">
        <v>1081</v>
      </c>
      <c r="E183" s="297" t="s">
        <v>1082</v>
      </c>
      <c r="F183" s="292" t="s">
        <v>531</v>
      </c>
      <c r="G183" s="40" t="s">
        <v>7</v>
      </c>
      <c r="H183" s="189"/>
      <c r="I183" s="189"/>
      <c r="J183" s="201"/>
      <c r="K183" s="557" t="s">
        <v>532</v>
      </c>
      <c r="L183" s="194"/>
      <c r="M183" s="214"/>
    </row>
    <row r="184" spans="1:13" ht="16.5" customHeight="1" x14ac:dyDescent="0.25">
      <c r="A184" s="188">
        <v>172</v>
      </c>
      <c r="B184" s="189"/>
      <c r="C184" s="189"/>
      <c r="D184" s="73" t="s">
        <v>1081</v>
      </c>
      <c r="E184" s="297" t="s">
        <v>1083</v>
      </c>
      <c r="F184" s="292" t="s">
        <v>531</v>
      </c>
      <c r="G184" s="40" t="s">
        <v>7</v>
      </c>
      <c r="H184" s="189"/>
      <c r="I184" s="189"/>
      <c r="J184" s="201"/>
      <c r="K184" s="558"/>
      <c r="L184" s="194"/>
      <c r="M184" s="214"/>
    </row>
    <row r="185" spans="1:13" ht="16.5" customHeight="1" x14ac:dyDescent="0.25">
      <c r="A185" s="188">
        <v>173</v>
      </c>
      <c r="B185" s="189"/>
      <c r="C185" s="189"/>
      <c r="D185" s="73" t="s">
        <v>1081</v>
      </c>
      <c r="E185" s="297" t="s">
        <v>1084</v>
      </c>
      <c r="F185" s="292" t="s">
        <v>531</v>
      </c>
      <c r="G185" s="40" t="s">
        <v>7</v>
      </c>
      <c r="H185" s="189"/>
      <c r="I185" s="189"/>
      <c r="J185" s="201"/>
      <c r="K185" s="558"/>
      <c r="L185" s="194"/>
      <c r="M185" s="214"/>
    </row>
    <row r="186" spans="1:13" ht="16.5" customHeight="1" x14ac:dyDescent="0.25">
      <c r="A186" s="188">
        <v>174</v>
      </c>
      <c r="B186" s="189"/>
      <c r="C186" s="189"/>
      <c r="D186" s="73" t="s">
        <v>1081</v>
      </c>
      <c r="E186" s="297" t="s">
        <v>1085</v>
      </c>
      <c r="F186" s="292" t="s">
        <v>531</v>
      </c>
      <c r="G186" s="40" t="s">
        <v>7</v>
      </c>
      <c r="H186" s="189"/>
      <c r="I186" s="189"/>
      <c r="J186" s="201"/>
      <c r="K186" s="558"/>
      <c r="L186" s="194"/>
      <c r="M186" s="214"/>
    </row>
    <row r="187" spans="1:13" ht="16.5" customHeight="1" x14ac:dyDescent="0.25">
      <c r="A187" s="188">
        <v>175</v>
      </c>
      <c r="B187" s="189"/>
      <c r="C187" s="189"/>
      <c r="D187" s="73" t="s">
        <v>1081</v>
      </c>
      <c r="E187" s="297" t="s">
        <v>1086</v>
      </c>
      <c r="F187" s="292" t="s">
        <v>531</v>
      </c>
      <c r="G187" s="40" t="s">
        <v>7</v>
      </c>
      <c r="H187" s="189"/>
      <c r="I187" s="189"/>
      <c r="J187" s="201"/>
      <c r="K187" s="558"/>
      <c r="L187" s="194"/>
      <c r="M187" s="214"/>
    </row>
    <row r="188" spans="1:13" ht="16.5" customHeight="1" x14ac:dyDescent="0.25">
      <c r="A188" s="188">
        <v>176</v>
      </c>
      <c r="B188" s="189"/>
      <c r="C188" s="189"/>
      <c r="D188" s="73" t="s">
        <v>1081</v>
      </c>
      <c r="E188" s="297" t="s">
        <v>1087</v>
      </c>
      <c r="F188" s="292" t="s">
        <v>531</v>
      </c>
      <c r="G188" s="40" t="s">
        <v>7</v>
      </c>
      <c r="H188" s="189"/>
      <c r="I188" s="189"/>
      <c r="J188" s="201"/>
      <c r="K188" s="558"/>
      <c r="L188" s="194"/>
      <c r="M188" s="214"/>
    </row>
    <row r="189" spans="1:13" ht="16.5" customHeight="1" x14ac:dyDescent="0.25">
      <c r="A189" s="188">
        <v>177</v>
      </c>
      <c r="B189" s="189"/>
      <c r="C189" s="189"/>
      <c r="D189" s="73" t="s">
        <v>1081</v>
      </c>
      <c r="E189" s="297" t="s">
        <v>1088</v>
      </c>
      <c r="F189" s="292" t="s">
        <v>531</v>
      </c>
      <c r="G189" s="40" t="s">
        <v>7</v>
      </c>
      <c r="H189" s="189"/>
      <c r="I189" s="189"/>
      <c r="J189" s="201"/>
      <c r="K189" s="558"/>
      <c r="L189" s="194"/>
      <c r="M189" s="214"/>
    </row>
    <row r="190" spans="1:13" ht="16.5" customHeight="1" x14ac:dyDescent="0.25">
      <c r="A190" s="188">
        <v>178</v>
      </c>
      <c r="B190" s="189"/>
      <c r="C190" s="189"/>
      <c r="D190" s="73" t="s">
        <v>1081</v>
      </c>
      <c r="E190" s="297" t="s">
        <v>1089</v>
      </c>
      <c r="F190" s="292" t="s">
        <v>531</v>
      </c>
      <c r="G190" s="40" t="s">
        <v>7</v>
      </c>
      <c r="H190" s="189"/>
      <c r="I190" s="189"/>
      <c r="J190" s="201"/>
      <c r="K190" s="558"/>
      <c r="L190" s="194"/>
      <c r="M190" s="214"/>
    </row>
    <row r="191" spans="1:13" ht="16.5" customHeight="1" x14ac:dyDescent="0.25">
      <c r="A191" s="188">
        <v>179</v>
      </c>
      <c r="B191" s="189"/>
      <c r="C191" s="189"/>
      <c r="D191" s="73" t="s">
        <v>1081</v>
      </c>
      <c r="E191" s="297" t="s">
        <v>1090</v>
      </c>
      <c r="F191" s="190" t="s">
        <v>452</v>
      </c>
      <c r="G191" s="40" t="s">
        <v>7</v>
      </c>
      <c r="H191" s="189"/>
      <c r="I191" s="189"/>
      <c r="J191" s="201"/>
      <c r="K191" s="558"/>
      <c r="L191" s="194"/>
      <c r="M191" s="214"/>
    </row>
    <row r="192" spans="1:13" ht="16.5" customHeight="1" x14ac:dyDescent="0.25">
      <c r="A192" s="188">
        <v>180</v>
      </c>
      <c r="B192" s="189"/>
      <c r="C192" s="189"/>
      <c r="D192" s="73" t="s">
        <v>1081</v>
      </c>
      <c r="E192" s="297" t="s">
        <v>1091</v>
      </c>
      <c r="F192" s="190" t="s">
        <v>533</v>
      </c>
      <c r="G192" s="40" t="s">
        <v>7</v>
      </c>
      <c r="H192" s="189"/>
      <c r="I192" s="189"/>
      <c r="J192" s="201"/>
      <c r="K192" s="193" t="s">
        <v>534</v>
      </c>
      <c r="L192" s="194"/>
      <c r="M192" s="214"/>
    </row>
    <row r="193" spans="1:14" ht="16.5" customHeight="1" x14ac:dyDescent="0.25">
      <c r="A193" s="188">
        <v>181</v>
      </c>
      <c r="B193" s="190"/>
      <c r="C193" s="190"/>
      <c r="D193" s="56" t="s">
        <v>1060</v>
      </c>
      <c r="E193" s="297" t="s">
        <v>1061</v>
      </c>
      <c r="F193" s="190" t="s">
        <v>535</v>
      </c>
      <c r="G193" s="40" t="s">
        <v>7</v>
      </c>
      <c r="H193" s="189"/>
      <c r="I193" s="189"/>
      <c r="J193" s="201"/>
      <c r="K193" s="192" t="s">
        <v>536</v>
      </c>
      <c r="L193" s="194"/>
      <c r="M193" s="202"/>
    </row>
    <row r="194" spans="1:14" ht="16.5" customHeight="1" x14ac:dyDescent="0.25">
      <c r="A194" s="188">
        <v>182</v>
      </c>
      <c r="B194" s="190"/>
      <c r="C194" s="190"/>
      <c r="D194" s="56" t="s">
        <v>1060</v>
      </c>
      <c r="E194" s="297" t="s">
        <v>1062</v>
      </c>
      <c r="F194" s="190" t="s">
        <v>537</v>
      </c>
      <c r="G194" s="40" t="s">
        <v>7</v>
      </c>
      <c r="H194" s="189"/>
      <c r="I194" s="189"/>
      <c r="J194" s="201"/>
      <c r="K194" s="192" t="s">
        <v>538</v>
      </c>
      <c r="L194" s="194"/>
      <c r="M194" s="224"/>
      <c r="N194" s="171" t="s">
        <v>539</v>
      </c>
    </row>
    <row r="195" spans="1:14" ht="16.5" customHeight="1" thickBot="1" x14ac:dyDescent="0.3">
      <c r="A195" s="188">
        <v>183</v>
      </c>
      <c r="B195" s="225"/>
      <c r="C195" s="225"/>
      <c r="D195" s="310" t="s">
        <v>1063</v>
      </c>
      <c r="E195" s="310" t="s">
        <v>1092</v>
      </c>
      <c r="F195" s="226"/>
      <c r="G195" s="311" t="s">
        <v>7</v>
      </c>
      <c r="H195" s="225"/>
      <c r="I195" s="225"/>
      <c r="J195" s="227"/>
      <c r="K195" s="228"/>
      <c r="L195" s="229"/>
    </row>
    <row r="196" spans="1:14" x14ac:dyDescent="0.25">
      <c r="J196" s="230"/>
      <c r="K196" s="230"/>
    </row>
    <row r="197" spans="1:14" x14ac:dyDescent="0.25">
      <c r="J197" s="230"/>
      <c r="K197" s="230"/>
    </row>
    <row r="198" spans="1:14" x14ac:dyDescent="0.25">
      <c r="J198" s="230"/>
      <c r="K198" s="230"/>
    </row>
    <row r="199" spans="1:14" x14ac:dyDescent="0.25">
      <c r="J199" s="230"/>
      <c r="K199" s="230"/>
    </row>
    <row r="200" spans="1:14" x14ac:dyDescent="0.25">
      <c r="J200" s="230"/>
      <c r="K200" s="230"/>
    </row>
    <row r="201" spans="1:14" x14ac:dyDescent="0.25">
      <c r="J201" s="230"/>
      <c r="K201" s="230"/>
    </row>
    <row r="202" spans="1:14" x14ac:dyDescent="0.25">
      <c r="J202" s="230"/>
      <c r="K202" s="230"/>
    </row>
    <row r="203" spans="1:14" x14ac:dyDescent="0.25">
      <c r="J203" s="230"/>
      <c r="K203" s="230"/>
    </row>
    <row r="204" spans="1:14" x14ac:dyDescent="0.25">
      <c r="J204" s="230"/>
      <c r="K204" s="230"/>
    </row>
    <row r="205" spans="1:14" x14ac:dyDescent="0.25">
      <c r="J205" s="230"/>
      <c r="K205" s="230"/>
    </row>
    <row r="206" spans="1:14" x14ac:dyDescent="0.25">
      <c r="J206" s="230"/>
      <c r="K206" s="230"/>
    </row>
    <row r="207" spans="1:14" x14ac:dyDescent="0.25">
      <c r="J207" s="230"/>
      <c r="K207" s="230"/>
    </row>
    <row r="208" spans="1:14" x14ac:dyDescent="0.25">
      <c r="J208" s="230"/>
      <c r="K208" s="230"/>
    </row>
    <row r="209" spans="10:11" x14ac:dyDescent="0.25">
      <c r="J209" s="230"/>
      <c r="K209" s="230"/>
    </row>
    <row r="210" spans="10:11" x14ac:dyDescent="0.25">
      <c r="J210" s="230"/>
      <c r="K210" s="230"/>
    </row>
    <row r="211" spans="10:11" x14ac:dyDescent="0.25">
      <c r="J211" s="230"/>
      <c r="K211" s="230"/>
    </row>
    <row r="212" spans="10:11" x14ac:dyDescent="0.25">
      <c r="J212" s="230"/>
      <c r="K212" s="230"/>
    </row>
    <row r="213" spans="10:11" x14ac:dyDescent="0.25">
      <c r="J213" s="230"/>
      <c r="K213" s="230"/>
    </row>
    <row r="214" spans="10:11" x14ac:dyDescent="0.25">
      <c r="J214" s="230"/>
      <c r="K214" s="230"/>
    </row>
    <row r="215" spans="10:11" x14ac:dyDescent="0.25">
      <c r="J215" s="230"/>
      <c r="K215" s="230"/>
    </row>
    <row r="216" spans="10:11" x14ac:dyDescent="0.25">
      <c r="J216" s="230"/>
      <c r="K216" s="230"/>
    </row>
    <row r="217" spans="10:11" x14ac:dyDescent="0.25">
      <c r="J217" s="230"/>
      <c r="K217" s="230"/>
    </row>
    <row r="218" spans="10:11" ht="87.75" customHeight="1" x14ac:dyDescent="0.25">
      <c r="J218" s="230"/>
      <c r="K218" s="230"/>
    </row>
    <row r="219" spans="10:11" x14ac:dyDescent="0.25">
      <c r="J219" s="230"/>
      <c r="K219" s="230"/>
    </row>
    <row r="220" spans="10:11" x14ac:dyDescent="0.25">
      <c r="J220" s="230"/>
      <c r="K220" s="230"/>
    </row>
    <row r="221" spans="10:11" x14ac:dyDescent="0.25">
      <c r="J221" s="230"/>
      <c r="K221" s="230"/>
    </row>
    <row r="222" spans="10:11" x14ac:dyDescent="0.25">
      <c r="J222" s="230"/>
      <c r="K222" s="230"/>
    </row>
    <row r="223" spans="10:11" x14ac:dyDescent="0.25">
      <c r="J223" s="230"/>
      <c r="K223" s="230"/>
    </row>
    <row r="224" spans="10:11" x14ac:dyDescent="0.25">
      <c r="J224" s="230"/>
      <c r="K224" s="230"/>
    </row>
    <row r="225" spans="10:11" x14ac:dyDescent="0.25">
      <c r="J225" s="230"/>
      <c r="K225" s="230"/>
    </row>
    <row r="226" spans="10:11" x14ac:dyDescent="0.25">
      <c r="J226" s="230"/>
      <c r="K226" s="230"/>
    </row>
    <row r="227" spans="10:11" x14ac:dyDescent="0.25">
      <c r="J227" s="230"/>
      <c r="K227" s="230"/>
    </row>
    <row r="228" spans="10:11" x14ac:dyDescent="0.25">
      <c r="J228" s="230"/>
      <c r="K228" s="230"/>
    </row>
    <row r="229" spans="10:11" x14ac:dyDescent="0.25">
      <c r="J229" s="230"/>
      <c r="K229" s="230"/>
    </row>
  </sheetData>
  <mergeCells count="21">
    <mergeCell ref="D173:D176"/>
    <mergeCell ref="A173:A176"/>
    <mergeCell ref="K183:K191"/>
    <mergeCell ref="K144:K147"/>
    <mergeCell ref="K148:K151"/>
    <mergeCell ref="K152:K155"/>
    <mergeCell ref="K156:K159"/>
    <mergeCell ref="K160:K164"/>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s>
  <phoneticPr fontId="10" type="noConversion"/>
  <hyperlinks>
    <hyperlink ref="E160" r:id="rId1" xr:uid="{00000000-0004-0000-0700-000000000000}"/>
    <hyperlink ref="E161" r:id="rId2" xr:uid="{00000000-0004-0000-0700-000001000000}"/>
    <hyperlink ref="E162" r:id="rId3" xr:uid="{00000000-0004-0000-0700-000002000000}"/>
    <hyperlink ref="E163" r:id="rId4" xr:uid="{00000000-0004-0000-0700-000003000000}"/>
    <hyperlink ref="E164" r:id="rId5" xr:uid="{00000000-0004-0000-0700-000004000000}"/>
    <hyperlink ref="E183" r:id="rId6" xr:uid="{00000000-0004-0000-0700-000005000000}"/>
    <hyperlink ref="E184" r:id="rId7" xr:uid="{00000000-0004-0000-0700-000006000000}"/>
    <hyperlink ref="E185" r:id="rId8" xr:uid="{00000000-0004-0000-0700-000007000000}"/>
    <hyperlink ref="E186" r:id="rId9" xr:uid="{00000000-0004-0000-0700-000008000000}"/>
    <hyperlink ref="E187" r:id="rId10" xr:uid="{00000000-0004-0000-0700-000009000000}"/>
    <hyperlink ref="E188" r:id="rId11" xr:uid="{00000000-0004-0000-0700-00000A000000}"/>
    <hyperlink ref="E189" r:id="rId12" xr:uid="{00000000-0004-0000-0700-00000B000000}"/>
    <hyperlink ref="E190" r:id="rId13" xr:uid="{00000000-0004-0000-0700-00000C000000}"/>
    <hyperlink ref="E191" r:id="rId14" xr:uid="{00000000-0004-0000-0700-00000D000000}"/>
    <hyperlink ref="E74" r:id="rId15" xr:uid="{00000000-0004-0000-0700-00000E000000}"/>
    <hyperlink ref="E75" r:id="rId16" xr:uid="{00000000-0004-0000-0700-00000F000000}"/>
    <hyperlink ref="E139" r:id="rId17" xr:uid="{00000000-0004-0000-0700-000010000000}"/>
    <hyperlink ref="E130" r:id="rId18" xr:uid="{00000000-0004-0000-0700-000011000000}"/>
    <hyperlink ref="E129" r:id="rId19" xr:uid="{00000000-0004-0000-0700-000012000000}"/>
    <hyperlink ref="E127" r:id="rId20" xr:uid="{00000000-0004-0000-0700-000013000000}"/>
    <hyperlink ref="E126" r:id="rId21" display="Device_ID@ALS1_FH_Right" xr:uid="{00000000-0004-0000-0700-000014000000}"/>
    <hyperlink ref="E135" r:id="rId22" xr:uid="{00000000-0004-0000-0700-000015000000}"/>
    <hyperlink ref="E136" r:id="rId23" xr:uid="{00000000-0004-0000-0700-000016000000}"/>
    <hyperlink ref="E138" r:id="rId24" xr:uid="{00000000-0004-0000-0700-000017000000}"/>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1" customFormat="1" ht="15.6" customHeight="1" x14ac:dyDescent="0.25">
      <c r="A1" s="170"/>
      <c r="E1" s="551" t="s">
        <v>1666</v>
      </c>
      <c r="F1" s="551"/>
      <c r="G1" s="172"/>
      <c r="H1" s="125" t="s">
        <v>229</v>
      </c>
      <c r="I1" s="173"/>
      <c r="J1" s="174"/>
      <c r="K1" s="174"/>
    </row>
    <row r="2" spans="1:12" s="171" customFormat="1" ht="16.5" customHeight="1" x14ac:dyDescent="0.25">
      <c r="A2" s="170"/>
      <c r="E2" s="551"/>
      <c r="F2" s="551"/>
      <c r="G2" s="175" t="s">
        <v>460</v>
      </c>
      <c r="H2" s="158">
        <f>COUNTIF(G10:G228,"Not POR")</f>
        <v>0</v>
      </c>
      <c r="I2" s="176"/>
      <c r="J2" s="174"/>
      <c r="K2" s="174"/>
    </row>
    <row r="3" spans="1:12" s="171" customFormat="1" ht="16.5" customHeight="1" x14ac:dyDescent="0.25">
      <c r="A3" s="170"/>
      <c r="E3" s="551"/>
      <c r="F3" s="551"/>
      <c r="G3" s="177" t="s">
        <v>461</v>
      </c>
      <c r="H3" s="158">
        <f>COUNTIF(G12:G229,"CHN validation")</f>
        <v>0</v>
      </c>
      <c r="I3" s="176"/>
      <c r="J3" s="174"/>
      <c r="K3" s="174"/>
    </row>
    <row r="4" spans="1:12" s="171" customFormat="1" ht="17.100000000000001" customHeight="1" x14ac:dyDescent="0.25">
      <c r="A4" s="170"/>
      <c r="E4" s="551"/>
      <c r="F4" s="551"/>
      <c r="G4" s="178" t="s">
        <v>50</v>
      </c>
      <c r="H4" s="158">
        <f>COUNTIF(G12:G230,"New Item")</f>
        <v>0</v>
      </c>
      <c r="I4" s="176"/>
      <c r="J4" s="174"/>
      <c r="K4" s="174"/>
    </row>
    <row r="5" spans="1:12" s="171" customFormat="1" ht="19.5" customHeight="1" x14ac:dyDescent="0.25">
      <c r="E5" s="551"/>
      <c r="F5" s="551"/>
      <c r="G5" s="179" t="s">
        <v>462</v>
      </c>
      <c r="H5" s="158">
        <f>COUNTIF(G13:G231,"Pending update")</f>
        <v>0</v>
      </c>
    </row>
    <row r="6" spans="1:12" s="171" customFormat="1" ht="19.5" customHeight="1" x14ac:dyDescent="0.25">
      <c r="A6" s="170"/>
      <c r="E6" s="551"/>
      <c r="F6" s="551"/>
      <c r="G6" s="180" t="s">
        <v>52</v>
      </c>
      <c r="H6" s="158">
        <f>COUNTIF(G14:G232,"Modified")</f>
        <v>0</v>
      </c>
      <c r="I6" s="176"/>
      <c r="J6" s="174"/>
      <c r="K6" s="174"/>
    </row>
    <row r="7" spans="1:12" s="171" customFormat="1" ht="18.75" customHeight="1" x14ac:dyDescent="0.25">
      <c r="A7" s="170"/>
      <c r="E7" s="551"/>
      <c r="F7" s="551"/>
      <c r="G7" s="181" t="s">
        <v>463</v>
      </c>
      <c r="H7" s="158">
        <f>COUNTIF(G10:G228,"Ready")</f>
        <v>21</v>
      </c>
      <c r="I7" s="176"/>
      <c r="J7" s="174"/>
      <c r="K7" s="174"/>
    </row>
    <row r="8" spans="1:12" s="171" customFormat="1" ht="17.25" customHeight="1" thickBot="1" x14ac:dyDescent="0.3">
      <c r="A8" s="170"/>
      <c r="E8" s="551"/>
      <c r="F8" s="551"/>
      <c r="G8" s="182" t="s">
        <v>464</v>
      </c>
      <c r="H8" s="183">
        <f>COUNTIF(G16:G234,"Not ready")</f>
        <v>0</v>
      </c>
      <c r="I8" s="176"/>
      <c r="J8" s="174"/>
      <c r="K8" s="174"/>
    </row>
    <row r="9" spans="1:12" s="171" customFormat="1" ht="64.5" customHeight="1" x14ac:dyDescent="0.25">
      <c r="A9" s="184" t="s">
        <v>53</v>
      </c>
      <c r="B9" s="185" t="s">
        <v>465</v>
      </c>
      <c r="C9" s="185" t="s">
        <v>578</v>
      </c>
      <c r="D9" s="5" t="s">
        <v>640</v>
      </c>
      <c r="E9" s="5" t="s">
        <v>641</v>
      </c>
      <c r="F9" s="186" t="s">
        <v>466</v>
      </c>
      <c r="G9" s="186" t="s">
        <v>467</v>
      </c>
      <c r="H9" s="186" t="s">
        <v>468</v>
      </c>
      <c r="I9" s="186" t="s">
        <v>469</v>
      </c>
      <c r="J9" s="186" t="s">
        <v>470</v>
      </c>
      <c r="K9" s="186" t="s">
        <v>471</v>
      </c>
      <c r="L9" s="187" t="s">
        <v>6</v>
      </c>
    </row>
    <row r="10" spans="1:12" x14ac:dyDescent="0.25">
      <c r="A10" s="188">
        <v>1</v>
      </c>
      <c r="C10" s="150"/>
      <c r="D10" s="323" t="s">
        <v>1671</v>
      </c>
      <c r="E10" s="323" t="s">
        <v>1094</v>
      </c>
      <c r="F10" s="150"/>
      <c r="G10" s="181" t="s">
        <v>463</v>
      </c>
      <c r="H10" s="150"/>
      <c r="I10" s="150"/>
      <c r="J10" s="150"/>
      <c r="K10" s="150"/>
      <c r="L10" s="562" t="s">
        <v>1690</v>
      </c>
    </row>
    <row r="11" spans="1:12" x14ac:dyDescent="0.25">
      <c r="A11" s="188">
        <v>2</v>
      </c>
      <c r="C11" s="150"/>
      <c r="D11" s="323" t="s">
        <v>1671</v>
      </c>
      <c r="E11" s="323" t="s">
        <v>652</v>
      </c>
      <c r="F11" s="150"/>
      <c r="G11" s="181" t="s">
        <v>463</v>
      </c>
      <c r="H11" s="150"/>
      <c r="I11" s="150"/>
      <c r="J11" s="150"/>
      <c r="K11" s="150"/>
      <c r="L11" s="563"/>
    </row>
    <row r="12" spans="1:12" ht="20.25" customHeight="1" x14ac:dyDescent="0.25">
      <c r="A12" s="188">
        <v>3</v>
      </c>
      <c r="C12" s="150"/>
      <c r="D12" s="323" t="s">
        <v>1672</v>
      </c>
      <c r="E12" s="323" t="s">
        <v>653</v>
      </c>
      <c r="F12" s="150"/>
      <c r="G12" s="181" t="s">
        <v>463</v>
      </c>
      <c r="H12" s="150"/>
      <c r="I12" s="150"/>
      <c r="J12" s="324" t="s">
        <v>1677</v>
      </c>
      <c r="K12" s="324"/>
      <c r="L12" s="150"/>
    </row>
    <row r="13" spans="1:12" x14ac:dyDescent="0.25">
      <c r="A13" s="188">
        <v>4</v>
      </c>
      <c r="C13" s="150"/>
      <c r="D13" s="323" t="s">
        <v>1671</v>
      </c>
      <c r="E13" s="323" t="s">
        <v>654</v>
      </c>
      <c r="F13" s="150"/>
      <c r="G13" s="181" t="s">
        <v>463</v>
      </c>
      <c r="H13" s="150"/>
      <c r="I13" s="150"/>
      <c r="J13" s="150"/>
      <c r="K13" s="324" t="s">
        <v>1678</v>
      </c>
      <c r="L13" s="150"/>
    </row>
    <row r="14" spans="1:12" x14ac:dyDescent="0.25">
      <c r="A14" s="188">
        <v>5</v>
      </c>
      <c r="C14" s="150"/>
      <c r="D14" s="323" t="s">
        <v>1673</v>
      </c>
      <c r="E14" s="323" t="s">
        <v>679</v>
      </c>
      <c r="F14" s="150"/>
      <c r="G14" s="181" t="s">
        <v>463</v>
      </c>
      <c r="H14" s="150"/>
      <c r="I14" s="150"/>
      <c r="J14" s="150"/>
      <c r="K14" s="324"/>
      <c r="L14" s="150"/>
    </row>
    <row r="15" spans="1:12" x14ac:dyDescent="0.25">
      <c r="A15" s="188">
        <v>6</v>
      </c>
      <c r="C15" s="150"/>
      <c r="D15" s="323" t="s">
        <v>1674</v>
      </c>
      <c r="E15" s="323" t="s">
        <v>1667</v>
      </c>
      <c r="F15" s="150"/>
      <c r="G15" s="181" t="s">
        <v>463</v>
      </c>
      <c r="H15" s="150"/>
      <c r="I15" s="150"/>
      <c r="J15" s="150"/>
      <c r="K15" s="324"/>
      <c r="L15" s="150"/>
    </row>
    <row r="16" spans="1:12" x14ac:dyDescent="0.25">
      <c r="A16" s="188">
        <v>7</v>
      </c>
      <c r="C16" s="150"/>
      <c r="D16" s="323" t="s">
        <v>1673</v>
      </c>
      <c r="E16" s="323" t="s">
        <v>681</v>
      </c>
      <c r="F16" s="150"/>
      <c r="G16" s="181" t="s">
        <v>463</v>
      </c>
      <c r="H16" s="150"/>
      <c r="I16" s="150"/>
      <c r="J16" s="150"/>
      <c r="K16" s="324" t="s">
        <v>1691</v>
      </c>
      <c r="L16" s="150"/>
    </row>
    <row r="17" spans="1:12" x14ac:dyDescent="0.25">
      <c r="A17" s="188">
        <v>8</v>
      </c>
      <c r="C17" s="150"/>
      <c r="D17" s="323" t="s">
        <v>1673</v>
      </c>
      <c r="E17" s="323" t="s">
        <v>682</v>
      </c>
      <c r="F17" s="150"/>
      <c r="G17" s="181" t="s">
        <v>463</v>
      </c>
      <c r="H17" s="150"/>
      <c r="I17" s="150"/>
      <c r="J17" s="150"/>
      <c r="K17" s="324"/>
      <c r="L17" s="150"/>
    </row>
    <row r="18" spans="1:12" ht="16.5" customHeight="1" x14ac:dyDescent="0.25">
      <c r="A18" s="188">
        <v>9</v>
      </c>
      <c r="C18" s="150"/>
      <c r="D18" s="323" t="s">
        <v>1675</v>
      </c>
      <c r="E18" s="323" t="s">
        <v>1590</v>
      </c>
      <c r="F18" s="150"/>
      <c r="G18" s="181" t="s">
        <v>463</v>
      </c>
      <c r="H18" s="150"/>
      <c r="I18" s="150"/>
      <c r="J18" s="150"/>
      <c r="K18" s="324" t="s">
        <v>1679</v>
      </c>
      <c r="L18" s="150"/>
    </row>
    <row r="19" spans="1:12" x14ac:dyDescent="0.25">
      <c r="A19" s="188">
        <v>10</v>
      </c>
      <c r="C19" s="150"/>
      <c r="D19" s="323" t="s">
        <v>1675</v>
      </c>
      <c r="E19" s="323" t="s">
        <v>1595</v>
      </c>
      <c r="F19" s="150"/>
      <c r="G19" s="181" t="s">
        <v>463</v>
      </c>
      <c r="H19" s="150"/>
      <c r="I19" s="150"/>
      <c r="J19" s="150"/>
      <c r="K19" s="324"/>
      <c r="L19" s="150"/>
    </row>
    <row r="20" spans="1:12" x14ac:dyDescent="0.25">
      <c r="A20" s="188">
        <v>11</v>
      </c>
      <c r="C20" s="150"/>
      <c r="D20" s="323" t="s">
        <v>1675</v>
      </c>
      <c r="E20" s="323" t="s">
        <v>1591</v>
      </c>
      <c r="F20" s="150"/>
      <c r="G20" s="181" t="s">
        <v>463</v>
      </c>
      <c r="H20" s="150"/>
      <c r="I20" s="150"/>
      <c r="J20" s="150"/>
      <c r="K20" s="324" t="s">
        <v>1680</v>
      </c>
      <c r="L20" s="150"/>
    </row>
    <row r="21" spans="1:12" x14ac:dyDescent="0.25">
      <c r="A21" s="188">
        <v>12</v>
      </c>
      <c r="C21" s="150"/>
      <c r="D21" s="323" t="s">
        <v>1675</v>
      </c>
      <c r="E21" s="323" t="s">
        <v>1592</v>
      </c>
      <c r="F21" s="150"/>
      <c r="G21" s="181" t="s">
        <v>463</v>
      </c>
      <c r="H21" s="150"/>
      <c r="I21" s="150"/>
      <c r="J21" s="150"/>
      <c r="K21" s="324"/>
      <c r="L21" s="150"/>
    </row>
    <row r="22" spans="1:12" ht="22.5" customHeight="1" x14ac:dyDescent="0.25">
      <c r="A22" s="188">
        <v>13</v>
      </c>
      <c r="C22" s="150"/>
      <c r="D22" s="323" t="s">
        <v>1675</v>
      </c>
      <c r="E22" s="323" t="s">
        <v>1668</v>
      </c>
      <c r="F22" s="150"/>
      <c r="G22" s="181" t="s">
        <v>463</v>
      </c>
      <c r="H22" s="150"/>
      <c r="I22" s="150"/>
      <c r="J22" s="324" t="s">
        <v>1681</v>
      </c>
      <c r="K22" s="324" t="s">
        <v>1689</v>
      </c>
      <c r="L22" s="150"/>
    </row>
    <row r="23" spans="1:12" ht="21.75" customHeight="1" x14ac:dyDescent="0.25">
      <c r="A23" s="188">
        <v>14</v>
      </c>
      <c r="C23" s="150"/>
      <c r="D23" s="323" t="s">
        <v>1675</v>
      </c>
      <c r="E23" s="323" t="s">
        <v>1669</v>
      </c>
      <c r="F23" s="291" t="s">
        <v>43</v>
      </c>
      <c r="G23" s="181" t="s">
        <v>463</v>
      </c>
      <c r="H23" s="150"/>
      <c r="I23" s="150"/>
      <c r="J23" s="324" t="s">
        <v>1682</v>
      </c>
      <c r="K23" s="324"/>
      <c r="L23" s="150"/>
    </row>
    <row r="24" spans="1:12" x14ac:dyDescent="0.25">
      <c r="A24" s="188">
        <v>15</v>
      </c>
      <c r="C24" s="150"/>
      <c r="D24" s="323" t="s">
        <v>1676</v>
      </c>
      <c r="E24" s="323" t="s">
        <v>909</v>
      </c>
      <c r="F24" s="150"/>
      <c r="G24" s="181" t="s">
        <v>463</v>
      </c>
      <c r="H24" s="150"/>
      <c r="I24" s="150"/>
      <c r="J24" s="324"/>
      <c r="K24" s="324" t="s">
        <v>1683</v>
      </c>
      <c r="L24" s="150"/>
    </row>
    <row r="25" spans="1:12" ht="19.5" customHeight="1" x14ac:dyDescent="0.25">
      <c r="A25" s="188">
        <v>16</v>
      </c>
      <c r="C25" s="150"/>
      <c r="D25" s="323" t="s">
        <v>1676</v>
      </c>
      <c r="E25" s="323" t="s">
        <v>911</v>
      </c>
      <c r="F25" s="291" t="s">
        <v>1688</v>
      </c>
      <c r="G25" s="181" t="s">
        <v>463</v>
      </c>
      <c r="H25" s="325"/>
      <c r="I25" s="150"/>
      <c r="J25" s="324" t="s">
        <v>1684</v>
      </c>
      <c r="K25" s="324"/>
      <c r="L25" s="150"/>
    </row>
    <row r="26" spans="1:12" ht="17.25" customHeight="1" x14ac:dyDescent="0.25">
      <c r="A26" s="188">
        <v>17</v>
      </c>
      <c r="C26" s="150"/>
      <c r="D26" s="323" t="s">
        <v>1676</v>
      </c>
      <c r="E26" s="323" t="s">
        <v>1670</v>
      </c>
      <c r="F26" s="291" t="s">
        <v>1688</v>
      </c>
      <c r="G26" s="181" t="s">
        <v>463</v>
      </c>
      <c r="H26" s="150"/>
      <c r="I26" s="150"/>
      <c r="J26" s="324" t="s">
        <v>1685</v>
      </c>
      <c r="K26" s="324"/>
      <c r="L26" s="150"/>
    </row>
    <row r="27" spans="1:12" ht="17.25" customHeight="1" x14ac:dyDescent="0.25">
      <c r="A27" s="188">
        <v>18</v>
      </c>
      <c r="C27" s="150"/>
      <c r="D27" s="323" t="s">
        <v>1676</v>
      </c>
      <c r="E27" s="323" t="s">
        <v>910</v>
      </c>
      <c r="F27" s="291" t="s">
        <v>43</v>
      </c>
      <c r="G27" s="181" t="s">
        <v>463</v>
      </c>
      <c r="H27" s="150"/>
      <c r="I27" s="150"/>
      <c r="J27" s="324" t="s">
        <v>1686</v>
      </c>
      <c r="K27" s="324"/>
      <c r="L27" s="150"/>
    </row>
    <row r="28" spans="1:12" x14ac:dyDescent="0.25">
      <c r="A28" s="188">
        <v>19</v>
      </c>
      <c r="C28" s="150"/>
      <c r="D28" s="323" t="s">
        <v>1676</v>
      </c>
      <c r="E28" s="323" t="s">
        <v>913</v>
      </c>
      <c r="F28" s="150"/>
      <c r="G28" s="181" t="s">
        <v>463</v>
      </c>
      <c r="H28" s="150"/>
      <c r="I28" s="150"/>
      <c r="J28" s="150"/>
      <c r="K28" s="324" t="s">
        <v>1687</v>
      </c>
      <c r="L28" s="150"/>
    </row>
    <row r="29" spans="1:12" x14ac:dyDescent="0.25">
      <c r="A29" s="188">
        <v>20</v>
      </c>
      <c r="C29" s="150"/>
      <c r="D29" s="323" t="s">
        <v>1676</v>
      </c>
      <c r="E29" s="323" t="s">
        <v>914</v>
      </c>
      <c r="F29" s="150"/>
      <c r="G29" s="181" t="s">
        <v>463</v>
      </c>
      <c r="H29" s="150"/>
      <c r="I29" s="150"/>
      <c r="J29" s="150"/>
      <c r="K29" s="324"/>
      <c r="L29" s="150"/>
    </row>
    <row r="30" spans="1:12" x14ac:dyDescent="0.25">
      <c r="A30" s="188">
        <v>21</v>
      </c>
      <c r="C30" s="150"/>
      <c r="D30" s="323" t="s">
        <v>1676</v>
      </c>
      <c r="E30" s="323" t="s">
        <v>1369</v>
      </c>
      <c r="F30" s="150"/>
      <c r="G30" s="181" t="s">
        <v>463</v>
      </c>
      <c r="H30" s="150"/>
      <c r="I30" s="150"/>
      <c r="J30" s="324" t="s">
        <v>1422</v>
      </c>
      <c r="K30" s="150"/>
      <c r="L30" s="150"/>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李高尚</cp:lastModifiedBy>
  <dcterms:created xsi:type="dcterms:W3CDTF">2019-06-06T09:10:53Z</dcterms:created>
  <dcterms:modified xsi:type="dcterms:W3CDTF">2020-08-11T01:12:02Z</dcterms:modified>
</cp:coreProperties>
</file>