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mc:AlternateContent xmlns:mc="http://schemas.openxmlformats.org/markup-compatibility/2006">
    <mc:Choice Requires="x15">
      <x15ac:absPath xmlns:x15ac="http://schemas.microsoft.com/office/spreadsheetml/2010/11/ac" url="C:\Users\F7689675\Desktop\"/>
    </mc:Choice>
  </mc:AlternateContent>
  <xr:revisionPtr revIDLastSave="0" documentId="13_ncr:1_{DB848F1C-0BA2-441A-8337-C6F86400F329}" xr6:coauthVersionLast="41" xr6:coauthVersionMax="41" xr10:uidLastSave="{00000000-0000-0000-0000-000000000000}"/>
  <bookViews>
    <workbookView xWindow="-120" yWindow="-120" windowWidth="29040" windowHeight="15840" activeTab="6" xr2:uid="{00000000-000D-0000-FFFF-FFFF00000000}"/>
  </bookViews>
  <sheets>
    <sheet name="Change List" sheetId="1" r:id="rId1"/>
    <sheet name="CG-QT" sheetId="2" r:id="rId2"/>
    <sheet name="QT0a" sheetId="3" r:id="rId3"/>
    <sheet name="USBC Test" sheetId="4" state="hidden" r:id="rId4"/>
    <sheet name="USBC POR" sheetId="13" r:id="rId5"/>
    <sheet name="USBC DOE1" sheetId="14" r:id="rId6"/>
    <sheet name="CT1" sheetId="5" r:id="rId7"/>
    <sheet name="CT2" sheetId="15" r:id="rId8"/>
    <sheet name="FOS" sheetId="7" r:id="rId9"/>
    <sheet name="CT3" sheetId="9" r:id="rId10"/>
  </sheets>
  <definedNames>
    <definedName name="_xlnm._FilterDatabase" localSheetId="4" hidden="1">'USBC POR'!$C$1:$C$307</definedName>
  </definedNames>
  <calcPr calcId="181029"/>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438" i="1" l="1"/>
  <c r="C435" i="1" l="1"/>
  <c r="C429" i="1" l="1"/>
  <c r="C426" i="1" l="1"/>
  <c r="C419" i="1" l="1"/>
  <c r="C415" i="1" l="1"/>
  <c r="C412" i="1" l="1"/>
  <c r="C409" i="1"/>
  <c r="C406" i="1"/>
  <c r="C401" i="1"/>
  <c r="C392" i="1"/>
  <c r="C389" i="1"/>
  <c r="C386" i="1"/>
  <c r="C383" i="1"/>
  <c r="C375" i="1"/>
  <c r="C378" i="1"/>
  <c r="C372" i="1"/>
  <c r="C369" i="1"/>
  <c r="C362" i="1"/>
  <c r="C359" i="1"/>
  <c r="C356" i="1" l="1"/>
  <c r="C348" i="1"/>
  <c r="J8" i="15"/>
  <c r="J7" i="15"/>
  <c r="J6" i="15"/>
  <c r="J5" i="15"/>
  <c r="J4" i="15"/>
  <c r="J3" i="15"/>
  <c r="J2" i="15"/>
  <c r="C344" i="1" l="1"/>
  <c r="C341" i="1"/>
  <c r="C338" i="1"/>
  <c r="C335" i="1"/>
  <c r="F2" i="14"/>
  <c r="F3" i="14"/>
  <c r="F4" i="14"/>
  <c r="F5" i="14"/>
  <c r="F6" i="14"/>
  <c r="F7" i="14"/>
  <c r="F8" i="14"/>
  <c r="F2" i="13"/>
  <c r="F3" i="13"/>
  <c r="F4" i="13"/>
  <c r="F5" i="13"/>
  <c r="F6" i="13"/>
  <c r="F7" i="13"/>
  <c r="F8" i="13"/>
  <c r="C332" i="1"/>
  <c r="C329" i="1"/>
  <c r="C320" i="1"/>
  <c r="C306" i="1"/>
  <c r="C296" i="1"/>
  <c r="C291" i="1"/>
  <c r="C288" i="1"/>
  <c r="C285" i="1"/>
  <c r="C282" i="1"/>
  <c r="C279" i="1"/>
  <c r="C272" i="1" l="1"/>
  <c r="C269" i="1"/>
  <c r="C266" i="1"/>
  <c r="C263" i="1"/>
  <c r="C260" i="1"/>
  <c r="C246" i="1"/>
  <c r="C241" i="1"/>
  <c r="C237" i="1"/>
  <c r="C232" i="1"/>
  <c r="C227" i="1"/>
  <c r="C224" i="1"/>
  <c r="C218" i="1"/>
  <c r="C210" i="1"/>
  <c r="C204" i="1"/>
  <c r="C199" i="1"/>
  <c r="C195" i="1"/>
  <c r="C190" i="1"/>
  <c r="C183" i="1"/>
  <c r="C180" i="1"/>
  <c r="C177" i="1"/>
  <c r="C167" i="1"/>
  <c r="C161" i="1"/>
  <c r="C152" i="1"/>
  <c r="C140" i="1"/>
  <c r="C134" i="1"/>
  <c r="C126" i="1"/>
  <c r="C123" i="1"/>
  <c r="C120" i="1"/>
  <c r="C115" i="1"/>
  <c r="C112" i="1"/>
  <c r="C109" i="1"/>
  <c r="C101" i="1"/>
  <c r="C92" i="1"/>
  <c r="C82" i="1"/>
  <c r="G8" i="9"/>
  <c r="G7" i="9"/>
  <c r="G6" i="9"/>
  <c r="G5" i="9"/>
  <c r="G4" i="9"/>
  <c r="G3" i="9"/>
  <c r="G2" i="9"/>
  <c r="C77" i="1"/>
  <c r="C72" i="1"/>
  <c r="C69" i="1"/>
  <c r="C66" i="1"/>
  <c r="C60" i="1"/>
  <c r="C57" i="1"/>
  <c r="C51" i="1"/>
  <c r="C48" i="1"/>
  <c r="C31" i="1"/>
  <c r="C40" i="1"/>
  <c r="C26" i="1"/>
  <c r="C16" i="1"/>
  <c r="C6" i="1"/>
  <c r="G8" i="7"/>
  <c r="G7" i="7"/>
  <c r="G6" i="7"/>
  <c r="G5" i="7"/>
  <c r="G4" i="7"/>
  <c r="G3" i="7"/>
  <c r="G2" i="7"/>
  <c r="H8" i="5"/>
  <c r="H7" i="5"/>
  <c r="H5" i="5"/>
  <c r="H4" i="5"/>
  <c r="H3" i="5"/>
  <c r="H2" i="5"/>
  <c r="F8" i="4"/>
  <c r="F7" i="4"/>
  <c r="F6" i="4"/>
  <c r="F5" i="4"/>
  <c r="F4" i="4"/>
  <c r="F3" i="4"/>
  <c r="F2" i="4"/>
  <c r="G8" i="3"/>
  <c r="G7" i="3"/>
  <c r="G6" i="3"/>
  <c r="G5" i="3"/>
  <c r="G4" i="3"/>
  <c r="G3" i="3"/>
  <c r="G2" i="3"/>
  <c r="H8" i="2"/>
  <c r="H7" i="2"/>
  <c r="H6" i="2"/>
  <c r="H5" i="2"/>
  <c r="H4" i="2"/>
  <c r="H3" i="2"/>
  <c r="H2" i="2"/>
  <c r="C3" i="1"/>
</calcChain>
</file>

<file path=xl/sharedStrings.xml><?xml version="1.0" encoding="utf-8"?>
<sst xmlns="http://schemas.openxmlformats.org/spreadsheetml/2006/main" count="11051" uniqueCount="3282">
  <si>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</si>
  <si>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</si>
  <si>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</si>
  <si>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</si>
  <si>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</si>
  <si>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</si>
  <si>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</si>
  <si>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</si>
  <si>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</si>
  <si>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</si>
  <si>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</si>
  <si>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</si>
  <si>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</si>
  <si>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</si>
  <si>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</si>
  <si>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</si>
  <si>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</si>
  <si>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</si>
  <si>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</si>
  <si>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</si>
  <si>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</si>
  <si>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</si>
  <si>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</si>
  <si>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</si>
  <si>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</si>
  <si>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</si>
  <si>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</si>
  <si>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</si>
  <si>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</si>
  <si>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</si>
  <si>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</si>
  <si>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</si>
  <si>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</si>
  <si>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</si>
  <si>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</si>
  <si>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</si>
  <si>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</si>
  <si>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</si>
  <si>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</si>
  <si>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</si>
  <si>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</si>
  <si>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</si>
  <si>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</si>
  <si>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</si>
  <si>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</si>
  <si>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</si>
  <si>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</si>
  <si>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</si>
  <si>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</si>
  <si>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</si>
  <si>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</si>
  <si>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</si>
  <si>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</si>
  <si>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</si>
  <si>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</si>
  <si>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</si>
  <si>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</si>
  <si>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</si>
  <si>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</si>
  <si>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</si>
  <si>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</si>
  <si>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Offset_Test</t>
  </si>
  <si>
    <t>[NA,NA]</t>
  </si>
  <si>
    <t>Pearl</t>
  </si>
  <si>
    <t>Rosaline_Calibration_Current</t>
  </si>
  <si>
    <t>[250,525]</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</si>
  <si>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</si>
  <si>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</si>
  <si>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</si>
  <si>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</si>
  <si>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</si>
  <si>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</si>
  <si>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</si>
  <si>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</si>
  <si>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</si>
  <si>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</si>
  <si>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</si>
  <si>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</si>
  <si>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</si>
  <si>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</si>
  <si>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</si>
  <si>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</si>
  <si>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</si>
  <si>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</si>
  <si>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</si>
  <si>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</si>
  <si>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</si>
  <si>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</si>
  <si>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</si>
  <si>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</si>
  <si>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</si>
  <si>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</si>
  <si>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</si>
  <si>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</si>
  <si>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</si>
  <si>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</si>
  <si>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</si>
  <si>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</si>
  <si>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</si>
  <si>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</si>
  <si>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</si>
  <si>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</si>
  <si>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</si>
  <si>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</si>
  <si>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</si>
  <si>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</si>
  <si>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</si>
  <si>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</si>
  <si>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</si>
  <si>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</si>
  <si>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</si>
  <si>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</si>
  <si>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</si>
  <si>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</si>
  <si>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</si>
  <si>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</si>
  <si>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</si>
  <si>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</si>
  <si>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</si>
  <si>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</si>
  <si>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</si>
  <si>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</si>
  <si>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</si>
  <si>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</si>
  <si>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</si>
  <si>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</si>
  <si>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</si>
  <si>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</si>
  <si>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[208,208]</t>
  </si>
  <si>
    <t>PROX_QT_DEV_ID</t>
  </si>
  <si>
    <t>PROX_CG_REV_ID</t>
  </si>
  <si>
    <t>[18,18]</t>
  </si>
  <si>
    <t xml:space="preserve">PROX_QT_REV_ID </t>
  </si>
  <si>
    <t>PROX_SN</t>
  </si>
  <si>
    <t xml:space="preserve">PROX_SN </t>
  </si>
  <si>
    <t>sensor --sel prox --get serial_num</t>
  </si>
  <si>
    <t xml:space="preserve">PROX_CG_NO_TARGET_RAW_DIST_AVE </t>
  </si>
  <si>
    <t>[-20,100]</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</si>
  <si>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</si>
  <si>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</si>
  <si>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</si>
  <si>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</si>
  <si>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</si>
  <si>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</si>
  <si>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</si>
  <si>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</si>
  <si>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</si>
  <si>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</si>
  <si>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</si>
  <si>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</si>
  <si>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</si>
  <si>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</si>
  <si>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</si>
  <si>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</si>
  <si>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PROX_CG_TARGET_RAW_DIST_AVE</t>
  </si>
  <si>
    <t>[-100,4.43]</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</si>
  <si>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</si>
  <si>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</si>
  <si>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</si>
  <si>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</si>
  <si>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</si>
  <si>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</si>
  <si>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</si>
  <si>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</si>
  <si>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</si>
  <si>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</si>
  <si>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</si>
  <si>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</si>
  <si>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</si>
  <si>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</si>
  <si>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</si>
  <si>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</si>
  <si>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</si>
  <si>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</si>
  <si>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</si>
  <si>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</si>
  <si>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</si>
  <si>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</si>
  <si>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</si>
  <si>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</si>
  <si>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</si>
  <si>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</si>
  <si>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</si>
  <si>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</si>
  <si>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</si>
  <si>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</si>
  <si>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</si>
  <si>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</si>
  <si>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</si>
  <si>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</si>
  <si>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</si>
  <si>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</si>
  <si>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</si>
  <si>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</si>
  <si>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</si>
  <si>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</si>
  <si>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</si>
  <si>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</si>
  <si>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</si>
  <si>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</si>
  <si>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</si>
  <si>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</si>
  <si>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</si>
  <si>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</si>
  <si>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</si>
  <si>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</si>
  <si>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</si>
  <si>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</si>
  <si>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</si>
  <si>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</si>
  <si>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</si>
  <si>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</si>
  <si>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</si>
  <si>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</si>
  <si>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</si>
  <si>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</si>
  <si>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</si>
  <si>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</si>
  <si>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</si>
  <si>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</si>
  <si>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</si>
  <si>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</si>
  <si>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</si>
  <si>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</si>
  <si>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</si>
  <si>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</si>
  <si>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</si>
  <si>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</si>
  <si>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</si>
  <si>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</si>
  <si>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</si>
  <si>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</si>
  <si>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</si>
  <si>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</si>
  <si>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</si>
  <si>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</si>
  <si>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</si>
  <si>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</si>
  <si>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</si>
  <si>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</si>
  <si>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</si>
  <si>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</si>
  <si>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</si>
  <si>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</si>
  <si>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</si>
  <si>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</si>
  <si>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</si>
  <si>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</si>
  <si>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</si>
  <si>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</si>
  <si>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</si>
  <si>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</si>
  <si>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</si>
  <si>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</si>
  <si>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</si>
  <si>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</si>
  <si>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</si>
  <si>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</si>
  <si>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</si>
  <si>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</si>
  <si>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</si>
  <si>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</si>
  <si>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</si>
  <si>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</si>
  <si>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</si>
  <si>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</si>
  <si>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</si>
  <si>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</si>
  <si>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</si>
  <si>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</si>
  <si>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</si>
  <si>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</si>
  <si>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</si>
  <si>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</si>
  <si>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</si>
  <si>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</si>
  <si>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</si>
  <si>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</si>
  <si>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</si>
  <si>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</si>
  <si>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</si>
  <si>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</si>
  <si>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</si>
  <si>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</si>
  <si>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</si>
  <si>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</si>
  <si>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</si>
  <si>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</si>
  <si>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</si>
  <si>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</si>
  <si>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</si>
  <si>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</si>
  <si>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</si>
  <si>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</si>
  <si>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</si>
  <si>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</si>
  <si>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</si>
  <si>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</si>
  <si>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</si>
  <si>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</si>
  <si>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</si>
  <si>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</si>
  <si>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</si>
  <si>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</si>
  <si>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</si>
  <si>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</si>
  <si>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</si>
  <si>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</si>
  <si>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</si>
  <si>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</si>
  <si>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</si>
  <si>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</si>
  <si>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</si>
  <si>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</si>
  <si>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</si>
  <si>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</si>
  <si>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</si>
  <si>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</si>
  <si>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</si>
  <si>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</si>
  <si>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</si>
  <si>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</si>
  <si>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</si>
  <si>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</si>
  <si>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</si>
  <si>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</si>
  <si>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</si>
  <si>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</si>
  <si>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</si>
  <si>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</si>
  <si>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</si>
  <si>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</si>
  <si>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</si>
  <si>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</si>
  <si>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</si>
  <si>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</si>
  <si>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</si>
  <si>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</si>
  <si>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</si>
  <si>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</si>
  <si>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</si>
  <si>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</si>
  <si>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</si>
  <si>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</si>
  <si>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</si>
  <si>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</si>
  <si>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</si>
  <si>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</si>
  <si>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</si>
  <si>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</si>
  <si>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</si>
  <si>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</si>
  <si>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</si>
  <si>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</si>
  <si>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</si>
  <si>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</si>
  <si>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</si>
  <si>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</si>
  <si>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</si>
  <si>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</si>
  <si>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</si>
  <si>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</si>
  <si>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</si>
  <si>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</si>
  <si>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</si>
  <si>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</si>
  <si>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</si>
  <si>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</si>
  <si>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</si>
  <si>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</si>
  <si>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</si>
  <si>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</si>
  <si>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</si>
  <si>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</si>
  <si>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</si>
  <si>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</si>
  <si>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</si>
  <si>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</si>
  <si>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</si>
  <si>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</si>
  <si>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</si>
  <si>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</si>
  <si>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</si>
  <si>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</si>
  <si>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</si>
  <si>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</si>
  <si>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</si>
  <si>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</si>
  <si>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</si>
  <si>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</si>
  <si>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</si>
  <si>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</si>
  <si>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</si>
  <si>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</si>
  <si>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</si>
  <si>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</si>
  <si>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</si>
  <si>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</si>
  <si>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</si>
  <si>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</si>
  <si>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</si>
  <si>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</si>
  <si>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</si>
  <si>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</si>
  <si>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</si>
  <si>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</si>
  <si>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</si>
  <si>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</si>
  <si>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</si>
  <si>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</si>
  <si>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</si>
  <si>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</si>
  <si>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[0.9,1.1]</t>
  </si>
  <si>
    <t>Audio</t>
  </si>
  <si>
    <t>MIC</t>
  </si>
  <si>
    <t>[2,NA]</t>
  </si>
  <si>
    <t>PK_MAG@EDGE_L</t>
  </si>
  <si>
    <t>PK_MAG@EDGE_R</t>
  </si>
  <si>
    <t>DC_MAG@EDGE_L</t>
  </si>
  <si>
    <t>DC_MAG@EDGE_R</t>
  </si>
  <si>
    <t>FlickerSensor</t>
  </si>
  <si>
    <t>[485,515]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</si>
  <si>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</si>
  <si>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</si>
  <si>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</si>
  <si>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</si>
  <si>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</si>
  <si>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</si>
  <si>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</si>
  <si>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</si>
  <si>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</si>
  <si>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</si>
  <si>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</si>
  <si>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</si>
  <si>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</si>
  <si>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</si>
  <si>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</si>
  <si>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</si>
  <si>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</si>
  <si>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</si>
  <si>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</si>
  <si>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</si>
  <si>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</si>
  <si>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</si>
  <si>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</si>
  <si>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</si>
  <si>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</si>
  <si>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</si>
  <si>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</si>
  <si>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</si>
  <si>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</si>
  <si>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</si>
  <si>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</si>
  <si>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</si>
  <si>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</si>
  <si>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</si>
  <si>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</si>
  <si>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</si>
  <si>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</si>
  <si>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</si>
  <si>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</si>
  <si>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</si>
  <si>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</si>
  <si>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</si>
  <si>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</si>
  <si>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</si>
  <si>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</si>
  <si>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</si>
  <si>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</si>
  <si>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</si>
  <si>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</si>
  <si>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</si>
  <si>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</si>
  <si>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</si>
  <si>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</si>
  <si>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</si>
  <si>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</si>
  <si>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</si>
  <si>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</si>
  <si>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</si>
  <si>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</si>
  <si>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</si>
  <si>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</si>
  <si>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</si>
  <si>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</si>
  <si>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</si>
  <si>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</si>
  <si>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</si>
  <si>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</si>
  <si>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</si>
  <si>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</si>
  <si>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</si>
  <si>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</si>
  <si>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</si>
  <si>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</si>
  <si>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</si>
  <si>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</si>
  <si>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</si>
  <si>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</si>
  <si>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</si>
  <si>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</si>
  <si>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</si>
  <si>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</si>
  <si>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</si>
  <si>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</si>
  <si>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</si>
  <si>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</si>
  <si>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</si>
  <si>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</si>
  <si>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</si>
  <si>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</si>
  <si>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</si>
  <si>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</si>
  <si>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</si>
  <si>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</si>
  <si>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</si>
  <si>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</si>
  <si>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</si>
  <si>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</si>
  <si>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</si>
  <si>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</si>
  <si>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</si>
  <si>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</si>
  <si>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</si>
  <si>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</si>
  <si>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</si>
  <si>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</si>
  <si>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</si>
  <si>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</si>
  <si>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</si>
  <si>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</si>
  <si>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</si>
  <si>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</si>
  <si>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</si>
  <si>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</si>
  <si>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</si>
  <si>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</si>
  <si>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</si>
  <si>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</si>
  <si>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</si>
  <si>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</si>
  <si>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</si>
  <si>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</si>
  <si>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</si>
  <si>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</si>
  <si>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</si>
  <si>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</si>
  <si>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</si>
  <si>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</si>
  <si>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</si>
  <si>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</si>
  <si>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</si>
  <si>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</si>
  <si>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</si>
  <si>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</si>
  <si>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</si>
  <si>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</si>
  <si>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</si>
  <si>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</si>
  <si>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</si>
  <si>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</si>
  <si>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</si>
  <si>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</si>
  <si>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</si>
  <si>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</si>
  <si>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</si>
  <si>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</si>
  <si>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</si>
  <si>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</si>
  <si>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</si>
  <si>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</si>
  <si>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</si>
  <si>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</si>
  <si>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</si>
  <si>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</si>
  <si>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</si>
  <si>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</si>
  <si>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</si>
  <si>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</si>
  <si>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</si>
  <si>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</si>
  <si>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</si>
  <si>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</si>
  <si>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</si>
  <si>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</si>
  <si>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</si>
  <si>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</si>
  <si>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</si>
  <si>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</si>
  <si>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</si>
  <si>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</si>
  <si>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</si>
  <si>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</si>
  <si>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</si>
  <si>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</si>
  <si>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</si>
  <si>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</si>
  <si>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</si>
  <si>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</si>
  <si>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</si>
  <si>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</si>
  <si>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</si>
  <si>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</si>
  <si>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</si>
  <si>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</si>
  <si>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</si>
  <si>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</si>
  <si>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</si>
  <si>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</si>
  <si>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</si>
  <si>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</si>
  <si>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</si>
  <si>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</si>
  <si>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</si>
  <si>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</si>
  <si>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</si>
  <si>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</si>
  <si>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</si>
  <si>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</si>
  <si>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</si>
  <si>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</si>
  <si>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</si>
  <si>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</si>
  <si>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</si>
  <si>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</si>
  <si>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</si>
  <si>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</si>
  <si>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</si>
  <si>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</si>
  <si>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</si>
  <si>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</si>
  <si>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</si>
  <si>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</si>
  <si>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</si>
  <si>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</si>
  <si>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</si>
  <si>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</si>
  <si>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</si>
  <si>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</si>
  <si>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</si>
  <si>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</si>
  <si>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</si>
  <si>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</si>
  <si>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</si>
  <si>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</si>
  <si>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</si>
  <si>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</si>
  <si>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</si>
  <si>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</si>
  <si>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</si>
  <si>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</si>
  <si>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</si>
  <si>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</si>
  <si>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</si>
  <si>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</si>
  <si>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</si>
  <si>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</si>
  <si>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</si>
  <si>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</si>
  <si>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</si>
  <si>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</si>
  <si>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</si>
  <si>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</si>
  <si>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</si>
  <si>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</si>
  <si>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</si>
  <si>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</si>
  <si>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</si>
  <si>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</si>
  <si>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</si>
  <si>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</si>
  <si>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</si>
  <si>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</si>
  <si>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</si>
  <si>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</si>
  <si>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</si>
  <si>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</si>
  <si>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</si>
  <si>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</si>
  <si>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</si>
  <si>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</si>
  <si>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</si>
  <si>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</si>
  <si>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</si>
  <si>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</si>
  <si>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</si>
  <si>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</si>
  <si>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</si>
  <si>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</si>
  <si>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</si>
  <si>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</si>
  <si>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</si>
  <si>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</si>
  <si>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</si>
  <si>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</si>
  <si>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</si>
  <si>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</si>
  <si>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</si>
  <si>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</si>
  <si>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</si>
  <si>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</si>
  <si>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</si>
  <si>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</si>
  <si>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</si>
  <si>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</si>
  <si>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</si>
  <si>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</si>
  <si>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</si>
  <si>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</si>
  <si>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</si>
  <si>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</si>
  <si>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</si>
  <si>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</si>
  <si>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</si>
  <si>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</si>
  <si>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</si>
  <si>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</si>
  <si>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</si>
  <si>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</si>
  <si>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</si>
  <si>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</si>
  <si>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</si>
  <si>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</si>
  <si>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</si>
  <si>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</si>
  <si>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</si>
  <si>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</si>
  <si>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</si>
  <si>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</si>
  <si>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</si>
  <si>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</si>
  <si>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</si>
  <si>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</si>
  <si>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</si>
  <si>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</si>
  <si>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</si>
  <si>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</si>
  <si>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</si>
  <si>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</si>
  <si>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</si>
  <si>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</si>
  <si>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</si>
  <si>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</si>
  <si>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</si>
  <si>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</si>
  <si>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</si>
  <si>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</si>
  <si>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</si>
  <si>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</si>
  <si>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</si>
  <si>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</si>
  <si>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</si>
  <si>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</si>
  <si>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</si>
  <si>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</si>
  <si>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</si>
  <si>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</si>
  <si>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</si>
  <si>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</si>
  <si>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</si>
  <si>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</si>
  <si>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</si>
  <si>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</si>
  <si>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</si>
  <si>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</si>
  <si>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</si>
  <si>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</si>
  <si>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</si>
  <si>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</si>
  <si>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</si>
  <si>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</si>
  <si>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</si>
  <si>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</si>
  <si>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</si>
  <si>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</si>
  <si>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</si>
  <si>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</si>
  <si>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</si>
  <si>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</si>
  <si>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</si>
  <si>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</si>
  <si>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</si>
  <si>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</si>
  <si>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</si>
  <si>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</si>
  <si>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</si>
  <si>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</si>
  <si>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</si>
  <si>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</si>
  <si>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</si>
  <si>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</si>
  <si>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</si>
  <si>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</si>
  <si>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</si>
  <si>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</si>
  <si>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</si>
  <si>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</si>
  <si>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</si>
  <si>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</si>
  <si>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</si>
  <si>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</si>
  <si>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</si>
  <si>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</si>
  <si>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</si>
  <si>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</si>
  <si>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</si>
  <si>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</si>
  <si>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</si>
  <si>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</si>
  <si>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[208]</t>
  </si>
  <si>
    <t>70</t>
  </si>
  <si>
    <t>[18]</t>
  </si>
  <si>
    <t>71</t>
  </si>
  <si>
    <t>72</t>
  </si>
  <si>
    <t>RAW_DIST_AVE-NO_TARGET</t>
  </si>
  <si>
    <t>[-50,105]</t>
  </si>
  <si>
    <t>73</t>
  </si>
  <si>
    <t>RAW_DIST_STD-NO_TARGET</t>
  </si>
  <si>
    <t>[0.01,12]</t>
  </si>
  <si>
    <t>74</t>
  </si>
  <si>
    <t>SIG_AVE-NO_TARGET</t>
  </si>
  <si>
    <t>[0,350]</t>
  </si>
  <si>
    <t>75</t>
  </si>
  <si>
    <t>SIG_STD-NO_TARGET</t>
  </si>
  <si>
    <t>[0.01,7]</t>
  </si>
  <si>
    <t>76</t>
  </si>
  <si>
    <t>AMB_AVE-NO_TARGET</t>
  </si>
  <si>
    <t>[0.25,4]</t>
  </si>
  <si>
    <t>77</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</si>
  <si>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</si>
  <si>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</si>
  <si>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</si>
  <si>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</si>
  <si>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</si>
  <si>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</si>
  <si>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</si>
  <si>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</si>
  <si>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</si>
  <si>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</si>
  <si>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</si>
  <si>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</si>
  <si>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</si>
  <si>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</si>
  <si>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</si>
  <si>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</si>
  <si>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</si>
  <si>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</si>
  <si>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</si>
  <si>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</si>
  <si>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</si>
  <si>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</si>
  <si>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</si>
  <si>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</si>
  <si>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</si>
  <si>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</si>
  <si>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</si>
  <si>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</si>
  <si>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</si>
  <si>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</si>
  <si>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</si>
  <si>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</si>
  <si>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</si>
  <si>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</si>
  <si>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</si>
  <si>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</si>
  <si>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</si>
  <si>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</si>
  <si>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</si>
  <si>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</si>
  <si>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</si>
  <si>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</si>
  <si>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</si>
  <si>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</si>
  <si>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</si>
  <si>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</si>
  <si>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</si>
  <si>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</si>
  <si>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</si>
  <si>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</si>
  <si>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</si>
  <si>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</si>
  <si>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</si>
  <si>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</si>
  <si>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</si>
  <si>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</si>
  <si>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</si>
  <si>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</si>
  <si>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</si>
  <si>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</si>
  <si>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</si>
  <si>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</si>
  <si>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</si>
  <si>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</si>
  <si>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</si>
  <si>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</si>
  <si>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</si>
  <si>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</si>
  <si>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</si>
  <si>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</si>
  <si>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</si>
  <si>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</si>
  <si>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</si>
  <si>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</si>
  <si>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</si>
  <si>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</si>
  <si>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</si>
  <si>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</si>
  <si>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</si>
  <si>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</si>
  <si>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</si>
  <si>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</si>
  <si>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</si>
  <si>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</si>
  <si>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</si>
  <si>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</si>
  <si>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</si>
  <si>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</si>
  <si>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</si>
  <si>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</si>
  <si>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</si>
  <si>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</si>
  <si>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</si>
  <si>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</si>
  <si>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</si>
  <si>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</si>
  <si>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</si>
  <si>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</si>
  <si>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</si>
  <si>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</si>
  <si>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</si>
  <si>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</si>
  <si>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</si>
  <si>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</si>
  <si>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</si>
  <si>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</si>
  <si>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</si>
  <si>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</si>
  <si>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</si>
  <si>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</si>
  <si>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</si>
  <si>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</si>
  <si>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</si>
  <si>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</si>
  <si>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</si>
  <si>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</si>
  <si>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</si>
  <si>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</si>
  <si>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</si>
  <si>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</si>
  <si>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</si>
  <si>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</si>
  <si>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</si>
  <si>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</si>
  <si>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</si>
  <si>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</si>
  <si>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</si>
  <si>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</si>
  <si>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</si>
  <si>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</si>
  <si>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</si>
  <si>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</si>
  <si>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</si>
  <si>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</si>
  <si>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</si>
  <si>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</si>
  <si>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</si>
  <si>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</si>
  <si>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</si>
  <si>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</si>
  <si>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</si>
  <si>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</si>
  <si>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</si>
  <si>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</si>
  <si>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</si>
  <si>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</si>
  <si>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</si>
  <si>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</si>
  <si>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</si>
  <si>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</si>
  <si>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</si>
  <si>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</si>
  <si>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</si>
  <si>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</si>
  <si>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</si>
  <si>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</si>
  <si>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</si>
  <si>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</si>
  <si>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</si>
  <si>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</si>
  <si>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</si>
  <si>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</si>
  <si>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</si>
  <si>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</si>
  <si>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</si>
  <si>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</si>
  <si>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</si>
  <si>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</si>
  <si>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</si>
  <si>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</si>
  <si>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</si>
  <si>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</si>
  <si>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</si>
  <si>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</si>
  <si>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</si>
  <si>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</si>
  <si>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</si>
  <si>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</si>
  <si>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</si>
  <si>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</si>
  <si>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</si>
  <si>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</si>
  <si>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</si>
  <si>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</si>
  <si>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</si>
  <si>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</si>
  <si>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</si>
  <si>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</si>
  <si>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</si>
  <si>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</si>
  <si>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</si>
  <si>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</si>
  <si>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</si>
  <si>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</si>
  <si>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</si>
  <si>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</si>
  <si>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</si>
  <si>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</si>
  <si>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</si>
  <si>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</si>
  <si>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</si>
  <si>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</si>
  <si>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</si>
  <si>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</si>
  <si>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</si>
  <si>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</si>
  <si>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</si>
  <si>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</si>
  <si>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</si>
  <si>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</si>
  <si>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</si>
  <si>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</si>
  <si>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</si>
  <si>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</si>
  <si>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</si>
  <si>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</si>
  <si>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</si>
  <si>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</si>
  <si>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</si>
  <si>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</si>
  <si>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</si>
  <si>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</si>
  <si>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</si>
  <si>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</si>
  <si>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</si>
  <si>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</si>
  <si>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</si>
  <si>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</si>
  <si>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</si>
  <si>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</si>
  <si>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</si>
  <si>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</si>
  <si>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</si>
  <si>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</si>
  <si>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</si>
  <si>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</si>
  <si>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</si>
  <si>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</si>
  <si>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</si>
  <si>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</si>
  <si>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</si>
  <si>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</si>
  <si>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</si>
  <si>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</si>
  <si>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</si>
  <si>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</si>
  <si>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</si>
  <si>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</si>
  <si>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</si>
  <si>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</si>
  <si>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</si>
  <si>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</si>
  <si>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</si>
  <si>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</si>
  <si>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</si>
  <si>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</si>
  <si>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</si>
  <si>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</si>
  <si>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</si>
  <si>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</si>
  <si>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</si>
  <si>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</si>
  <si>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</si>
  <si>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</si>
  <si>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</si>
  <si>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</si>
  <si>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</si>
  <si>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</si>
  <si>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</si>
  <si>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</si>
  <si>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</si>
  <si>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</si>
  <si>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</si>
  <si>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</si>
  <si>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</si>
  <si>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</si>
  <si>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</si>
  <si>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</si>
  <si>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</si>
  <si>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</si>
  <si>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</si>
  <si>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</si>
  <si>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</si>
  <si>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</si>
  <si>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</si>
  <si>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</si>
  <si>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</si>
  <si>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</si>
  <si>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</si>
  <si>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</si>
  <si>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</si>
  <si>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</si>
  <si>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</si>
  <si>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</si>
  <si>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</si>
  <si>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</si>
  <si>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</si>
  <si>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</si>
  <si>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</si>
  <si>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</si>
  <si>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</si>
  <si>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</si>
  <si>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</si>
  <si>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</si>
  <si>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</si>
  <si>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</si>
  <si>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</si>
  <si>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</si>
  <si>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</si>
  <si>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</si>
  <si>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</si>
  <si>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</si>
  <si>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</si>
  <si>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</si>
  <si>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</si>
  <si>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</si>
  <si>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</si>
  <si>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</si>
  <si>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</si>
  <si>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</si>
  <si>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</si>
  <si>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</si>
  <si>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</si>
  <si>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</si>
  <si>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</si>
  <si>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</si>
  <si>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</si>
  <si>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</si>
  <si>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</si>
  <si>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</si>
  <si>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</si>
  <si>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</si>
  <si>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</si>
  <si>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</si>
  <si>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</si>
  <si>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</si>
  <si>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</si>
  <si>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</si>
  <si>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</si>
  <si>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</si>
  <si>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</si>
  <si>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</si>
  <si>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</si>
  <si>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</si>
  <si>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</si>
  <si>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</si>
  <si>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</si>
  <si>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</si>
  <si>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</si>
  <si>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</si>
  <si>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</si>
  <si>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</si>
  <si>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</si>
  <si>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</si>
  <si>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</si>
  <si>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</si>
  <si>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</si>
  <si>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</si>
  <si>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</si>
  <si>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</si>
  <si>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</si>
  <si>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</si>
  <si>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</si>
  <si>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</si>
  <si>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</si>
  <si>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</si>
  <si>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</si>
  <si>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</si>
  <si>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</si>
  <si>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</si>
  <si>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</si>
  <si>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</si>
  <si>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</si>
  <si>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</si>
  <si>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</si>
  <si>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</si>
  <si>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</si>
  <si>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</si>
  <si>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</si>
  <si>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</si>
  <si>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</si>
  <si>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</si>
  <si>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</si>
  <si>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</si>
  <si>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</si>
  <si>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</si>
  <si>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</si>
  <si>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</si>
  <si>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</si>
  <si>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</si>
  <si>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</si>
  <si>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</si>
  <si>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</si>
  <si>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</si>
  <si>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</si>
  <si>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</si>
  <si>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</si>
  <si>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</si>
  <si>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</si>
  <si>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</si>
  <si>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</si>
  <si>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</si>
  <si>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</si>
  <si>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</si>
  <si>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</si>
  <si>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</si>
  <si>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</si>
  <si>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</si>
  <si>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</si>
  <si>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</si>
  <si>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</si>
  <si>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</si>
  <si>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</si>
  <si>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cbwrite 0x8A incomplete</t>
    <phoneticPr fontId="22" type="noConversion"/>
  </si>
  <si>
    <t>DRCB</t>
    <phoneticPr fontId="22" type="noConversion"/>
  </si>
  <si>
    <t>syscfg print CLHS</t>
    <phoneticPr fontId="22" type="noConversion"/>
  </si>
  <si>
    <t>syscfg print WCAL</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</si>
  <si>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</si>
  <si>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</si>
  <si>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</si>
  <si>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</si>
  <si>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</si>
  <si>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</si>
  <si>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</si>
  <si>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</si>
  <si>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</si>
  <si>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</si>
  <si>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</si>
  <si>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</si>
  <si>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</si>
  <si>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</si>
  <si>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</si>
  <si>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</si>
  <si>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</si>
  <si>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</si>
  <si>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cbread 0x03 quiet</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</si>
  <si>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</si>
  <si>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</si>
  <si>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</si>
  <si>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</si>
  <si>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</si>
  <si>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</si>
  <si>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</si>
  <si>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</si>
  <si>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</si>
  <si>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</si>
  <si>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</si>
  <si>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</si>
  <si>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</si>
  <si>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</si>
  <si>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</si>
  <si>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</si>
  <si>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</si>
  <si>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</si>
  <si>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cylinder_ALSOFF</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</si>
  <si>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</si>
  <si>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</si>
  <si>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</si>
  <si>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</si>
  <si>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</si>
  <si>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</si>
  <si>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</si>
  <si>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</si>
  <si>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</si>
  <si>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</si>
  <si>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</si>
  <si>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</si>
  <si>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</si>
  <si>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</si>
  <si>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</si>
  <si>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</si>
  <si>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</si>
  <si>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</si>
  <si>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</si>
  <si>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</si>
  <si>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</si>
  <si>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</si>
  <si>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</si>
  <si>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</si>
  <si>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</si>
  <si>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</si>
  <si>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</si>
  <si>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</si>
  <si>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</si>
  <si>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</si>
  <si>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</si>
  <si>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</si>
  <si>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</si>
  <si>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</si>
  <si>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</si>
  <si>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</si>
  <si>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</si>
  <si>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</si>
  <si>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</si>
  <si>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</si>
  <si>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</si>
  <si>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</si>
  <si>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</si>
  <si>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</si>
  <si>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</si>
  <si>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</si>
  <si>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</si>
  <si>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</si>
  <si>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</si>
  <si>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smokey Wildfire --run --test JasperTests ControlBitAccess=ReadOnly ResultsBehavior=NoFile LogBehavior=ConsoleOnly</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</si>
  <si>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</si>
  <si>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</si>
  <si>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</si>
  <si>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</si>
  <si>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</si>
  <si>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</si>
  <si>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</si>
  <si>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</si>
  <si>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</si>
  <si>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</si>
  <si>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</si>
  <si>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</si>
  <si>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</si>
  <si>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</si>
  <si>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</si>
  <si>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</si>
  <si>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</si>
  <si>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</si>
  <si>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</si>
  <si>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</si>
  <si>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</si>
  <si>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</si>
  <si>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</si>
  <si>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</si>
  <si>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</si>
  <si>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</si>
  <si>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</si>
  <si>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</si>
  <si>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</si>
  <si>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</si>
  <si>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</si>
  <si>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SCRP_Tx_Version</t>
    <phoneticPr fontId="28" type="noConversion"/>
  </si>
  <si>
    <t>SCRP_LPP_Inductance_Free_Air_Cal</t>
    <phoneticPr fontId="27" type="noConversion"/>
  </si>
  <si>
    <t>SCRP_LPP_FREQ_Free_Air_Cal</t>
    <phoneticPr fontId="27"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</si>
  <si>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</si>
  <si>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</si>
  <si>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</si>
  <si>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</si>
  <si>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</si>
  <si>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</si>
  <si>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</si>
  <si>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</si>
  <si>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</si>
  <si>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</si>
  <si>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</si>
  <si>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</si>
  <si>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</si>
  <si>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</si>
  <si>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</si>
  <si>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</si>
  <si>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</si>
  <si>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</si>
  <si>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</si>
  <si>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</si>
  <si>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</si>
  <si>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</si>
  <si>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</si>
  <si>
    <t>Temperature_TDEV1@Sera</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</si>
  <si>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</si>
  <si>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</si>
  <si>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</si>
  <si>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</si>
  <si>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</si>
  <si>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</si>
  <si>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</si>
  <si>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</si>
  <si>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</si>
  <si>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</si>
  <si>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</si>
  <si>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</si>
  <si>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</si>
  <si>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</si>
  <si>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</si>
  <si>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</si>
  <si>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</si>
  <si>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</si>
  <si>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</si>
  <si>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</si>
  <si>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</si>
  <si>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</si>
  <si>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</si>
  <si>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</si>
  <si>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</si>
  <si>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</si>
  <si>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</si>
  <si>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</si>
  <si>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</si>
  <si>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</si>
  <si>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</si>
  <si>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</si>
  <si>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</si>
  <si>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</si>
  <si>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Temperature_TDEV3@Sera</t>
    <phoneticPr fontId="22" type="noConversion"/>
  </si>
  <si>
    <t>Temperature_TDEV4@Sera</t>
    <phoneticPr fontId="22" type="noConversion"/>
  </si>
  <si>
    <t>Temperature_TDEV5@Sera</t>
    <phoneticPr fontId="22" type="noConversion"/>
  </si>
  <si>
    <t>Temperature_TDEV7@Sera</t>
    <phoneticPr fontId="22" type="noConversion"/>
  </si>
  <si>
    <t>Temperature_TDEV8@Sera</t>
    <phoneticPr fontId="22" type="noConversion"/>
  </si>
  <si>
    <t>Temperature_TDEV3@SIMETRA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</si>
  <si>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</si>
  <si>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</si>
  <si>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</si>
  <si>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</si>
  <si>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</si>
  <si>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</si>
  <si>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</si>
  <si>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</si>
  <si>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</si>
  <si>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</si>
  <si>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</si>
  <si>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</si>
  <si>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</si>
  <si>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</si>
  <si>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</si>
  <si>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</si>
  <si>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</si>
  <si>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</si>
  <si>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</si>
  <si>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</si>
  <si>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</si>
  <si>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</si>
  <si>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</si>
  <si>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device -k GasGauge -g charge-percentage</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</si>
  <si>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</si>
  <si>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</si>
  <si>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</si>
  <si>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</si>
  <si>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</si>
  <si>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</si>
  <si>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</si>
  <si>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</si>
  <si>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</si>
  <si>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</si>
  <si>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</si>
  <si>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</si>
  <si>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</si>
  <si>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</si>
  <si>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</si>
  <si>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</si>
  <si>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</si>
  <si>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</si>
  <si>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</si>
  <si>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</si>
  <si>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--sel pressure --conntest 
sensor --sel pressure --turnoff </t>
    <phoneticPr fontId="22" type="noConversion"/>
  </si>
  <si>
    <t>Version1.13</t>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</si>
  <si>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</si>
  <si>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</si>
  <si>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</si>
  <si>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</si>
  <si>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</si>
  <si>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</si>
  <si>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</si>
  <si>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</si>
  <si>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</si>
  <si>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</si>
  <si>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</si>
  <si>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version
charge --auto</t>
    <phoneticPr fontId="22" type="noConversion"/>
  </si>
  <si>
    <t>DIAG_VERSION</t>
    <phoneticPr fontId="22" type="noConversion"/>
  </si>
  <si>
    <t>version</t>
    <phoneticPr fontId="22" type="noConversion"/>
  </si>
  <si>
    <t>version</t>
    <phoneticPr fontId="22" type="noConversion"/>
  </si>
  <si>
    <t>Diag cmd</t>
    <phoneticPr fontId="22"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</si>
  <si>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</si>
  <si>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</si>
  <si>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</si>
  <si>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</si>
  <si>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</si>
  <si>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</si>
  <si>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</si>
  <si>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</si>
  <si>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</si>
  <si>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</si>
  <si>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2" type="noConversion"/>
  </si>
  <si>
    <t>Sub Test</t>
    <phoneticPr fontId="22" type="noConversion"/>
  </si>
  <si>
    <t>x</t>
    <phoneticPr fontId="27" type="noConversion"/>
  </si>
  <si>
    <t>cylinder_LOCKON
cylinder_CABLEON</t>
    <phoneticPr fontId="32" type="noConversion"/>
  </si>
  <si>
    <t>SN</t>
    <phoneticPr fontId="22" type="noConversion"/>
  </si>
  <si>
    <t xml:space="preserve">DIAG_VER </t>
    <phoneticPr fontId="32" type="noConversion"/>
  </si>
  <si>
    <t>Get_SFC_Info</t>
    <phoneticPr fontId="22"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</si>
  <si>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</si>
  <si>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</si>
  <si>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</si>
  <si>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</si>
  <si>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</si>
  <si>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</si>
  <si>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</si>
  <si>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</si>
  <si>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</si>
  <si>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</si>
  <si>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</si>
  <si>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</si>
  <si>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</si>
  <si>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</si>
  <si>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</si>
  <si>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</si>
  <si>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</si>
  <si>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</si>
  <si>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</si>
  <si>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</si>
  <si>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</si>
  <si>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</si>
  <si>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</si>
  <si>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</si>
  <si>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</si>
  <si>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</si>
  <si>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</si>
  <si>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</si>
  <si>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</si>
  <si>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</si>
  <si>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</si>
  <si>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</si>
  <si>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</si>
  <si>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</si>
  <si>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</si>
  <si>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</si>
  <si>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</si>
  <si>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</si>
  <si>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8"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</si>
  <si>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</si>
  <si>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</si>
  <si>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</si>
  <si>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</si>
  <si>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</si>
  <si>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</si>
  <si>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</si>
  <si>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</si>
  <si>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</si>
  <si>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</si>
  <si>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</si>
  <si>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</si>
  <si>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</si>
  <si>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</si>
  <si>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</si>
  <si>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</si>
  <si>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</si>
  <si>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</si>
  <si>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</si>
  <si>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</si>
  <si>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</si>
  <si>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</si>
  <si>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</si>
  <si>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</si>
  <si>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</si>
  <si>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</si>
  <si>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</si>
  <si>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</si>
  <si>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</si>
  <si>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</si>
  <si>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</si>
  <si>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</si>
  <si>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</si>
  <si>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2"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</si>
  <si>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</si>
  <si>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</si>
  <si>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</si>
  <si>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</si>
  <si>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</si>
  <si>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</si>
  <si>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</si>
  <si>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</si>
  <si>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</si>
  <si>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</si>
  <si>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</si>
  <si>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</si>
  <si>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</si>
  <si>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2" type="noConversion"/>
  </si>
  <si>
    <t>device -k GasGauge -g charge-percentage</t>
    <phoneticPr fontId="28" type="noConversion"/>
  </si>
  <si>
    <t>[3700,4350]</t>
    <phoneticPr fontId="32" type="noConversion"/>
  </si>
  <si>
    <t>version</t>
    <phoneticPr fontId="32"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</si>
  <si>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</si>
  <si>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</si>
  <si>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</si>
  <si>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</si>
  <si>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</si>
  <si>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</si>
  <si>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</si>
  <si>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</si>
  <si>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Test Limits</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</si>
  <si>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</si>
  <si>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</si>
  <si>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</si>
  <si>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</si>
  <si>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</si>
  <si>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</si>
  <si>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</si>
  <si>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</si>
  <si>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</si>
  <si>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</si>
  <si>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</si>
  <si>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</si>
  <si>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</si>
  <si>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</si>
  <si>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</si>
  <si>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</si>
  <si>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</si>
  <si>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</si>
  <si>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</si>
  <si>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</si>
  <si>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</si>
  <si>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</si>
  <si>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</si>
  <si>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</si>
  <si>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</si>
  <si>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</si>
  <si>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</si>
  <si>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</si>
  <si>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</si>
  <si>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</si>
  <si>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</si>
  <si>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</si>
  <si>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</si>
  <si>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</si>
  <si>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</si>
  <si>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</si>
  <si>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</si>
  <si>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</si>
  <si>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</si>
  <si>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</si>
  <si>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</si>
  <si>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</si>
  <si>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</si>
  <si>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</si>
  <si>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</si>
  <si>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</si>
  <si>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</si>
  <si>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</si>
  <si>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</si>
  <si>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[0x28]</t>
    <phoneticPr fontId="22" type="noConversion"/>
  </si>
  <si>
    <t>[0x0]</t>
    <phoneticPr fontId="22" type="noConversion"/>
  </si>
  <si>
    <t>[0x1,0x3]</t>
    <phoneticPr fontId="22" type="noConversion"/>
  </si>
  <si>
    <t>Front_Camera_Stiffener_Revision</t>
    <phoneticPr fontId="22" type="noConversion"/>
  </si>
  <si>
    <t>Front_Camera_Header_Revision</t>
    <phoneticPr fontId="22" type="noConversion"/>
  </si>
  <si>
    <t>[0x4]</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</si>
  <si>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</si>
  <si>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</si>
  <si>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</si>
  <si>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</si>
  <si>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 xml:space="preserve">buttoncnt
q
bl -l
</t>
    <phoneticPr fontId="28" type="noConversion"/>
  </si>
  <si>
    <t>Version2.2</t>
    <phoneticPr fontId="22" type="noConversion"/>
  </si>
  <si>
    <t>Update speaker and mic test command.</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</si>
  <si>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</si>
  <si>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</si>
  <si>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</si>
  <si>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</si>
  <si>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</si>
  <si>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</si>
  <si>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</si>
  <si>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</si>
  <si>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</si>
  <si>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</si>
  <si>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--exit
camisp --find
camisp --pick back1
camisp --sn</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</si>
  <si>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</si>
  <si>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</si>
  <si>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</si>
  <si>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</si>
  <si>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</si>
  <si>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</si>
  <si>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</si>
  <si>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</si>
  <si>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</si>
  <si>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</si>
  <si>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</si>
  <si>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</si>
  <si>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</si>
  <si>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</si>
  <si>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</si>
  <si>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</si>
  <si>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</si>
  <si>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</si>
  <si>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</si>
  <si>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</si>
  <si>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</si>
  <si>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</si>
  <si>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</si>
  <si>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</si>
  <si>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</si>
  <si>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</si>
  <si>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</si>
  <si>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</si>
  <si>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</si>
  <si>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cylinder_HALL1ON
test_HALL0SON
test_HALL0SOFF
cylinder_HALL1OFF</t>
    <phoneticPr fontId="22" type="noConversion"/>
  </si>
  <si>
    <t>i2c -d 5 0x33 0x1D 0x01</t>
    <phoneticPr fontId="22" type="noConversion"/>
  </si>
  <si>
    <t>syscfg add PRSq 0x01060001 0x00000000 0x00000000 0x00000000</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</si>
  <si>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</si>
  <si>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</si>
  <si>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</si>
  <si>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--id</t>
    <phoneticPr fontId="22" type="noConversion"/>
  </si>
  <si>
    <t>camisp --nvmdump</t>
    <phoneticPr fontId="22" type="noConversion"/>
  </si>
  <si>
    <t>hall_HALL0OFF</t>
    <phoneticPr fontId="28" type="noConversion"/>
  </si>
  <si>
    <t>hall_HALL0ON
hall_HALL0OFF</t>
    <phoneticPr fontId="28" type="noConversion"/>
  </si>
  <si>
    <t>cylinder_ALSOFF</t>
    <phoneticPr fontId="28" type="noConversion"/>
  </si>
  <si>
    <t>cylinder_ALSON
cylinder_ALSOFF</t>
    <phoneticPr fontId="28" type="noConversion"/>
  </si>
  <si>
    <t>[0x00]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</si>
  <si>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</si>
  <si>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</si>
  <si>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</si>
  <si>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</si>
  <si>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</si>
  <si>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</si>
  <si>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</si>
  <si>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</si>
  <si>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</si>
  <si>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</si>
  <si>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</si>
  <si>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</si>
  <si>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</si>
  <si>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</si>
  <si>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</si>
  <si>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</si>
  <si>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</si>
  <si>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</si>
  <si>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</si>
  <si>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</si>
  <si>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sensorreg --sel als2 --read 0xE4</t>
    <phoneticPr fontId="22" type="noConversion"/>
  </si>
  <si>
    <t>sensorreg --sel als2 --read 0xE6</t>
    <phoneticPr fontId="22" type="noConversion"/>
  </si>
  <si>
    <t>sensor --sel als2 --init
sensor --sel als2 --set gain 16
sensor --sel als2 --set integration_cycles 148
sensor --sel als2 --sample 3 --stream
sensor --sel als1,als2 --turnoff</t>
    <phoneticPr fontId="28" type="noConversion"/>
  </si>
  <si>
    <t>cylinder_ALSON
led_ALS1ON
led_ALS2ON</t>
    <phoneticPr fontId="22"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</si>
  <si>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</si>
  <si>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</si>
  <si>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</si>
  <si>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</si>
  <si>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</si>
  <si>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</si>
  <si>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</si>
  <si>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</si>
  <si>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</si>
  <si>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</si>
  <si>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</si>
  <si>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</si>
  <si>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</si>
  <si>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</si>
  <si>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</si>
  <si>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</si>
  <si>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</si>
  <si>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</si>
  <si>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</si>
  <si>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</si>
  <si>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</si>
  <si>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</si>
  <si>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</si>
  <si>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</si>
  <si>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</si>
  <si>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</si>
  <si>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</si>
  <si>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</si>
  <si>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</si>
  <si>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</si>
  <si>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</si>
  <si>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</si>
  <si>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</si>
  <si>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</si>
  <si>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</si>
  <si>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</si>
  <si>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</si>
  <si>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</si>
  <si>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</si>
  <si>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</si>
  <si>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</si>
  <si>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</si>
  <si>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</si>
  <si>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</si>
  <si>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</si>
  <si>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sensor --sel prox --get rev_id</t>
    <phoneticPr fontId="22" type="noConversion"/>
  </si>
  <si>
    <t>sensor --sel prox --get device_id</t>
    <phoneticPr fontId="22" type="noConversion"/>
  </si>
  <si>
    <t>NVM_Format_Rev</t>
    <phoneticPr fontId="27" type="noConversion"/>
  </si>
  <si>
    <t>Integrator_Plant</t>
    <phoneticPr fontId="27" type="noConversion"/>
  </si>
  <si>
    <t>Substrate</t>
    <phoneticPr fontId="27" type="noConversion"/>
  </si>
  <si>
    <t>Driver</t>
    <phoneticPr fontId="27" type="noConversion"/>
  </si>
  <si>
    <t>Kirk</t>
  </si>
  <si>
    <t>IR_Filter</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</si>
  <si>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</si>
  <si>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</si>
  <si>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</si>
  <si>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</si>
  <si>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</si>
  <si>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</si>
  <si>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</si>
  <si>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camisp --i2cread 9 0x51 0x0004 2 1</t>
    <phoneticPr fontId="27" type="noConversion"/>
  </si>
  <si>
    <t>camisp --i2cread 9 0x51 0x0005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</si>
  <si>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</si>
  <si>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</si>
  <si>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</si>
  <si>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</si>
  <si>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</si>
  <si>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</si>
  <si>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</si>
  <si>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</si>
  <si>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</si>
  <si>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</si>
  <si>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</si>
  <si>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</si>
  <si>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</si>
  <si>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</si>
  <si>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</si>
  <si>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</si>
  <si>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</si>
  <si>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</si>
  <si>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</si>
  <si>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[15.49,18.72]</t>
    <phoneticPr fontId="22" type="noConversion"/>
  </si>
  <si>
    <t>[75.75,85.81]</t>
    <phoneticPr fontId="22"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</si>
  <si>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</si>
  <si>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</si>
  <si>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</si>
  <si>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</si>
  <si>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</si>
  <si>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</si>
  <si>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</si>
  <si>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</si>
  <si>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</si>
  <si>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</si>
  <si>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</si>
  <si>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</si>
  <si>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</si>
  <si>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</si>
  <si>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</si>
  <si>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</si>
  <si>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touch --off
touch --on
touch --load_firmware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</si>
  <si>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</si>
  <si>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</si>
  <si>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</si>
  <si>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</si>
  <si>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</si>
  <si>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</si>
  <si>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</si>
  <si>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</si>
  <si>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</si>
  <si>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</si>
  <si>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</si>
  <si>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</si>
  <si>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sensorreg --sel als2 --read 0xE4</t>
    <phoneticPr fontId="22" type="noConversion"/>
  </si>
  <si>
    <t>2. Remove "EDP_BER_Test"</t>
    <phoneticPr fontId="22" type="noConversion"/>
  </si>
  <si>
    <t>Version2.10</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</si>
  <si>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</si>
  <si>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</si>
  <si>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</si>
  <si>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</si>
  <si>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</si>
  <si>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</si>
  <si>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</si>
  <si>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</si>
  <si>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[3,3]</t>
    <phoneticPr fontId="45" type="noConversion"/>
  </si>
  <si>
    <t>[1,255]</t>
    <phoneticPr fontId="45" type="noConversion"/>
  </si>
  <si>
    <t>[0,0]</t>
    <phoneticPr fontId="45" type="noConversion"/>
  </si>
  <si>
    <t>[2,2]</t>
    <phoneticPr fontId="45" type="noConversion"/>
  </si>
  <si>
    <t>[0,3]</t>
    <phoneticPr fontId="45" type="noConversion"/>
  </si>
  <si>
    <t>[6,6]</t>
    <phoneticPr fontId="45" type="noConversion"/>
  </si>
  <si>
    <t>[1,7]</t>
    <phoneticPr fontId="45" type="noConversion"/>
  </si>
  <si>
    <t>[16,32]</t>
    <phoneticPr fontId="45" type="noConversion"/>
  </si>
  <si>
    <t>[0,0]</t>
    <phoneticPr fontId="27" type="noConversion"/>
  </si>
  <si>
    <t>[53,53]</t>
    <phoneticPr fontId="45" type="noConversion"/>
  </si>
  <si>
    <t>[12,12]</t>
    <phoneticPr fontId="45" type="noConversion"/>
  </si>
  <si>
    <t>[5,5]</t>
    <phoneticPr fontId="27" type="noConversion"/>
  </si>
  <si>
    <t>[0,5]</t>
    <phoneticPr fontId="45" type="noConversion"/>
  </si>
  <si>
    <t>[0,1]</t>
    <phoneticPr fontId="45" type="noConversion"/>
  </si>
  <si>
    <t>[5,5]</t>
    <phoneticPr fontId="45" type="noConversion"/>
  </si>
  <si>
    <t>camisp --pick front
camisp --on
camisp --nvm
camisp --sn</t>
    <phoneticPr fontId="22" type="noConversion"/>
  </si>
  <si>
    <t>Version2.11</t>
    <phoneticPr fontId="22" type="noConversion"/>
  </si>
  <si>
    <t>sensor --sel als2 --conntest</t>
    <phoneticPr fontId="32" type="noConversion"/>
  </si>
  <si>
    <t>reg select Potomac
reg read 0x1E3C 3 
reg read 0x1EC3 1</t>
    <phoneticPr fontId="22" type="noConversion"/>
  </si>
  <si>
    <t>Rear_Camera_Build</t>
    <phoneticPr fontId="22" type="noConversion"/>
  </si>
  <si>
    <t>Rear_Camera_Flex_Variant</t>
    <phoneticPr fontId="22" type="noConversion"/>
  </si>
  <si>
    <t>Ohio_Build</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</si>
  <si>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</si>
  <si>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</si>
  <si>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</si>
  <si>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</si>
  <si>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</si>
  <si>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</si>
  <si>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</si>
  <si>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</si>
  <si>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</si>
  <si>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</si>
  <si>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</si>
  <si>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</si>
  <si>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</si>
  <si>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</si>
  <si>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</si>
  <si>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</si>
  <si>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</si>
  <si>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t>Version2.13</t>
    <phoneticPr fontId="22" type="noConversion"/>
  </si>
  <si>
    <t>QT0a/CT1/CT3:</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</si>
  <si>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</si>
  <si>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</si>
  <si>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</si>
  <si>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F</t>
    </r>
    <r>
      <rPr>
        <sz val="12"/>
        <color indexed="8"/>
        <rFont val="新細明體"/>
        <family val="1"/>
        <charset val="136"/>
      </rPr>
      <t>OS:</t>
    </r>
    <phoneticPr fontId="22" type="noConversion"/>
  </si>
  <si>
    <t>1. Disable camera preview test items</t>
    <phoneticPr fontId="22" type="noConversion"/>
  </si>
  <si>
    <t>Update the logic to judge "stream on" of "Streaming_Validateconfig_Results"</t>
    <phoneticPr fontId="22" type="noConversion"/>
  </si>
  <si>
    <t>Version2.14</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</si>
  <si>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</si>
  <si>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</si>
  <si>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</si>
  <si>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t>Version2.15</t>
    <phoneticPr fontId="22" type="noConversion"/>
  </si>
  <si>
    <t>WirelessPower</t>
    <phoneticPr fontId="22" type="noConversion"/>
  </si>
  <si>
    <t>By Han Wang</t>
    <phoneticPr fontId="22" type="noConversion"/>
  </si>
  <si>
    <t>#Need to catch byte1-4,  Floating point value read from ADC (eg 0xYYYYYYYY)#Need upload Attributes</t>
    <phoneticPr fontId="22" type="noConversion"/>
  </si>
  <si>
    <t>sensor --sel prox --get nvm</t>
    <phoneticPr fontId="22" type="noConversion"/>
  </si>
  <si>
    <t>Diags not support</t>
    <phoneticPr fontId="22" type="noConversion"/>
  </si>
  <si>
    <t>camisp --nvmdump</t>
    <phoneticPr fontId="28"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</si>
  <si>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</si>
  <si>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</si>
  <si>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</si>
  <si>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als2 --get chip_id</t>
    <phoneticPr fontId="22" type="noConversion"/>
  </si>
  <si>
    <t>sensorreg --sel als2 --read 0xE4</t>
    <phoneticPr fontId="22" type="noConversion"/>
  </si>
  <si>
    <t>sensorreg --sel als2 --read 0xE6</t>
    <phoneticPr fontId="22" type="noConversion"/>
  </si>
  <si>
    <t>[0x54,0x56]</t>
    <phoneticPr fontId="27" type="noConversion"/>
  </si>
  <si>
    <t>[0x42]</t>
    <phoneticPr fontId="27" type="noConversion"/>
  </si>
  <si>
    <t>[0x0D]</t>
    <phoneticPr fontId="27" type="noConversion"/>
  </si>
  <si>
    <t>[0xE]</t>
    <phoneticPr fontId="27" type="noConversion"/>
  </si>
  <si>
    <t>[0x0]</t>
    <phoneticPr fontId="27" type="noConversion"/>
  </si>
  <si>
    <t>[0x2B]</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</si>
  <si>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</si>
  <si>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</si>
  <si>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</si>
  <si>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</si>
  <si>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</si>
  <si>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</si>
  <si>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camisp --find
pmuadc --read all</t>
    <phoneticPr fontId="22" type="noConversion"/>
  </si>
  <si>
    <t>QF need to root in fatp pattern</t>
    <phoneticPr fontId="22" type="noConversion"/>
  </si>
  <si>
    <t>rtc --set 20190613023348</t>
    <phoneticPr fontId="22" type="noConversion"/>
  </si>
  <si>
    <t>OverallTestResult</t>
    <phoneticPr fontId="32" type="noConversion"/>
  </si>
  <si>
    <t>OverallTestResult</t>
  </si>
  <si>
    <t>CPort0DOWNUSBFSPresence</t>
    <phoneticPr fontId="32" type="noConversion"/>
  </si>
  <si>
    <t>DCR</t>
  </si>
  <si>
    <t>[4500, 5000]</t>
    <phoneticPr fontId="22" type="noConversion"/>
  </si>
  <si>
    <t>[295, 305]</t>
    <phoneticPr fontId="22" type="noConversion"/>
  </si>
  <si>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</si>
  <si>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</si>
  <si>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</si>
  <si>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</si>
  <si>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</si>
  <si>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</si>
  <si>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</si>
  <si>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</si>
  <si>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</si>
  <si>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</si>
  <si>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</si>
  <si>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</si>
  <si>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</si>
  <si>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</si>
  <si>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</si>
  <si>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</si>
  <si>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</si>
  <si>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</si>
  <si>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</si>
  <si>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</si>
  <si>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</si>
  <si>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</si>
  <si>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</si>
  <si>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</si>
  <si>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</si>
  <si>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</si>
  <si>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</si>
  <si>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</si>
  <si>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DutEnd</t>
    <phoneticPr fontId="32" type="noConversion"/>
  </si>
  <si>
    <t>Reset;</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</si>
  <si>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</si>
  <si>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</si>
  <si>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</si>
  <si>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</si>
  <si>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</si>
  <si>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</si>
  <si>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</si>
  <si>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Version2.17</t>
    <phoneticPr fontId="22" type="noConversion"/>
  </si>
  <si>
    <r>
      <t>Q</t>
    </r>
    <r>
      <rPr>
        <sz val="12"/>
        <color indexed="8"/>
        <rFont val="新細明體"/>
        <family val="1"/>
        <charset val="136"/>
      </rPr>
      <t>T0a/CT1/CT2/FOS/CT3:</t>
    </r>
    <phoneticPr fontId="22" type="noConversion"/>
  </si>
  <si>
    <t>reg select Potomac
reg read 0x9F1C</t>
    <phoneticPr fontId="22" type="noConversion"/>
  </si>
  <si>
    <r>
      <t xml:space="preserve">reg select Potomac
</t>
    </r>
    <r>
      <rPr>
        <sz val="12"/>
        <color rgb="FF0000FF"/>
        <rFont val="Times New Roman"/>
        <family val="1"/>
      </rPr>
      <t>reg read 0x9F1C</t>
    </r>
    <phoneticPr fontId="22" type="noConversion"/>
  </si>
  <si>
    <t>reg select Potomac
reg read 0x9F1C</t>
    <phoneticPr fontId="22" type="noConversion"/>
  </si>
  <si>
    <t>reg select Potomac
reg read 0x9F1C</t>
    <phoneticPr fontId="27"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</si>
  <si>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</si>
  <si>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</si>
  <si>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</si>
  <si>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</si>
  <si>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</si>
  <si>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</si>
  <si>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</si>
  <si>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</si>
  <si>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</si>
  <si>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</si>
  <si>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[NA,NA]</t>
    <phoneticPr fontId="22" type="noConversion"/>
  </si>
  <si>
    <t>pmuadc --sel cpmu --read ildo3</t>
    <phoneticPr fontId="22" type="noConversion"/>
  </si>
  <si>
    <t>pmuadc --sel cpmu --read ildo5</t>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</si>
  <si>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</si>
  <si>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</si>
  <si>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</si>
  <si>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</si>
  <si>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Juliet-PP2V85_AVDD_Current</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</si>
  <si>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</si>
  <si>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</si>
  <si>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</si>
  <si>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Short_Test</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</si>
  <si>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</si>
  <si>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</si>
  <si>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</si>
  <si>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</si>
  <si>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</si>
  <si>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</si>
  <si>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family val="1"/>
        <charset val="136"/>
      </rPr>
      <t>T3:</t>
    </r>
    <phoneticPr fontId="22" type="noConversion"/>
  </si>
  <si>
    <t>1. Add ALS BL_Leakage for both project.</t>
    <phoneticPr fontId="22" type="noConversion"/>
  </si>
  <si>
    <t>pmubutton</t>
    <phoneticPr fontId="22" type="noConversion"/>
  </si>
  <si>
    <t>2. Add pmu button test for both project.</t>
    <phoneticPr fontId="22" type="noConversion"/>
  </si>
  <si>
    <t>J51x Only</t>
    <phoneticPr fontId="22" type="noConversion"/>
  </si>
  <si>
    <r>
      <t>C</t>
    </r>
    <r>
      <rPr>
        <sz val="12"/>
        <color indexed="8"/>
        <rFont val="新細明體"/>
        <family val="1"/>
        <charset val="136"/>
      </rPr>
      <t>onfirmed with Xiaochen</t>
    </r>
    <phoneticPr fontId="22" type="noConversion"/>
  </si>
  <si>
    <t>1. Remove the limit of ALS BL_Leakage for both project, and will data collection during P1.</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</si>
  <si>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</si>
  <si>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</si>
  <si>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</si>
  <si>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</si>
  <si>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r>
      <t>1</t>
    </r>
    <r>
      <rPr>
        <sz val="12"/>
        <color indexed="8"/>
        <rFont val="新細明體"/>
        <family val="1"/>
        <charset val="136"/>
      </rPr>
      <t>. Disable orion HS test.</t>
    </r>
    <phoneticPr fontId="22" type="noConversion"/>
  </si>
  <si>
    <t>1. Add Penrose related test.</t>
    <phoneticPr fontId="22" type="noConversion"/>
  </si>
  <si>
    <r>
      <t>2</t>
    </r>
    <r>
      <rPr>
        <sz val="12"/>
        <color indexed="8"/>
        <rFont val="新細明體"/>
        <family val="1"/>
        <charset val="136"/>
      </rPr>
      <t>. Enable Jasper Firing test</t>
    </r>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</si>
  <si>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</si>
  <si>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led_ALS2ON(mode2)
led_ALS2OFF</t>
    <phoneticPr fontId="22" type="noConversion"/>
  </si>
  <si>
    <t>led_ALS2ON(mode4)
led_ALS2OFF</t>
    <phoneticPr fontId="22" type="noConversion"/>
  </si>
  <si>
    <t>led_ALS2ON(mode6)
led_ALS2OFF</t>
    <phoneticPr fontId="22" type="noConversion"/>
  </si>
  <si>
    <t>1. Update NCC limit to [10545,11600] and FCC limit to [8435,12650]</t>
    <phoneticPr fontId="22" type="noConversion"/>
  </si>
  <si>
    <t>Version2.22</t>
    <phoneticPr fontId="22" type="noConversion"/>
  </si>
  <si>
    <t>Cell: 0x1C or 0x1E; WIFI: 0x18 or 0x1A
J517 0x08/0x0A  J518 0x0C/0x0E</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</si>
  <si>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</si>
  <si>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</si>
  <si>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1. Update battery Qmax limit to [10700,12300]</t>
    <phoneticPr fontId="22" type="noConversion"/>
  </si>
  <si>
    <t>Version2.23</t>
    <phoneticPr fontId="22" type="noConversion"/>
  </si>
  <si>
    <t>By Wendy</t>
    <phoneticPr fontId="22" type="noConversion"/>
  </si>
  <si>
    <t>QT0a:</t>
    <phoneticPr fontId="22" type="noConversion"/>
  </si>
  <si>
    <t>1. Update SPK frequency from 2.4kHz to 3.5kHz and limit</t>
    <phoneticPr fontId="22" type="noConversion"/>
  </si>
  <si>
    <t>1. Update the logic to catch 0x520 for Scorpius TX_FW_Version</t>
    <phoneticPr fontId="22" type="noConversion"/>
  </si>
  <si>
    <t>2. Update SCRP_LPP_Inductance_Free_Air_Cal test cmd to smokey ScorpiusHid --run --test "Set" --args "ReportID=0x05, ReportPayload='{0x00, 0x46}'"</t>
    <phoneticPr fontId="22" type="noConversion"/>
  </si>
  <si>
    <t>Read Sealed status with "device -k GasGauge -p"</t>
    <phoneticPr fontId="22" type="noConversion"/>
  </si>
  <si>
    <t>Add_Attribute_LCM_CFG</t>
    <phoneticPr fontId="22" type="noConversion"/>
  </si>
  <si>
    <t>196</t>
  </si>
  <si>
    <t>Version2.24</t>
    <phoneticPr fontId="22" type="noConversion"/>
  </si>
  <si>
    <t>QT0a/CT1/FOS/CT3:</t>
    <phoneticPr fontId="22" type="noConversion"/>
  </si>
  <si>
    <t>1. Add "Battery Seal Status Check"</t>
    <phoneticPr fontId="22" type="noConversion"/>
  </si>
  <si>
    <t>VA_Version</t>
    <phoneticPr fontId="22" type="noConversion"/>
  </si>
  <si>
    <r>
      <t>[0x52||</t>
    </r>
    <r>
      <rPr>
        <sz val="12"/>
        <color rgb="FF0070C0"/>
        <rFont val="Times New Roman"/>
        <family val="1"/>
      </rPr>
      <t>0x92</t>
    </r>
    <r>
      <rPr>
        <sz val="12"/>
        <color indexed="8"/>
        <rFont val="Times New Roman"/>
        <family val="1"/>
      </rPr>
      <t>]</t>
    </r>
    <phoneticPr fontId="22" type="noConversion"/>
  </si>
  <si>
    <t>1. Add "0x92" for "Magnetometer_VA_Version"</t>
    <phoneticPr fontId="22" type="noConversion"/>
  </si>
  <si>
    <r>
      <t>CT1</t>
    </r>
    <r>
      <rPr>
        <sz val="12"/>
        <color indexed="8"/>
        <rFont val="新細明體"/>
        <family val="1"/>
        <charset val="136"/>
      </rPr>
      <t>/CT3</t>
    </r>
    <r>
      <rPr>
        <sz val="12"/>
        <color indexed="8"/>
        <rFont val="新細明體"/>
        <family val="1"/>
        <charset val="136"/>
      </rPr>
      <t>:</t>
    </r>
    <phoneticPr fontId="22" type="noConversion"/>
  </si>
  <si>
    <t>Seal_Status_Check</t>
    <phoneticPr fontId="22" type="noConversion"/>
  </si>
  <si>
    <t>Version2.25</t>
    <phoneticPr fontId="22" type="noConversion"/>
  </si>
  <si>
    <t>wait 20 
sensor --sel pressure --init
sensorreg --sel pressure -r 0xD0 1 
sensorreg --sel pressure -r 0xF3 3
sensorreg --sel pressure -r 0x80 36
sensorreg --sel pressure -r 0xF7 6
sensor --sel pressure --sample 1000ms --stats 
sensor --sel pressure --turnoff</t>
    <phoneticPr fontId="22" type="noConversion"/>
  </si>
  <si>
    <t>CT2:</t>
    <phoneticPr fontId="22" type="noConversion"/>
  </si>
  <si>
    <t>1. Update the logic to add "egpio --pick aop -n 25 --pull up" and "egpio --pick aop -n 26 --pull up" before "sensor --sel als1 --init" in test item "Interrupt_Test@FH_RIGHT"</t>
    <phoneticPr fontId="22" type="noConversion"/>
  </si>
  <si>
    <r>
      <t>CT3</t>
    </r>
    <r>
      <rPr>
        <sz val="12"/>
        <color indexed="8"/>
        <rFont val="新細明體"/>
        <family val="1"/>
        <charset val="136"/>
      </rPr>
      <t>:</t>
    </r>
    <phoneticPr fontId="22" type="noConversion"/>
  </si>
  <si>
    <t>1. Update the logic to add "egpio --pick aop -n 25 --pull up" and "egpio --pick aop -n 26 --pull up" before "sensor --sel als1 --init" in test item "Device_ID@ALS_FH_Right"</t>
    <phoneticPr fontId="22" type="noConversion"/>
  </si>
  <si>
    <t>sensor --sel als1 --init
sensor --sel als1 --set gain 16
sensor --sel als1 --set integration_cycles 148
sensor --sel als1 --sample 3 --stream</t>
    <phoneticPr fontId="28" type="noConversion"/>
  </si>
  <si>
    <t>Dotara_Heart_Beat_Connection_Test</t>
    <phoneticPr fontId="22" type="noConversion"/>
  </si>
  <si>
    <t>Grape_to_Dotara_Sync_Connection_Test</t>
    <phoneticPr fontId="22" type="noConversion"/>
  </si>
  <si>
    <t>Dotara_to_AOP_IRQ_Connection_Test</t>
    <phoneticPr fontId="22" type="noConversion"/>
  </si>
  <si>
    <t>AOP_to_Dotara_Connection_Test</t>
    <phoneticPr fontId="22" type="noConversion"/>
  </si>
  <si>
    <t>Version2.26</t>
    <phoneticPr fontId="22" type="noConversion"/>
  </si>
  <si>
    <t>JOI_SN</t>
    <phoneticPr fontId="22" type="noConversion"/>
  </si>
  <si>
    <t>Catch JOISA from SFC</t>
    <phoneticPr fontId="22" type="noConversion"/>
  </si>
  <si>
    <t>2. Add JOI_SN</t>
    <phoneticPr fontId="22" type="noConversion"/>
  </si>
  <si>
    <r>
      <t>1</t>
    </r>
    <r>
      <rPr>
        <sz val="12"/>
        <color indexed="8"/>
        <rFont val="新細明體"/>
        <family val="1"/>
        <charset val="136"/>
      </rPr>
      <t>. Add Scorpius connectivity test</t>
    </r>
    <phoneticPr fontId="22" type="noConversion"/>
  </si>
  <si>
    <t>Version2.27</t>
    <phoneticPr fontId="22" type="noConversion"/>
  </si>
  <si>
    <r>
      <t>1</t>
    </r>
    <r>
      <rPr>
        <sz val="12"/>
        <color indexed="8"/>
        <rFont val="新細明體"/>
        <family val="1"/>
        <charset val="136"/>
      </rPr>
      <t>. Modify Scorpius Flex connectivity test command</t>
    </r>
    <phoneticPr fontId="22" type="noConversion"/>
  </si>
  <si>
    <t>2. Modify SPK IMON RMS limit from [0.21, 0.3] to [0.19, 0.3]</t>
    <phoneticPr fontId="22" type="noConversion"/>
  </si>
  <si>
    <t>Penrose_IR_AC_Ratio-4W/m^2</t>
    <phoneticPr fontId="22" type="noConversion"/>
  </si>
  <si>
    <t>Penrose_Green_AC_Ratio-3.4Klux</t>
    <phoneticPr fontId="22" type="noConversion"/>
  </si>
  <si>
    <t>3. Add Penrose IR/Green AC ratio test</t>
    <phoneticPr fontId="22" type="noConversion"/>
  </si>
  <si>
    <t>Version2.28</t>
    <phoneticPr fontId="22" type="noConversion"/>
  </si>
  <si>
    <t>By Daniel Cen</t>
    <phoneticPr fontId="22"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</si>
  <si>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2" type="noConversion"/>
  </si>
  <si>
    <t>Penrose_IR_AC_Voltage@Ch0-4W/m^2</t>
    <phoneticPr fontId="22" type="noConversion"/>
  </si>
  <si>
    <t>Penrose_IR_AC_Voltage@Ch1-4W/m^2</t>
    <phoneticPr fontId="22" type="noConversion"/>
  </si>
  <si>
    <t>Penrose_Green_AC_Voltage@Ch0-3.4Klux</t>
    <phoneticPr fontId="22" type="noConversion"/>
  </si>
  <si>
    <t>Penrose_Green_AC_Voltage@Ch1-3.4Klux</t>
    <phoneticPr fontId="22" type="noConversion"/>
  </si>
  <si>
    <t>GPIO_Test</t>
    <phoneticPr fontId="22" type="noConversion"/>
  </si>
  <si>
    <t>2. Enable Grape GPIO_Test</t>
    <phoneticPr fontId="22" type="noConversion"/>
  </si>
  <si>
    <t>i2c -s 5
i2c -d 5 0x33 0x00 0x02</t>
    <phoneticPr fontId="22" type="noConversion"/>
  </si>
  <si>
    <t>Yogi_Device_ID</t>
    <phoneticPr fontId="22" type="noConversion"/>
  </si>
  <si>
    <t>CT3:</t>
    <phoneticPr fontId="22" type="noConversion"/>
  </si>
  <si>
    <r>
      <t>C</t>
    </r>
    <r>
      <rPr>
        <sz val="12"/>
        <color indexed="8"/>
        <rFont val="新細明體"/>
        <family val="1"/>
        <charset val="136"/>
      </rPr>
      <t>G-QT:</t>
    </r>
    <phoneticPr fontId="22" type="noConversion"/>
  </si>
  <si>
    <t>1. Add "camisp --find;egpio --pick aop -n 25 --pull up;egpio --pick aop -n 26 --pull up" in "Yogi_Temperature"</t>
    <phoneticPr fontId="22" type="noConversion"/>
  </si>
  <si>
    <t>1. Add "egpio --pick aop -n 25 --pull up" and "egpio --pick aop -n 26 --pull up" in "Yogi_Device_ID"</t>
    <phoneticPr fontId="22" type="noConversion"/>
  </si>
  <si>
    <t>2. Disabled "RotterDam_Test" test</t>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</si>
  <si>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8"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</si>
  <si>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</si>
  <si>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BL_Leakage_Bright_Ch_5@ALS_FH_Left</t>
    <phoneticPr fontId="28" type="noConversion"/>
  </si>
  <si>
    <t>CT1:</t>
    <phoneticPr fontId="22" type="noConversion"/>
  </si>
  <si>
    <t>1. Update ALS BL_Leakage command and Dark test command and limit</t>
    <phoneticPr fontId="22" type="noConversion"/>
  </si>
  <si>
    <r>
      <t>3</t>
    </r>
    <r>
      <rPr>
        <sz val="12"/>
        <color indexed="8"/>
        <rFont val="新細明體"/>
        <family val="1"/>
        <charset val="136"/>
      </rPr>
      <t>. Enable Grape GPIO_Test</t>
    </r>
    <phoneticPr fontId="22" type="noConversion"/>
  </si>
  <si>
    <t>3. Update ALS BL_Leakage command and Dark test command and limit</t>
    <phoneticPr fontId="22" type="noConversion"/>
  </si>
  <si>
    <t>Version2.29</t>
    <phoneticPr fontId="22" type="noConversion"/>
  </si>
  <si>
    <t>1. Add "MamaBearFaultTest"</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</si>
  <si>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</si>
  <si>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charge --set 0</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</si>
  <si>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</si>
  <si>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Version2.30</t>
    <phoneticPr fontId="22" type="noConversion"/>
  </si>
  <si>
    <t>Loop_test@SPK_CN_L_T_To_4x_Mic_LRTH</t>
    <phoneticPr fontId="22" type="noConversion"/>
  </si>
  <si>
    <t>PK_MAG@LRTH_TM</t>
    <phoneticPr fontId="22" type="noConversion"/>
  </si>
  <si>
    <t>PK_MAG@LRTH_HOUSING</t>
    <phoneticPr fontId="22" type="noConversion"/>
  </si>
  <si>
    <t>PK_MAG@LRTH_EDGE_L</t>
    <phoneticPr fontId="22" type="noConversion"/>
  </si>
  <si>
    <t>PK_MAG@LRTH_EDGE_R</t>
    <phoneticPr fontId="22" type="noConversion"/>
  </si>
  <si>
    <t>DC_MAG@LRTH_TM</t>
    <phoneticPr fontId="22" type="noConversion"/>
  </si>
  <si>
    <t>DC_MAG@LRTH_HOUSING</t>
    <phoneticPr fontId="22" type="noConversion"/>
  </si>
  <si>
    <t>DC_MAG@LRTH_EDGE_L</t>
    <phoneticPr fontId="22" type="noConversion"/>
  </si>
  <si>
    <t>DC_MAG@LRTH_EDGE_R</t>
    <phoneticPr fontId="22" type="noConversion"/>
  </si>
  <si>
    <t>PK_MAG@CRTH_Housing</t>
    <phoneticPr fontId="22" type="noConversion"/>
  </si>
  <si>
    <t>Loop_Test@SPK_CN_L_T_To_4x_Mic_CRTH</t>
    <phoneticPr fontId="22" type="noConversion"/>
  </si>
  <si>
    <t>PK_MAG@CRTH_Compass</t>
    <phoneticPr fontId="22" type="noConversion"/>
  </si>
  <si>
    <t>PK_MAG@CRTH_EDGE_R</t>
    <phoneticPr fontId="22" type="noConversion"/>
  </si>
  <si>
    <t>DC_MAG@CRTH_Housing</t>
    <phoneticPr fontId="22" type="noConversion"/>
  </si>
  <si>
    <t>DC_MAG@CRTH_Compass</t>
    <phoneticPr fontId="22" type="noConversion"/>
  </si>
  <si>
    <t>DC_MAG@CRTH_EDGE_R</t>
    <phoneticPr fontId="22" type="noConversion"/>
  </si>
  <si>
    <t>Channel 0: EDGE_L
Channel 1: EDGE_R
Channel 2: TM
Channel 3: HOUSING</t>
    <phoneticPr fontId="22" type="noConversion"/>
  </si>
  <si>
    <t>Channel 0: COMPASS
Channel 1: EDGE_R
Channel 2: TM
Channel 3: HOUSING</t>
    <phoneticPr fontId="22" type="noConversion"/>
  </si>
  <si>
    <t>PK_MAG@CRTH_TM</t>
    <phoneticPr fontId="22" type="noConversion"/>
  </si>
  <si>
    <t>1. Add Loop_Test@SPK_CN_L_T_To_4x_Mic_CRTH test item</t>
    <phoneticPr fontId="22" type="noConversion"/>
  </si>
  <si>
    <t>smokeyshell -r
smokey --run TouchShortsTest</t>
    <phoneticPr fontId="22" type="noConversion"/>
  </si>
  <si>
    <t>oab3f_CMD_SET_RX_Vth_1000
oab3f_SWITCH2LS
oab3f_WAITFORID
oab3f_CMD_SET_PWR_ORION_0
CMD_PWR_ORION_SW_EN_0
CMD_PWR_ORION_EN_0</t>
    <phoneticPr fontId="22" type="noConversion"/>
  </si>
  <si>
    <t>Version2.31</t>
    <phoneticPr fontId="22" type="noConversion"/>
  </si>
  <si>
    <r>
      <t>1. Enable "</t>
    </r>
    <r>
      <rPr>
        <sz val="12"/>
        <color indexed="8"/>
        <rFont val="新細明體"/>
        <family val="1"/>
        <charset val="136"/>
      </rPr>
      <t>O</t>
    </r>
    <r>
      <rPr>
        <sz val="12"/>
        <color indexed="8"/>
        <rFont val="新細明體"/>
        <family val="1"/>
        <charset val="136"/>
      </rPr>
      <t>rion HS test"</t>
    </r>
    <phoneticPr fontId="22" type="noConversion"/>
  </si>
  <si>
    <r>
      <t>Q</t>
    </r>
    <r>
      <rPr>
        <sz val="12"/>
        <color indexed="8"/>
        <rFont val="新細明體"/>
        <family val="1"/>
        <charset val="136"/>
      </rPr>
      <t>T0a:</t>
    </r>
    <phoneticPr fontId="22" type="noConversion"/>
  </si>
  <si>
    <t>Version2.32</t>
    <phoneticPr fontId="22" type="noConversion"/>
  </si>
  <si>
    <t>Pearl_Status</t>
    <phoneticPr fontId="22" type="noConversion"/>
  </si>
  <si>
    <t>device -k GasGauge -p
dev -k GasGauge -e read_blk 59 0</t>
    <phoneticPr fontId="22" type="noConversion"/>
  </si>
  <si>
    <r>
      <t>reg select Potomac</t>
    </r>
    <r>
      <rPr>
        <sz val="12"/>
        <color indexed="8"/>
        <rFont val="Times New Roman"/>
        <family val="1"/>
      </rPr>
      <t xml:space="preserve">
reg read 0x1E3C 3 
reg read 0x1EC3 1</t>
    </r>
    <phoneticPr fontId="22" type="noConversion"/>
  </si>
  <si>
    <t>Version2.33</t>
    <phoneticPr fontId="22" type="noConversion"/>
  </si>
  <si>
    <t>1. Upload the "MamaBearFaultTestResult" as attibutes and parametric data to insight in test item "Pearl_Status"</t>
    <phoneticPr fontId="22" type="noConversion"/>
  </si>
  <si>
    <t>1. Remove "MamaBearFaultTest" because it's duplicate with "Pearl_Status"</t>
    <phoneticPr fontId="22" type="noConversion"/>
  </si>
  <si>
    <t>1. Change the cmd from "bl -n" to "bl -m" in "Pattern_YM_Test"</t>
    <phoneticPr fontId="22" type="noConversion"/>
  </si>
  <si>
    <t>Backlight_Set_Low</t>
    <phoneticPr fontId="22" type="noConversion"/>
  </si>
  <si>
    <r>
      <t>Q</t>
    </r>
    <r>
      <rPr>
        <sz val="12"/>
        <color indexed="8"/>
        <rFont val="新細明體"/>
        <family val="1"/>
        <charset val="136"/>
      </rPr>
      <t>T0a</t>
    </r>
    <phoneticPr fontId="22" type="noConversion"/>
  </si>
  <si>
    <r>
      <t xml:space="preserve">1. Add </t>
    </r>
    <r>
      <rPr>
        <sz val="12"/>
        <color indexed="8"/>
        <rFont val="新細明體"/>
        <family val="1"/>
        <charset val="136"/>
      </rPr>
      <t>Flex_Connectivity_VSYS_1P8</t>
    </r>
    <phoneticPr fontId="22" type="noConversion"/>
  </si>
  <si>
    <t>SCRP_DOTARA_WAKE_HEART_BEAT_HIGH
SCRP_DOTARA_WAKE_HEART_BEAT_LOW</t>
    <phoneticPr fontId="22" type="noConversion"/>
  </si>
  <si>
    <t>SCRP_DOTARA_TO_AOP_IRQ_High
SCRP_DOTARA_TO_AOP_IRQ_Low</t>
    <phoneticPr fontId="22" type="noConversion"/>
  </si>
  <si>
    <t>SCRP_VFlex-Drop</t>
    <phoneticPr fontId="22" type="noConversion"/>
  </si>
  <si>
    <t>SCRP_GPIO_GRAPE_TO_DOTARA_TIME_SYNC_High
SCRP_GPIO_GRAPE_TO_DOTARA_TIME_SYNC_Low</t>
    <phoneticPr fontId="22" type="noConversion"/>
  </si>
  <si>
    <t>Version2.34</t>
    <phoneticPr fontId="22" type="noConversion"/>
  </si>
  <si>
    <t>#Catch byte1-4,Floating point value from ADC —&gt; VSense_MCU#Need upload Attributes</t>
    <phoneticPr fontId="22" type="noConversion"/>
  </si>
  <si>
    <t>SCRP_DOTARA_SWDIO_1V8_High
SCRP_DOTARA_SWDIO_1V8_Low
SCRP_DOTARA_SWDCLK_1V8_High
SCRP_DOTARA_SWDCLK_1V8_Low</t>
    <phoneticPr fontId="22" type="noConversion"/>
  </si>
  <si>
    <t>1. Upload scorpius related test items parametric data to insight</t>
    <phoneticPr fontId="22" type="noConversion"/>
  </si>
  <si>
    <t>Version2.35</t>
    <phoneticPr fontId="22" type="noConversion"/>
  </si>
  <si>
    <t>cylinder_ALSOFF</t>
    <phoneticPr fontId="22" type="noConversion"/>
  </si>
  <si>
    <t xml:space="preserve">cylinder_ALSON
cylinder_ALSOFF
</t>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</si>
  <si>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</si>
  <si>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SCRP_Check_Sum_127_MTP_BEFORE</t>
    <phoneticPr fontId="27" type="noConversion"/>
  </si>
  <si>
    <t>SCRP_Version_127_MTP_BEFORE</t>
    <phoneticPr fontId="22" type="noConversion"/>
  </si>
  <si>
    <t>SCRP_Signature_127_MTP_BEFORE</t>
    <phoneticPr fontId="27" type="noConversion"/>
  </si>
  <si>
    <t>SCRP_TX_HWID_127_MTP_BEFORE</t>
    <phoneticPr fontId="22" type="noConversion"/>
  </si>
  <si>
    <t>SCRP_CTx_127_MTP_BEFORE</t>
    <phoneticPr fontId="22" type="noConversion"/>
  </si>
  <si>
    <t>SCRP_VBoost_127_MTP_BEFORE</t>
    <phoneticPr fontId="27" type="noConversion"/>
  </si>
  <si>
    <t>SCRP_VSense_127_MTP_BEFORE</t>
    <phoneticPr fontId="27" type="noConversion"/>
  </si>
  <si>
    <t>SCRP_Isense_127_MTP_BEFORE</t>
    <phoneticPr fontId="27" type="noConversion"/>
  </si>
  <si>
    <t>SCRP_LFOD_127_MTP_BEFORE</t>
    <phoneticPr fontId="27" type="noConversion"/>
  </si>
  <si>
    <t>SCRP_MLB_SN_127_MTP_BEFORE</t>
    <phoneticPr fontId="27" type="noConversion"/>
  </si>
  <si>
    <t>SCRP_VSYS_ANA_127_MTP_BEFORE</t>
    <phoneticPr fontId="27" type="noConversion"/>
  </si>
  <si>
    <t>SCRP_VSYS_1P8_127_MTP_BEFORE</t>
    <phoneticPr fontId="22" type="noConversion"/>
  </si>
  <si>
    <t>The sector 126 &amp; 127 word 0 must be 1, if not, please show "word0 is not 1"</t>
    <phoneticPr fontId="22" type="noConversion"/>
  </si>
  <si>
    <t xml:space="preserve">smokey ScorpiusHid --run --test "Set" --args "ReportID=0x31, ReportPayload='{0x06,0x00,0x8C}'"
wait 2000
smokey ScorpiusHid --run --test "Get" --args "ReportID=0x31" </t>
    <phoneticPr fontId="22" type="noConversion"/>
  </si>
  <si>
    <t>#Vflexdrop = Vbatt-VSYS_Ana#Need upload Attributes</t>
    <phoneticPr fontId="22" type="noConversion"/>
  </si>
  <si>
    <t># Catch SCRP_Vbatt&amp;SCRP_Ibatt#Need upload Attributes</t>
    <phoneticPr fontId="22" type="noConversion"/>
  </si>
  <si>
    <t>SCRP_Vbatt</t>
    <phoneticPr fontId="22" type="noConversion"/>
  </si>
  <si>
    <t>SCRP_Ibatt</t>
    <phoneticPr fontId="22"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</si>
  <si>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2" type="noConversion"/>
  </si>
  <si>
    <t>SCRP_VSYS_ANA_Actual</t>
    <phoneticPr fontId="22" type="noConversion"/>
  </si>
  <si>
    <t>SCRP_VSYS_1P8_Actual</t>
    <phoneticPr fontId="22" type="noConversion"/>
  </si>
  <si>
    <t>SCRP_Check_Sum_126_MTP_BEFORE</t>
    <phoneticPr fontId="27" type="noConversion"/>
  </si>
  <si>
    <t>SCRP_Version_126_MTP_BEFORE</t>
    <phoneticPr fontId="27" type="noConversion"/>
  </si>
  <si>
    <t>SCRP_Signature_126_MTP_BEFORE</t>
    <phoneticPr fontId="27" type="noConversion"/>
  </si>
  <si>
    <t>SCRP_LPP_L_126_MTP_BEFORE</t>
    <phoneticPr fontId="27" type="noConversion"/>
  </si>
  <si>
    <t>SCRP_LPP_FREQ_126_MTP_BEFORE</t>
    <phoneticPr fontId="27" type="noConversion"/>
  </si>
  <si>
    <t>SCRP_Check_Sum_127_MTP_AFTER</t>
    <phoneticPr fontId="27" type="noConversion"/>
  </si>
  <si>
    <t>SCRP_Version_127_MTP_AFTER</t>
    <phoneticPr fontId="27" type="noConversion"/>
  </si>
  <si>
    <t>SCRP_Signature_127_MTP_AFTER</t>
    <phoneticPr fontId="27" type="noConversion"/>
  </si>
  <si>
    <t>SCRP_TX_HWID_127_MTP_AFTER</t>
    <phoneticPr fontId="22" type="noConversion"/>
  </si>
  <si>
    <t>SCRP_CTx_127_MTP_AFTER</t>
    <phoneticPr fontId="27" type="noConversion"/>
  </si>
  <si>
    <t>SCRP_VBoost_127_MTP_AFTER</t>
    <phoneticPr fontId="27" type="noConversion"/>
  </si>
  <si>
    <t>SCRP_VSense_127_MTP_AFTER</t>
    <phoneticPr fontId="27" type="noConversion"/>
  </si>
  <si>
    <t>SCRP_Isense_127_MTP_AFTER</t>
    <phoneticPr fontId="27" type="noConversion"/>
  </si>
  <si>
    <t>SCRP_LFOD_127_MTP_AFTER</t>
    <phoneticPr fontId="22" type="noConversion"/>
  </si>
  <si>
    <t>SCRP_MLB_SN_127_MTP_AFTER</t>
    <phoneticPr fontId="27" type="noConversion"/>
  </si>
  <si>
    <t>SCRP_Check_Sum_126_MTP_AFTER</t>
    <phoneticPr fontId="22" type="noConversion"/>
  </si>
  <si>
    <t>SCRP_Version_126_MTP_AFTER</t>
    <phoneticPr fontId="22" type="noConversion"/>
  </si>
  <si>
    <t>SCRP_Signature_126_MTP_AFTER</t>
    <phoneticPr fontId="22" type="noConversion"/>
  </si>
  <si>
    <t>SCRP_LPP_L_126_MTP_AFTER</t>
    <phoneticPr fontId="22" type="noConversion"/>
  </si>
  <si>
    <t>SCRP_LPP_FREQ_126_MTP_AFTER</t>
  </si>
  <si>
    <t>[6000,7000]</t>
    <phoneticPr fontId="22"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</si>
  <si>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7" type="noConversion"/>
  </si>
  <si>
    <t>1. Update scorpius test limit</t>
    <phoneticPr fontId="22"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</si>
  <si>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2" type="noConversion"/>
  </si>
  <si>
    <t>SCRP_VSENSE_6V1</t>
    <phoneticPr fontId="22" type="noConversion"/>
  </si>
  <si>
    <t>syscfg print WMac
syscfg add WMac 0xBABABABA 0x0000BABA 0x00000000 0x00000000</t>
    <phoneticPr fontId="22"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</si>
  <si>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</si>
  <si>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</si>
  <si>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2" type="noConversion"/>
  </si>
  <si>
    <t>Request by Yusuf</t>
    <phoneticPr fontId="22" type="noConversion"/>
  </si>
  <si>
    <t>Version2.36</t>
    <phoneticPr fontId="22" type="noConversion"/>
  </si>
  <si>
    <t>CT1:</t>
    <phoneticPr fontId="22" type="noConversion"/>
  </si>
  <si>
    <t>1. Remove Moped_Hash_Check</t>
    <phoneticPr fontId="22" type="noConversion"/>
  </si>
  <si>
    <t>Version2.37</t>
    <phoneticPr fontId="22" type="noConversion"/>
  </si>
  <si>
    <t xml:space="preserve">smokey ScorpiusHid --run --test "Set" --args "ReportID=0x31, ReportPayload='{0x07,0x00,0x8C}'" 
wait 2000
smokey ScorpiusHid --run --test "Get" --args "ReportID=0x31" </t>
    <phoneticPr fontId="22"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</si>
  <si>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2" type="noConversion"/>
  </si>
  <si>
    <t>1. Add disable LFOD before read Scorpius Vsense</t>
    <phoneticPr fontId="22" type="noConversion"/>
  </si>
  <si>
    <t>cbwrite 0x83 incomplete</t>
    <phoneticPr fontId="22" type="noConversion"/>
  </si>
  <si>
    <t>Write_Incomplete_CB</t>
    <phoneticPr fontId="22" type="noConversion"/>
  </si>
  <si>
    <t>IBAT_BL_OFF</t>
    <phoneticPr fontId="22" type="noConversion"/>
  </si>
  <si>
    <t>charge --setma 0
bl -o
#Record the baseline battery current IBAT_BL_OFF with below command
device -k gasgauge -p</t>
    <phoneticPr fontId="22" type="noConversion"/>
  </si>
  <si>
    <t>IBAT_BL_L</t>
    <phoneticPr fontId="22" type="noConversion"/>
  </si>
  <si>
    <t>IBAT_BL_M</t>
    <phoneticPr fontId="22" type="noConversion"/>
  </si>
  <si>
    <t>[NA,NA]</t>
    <phoneticPr fontId="28" type="noConversion"/>
  </si>
  <si>
    <t>CT2/FOS:</t>
    <phoneticPr fontId="22" type="noConversion"/>
  </si>
  <si>
    <r>
      <t>C</t>
    </r>
    <r>
      <rPr>
        <sz val="12"/>
        <color indexed="8"/>
        <rFont val="新細明體"/>
        <family val="1"/>
        <charset val="136"/>
      </rPr>
      <t>T2/CT3:</t>
    </r>
    <phoneticPr fontId="22" type="noConversion"/>
  </si>
  <si>
    <t>1. Add backlight related test items</t>
    <phoneticPr fontId="22" type="noConversion"/>
  </si>
  <si>
    <t>Version2.38</t>
    <phoneticPr fontId="22" type="noConversion"/>
  </si>
  <si>
    <t>Request by Real</t>
    <phoneticPr fontId="22" type="noConversion"/>
  </si>
  <si>
    <t>1. Write_Incomplete_CB 0x84 for CT2 and 0x8A for FOS</t>
    <phoneticPr fontId="22" type="noConversion"/>
  </si>
  <si>
    <t>TM_POWER_BRIGHTNESS_LOW</t>
    <phoneticPr fontId="22" type="noConversion"/>
  </si>
  <si>
    <t>IBAT_BRIGHTNESS_MID</t>
    <phoneticPr fontId="22" type="noConversion"/>
  </si>
  <si>
    <t>TM_POWER_BRIGHTNESS_MID</t>
    <phoneticPr fontId="22" type="noConversion"/>
  </si>
  <si>
    <t xml:space="preserve">bl -m
device -k gasgauge -p
#Record the battery current IBAT_BL_M, get IBAT_BRIGHTNESS_MID = IBAT_BL_M-IBAT_BL_OFF, TM_POWER_BRIGHTNESS_MID= IBAT_BRIGHTNESS_MID * VBAT
</t>
    <phoneticPr fontId="22" type="noConversion"/>
  </si>
  <si>
    <t>IBAT_BRIGHTNESS_LOW</t>
    <phoneticPr fontId="22" type="noConversion"/>
  </si>
  <si>
    <t>VBAT_BL_L</t>
    <phoneticPr fontId="22" type="noConversion"/>
  </si>
  <si>
    <t>VBAT_BL_M</t>
    <phoneticPr fontId="22"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</si>
  <si>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</si>
  <si>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Version2.39</t>
    <phoneticPr fontId="22" type="noConversion"/>
  </si>
  <si>
    <t>I2C4_Sweep_Test</t>
    <phoneticPr fontId="22" type="noConversion"/>
  </si>
  <si>
    <t>1. Modify the test name to "I2C4_Sweep_Test" and add "display --pick internal" before "display --on"</t>
    <phoneticPr fontId="22" type="noConversion"/>
  </si>
  <si>
    <t>1. Add "display --pick internal" before "display --on" in "I2C4_Sweep_Test" test item</t>
    <phoneticPr fontId="22" type="noConversion"/>
  </si>
  <si>
    <t>1. Add "pattern --pick internal" before "pattern --fatp 1" in "Pattern_YM_Test" test item</t>
    <phoneticPr fontId="22" type="noConversion"/>
  </si>
  <si>
    <t>2. Add "pattern --pick internal" before "pattern --fatp 1" in "Pattern_YM_Test" test item</t>
    <phoneticPr fontId="22"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</si>
  <si>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</si>
  <si>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</si>
  <si>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Version2.40</t>
    <phoneticPr fontId="22" type="noConversion"/>
  </si>
  <si>
    <t>Set_Iboot_Backlight</t>
    <phoneticPr fontId="22" type="noConversion"/>
  </si>
  <si>
    <t>sensor --sel als2 --init
sensor --sel als2 --set gain 512
sensor --sel als2 --set integration_cycles 252
sensor --sel als2 --sample 3 --stream
sensor --sel als1,als2 --turnoff</t>
    <phoneticPr fontId="28" type="noConversion"/>
  </si>
  <si>
    <t>bl -o
sensor --sel als1 --init
sensor --sel als1 --set gain 512
sensor --sel als1 --set integration_cycles 252
sensor --sel als1 --sample 3 --stream</t>
    <phoneticPr fontId="28" type="noConversion"/>
  </si>
  <si>
    <r>
      <t>C</t>
    </r>
    <r>
      <rPr>
        <sz val="12"/>
        <color indexed="8"/>
        <rFont val="新細明體"/>
        <family val="1"/>
        <charset val="136"/>
      </rPr>
      <t xml:space="preserve">T1: </t>
    </r>
    <phoneticPr fontId="22" type="noConversion"/>
  </si>
  <si>
    <t xml:space="preserve">1. Change "bl -p 100" to "bl --nits 600" in Battery_Discharge_Path_DCR </t>
    <phoneticPr fontId="22" type="noConversion"/>
  </si>
  <si>
    <t>2. Remove "bl -n" in "Set_Iboot_Backlight"</t>
    <phoneticPr fontId="22" type="noConversion"/>
  </si>
  <si>
    <t>3. Change "bl --nits 1000" to "bl --nits 600" in BL_Leakage_Bright_Ch_1@ALS_FH_Right</t>
    <phoneticPr fontId="22" type="noConversion"/>
  </si>
  <si>
    <t>VBAT_BL_600</t>
    <phoneticPr fontId="22" type="noConversion"/>
  </si>
  <si>
    <t>IBAT_BRIGHTNESS_600NITS</t>
    <phoneticPr fontId="22" type="noConversion"/>
  </si>
  <si>
    <t>TM_POWER_BRIGHTNESS_600NITS</t>
    <phoneticPr fontId="22" type="noConversion"/>
  </si>
  <si>
    <t>bl -l
device -k gasgauge -p
#Record the battery current IBAT_BL_L, get IBAT_BRIGHTlESS_LOW = IBAT_BL_L-IBAT_BL_OFF, TM_POWER_BRIGHTlESS_LOW= IBAT_BRIGHTlESS_LOW * VBAT</t>
    <phoneticPr fontId="22" type="noConversion"/>
  </si>
  <si>
    <t>IBAT_BL_600</t>
    <phoneticPr fontId="22" type="noConversion"/>
  </si>
  <si>
    <t>FOS:</t>
    <phoneticPr fontId="22" type="noConversion"/>
  </si>
  <si>
    <t>touch --test critical --run
touch --off</t>
    <phoneticPr fontId="28" type="noConversion"/>
  </si>
  <si>
    <t>FW_Critical_Error_Check</t>
    <phoneticPr fontId="28"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</si>
  <si>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8" type="noConversion"/>
  </si>
  <si>
    <t>1. Remove "bl -n" in "Backlight_Set_Low"</t>
    <phoneticPr fontId="22" type="noConversion"/>
  </si>
  <si>
    <t>2. Remove BL_H related test items and change "bl --nits 1000" to "bl --nits 600" in test item "IBAT_BL_600"</t>
    <phoneticPr fontId="22" type="noConversion"/>
  </si>
  <si>
    <t>1. Remove BL_H related test items and change "bl --nits 1000" to "bl --nits 600" in test item "IBAT_BL_600"</t>
    <phoneticPr fontId="22" type="noConversion"/>
  </si>
  <si>
    <r>
      <t>2</t>
    </r>
    <r>
      <rPr>
        <sz val="12"/>
        <color indexed="8"/>
        <rFont val="新細明體"/>
        <family val="1"/>
        <charset val="136"/>
      </rPr>
      <t>. Remove "bl -l" in "FW_Critical_Error_Check"</t>
    </r>
    <phoneticPr fontId="22" type="noConversion"/>
  </si>
  <si>
    <t>bl -l
device -k gasgauge -p
#Record the battery current IBAT_BL_L, get IBAT_BRIGHTNESS_LOW = IBAT_BL_L-IBAT_BL_OFF, TM_POWER_BRIGHTNESS_LOW= IBAT_BRIGHTNESS_LOW * VBAT</t>
    <phoneticPr fontId="22" type="noConversion"/>
  </si>
  <si>
    <t>sensor --sel als1 --conntest</t>
    <phoneticPr fontId="32" type="noConversion"/>
  </si>
  <si>
    <t>sensor --sel als2 --init
sensor --sel als2 --set gain 16
sensor --sel als2 --set integration_cycles 148
sensor --sel als2 --sample 3 --stream
sensor --sel als1,als2 --turnoff</t>
    <phoneticPr fontId="28" type="noConversion"/>
  </si>
  <si>
    <t>display --pick internal
display --on
i2c -s 4</t>
    <phoneticPr fontId="22" type="noConversion"/>
  </si>
  <si>
    <t>smokey Wildfire --run DisplayBehavior=NoDisplay ControlBitAccess=ReadOnly BrickRequired=None ResultsBehavior=NoFile LogBehavior=ConsoleOnly --test TouchOffset --testargs "TouchOffset, Verbose='OnFail',TestStation='cgqt'"</t>
    <phoneticPr fontId="22" type="noConversion"/>
  </si>
  <si>
    <r>
      <rPr>
        <sz val="12"/>
        <color rgb="FF0000FF"/>
        <rFont val="Times New Roman"/>
        <family val="1"/>
      </rPr>
      <t>bl -n /*QN has removed*/</t>
    </r>
    <r>
      <rPr>
        <sz val="12"/>
        <color indexed="8"/>
        <rFont val="Times New Roman"/>
        <family val="1"/>
      </rPr>
      <t xml:space="preserve">
bl -l</t>
    </r>
    <phoneticPr fontId="22"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</si>
  <si>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</si>
  <si>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197</t>
  </si>
  <si>
    <t>198</t>
  </si>
  <si>
    <t>199</t>
  </si>
  <si>
    <t>200</t>
  </si>
  <si>
    <t>201</t>
  </si>
  <si>
    <t>202</t>
  </si>
  <si>
    <t>203</t>
  </si>
  <si>
    <t>204</t>
  </si>
  <si>
    <t>205</t>
  </si>
  <si>
    <t>Dark _Response_Bright_Ch_1 @ALS_FH_Left</t>
    <phoneticPr fontId="22" type="noConversion"/>
  </si>
  <si>
    <t>Version2.41</t>
    <phoneticPr fontId="22"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</si>
  <si>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</si>
  <si>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8" type="noConversion"/>
  </si>
  <si>
    <t>Device_ID@ALS_FH_Right</t>
    <phoneticPr fontId="28" type="noConversion"/>
  </si>
  <si>
    <t>CG-QT:</t>
    <phoneticPr fontId="22" type="noConversion"/>
  </si>
  <si>
    <t>1. Add WA cmd in ALS test item "Device_ID@ALS_FH_Right"</t>
    <phoneticPr fontId="22" type="noConversion"/>
  </si>
  <si>
    <t>2. Add WA cmd in ALS test item "Device_ID@ALS_FH_Right"</t>
    <phoneticPr fontId="22" type="noConversion"/>
  </si>
  <si>
    <t>[30,101]</t>
    <phoneticPr fontId="22" type="noConversion"/>
  </si>
  <si>
    <t>device -k GasGauge -g charge-percentage</t>
    <phoneticPr fontId="22" type="noConversion"/>
  </si>
  <si>
    <t>device -k GasGauge -p
device -k GasGauge -e read_blk 59 0</t>
    <phoneticPr fontId="22" type="noConversion"/>
  </si>
  <si>
    <r>
      <rPr>
        <sz val="12"/>
        <color rgb="FF0000FF"/>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2" type="noConversion"/>
  </si>
  <si>
    <t>[0x98]</t>
    <phoneticPr fontId="27"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</si>
  <si>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8" type="noConversion"/>
  </si>
  <si>
    <t>Version2.42</t>
    <phoneticPr fontId="22" type="noConversion"/>
  </si>
  <si>
    <t>Interrupt_Test@FH_RIGHT</t>
    <phoneticPr fontId="22" type="noConversion"/>
  </si>
  <si>
    <t>1. Add WA cmd in ALS test item "Interrupt_Test@FH_RIGHT"</t>
    <phoneticPr fontId="22"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</si>
  <si>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8" type="noConversion"/>
  </si>
  <si>
    <t>q</t>
    <phoneticPr fontId="22" type="noConversion"/>
  </si>
  <si>
    <t>buttoncnt</t>
    <phoneticPr fontId="22" type="noConversion"/>
  </si>
  <si>
    <t>getnonce
cbwrite 0x8A pass</t>
    <phoneticPr fontId="22" type="noConversion"/>
  </si>
  <si>
    <t>SN</t>
    <phoneticPr fontId="22" type="noConversion"/>
  </si>
  <si>
    <t>ADD_ID2@ALS_FH_Right</t>
    <phoneticPr fontId="28" type="noConversion"/>
  </si>
  <si>
    <t>Interrupt_Test@FH_RIGHT</t>
    <phoneticPr fontId="28" type="noConversion"/>
  </si>
  <si>
    <t>Bright_Ch_3 @ALS_FH_Right</t>
    <phoneticPr fontId="28" type="noConversion"/>
  </si>
  <si>
    <t>Bright_Ch_4 @ALS_FH_Right</t>
    <phoneticPr fontId="28" type="noConversion"/>
  </si>
  <si>
    <t>Bright_Ch_5 @ALS_FH_Right</t>
    <phoneticPr fontId="28" type="noConversion"/>
  </si>
  <si>
    <t>Temperature@ALS_FH_Right</t>
    <phoneticPr fontId="28" type="noConversion"/>
  </si>
  <si>
    <t>[0x0B||0x0C]</t>
    <phoneticPr fontId="22" type="noConversion"/>
  </si>
  <si>
    <t>Project_Version</t>
    <phoneticPr fontId="27" type="noConversion"/>
  </si>
  <si>
    <t>1. Update "Jasper_Project_Version" limit to [0x0B||0x0C]</t>
    <phoneticPr fontId="22" type="noConversion"/>
  </si>
  <si>
    <t>Version2.43</t>
    <phoneticPr fontId="22" type="noConversion"/>
  </si>
  <si>
    <t>[0 1]</t>
    <phoneticPr fontId="22" type="noConversion"/>
  </si>
  <si>
    <t>reset</t>
    <phoneticPr fontId="22" type="noConversion"/>
  </si>
  <si>
    <t>DutEnd</t>
    <phoneticPr fontId="22" type="noConversion"/>
  </si>
  <si>
    <t>[4500 NA]</t>
    <phoneticPr fontId="22" type="noConversion"/>
  </si>
  <si>
    <t>[1000 NA]</t>
    <phoneticPr fontId="22" type="noConversion"/>
  </si>
  <si>
    <t>[4000 NA]</t>
    <phoneticPr fontId="22" type="noConversion"/>
  </si>
  <si>
    <t>[400 NA]</t>
    <phoneticPr fontId="22" type="noConversion"/>
  </si>
  <si>
    <t>smc dump;
smc write AC-C 1; 
smc fread D1VD; 
smc fread B0AV; 
smc fread B0AC; 
smc fread BRSC; 
smc fread CHA1; 
smc fread CHI1; 
pmuadc --read all</t>
    <phoneticPr fontId="22" type="noConversion"/>
  </si>
  <si>
    <t>negotiatePD begin voltage=5000 current=500 targetCurrent=400
negotiatePD begin voltage=5000 current=2400 targetCurrent=1000
configureDeviceAsVBusSourceOnPort:
boxPortNumber 2
testMilliAmp is 500
testMilliVolt is 5000</t>
    <phoneticPr fontId="22" type="noConversion"/>
  </si>
  <si>
    <t>CPort0UPUSBCAdapterVoltageTest5V</t>
    <phoneticPr fontId="22" type="noConversion"/>
  </si>
  <si>
    <t>[14000 NA]</t>
    <phoneticPr fontId="22" type="noConversion"/>
  </si>
  <si>
    <t>[500 NA]</t>
    <phoneticPr fontId="22" type="noConversion"/>
  </si>
  <si>
    <t>smc dump;
smc write AC-C 1; 
smc fread D1VD; 
smc fread B0AV; 
smc fread B0AC; 
smc fread BRSC; 
smc fread CHA1; 
smc fread CHI1; pmuadc --read all</t>
    <phoneticPr fontId="22" type="noConversion"/>
  </si>
  <si>
    <t>negotiatePD begin voltage=15000 current=500 targetCurrent=400
negotiatePD begin voltage=15000 current=3000 targetCurrent=500
configureDeviceAsVBusSourceOnPort:
boxPortNumber 2
testMilliAmp is 500
testMilliVolt is 5000</t>
    <phoneticPr fontId="22" type="noConversion"/>
  </si>
  <si>
    <t>CPort0UPUSBCAdapterVoltageTest15V</t>
    <phoneticPr fontId="22" type="noConversion"/>
  </si>
  <si>
    <t>[11000 NA]</t>
    <phoneticPr fontId="22" type="noConversion"/>
  </si>
  <si>
    <t>negotiatePD begin voltage=12000 current=500 targetCurrent=400
negotiatePD begin voltage=12000 current=3000 targetCurrent=500
configureDeviceAsVBusSourceOnPort:
boxPortNumber 2
testMilliAmp is 500
testMilliVolt is 5000</t>
    <phoneticPr fontId="22" type="noConversion"/>
  </si>
  <si>
    <t>CPort0UPUSBCAdapterVoltageTest12V</t>
    <phoneticPr fontId="22" type="noConversion"/>
  </si>
  <si>
    <t>[8500 NA]</t>
    <phoneticPr fontId="22" type="noConversion"/>
  </si>
  <si>
    <t>[8000 NA]</t>
    <phoneticPr fontId="22" type="noConversion"/>
  </si>
  <si>
    <t xml:space="preserve">negotiatePD begin voltage=9000 current=500 targetCurrent=400
negotiatePD begin voltage=9000 current=2000 targetCurrent=500
configureDeviceAsVBusSourceOnPort:
boxPortNumber 2
testMilliAmp is 500
testMilliVolt is 5000
</t>
    <phoneticPr fontId="22" type="noConversion"/>
  </si>
  <si>
    <t>CPort0UPUSBCAdapterVoltageTest9V</t>
    <phoneticPr fontId="22" type="noConversion"/>
  </si>
  <si>
    <t>AfterMeasuredVconnMilliAmp</t>
  </si>
  <si>
    <t>AfterMeasuredVconnMilliVolt</t>
  </si>
  <si>
    <t>BeforeMeasuredVconnMilliAmp</t>
  </si>
  <si>
    <t>BeforeMeasuredVconnMilliVolt</t>
  </si>
  <si>
    <t>loadCurrentMilliAmps: 300
boxPortNumber: 2
Clear Vconn sink on test box: titaniumport: 2</t>
    <phoneticPr fontId="22" type="noConversion"/>
  </si>
  <si>
    <t>CPort0UPUSBCVconnLoadTest</t>
    <phoneticPr fontId="22" type="noConversion"/>
  </si>
  <si>
    <t>[1900 NA]</t>
    <phoneticPr fontId="22" type="noConversion"/>
  </si>
  <si>
    <t>pcie --pick 5;
pcie --on;
titanium -l;
titanium -r;
titanium -l
titanium -w</t>
    <phoneticPr fontId="22" type="noConversion"/>
  </si>
  <si>
    <t>SystemUPTBTThroughput</t>
    <phoneticPr fontId="22" type="noConversion"/>
  </si>
  <si>
    <t>acio_0_resultcode</t>
  </si>
  <si>
    <t>acio_0_lane_1_ew_ticks</t>
  </si>
  <si>
    <t>acio_0_lane_1_eh_ticks</t>
  </si>
  <si>
    <t>acio_0_lane_1_ew_ps</t>
  </si>
  <si>
    <t>acio_0_lane_1_eh_mv</t>
  </si>
  <si>
    <t>acio_0_lane_1_west_ticks</t>
  </si>
  <si>
    <t>acio_0_lane_1_east_ticks</t>
  </si>
  <si>
    <t>acio_0_lane_1_south_ticks</t>
  </si>
  <si>
    <t>acio_0_lane_1_north_ticks</t>
  </si>
  <si>
    <t>acio_0_lane:1_rounded_nonrounded</t>
  </si>
  <si>
    <t>acio_0_lane:1aus_eq_ctrl_raw_cap_xclkb_pos_raw</t>
  </si>
  <si>
    <t>acio_0_lane:1_aus_eq_ctrl_raw_cap_xclk_pos_raw</t>
  </si>
  <si>
    <t>acio_0_lane:1_aus_eq_ctrl_raw_cap_dclkb_pos_raw</t>
  </si>
  <si>
    <t>acio_0_lane:1_aus_eq_ctrl_raw_cap_dclk_pos_raw</t>
  </si>
  <si>
    <t>acio_0_lane:1_h5</t>
  </si>
  <si>
    <t>acio_0_lane:1_h4</t>
  </si>
  <si>
    <t>acio_0_lane:1_h3</t>
  </si>
  <si>
    <t>acio_0_lane:1_h2</t>
  </si>
  <si>
    <t>acio_0_lane:1_h1</t>
  </si>
  <si>
    <t>acio_0_lane:1_rs</t>
  </si>
  <si>
    <t>acio_0_lane:1_rs_ticks</t>
  </si>
  <si>
    <t>acio_0_lane:1_cs</t>
  </si>
  <si>
    <t>acio_0_lane:1_cs_ticks</t>
  </si>
  <si>
    <t>acio_0_lane_0_ew_ticks</t>
  </si>
  <si>
    <t>acio_0_lane_0_eh_ticks</t>
  </si>
  <si>
    <t>acio_0_lane_0_ew_ps</t>
  </si>
  <si>
    <t>acio_0_lane_0_eh_mv</t>
  </si>
  <si>
    <t>acio_0_lane_0_west_ticks</t>
  </si>
  <si>
    <t>acio_0_lane_0_east_ticks</t>
  </si>
  <si>
    <t>acio_0_lane_0_south_ticks</t>
  </si>
  <si>
    <t>acio_0_lane_0_north_ticks</t>
  </si>
  <si>
    <t>acio_0_lane:0_rounded_nonrounded</t>
  </si>
  <si>
    <t>acio_0_lane:0aus_eq_ctrl_raw_cap_xclkb_pos_raw</t>
  </si>
  <si>
    <t>acio_0_lane:0_aus_eq_ctrl_raw_cap_xclk_pos_raw</t>
  </si>
  <si>
    <t>acio_0_lane:0_aus_eq_ctrl_raw_cap_dclkb_pos_raw</t>
  </si>
  <si>
    <t>acio_0_lane:0_aus_eq_ctrl_raw_cap_dclk_pos_raw</t>
  </si>
  <si>
    <t>acio_0_lane:0_h5</t>
  </si>
  <si>
    <t>acio_0_lane:0_h4</t>
  </si>
  <si>
    <t>acio_0_lane:0_h3</t>
  </si>
  <si>
    <t>acio_0_lane:0_h2</t>
  </si>
  <si>
    <t>acio_0_lane:0_h1</t>
  </si>
  <si>
    <t>acio_0_lane:0_rs</t>
  </si>
  <si>
    <t>acio_0_lane:0_rs_ticks</t>
  </si>
  <si>
    <t>acio_0_lane:0_cs</t>
  </si>
  <si>
    <t>acio_0_lane:0_cs_ticks</t>
  </si>
  <si>
    <t>L1_ew</t>
  </si>
  <si>
    <t>L1_ns</t>
  </si>
  <si>
    <t>L1_Height</t>
  </si>
  <si>
    <t>L1_Width</t>
  </si>
  <si>
    <t>L0_ew</t>
  </si>
  <si>
    <t>L0_ns</t>
  </si>
  <si>
    <t>L0_Height</t>
  </si>
  <si>
    <t>L0_Width</t>
  </si>
  <si>
    <t>rm -q nandfs:\AppleInternal\Diags\Logs\Smokey\AEMTools\ATC0;
upy nandfs:\AppleInternal\Diags\Logs\Smokey\AEMTools\main.py --end_point acio --device_index 0 --result_path "nandfs:\AppleInternal\Diags\Logs\Smokey\AEMTools\ATC0";
cat nandfs:\AppleInternal\Diags\Logs\Smokey\AEMTools\ATC0\results.txt;</t>
    <phoneticPr fontId="22" type="noConversion"/>
  </si>
  <si>
    <t>CPort0CIO20GHostEyeTest</t>
    <phoneticPr fontId="22" type="noConversion"/>
  </si>
  <si>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</si>
  <si>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</si>
  <si>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</si>
  <si>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</si>
  <si>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</si>
  <si>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</si>
  <si>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</si>
  <si>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</si>
  <si>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</si>
  <si>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</si>
  <si>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</si>
  <si>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</si>
  <si>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</si>
  <si>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</si>
  <si>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</si>
  <si>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</si>
  <si>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</si>
  <si>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</si>
  <si>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</si>
  <si>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</si>
  <si>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</si>
  <si>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</si>
  <si>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</si>
  <si>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</si>
  <si>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</si>
  <si>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</si>
  <si>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</si>
  <si>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</si>
  <si>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</si>
  <si>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CPort0CIO20GD2RRetimerEyeTest</t>
    <phoneticPr fontId="22" type="noConversion"/>
  </si>
  <si>
    <t>[0 1]</t>
    <phoneticPr fontId="22"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</si>
  <si>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22" type="noConversion"/>
  </si>
  <si>
    <t>CPort0CIO20GR2DRetimerEyeTest</t>
    <phoneticPr fontId="22" type="noConversion"/>
  </si>
  <si>
    <t>[40 1000]</t>
    <phoneticPr fontId="22" type="noConversion"/>
  </si>
  <si>
    <t>Lane1CIOEyeHeight</t>
  </si>
  <si>
    <t>[12 110]</t>
    <phoneticPr fontId="22" type="noConversion"/>
  </si>
  <si>
    <t>Lane1CIOEyeWidth</t>
  </si>
  <si>
    <t>Lane0CIOEyeHeight</t>
  </si>
  <si>
    <t>Lane0CIOEyeWidth</t>
  </si>
  <si>
    <t>IntelThunderboltEyeMonitor -protocol CIO -rid 0 -route 0 -port 0 -lane 0 -PortOnRetimer 0 -Retimer_ind 1 -count 8192 -print_eye -print_params</t>
    <phoneticPr fontId="22" type="noConversion"/>
  </si>
  <si>
    <t>CPort0CIO20GTestBoxEyeCapture</t>
    <phoneticPr fontId="22" type="noConversion"/>
  </si>
  <si>
    <t>lane1</t>
  </si>
  <si>
    <t>lane0</t>
  </si>
  <si>
    <t>dataMode</t>
  </si>
  <si>
    <t>dataRate</t>
  </si>
  <si>
    <t>device -k usbphy -e select 0;
device -k usbphy -e enable cio20g</t>
    <phoneticPr fontId="22" type="noConversion"/>
  </si>
  <si>
    <t>expectedDataRate: 20
delayAfterEnablePhyInSec: 5
 tbtPortIndex: 0
tbtMode: 0
disconnectTime: 700
enumerationTimeout: 3000</t>
    <phoneticPr fontId="22" type="noConversion"/>
  </si>
  <si>
    <t>CPort0CIO20GPresenceTest</t>
    <phoneticPr fontId="22" type="noConversion"/>
  </si>
  <si>
    <t>device -k usbphy -e disable</t>
    <phoneticPr fontId="22" type="noConversion"/>
  </si>
  <si>
    <t>TurnOffCPort0UPUsbphy</t>
    <phoneticPr fontId="22" type="noConversion"/>
  </si>
  <si>
    <t>usbloopback -i</t>
    <phoneticPr fontId="22" type="noConversion"/>
  </si>
  <si>
    <t>expectedSpeed: 3</t>
    <phoneticPr fontId="22" type="noConversion"/>
  </si>
  <si>
    <t>CPort0UPUSBSSPresenceDUTCheck</t>
    <phoneticPr fontId="22" type="noConversion"/>
  </si>
  <si>
    <t>device -k usbphy -e select 0;
device -k usbphy -e disable;
device -k usbphy -e enable usb</t>
    <phoneticPr fontId="22" type="noConversion"/>
  </si>
  <si>
    <t>CPort0UPUSBSSPresence</t>
    <phoneticPr fontId="22" type="noConversion"/>
  </si>
  <si>
    <t>[288 NA]</t>
    <phoneticPr fontId="22" type="noConversion"/>
  </si>
  <si>
    <t>UsbThroughputMbps</t>
  </si>
  <si>
    <t>usbloopback -c 268435456 -s 0x3</t>
    <phoneticPr fontId="22" type="noConversion"/>
  </si>
  <si>
    <t>CPort0UPUSBHSThroughput</t>
    <phoneticPr fontId="22" type="noConversion"/>
  </si>
  <si>
    <t>expectedSpeed: 2</t>
    <phoneticPr fontId="22" type="noConversion"/>
  </si>
  <si>
    <t>CPort0UPUSBHSPresenceDUTCheck</t>
    <phoneticPr fontId="22" type="noConversion"/>
  </si>
  <si>
    <t>expectedSpeed: 2
enumerationTimeout: 3000
delayAfterConvertTBTMode: 3
Change test box speed to: 2 tbtm mode: 5</t>
    <phoneticPr fontId="22" type="noConversion"/>
  </si>
  <si>
    <t>CPort0UPUSBHSPresence</t>
    <phoneticPr fontId="22" type="noConversion"/>
  </si>
  <si>
    <t>expectedSpeed: 1</t>
    <phoneticPr fontId="22" type="noConversion"/>
  </si>
  <si>
    <t>CPort0UPUSBFSPresenceDUTCheck</t>
    <phoneticPr fontId="22" type="noConversion"/>
  </si>
  <si>
    <t>expectedSpeed: 1
enumerationTimeout: 3000
delayAfterConvertTBTMode: 3
Change test box speed to: 1 tbtm mode: 6</t>
    <phoneticPr fontId="22" type="noConversion"/>
  </si>
  <si>
    <t>CPort0UPUSBFSPresence</t>
    <phoneticPr fontId="22" type="noConversion"/>
  </si>
  <si>
    <t>expectedSpeed: 0</t>
    <phoneticPr fontId="22" type="noConversion"/>
  </si>
  <si>
    <t>CPort0UPUSBLSPresenceDUTCheck</t>
    <phoneticPr fontId="22" type="noConversion"/>
  </si>
  <si>
    <t>expectedSpeed: 0
enumerationTimeout: 3000
delayAfterConvertTBTMode: 3
Change test box speed to: 0 tbtm mode: 7</t>
    <phoneticPr fontId="22" type="noConversion"/>
  </si>
  <si>
    <t>CPort0UPUSBLSPresence</t>
    <phoneticPr fontId="22" type="noConversion"/>
  </si>
  <si>
    <t>CPort0UPPortOrientationCheck</t>
    <phoneticPr fontId="22" type="noConversion"/>
  </si>
  <si>
    <t>[295, 305]</t>
    <phoneticPr fontId="22" type="noConversion"/>
  </si>
  <si>
    <t>[4500, 5000]</t>
    <phoneticPr fontId="22" type="noConversion"/>
  </si>
  <si>
    <t>CPort0DOWNUSBCVconnLoadTest</t>
    <phoneticPr fontId="22" type="noConversion"/>
  </si>
  <si>
    <t>[2950, 3050]</t>
    <phoneticPr fontId="22" type="noConversion"/>
  </si>
  <si>
    <t>AfterMeasuredVbusMilliAmp</t>
  </si>
  <si>
    <t>[4300, 4800]</t>
    <phoneticPr fontId="22" type="noConversion"/>
  </si>
  <si>
    <t>AfterMeasuredVbusMilliVolt</t>
  </si>
  <si>
    <t>[NA NA]</t>
    <phoneticPr fontId="22" type="noConversion"/>
  </si>
  <si>
    <t>BeforeMeasuredVbusMilliAmp</t>
  </si>
  <si>
    <t>BeforeMeasuredVbusMilliVolt</t>
  </si>
  <si>
    <t>CPort0DOWNUSBCVbusLoadTest</t>
    <phoneticPr fontId="22" type="noConversion"/>
  </si>
  <si>
    <t>TurnOffCPort0DOWNUsbphy</t>
    <phoneticPr fontId="22" type="noConversion"/>
  </si>
  <si>
    <t>CPort0DOWNUSBSSPresenceDUTCheck</t>
    <phoneticPr fontId="22" type="noConversion"/>
  </si>
  <si>
    <t>CPort0DOWNUSBSSPresence</t>
    <phoneticPr fontId="22" type="noConversion"/>
  </si>
  <si>
    <t>CPort0DOWNUSBHSThroughput</t>
    <phoneticPr fontId="22" type="noConversion"/>
  </si>
  <si>
    <t>CPort0DOWNUSBHSPresenceDUTCheck</t>
    <phoneticPr fontId="22" type="noConversion"/>
  </si>
  <si>
    <t>CPort0DOWNUSBHSPresence</t>
    <phoneticPr fontId="22" type="noConversion"/>
  </si>
  <si>
    <t>CPort0DOWNUSBFSPresenceDUTCheck</t>
    <phoneticPr fontId="22" type="noConversion"/>
  </si>
  <si>
    <t>CPort0DOWNUSBFSPresence</t>
    <phoneticPr fontId="22" type="noConversion"/>
  </si>
  <si>
    <t>CPort0DOWNUSBLSPresenceDUTCheck</t>
    <phoneticPr fontId="22" type="noConversion"/>
  </si>
  <si>
    <t>expectedSpeed: 0;
enumerationTimeout: 3000;
delayAfterConvertTBTMode: 3
Change test box speed to: 0 tbtm mode: 7</t>
    <phoneticPr fontId="22" type="noConversion"/>
  </si>
  <si>
    <t>CPort0DOWNUSBLSPresence</t>
    <phoneticPr fontId="22" type="noConversion"/>
  </si>
  <si>
    <t>ace -p usbc -r 0x1A</t>
    <phoneticPr fontId="22" type="noConversion"/>
  </si>
  <si>
    <t>expectedOrientation: DOWN
autoswitch: true
delayAfterSwitch: 5
boxPortNumber: 2</t>
    <phoneticPr fontId="22" type="noConversion"/>
  </si>
  <si>
    <t>CPort0DOWNPortOrientationCheck</t>
    <phoneticPr fontId="22" type="noConversion"/>
  </si>
  <si>
    <t>info</t>
    <phoneticPr fontId="22" type="noConversion"/>
  </si>
  <si>
    <t>CPort0TitaniumFWCheck</t>
    <phoneticPr fontId="22" type="noConversion"/>
  </si>
  <si>
    <t>CPort0CaesiumFWCheck</t>
    <phoneticPr fontId="22" type="noConversion"/>
  </si>
  <si>
    <t>sn; 
version;
ver; 
rtc --get;
 nvram --set boot-command diags; nvram --set auto-boot true; nvram --save</t>
    <phoneticPr fontId="22" type="noConversion"/>
  </si>
  <si>
    <t>DutStart</t>
    <phoneticPr fontId="22" type="noConversion"/>
  </si>
  <si>
    <t>Remark</t>
    <phoneticPr fontId="22" type="noConversion"/>
  </si>
  <si>
    <t>Diag cmd</t>
    <phoneticPr fontId="22" type="noConversion"/>
  </si>
  <si>
    <t>Test Items</t>
    <phoneticPr fontId="32" type="noConversion"/>
  </si>
  <si>
    <r>
      <t xml:space="preserve">USBC test
</t>
    </r>
    <r>
      <rPr>
        <sz val="22"/>
        <color indexed="8"/>
        <rFont val="細明體"/>
        <family val="3"/>
        <charset val="136"/>
      </rPr>
      <t>（</t>
    </r>
    <r>
      <rPr>
        <b/>
        <i/>
        <sz val="22"/>
        <color indexed="8"/>
        <rFont val="Times New Roman"/>
        <family val="1"/>
      </rPr>
      <t>Ver 1.25</t>
    </r>
    <r>
      <rPr>
        <sz val="22"/>
        <color indexed="8"/>
        <rFont val="細明體"/>
        <family val="3"/>
        <charset val="136"/>
      </rPr>
      <t>）</t>
    </r>
    <phoneticPr fontId="22"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</si>
  <si>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</si>
  <si>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</si>
  <si>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</si>
  <si>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</si>
  <si>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</si>
  <si>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</si>
  <si>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</si>
  <si>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</si>
  <si>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</si>
  <si>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</si>
  <si>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</si>
  <si>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</si>
  <si>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</si>
  <si>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</si>
  <si>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</si>
  <si>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</si>
  <si>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</si>
  <si>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</si>
  <si>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</si>
  <si>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</si>
  <si>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</si>
  <si>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</si>
  <si>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</si>
  <si>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</si>
  <si>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</si>
  <si>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</si>
  <si>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</si>
  <si>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</si>
  <si>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</si>
  <si>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</si>
  <si>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</si>
  <si>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CPort0DOWNDPHBR3D2RRetimerEyeTest</t>
    <phoneticPr fontId="32" type="noConversion"/>
  </si>
  <si>
    <t>[0, 1]</t>
    <phoneticPr fontId="22" type="noConversion"/>
  </si>
  <si>
    <t>[100, 1000]</t>
    <phoneticPr fontId="22" type="noConversion"/>
  </si>
  <si>
    <t>Lane3DPEyeHeight</t>
  </si>
  <si>
    <t>[50, 110]</t>
    <phoneticPr fontId="22" type="noConversion"/>
  </si>
  <si>
    <t>Lane3DPEyeWidth</t>
  </si>
  <si>
    <t>Lane2DPEyeHeight</t>
  </si>
  <si>
    <t>Lane2DPEyeWidth</t>
  </si>
  <si>
    <t>Lane1DPEyeHeight</t>
  </si>
  <si>
    <t>Lane1DPEyeWidth</t>
  </si>
  <si>
    <t>Lane0DPEyeHeight</t>
  </si>
  <si>
    <t>Lane0DPEyeWidth</t>
  </si>
  <si>
    <t>CPort0DOWNDPHBR3TestBoxEyeCapture</t>
    <phoneticPr fontId="32" type="noConversion"/>
  </si>
  <si>
    <t>[0]</t>
    <phoneticPr fontId="22" type="noConversion"/>
  </si>
  <si>
    <t>[30583]</t>
    <phoneticPr fontId="22" type="noConversion"/>
  </si>
  <si>
    <t>[8100]</t>
    <phoneticPr fontId="22" type="noConversion"/>
  </si>
  <si>
    <t>[4]</t>
    <phoneticPr fontId="22" type="noConversion"/>
  </si>
  <si>
    <t xml:space="preserve">device -k usbphy -e select 0;
device -k usbphy -e enable dp;
dptx --on;
dptx --route usbc;
dptx --sw_training 4 8.1;
</t>
    <phoneticPr fontId="22" type="noConversion"/>
  </si>
  <si>
    <t>dpIndex: 0;
dpSymbolErrorDuration: 100;
displayLinkRate: 8.1;
numFrames: 10;
patternNumInString: 2;
enableDPMuxControl: true;</t>
    <phoneticPr fontId="22" type="noConversion"/>
  </si>
  <si>
    <t>CPort0DOWNDPHBR3DisplayPattern</t>
    <phoneticPr fontId="32" type="noConversion"/>
  </si>
  <si>
    <t>OverallTestResult</t>
    <phoneticPr fontId="22" type="noConversion"/>
  </si>
  <si>
    <t xml:space="preserve"> </t>
    <phoneticPr fontId="22" type="noConversion"/>
  </si>
  <si>
    <t>tbtmMode: 1;
disconnectTime: 700;
enumerationTimeout: 7000;
delayAfterConvertTBTMode: 3.0;
disableDP: False;</t>
    <phoneticPr fontId="22" type="noConversion"/>
  </si>
  <si>
    <t>CPort0DOWNSwitchTestBoxNativeDP</t>
    <phoneticPr fontId="32" type="noConversion"/>
  </si>
  <si>
    <t>OverallTestResult</t>
    <phoneticPr fontId="32" type="noConversion"/>
  </si>
  <si>
    <t>device -k usbphy -e disable;</t>
    <phoneticPr fontId="22" type="noConversion"/>
  </si>
  <si>
    <t>TurnOffCPort0UPUsbphy</t>
    <phoneticPr fontId="32" type="noConversion"/>
  </si>
  <si>
    <t>[0, 1]</t>
    <phoneticPr fontId="22" type="noConversion"/>
  </si>
  <si>
    <t>OverallTestResult</t>
    <phoneticPr fontId="32" type="noConversion"/>
  </si>
  <si>
    <t>usb5_0_resultcode</t>
  </si>
  <si>
    <t>usb5_0_lane_1_ew_ticks</t>
  </si>
  <si>
    <t>usb5_0_lane_1_eh_ticks</t>
  </si>
  <si>
    <t>usb5_0_lane_1_ew_ps</t>
  </si>
  <si>
    <t>usb5_0_lane_1_eh_mv</t>
  </si>
  <si>
    <t>usb5_0_lane_1_west_ticks</t>
  </si>
  <si>
    <t>usb5_0_lane_1_east_ticks</t>
  </si>
  <si>
    <t>usb5_0_lane_1_south_ticks</t>
  </si>
  <si>
    <t>usb5_0_lane_1_north_ticks</t>
  </si>
  <si>
    <t>usb5_0_lane:1aus_eq_ctrl_raw_cap_xclkb_pos_raw</t>
  </si>
  <si>
    <t>usb5_0_lane:1_aus_eq_ctrl_raw_cap_xclk_pos_raw</t>
  </si>
  <si>
    <t>usb5_0_lane:1_aus_eq_ctrl_raw_cap_dclkb_pos_raw</t>
  </si>
  <si>
    <t>usb5_0_lane:1_aus_eq_ctrl_raw_cap_dclk_pos_raw</t>
  </si>
  <si>
    <t>usb5_0_lane:1_h5</t>
  </si>
  <si>
    <t>usb5_0_lane:1_h4</t>
  </si>
  <si>
    <t>usb5_0_lane:1_h3</t>
  </si>
  <si>
    <t>usb5_0_lane:1_h2</t>
  </si>
  <si>
    <t>usb5_0_lane:1_h1</t>
  </si>
  <si>
    <t>usb5_0_lane:1_rs</t>
  </si>
  <si>
    <t>usb5_0_lane:1_rs_ticks</t>
  </si>
  <si>
    <t>usb5_0_lane:1_cs</t>
  </si>
  <si>
    <t>usb5_0_lane:1_cs_ticks</t>
  </si>
  <si>
    <t>usb5_0_lane_0_ew_ticks</t>
  </si>
  <si>
    <t>usb5_0_lane_0_eh_ticks</t>
  </si>
  <si>
    <t>usb5_0_lane_0_ew_ps</t>
  </si>
  <si>
    <t>usb5_0_lane_0_eh_mv</t>
  </si>
  <si>
    <t>usb5_0_lane_0_west_ticks</t>
  </si>
  <si>
    <t>usb5_0_lane_0_east_ticks</t>
  </si>
  <si>
    <t>usb5_0_lane_0_south_ticks</t>
  </si>
  <si>
    <t>usb5_0_lane_0_north_ticks</t>
  </si>
  <si>
    <t>usb5_0_lane:0aus_eq_ctrl_raw_cap_xclkb_pos_raw</t>
  </si>
  <si>
    <t>usb5_0_lane:0_aus_eq_ctrl_raw_cap_xclk_pos_raw</t>
  </si>
  <si>
    <t>usb5_0_lane:0_aus_eq_ctrl_raw_cap_dclkb_pos_raw</t>
  </si>
  <si>
    <t>usb5_0_lane:0_aus_eq_ctrl_raw_cap_dclk_pos_raw</t>
  </si>
  <si>
    <t>usb5_0_lane:0_h5</t>
  </si>
  <si>
    <t>usb5_0_lane:0_h4</t>
  </si>
  <si>
    <t>usb5_0_lane:0_h3</t>
  </si>
  <si>
    <t>usb5_0_lane:0_h2</t>
  </si>
  <si>
    <t>usb5_0_lane:0_h1</t>
  </si>
  <si>
    <t>usb5_0_lane:0_rs</t>
  </si>
  <si>
    <t>usb5_0_lane:0_rs_ticks</t>
  </si>
  <si>
    <t>usb5_0_lane:0_cs</t>
  </si>
  <si>
    <t>usb5_0_lane:0_cs_ticks</t>
  </si>
  <si>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</si>
  <si>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t>CPort0UPUSBSSHostEyeTest</t>
    <phoneticPr fontId="32" type="noConversion"/>
  </si>
  <si>
    <t>[0, 1]</t>
    <phoneticPr fontId="22" type="noConversion"/>
  </si>
  <si>
    <t>OverallTestResult</t>
    <phoneticPr fontId="32" type="noConversion"/>
  </si>
  <si>
    <t>IntelThunderboltEyeMonitor -protocol USB -rid 0 -route 0 -port 0 -lane 0 -PortOnRetimer 1 -Retimer_ind 1 -count 8192 -print_eye -print_params;</t>
    <phoneticPr fontId="22" type="noConversion"/>
  </si>
  <si>
    <t>CPort0UPUSBSSD2RRetimerEyeTest</t>
    <phoneticPr fontId="32" type="noConversion"/>
  </si>
  <si>
    <t>IntelThunderboltEyeMonitor -protocol USB -rid 0 -route 0 -port 0 -lane 0 -PortOnRetimer 0 -Retimer_ind 1 -count 8192 -print_eye -print_params;</t>
    <phoneticPr fontId="22" type="noConversion"/>
  </si>
  <si>
    <t>CPort0UPUSBSSR2DRetimerEyeTest</t>
    <phoneticPr fontId="32" type="noConversion"/>
  </si>
  <si>
    <t>[100, 1000]</t>
    <phoneticPr fontId="22" type="noConversion"/>
  </si>
  <si>
    <t>Lane0USBEyeHeight</t>
  </si>
  <si>
    <t>[40, 200]</t>
    <phoneticPr fontId="22" type="noConversion"/>
  </si>
  <si>
    <t>Lane0USBEyeWidth</t>
  </si>
  <si>
    <t>CPort0UPUSBSSTestBoxEyeCapture</t>
    <phoneticPr fontId="32" type="noConversion"/>
  </si>
  <si>
    <t>[2500, NA]</t>
    <phoneticPr fontId="22" type="noConversion"/>
  </si>
  <si>
    <t>usbloopback -c 2147483648 -s 0x4;</t>
    <phoneticPr fontId="22" type="noConversion"/>
  </si>
  <si>
    <t>CPort0UPUSBSSThroughput</t>
    <phoneticPr fontId="32" type="noConversion"/>
  </si>
  <si>
    <t>usbloopback -i;</t>
    <phoneticPr fontId="22" type="noConversion"/>
  </si>
  <si>
    <t>CPort0UPUSBSSPresenceDUTCheck</t>
    <phoneticPr fontId="32" type="noConversion"/>
  </si>
  <si>
    <t>device -k usbphy -e select 0;
device -k usbphy -e disable;
device -k usbphy -e enable usb;</t>
    <phoneticPr fontId="22" type="noConversion"/>
  </si>
  <si>
    <t>expectedSpeed: 3;
enumerationTimeout: 7000;
delayAfterConvertTBTMode: 3;</t>
    <phoneticPr fontId="22" type="noConversion"/>
  </si>
  <si>
    <t>CPort0UPUSBSSPresence</t>
    <phoneticPr fontId="32" type="noConversion"/>
  </si>
  <si>
    <t>[7.2 , NA]</t>
    <phoneticPr fontId="22" type="noConversion"/>
  </si>
  <si>
    <t>usbloopback -c 8388608.0 -s 0x2;</t>
    <phoneticPr fontId="22" type="noConversion"/>
  </si>
  <si>
    <t>CPort0UPUSBFSThroughput</t>
    <phoneticPr fontId="32" type="noConversion"/>
  </si>
  <si>
    <t>CPort0UPUSBFSPresenceDUTCheck</t>
    <phoneticPr fontId="32" type="noConversion"/>
  </si>
  <si>
    <t>expectedSpeed: 1;
enumerationTimeout: 3000;
delayAfterConvertTBTMode: 3;</t>
    <phoneticPr fontId="22" type="noConversion"/>
  </si>
  <si>
    <t>CPort0UPUSBFSPresence</t>
    <phoneticPr fontId="32" type="noConversion"/>
  </si>
  <si>
    <t>ace -p usbc -r 0x1A;
ace -p usbc -r 0x1A;</t>
    <phoneticPr fontId="22" type="noConversion"/>
  </si>
  <si>
    <t>expectedOrientation: UP;
autoswitch: true;
delayAfterSwitch: 5;
boxPortNumber: 2;</t>
    <phoneticPr fontId="22" type="noConversion"/>
  </si>
  <si>
    <t>CPort0UPPortOrientationCheck</t>
    <phoneticPr fontId="32" type="noConversion"/>
  </si>
  <si>
    <t>device -k usbphy -e disable;</t>
    <phoneticPr fontId="22" type="noConversion"/>
  </si>
  <si>
    <t>TurnOffCPort0DOWNUsbphy</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</si>
  <si>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</si>
  <si>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t>CPort0DOWNUSBSSHostEyeTest</t>
    <phoneticPr fontId="32" type="noConversion"/>
  </si>
  <si>
    <t>IntelThunderboltEyeMonitor -protocol USB -rid 0 -route 0 -port 0 -lane 1 -PortOnRetimer 1 -Retimer_ind 1 -count 8192 -print_eye -print_params;</t>
    <phoneticPr fontId="22" type="noConversion"/>
  </si>
  <si>
    <t>CPort0DOWNUSBSSD2RRetimerEyeTest</t>
    <phoneticPr fontId="32" type="noConversion"/>
  </si>
  <si>
    <t>IntelThunderboltEyeMonitor -protocol USB -rid 0 -route 0 -port 0 -lane 1 -PortOnRetimer 0 -Retimer_ind 1 -count 8192 -print_eye -print_params;</t>
    <phoneticPr fontId="22" type="noConversion"/>
  </si>
  <si>
    <t>CPort0DOWNUSBSSR2DRetimerEyeTest</t>
    <phoneticPr fontId="32" type="noConversion"/>
  </si>
  <si>
    <t>[40, 200]</t>
    <phoneticPr fontId="22" type="noConversion"/>
  </si>
  <si>
    <t>CPort0DOWNUSBSSTestBoxEyeCapture</t>
    <phoneticPr fontId="32" type="noConversion"/>
  </si>
  <si>
    <t>[2500, NA]</t>
    <phoneticPr fontId="22" type="noConversion"/>
  </si>
  <si>
    <t>usbloopback -c 2147483648 -s 0x4;</t>
    <phoneticPr fontId="22" type="noConversion"/>
  </si>
  <si>
    <t>CPort0DOWNUSBSSThroughput</t>
    <phoneticPr fontId="32" type="noConversion"/>
  </si>
  <si>
    <t>usbloopback -i;</t>
    <phoneticPr fontId="22" type="noConversion"/>
  </si>
  <si>
    <t>CPort0DOWNUSBSSPresenceDUTCheck</t>
    <phoneticPr fontId="32" type="noConversion"/>
  </si>
  <si>
    <t>device -k usbphy -e select 0;
device -k usbphy -e disable;
device -k usbphy -e enable usb;</t>
    <phoneticPr fontId="22" type="noConversion"/>
  </si>
  <si>
    <t>expectedSpeed: 3;
enumerationTimeout: 7000;
delayAfterConvertTBTMode: 3;</t>
    <phoneticPr fontId="22" type="noConversion"/>
  </si>
  <si>
    <t>CPort0DOWNUSBSSPresence</t>
    <phoneticPr fontId="32" type="noConversion"/>
  </si>
  <si>
    <t>failVolt</t>
  </si>
  <si>
    <t>ace --4cc DPMw --txdata 0x42 0x00 0x00 0x6F;
ace --4cc DPMw --txdata 0x42 0x00 0x09 0x21;</t>
    <phoneticPr fontId="22" type="noConversion"/>
  </si>
  <si>
    <t xml:space="preserve"> reset to default tx swing = 1040;
reset to default squelch threshold = 98;</t>
    <phoneticPr fontId="22" type="noConversion"/>
  </si>
  <si>
    <t>[NA, 97]</t>
    <phoneticPr fontId="22" type="noConversion"/>
  </si>
  <si>
    <t>CPort0DOWNSquelcheUSBCHSDisconnectSwing1040mV</t>
    <phoneticPr fontId="32" type="noConversion"/>
  </si>
  <si>
    <t>DeviceEnumeration</t>
    <phoneticPr fontId="32" type="noConversion"/>
  </si>
  <si>
    <t>CPort0DOWNUSBHSPresenceDUTCheck5</t>
    <phoneticPr fontId="32" type="noConversion"/>
  </si>
  <si>
    <t>expectedSpeed: 2;
enumerationTimeout: 3000;
delayAfterConvertTBTMode: 3;</t>
    <phoneticPr fontId="22" type="noConversion"/>
  </si>
  <si>
    <t>CPort0DOWNUSBHSPresence5</t>
    <phoneticPr fontId="32" type="noConversion"/>
  </si>
  <si>
    <t>[NA, 103]</t>
    <phoneticPr fontId="22" type="noConversion"/>
  </si>
  <si>
    <t>ace --4cc DPMw --txdata 0x42 0x00 0x00 0x6F;
ace --4cc DPMw --txdata 0x42 0x00 0x03 0x94;</t>
    <phoneticPr fontId="22" type="noConversion"/>
  </si>
  <si>
    <t xml:space="preserve"> reset to default tx swing = 1040;
reset to default squelch threshold = 104;</t>
    <phoneticPr fontId="22" type="noConversion"/>
  </si>
  <si>
    <t>CPort0DOWNSquelchUSBCHSDisconnectSwing1040mV</t>
    <phoneticPr fontId="32" type="noConversion"/>
  </si>
  <si>
    <t>CPort0DOWNUSBHSPresenceDUTCheck4</t>
    <phoneticPr fontId="32" type="noConversion"/>
  </si>
  <si>
    <t>expectedSpeed: 2
enumerationTimeout: 3000
delayAfterConvertTBTMode: 3</t>
    <phoneticPr fontId="22" type="noConversion"/>
  </si>
  <si>
    <t>CPort0DOWNUSBHSPresence4</t>
    <phoneticPr fontId="32" type="noConversion"/>
  </si>
  <si>
    <t>[NA, 704]</t>
    <phoneticPr fontId="22" type="noConversion"/>
  </si>
  <si>
    <t xml:space="preserve"> reset to default tx swing = 1040;
reset to default squelch threshold = 705;</t>
    <phoneticPr fontId="22" type="noConversion"/>
  </si>
  <si>
    <t>CPort0DOWNUSBCHSDisconnectSwing880mV</t>
    <phoneticPr fontId="32" type="noConversion"/>
  </si>
  <si>
    <t>CPort0DOWNUSBHSPresenceDUTCheck3</t>
    <phoneticPr fontId="32" type="noConversion"/>
  </si>
  <si>
    <t>CPort0DOWNUSBHSPresence3</t>
    <phoneticPr fontId="32" type="noConversion"/>
  </si>
  <si>
    <t xml:space="preserve">usbloopback -i; 
ace --pick usbc;
ace --4cc DPMw --txdata 0x42 0x00 0x00 0x6B;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t>
    <phoneticPr fontId="22" type="noConversion"/>
  </si>
  <si>
    <t>CPort0DOWNUSBCHSDisconnectSwing960mV</t>
    <phoneticPr fontId="32" type="noConversion"/>
  </si>
  <si>
    <t>CPort0DOWNUSBHSPresenceDUTCheck2</t>
    <phoneticPr fontId="32" type="noConversion"/>
  </si>
  <si>
    <t>CPort0DOWNUSBHSPresence2</t>
    <phoneticPr fontId="32" type="noConversion"/>
  </si>
  <si>
    <t>ace --pick usbc;
ace --4cc DPMw --txdata 0x42 0x00 0x00 0x6F;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0x6F;
ace --4cc DPMw --txdata 0x42 0x00 0x03 0x94;</t>
    <phoneticPr fontId="22" type="noConversion"/>
  </si>
  <si>
    <t>reset to default tx swing = 1040;
reset to default squelch threshold = 705;</t>
    <phoneticPr fontId="22" type="noConversion"/>
  </si>
  <si>
    <t>CPort0DOWNUSBCHSDisconnectSwing1040mV</t>
    <phoneticPr fontId="32" type="noConversion"/>
  </si>
  <si>
    <t xml:space="preserve">usbloopback -i;
</t>
    <phoneticPr fontId="22" type="noConversion"/>
  </si>
  <si>
    <t>CPort0DOWNUSBHSPresenceDUTCheck1</t>
    <phoneticPr fontId="32" type="noConversion"/>
  </si>
  <si>
    <t>CPort0DOWNUSBHSPresence1</t>
    <phoneticPr fontId="32" type="noConversion"/>
  </si>
  <si>
    <t>[7.2 , NA]</t>
    <phoneticPr fontId="22" type="noConversion"/>
  </si>
  <si>
    <t>usbloopback -c 8388608.0 -s 0x2;</t>
    <phoneticPr fontId="22" type="noConversion"/>
  </si>
  <si>
    <t>CPort0DOWNUSBFSThroughput</t>
    <phoneticPr fontId="32" type="noConversion"/>
  </si>
  <si>
    <t>CPort0DOWNUSBFSPresenceDUTCheck</t>
    <phoneticPr fontId="32" type="noConversion"/>
  </si>
  <si>
    <t>expectedSpeed: 1;
enumerationTimeout: 3000;
delayAfterConvertTBTMode: 3;</t>
    <phoneticPr fontId="22" type="noConversion"/>
  </si>
  <si>
    <t xml:space="preserve">ace -p usbc -r 0x1A;
ace -p usbc -r 0x1A;
</t>
    <phoneticPr fontId="32" type="noConversion"/>
  </si>
  <si>
    <t>expectedOrientation: DOWN;
autoswitch: true;
delayAfterSwitch: 5;
boxPortNumber: 2;</t>
    <phoneticPr fontId="22" type="noConversion"/>
  </si>
  <si>
    <t>CPort0DOWNPortOrientationCheck</t>
    <phoneticPr fontId="32" type="noConversion"/>
  </si>
  <si>
    <t>0x00010800</t>
    <phoneticPr fontId="22" type="noConversion"/>
  </si>
  <si>
    <t>info</t>
    <phoneticPr fontId="32" type="noConversion"/>
  </si>
  <si>
    <t>CPort0TitaniumFWCheck</t>
    <phoneticPr fontId="32" type="noConversion"/>
  </si>
  <si>
    <t>0x00003300</t>
    <phoneticPr fontId="22" type="noConversion"/>
  </si>
  <si>
    <t>CPort0CaesiumFWCheck</t>
    <phoneticPr fontId="32" type="noConversion"/>
  </si>
  <si>
    <t>sn; version; ver; rtc --get;</t>
    <phoneticPr fontId="32" type="noConversion"/>
  </si>
  <si>
    <t>DutStart</t>
    <phoneticPr fontId="32" type="noConversion"/>
  </si>
  <si>
    <r>
      <t xml:space="preserve">USBC test
</t>
    </r>
    <r>
      <rPr>
        <sz val="22"/>
        <color indexed="8"/>
        <rFont val="細明體"/>
        <family val="3"/>
        <charset val="136"/>
      </rPr>
      <t>（</t>
    </r>
    <r>
      <rPr>
        <b/>
        <i/>
        <sz val="22"/>
        <color indexed="8"/>
        <rFont val="Times New Roman"/>
        <family val="1"/>
      </rPr>
      <t>Ver 1.15</t>
    </r>
    <r>
      <rPr>
        <sz val="22"/>
        <color indexed="8"/>
        <rFont val="細明體"/>
        <family val="3"/>
        <charset val="136"/>
      </rPr>
      <t>）</t>
    </r>
    <phoneticPr fontId="22" type="noConversion"/>
  </si>
  <si>
    <t xml:space="preserve">expectedSpeed: 3
enumerationTimeout: 7000
delayAfterConvertTBTMode: 3
Change test box speed to: 3 tbtm mode: 3
</t>
    <phoneticPr fontId="22" type="noConversion"/>
  </si>
  <si>
    <t>expectedSpeed: 2</t>
    <phoneticPr fontId="22" type="noConversion"/>
  </si>
  <si>
    <t xml:space="preserve"> expectedSpeed: 3</t>
    <phoneticPr fontId="22" type="noConversion"/>
  </si>
  <si>
    <t>loadVoltageMilliVolts: 5000
loadCurrentMilliAmps: 3000
boxPortNumber: 2
Clear Vbus sink on test box: titaniumport: 2</t>
    <phoneticPr fontId="22" type="noConversion"/>
  </si>
  <si>
    <t>loadCurrentMilliAmps: 300
 boxPortNumber: 2
Clear Vconn sink on test box: titaniumport: 2</t>
    <phoneticPr fontId="22" type="noConversion"/>
  </si>
  <si>
    <t>expectedOrientation: UP
autoswitch: true
delayAfterSwitch: 5
 boxPortNumber: 2</t>
    <phoneticPr fontId="22" type="noConversion"/>
  </si>
  <si>
    <t>expectedSpeed: 3
enumerationTimeout: 7000
delayAfterConvertTBTMode: 3
Change test box speed to: 3 tbtm mode: 3</t>
    <phoneticPr fontId="22" type="noConversion"/>
  </si>
  <si>
    <t>Version2.44</t>
    <phoneticPr fontId="22" type="noConversion"/>
  </si>
  <si>
    <t>Version2.45</t>
    <phoneticPr fontId="22" type="noConversion"/>
  </si>
  <si>
    <t>By Han</t>
    <phoneticPr fontId="22" type="noConversion"/>
  </si>
  <si>
    <t>1. Add backlight related test items only for QN</t>
    <phoneticPr fontId="22" type="noConversion"/>
  </si>
  <si>
    <t>CT2:</t>
    <phoneticPr fontId="22" type="noConversion"/>
  </si>
  <si>
    <t>bl -o
device -k gasgauge -g average-power</t>
    <phoneticPr fontId="22" type="noConversion"/>
  </si>
  <si>
    <t>[400mW,1600mW]</t>
    <phoneticPr fontId="22" type="noConversion"/>
  </si>
  <si>
    <t>Battery_Power_BL_Off</t>
    <phoneticPr fontId="22" type="noConversion"/>
  </si>
  <si>
    <t>Battery_Power_Delta=Battery_Power_BL_Off-Battery_Power_BL_Nits50</t>
    <phoneticPr fontId="22" type="noConversion"/>
  </si>
  <si>
    <t>bl --nits 50
device -k gasgauge -g average-power</t>
    <phoneticPr fontId="22" type="noConversion"/>
  </si>
  <si>
    <t>USBC POR:</t>
    <phoneticPr fontId="22" type="noConversion"/>
  </si>
  <si>
    <t>Adding TBT Through test items</t>
    <phoneticPr fontId="22" type="noConversion"/>
  </si>
  <si>
    <t>Version2.46</t>
    <phoneticPr fontId="22" type="noConversion"/>
  </si>
  <si>
    <t>Pattern_YM_Test</t>
    <phoneticPr fontId="22" type="noConversion"/>
  </si>
  <si>
    <t>Update test cmd from "bl -m" to "bl --nits 50" in test item "Pattern_YM_Test" only for QN</t>
    <phoneticPr fontId="22" type="noConversion"/>
  </si>
  <si>
    <t>Version2.47</t>
    <phoneticPr fontId="22" type="noConversion"/>
  </si>
  <si>
    <t>camisp --i2cread 9 0x33 0x44 1 1</t>
    <phoneticPr fontId="22" type="noConversion"/>
  </si>
  <si>
    <t>camisp --i2cread 9 0x33 0x45 1 1</t>
    <phoneticPr fontId="22" type="noConversion"/>
  </si>
  <si>
    <t>camisp --i2cread 9 0x33 0x43 1 1</t>
    <phoneticPr fontId="22" type="noConversion"/>
  </si>
  <si>
    <t>Riker_ID@0x00</t>
    <phoneticPr fontId="22" type="noConversion"/>
  </si>
  <si>
    <t>Riker_ID@0x01</t>
    <phoneticPr fontId="22" type="noConversion"/>
  </si>
  <si>
    <t>Riker_Trace_ID@0x04</t>
    <phoneticPr fontId="22" type="noConversion"/>
  </si>
  <si>
    <t>Riker_Trace_ID@0x05</t>
  </si>
  <si>
    <t>Riker_Trace_ID@0x06</t>
  </si>
  <si>
    <t>Riker_Trace_ID@0x07</t>
  </si>
  <si>
    <t>Riker_Trim@0x09</t>
    <phoneticPr fontId="22" type="noConversion"/>
  </si>
  <si>
    <t>[0x01]</t>
    <phoneticPr fontId="22" type="noConversion"/>
  </si>
  <si>
    <t>No iPad-1 station during P0, will enable in P1</t>
    <phoneticPr fontId="22" type="noConversion"/>
  </si>
  <si>
    <t>[1650,1950]</t>
    <phoneticPr fontId="22" type="noConversion"/>
  </si>
  <si>
    <t>Jasper_Sync_IN_Test</t>
    <phoneticPr fontId="32" type="noConversion"/>
  </si>
  <si>
    <t>Jasper_Sync_OH Test</t>
    <phoneticPr fontId="32" type="noConversion"/>
  </si>
  <si>
    <t>1. Follow Jasper ERS "099-23962_JA-B_System_ERS_v0.6" to update the test items and test limits</t>
    <phoneticPr fontId="22" type="noConversion"/>
  </si>
  <si>
    <t>2. Add test item "Jasper_Sync_IN_Test" and "Jasper_Sync_OH Test"</t>
    <phoneticPr fontId="22" type="noConversion"/>
  </si>
  <si>
    <t>camisp --i2cread 9 0x33 0x01 1 1</t>
    <phoneticPr fontId="22" type="noConversion"/>
  </si>
  <si>
    <t>camisp --i2cread 9 0x33 0x04 1 1</t>
    <phoneticPr fontId="22" type="noConversion"/>
  </si>
  <si>
    <t>camisp --i2cread 9 0x33 0x05 1 1</t>
    <phoneticPr fontId="22" type="noConversion"/>
  </si>
  <si>
    <t>camisp --i2cread 9 0x33 0x06 1 1</t>
    <phoneticPr fontId="22" type="noConversion"/>
  </si>
  <si>
    <t>camisp --i2cread 9 0x33 0x07 1 1</t>
    <phoneticPr fontId="22" type="noConversion"/>
  </si>
  <si>
    <t>camisp --i2cread 9 0x33 0x08 1 1</t>
    <phoneticPr fontId="22" type="noConversion"/>
  </si>
  <si>
    <t>camisp --i2cread 9 0x33 0x09 1 1</t>
    <phoneticPr fontId="22" type="noConversion"/>
  </si>
  <si>
    <t>camisp --i2cread 9 0x33 0x00 1 1</t>
    <phoneticPr fontId="22" type="noConversion"/>
  </si>
  <si>
    <t>Version2.48</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</si>
  <si>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</si>
  <si>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 Need to check only bits [7:5] within each Register</t>
    <phoneticPr fontId="22" type="noConversion"/>
  </si>
  <si>
    <t># expect all 0x0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</si>
  <si>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</si>
  <si>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Only Judge pass/fail</t>
    <phoneticPr fontId="22" type="noConversion"/>
  </si>
  <si>
    <t>QF Test Limit</t>
    <phoneticPr fontId="22" type="noConversion"/>
  </si>
  <si>
    <t>Backlight_Set_Low</t>
    <phoneticPr fontId="22" type="noConversion"/>
  </si>
  <si>
    <t>sn</t>
    <phoneticPr fontId="22" type="noConversion"/>
  </si>
  <si>
    <t>IBAT_BL_OFF</t>
    <phoneticPr fontId="22" type="noConversion"/>
  </si>
  <si>
    <t>IBAT_BRIGHTNESS_MID</t>
    <phoneticPr fontId="22" type="noConversion"/>
  </si>
  <si>
    <t>IBAT_BL_600</t>
    <phoneticPr fontId="22" type="noConversion"/>
  </si>
  <si>
    <t>IBAT_BRIGHTNESS_600NITS</t>
    <phoneticPr fontId="22" type="noConversion"/>
  </si>
  <si>
    <t>Write_Incomplete_CB</t>
    <phoneticPr fontId="22" type="noConversion"/>
  </si>
  <si>
    <t>cbwrite 0x84 incomplete</t>
    <phoneticPr fontId="22" type="noConversion"/>
  </si>
  <si>
    <t>syscfg print CLCG</t>
    <phoneticPr fontId="22" type="noConversion"/>
  </si>
  <si>
    <t xml:space="preserve">device -k GasGauge -g charge-percentage
</t>
    <phoneticPr fontId="22" type="noConversion"/>
  </si>
  <si>
    <t>[34,34]</t>
    <phoneticPr fontId="45" type="noConversion"/>
  </si>
  <si>
    <t>[1,1]</t>
    <phoneticPr fontId="45" type="noConversion"/>
  </si>
  <si>
    <t>Rear_Camera_Plant_Code</t>
    <phoneticPr fontId="22" type="noConversion"/>
  </si>
  <si>
    <t>[0,1]</t>
    <phoneticPr fontId="22" type="noConversion"/>
  </si>
  <si>
    <t>[2,8]</t>
    <phoneticPr fontId="45" type="noConversion"/>
  </si>
  <si>
    <t>Back_Camera_SN</t>
    <phoneticPr fontId="22" type="noConversion"/>
  </si>
  <si>
    <t>camisp --find
socgpio --pin 3 --output 1
camisp --i2cread 1 0x18 0x0000 2 2</t>
    <phoneticPr fontId="22" type="noConversion"/>
  </si>
  <si>
    <t>Juliet_NVM_Version</t>
    <phoneticPr fontId="22" type="noConversion"/>
  </si>
  <si>
    <t>[0xA]</t>
    <phoneticPr fontId="22" type="noConversion"/>
  </si>
  <si>
    <t>Juliet_NVM_Revision</t>
    <phoneticPr fontId="22" type="noConversion"/>
  </si>
  <si>
    <t>[0x8]</t>
    <phoneticPr fontId="22" type="noConversion"/>
  </si>
  <si>
    <t>Juliet_Camera_Project</t>
    <phoneticPr fontId="22" type="noConversion"/>
  </si>
  <si>
    <t>[0x16]</t>
    <phoneticPr fontId="22" type="noConversion"/>
  </si>
  <si>
    <t>Juliet_Lens_Shading_Revision</t>
    <phoneticPr fontId="22" type="noConversion"/>
  </si>
  <si>
    <t>[0x02]</t>
    <phoneticPr fontId="22" type="noConversion"/>
  </si>
  <si>
    <t>Juliet_Project_Version</t>
    <phoneticPr fontId="22" type="noConversion"/>
  </si>
  <si>
    <t>[0x0A]</t>
    <phoneticPr fontId="22" type="noConversion"/>
  </si>
  <si>
    <t xml:space="preserve">Juliet_Integrator </t>
    <phoneticPr fontId="22" type="noConversion"/>
  </si>
  <si>
    <t>[0x6]</t>
    <phoneticPr fontId="22" type="noConversion"/>
  </si>
  <si>
    <t xml:space="preserve">Juliet_Plant </t>
  </si>
  <si>
    <t xml:space="preserve">Juliet_Lens_Vendor </t>
    <phoneticPr fontId="22" type="noConversion"/>
  </si>
  <si>
    <t xml:space="preserve">Juliet_Lens_Revision </t>
    <phoneticPr fontId="22" type="noConversion"/>
  </si>
  <si>
    <t>[0x3]</t>
    <phoneticPr fontId="22" type="noConversion"/>
  </si>
  <si>
    <t xml:space="preserve">Juliet_Lens_Variant </t>
    <phoneticPr fontId="22" type="noConversion"/>
  </si>
  <si>
    <t xml:space="preserve">Juliet_Filter_Vendor </t>
    <phoneticPr fontId="22" type="noConversion"/>
  </si>
  <si>
    <t>[0x3||0x5]</t>
    <phoneticPr fontId="22" type="noConversion"/>
  </si>
  <si>
    <t xml:space="preserve">Juliet_Filter_Revision </t>
    <phoneticPr fontId="22" type="noConversion"/>
  </si>
  <si>
    <t xml:space="preserve">Juliet_Filter_Variant </t>
    <phoneticPr fontId="22" type="noConversion"/>
  </si>
  <si>
    <t>[0x0,0x2]</t>
    <phoneticPr fontId="22" type="noConversion"/>
  </si>
  <si>
    <t xml:space="preserve">Juliet_Substrate_Vendor </t>
    <phoneticPr fontId="22" type="noConversion"/>
  </si>
  <si>
    <t>[0x1||0x2]</t>
    <phoneticPr fontId="22" type="noConversion"/>
  </si>
  <si>
    <t xml:space="preserve">Juliet_Substrate_Revision </t>
    <phoneticPr fontId="22" type="noConversion"/>
  </si>
  <si>
    <t>[0x3,0x5]</t>
    <phoneticPr fontId="22" type="noConversion"/>
  </si>
  <si>
    <t xml:space="preserve">Juliet_Substrate_Variant </t>
    <phoneticPr fontId="22" type="noConversion"/>
  </si>
  <si>
    <t>[0x0||0x1]</t>
    <phoneticPr fontId="22" type="noConversion"/>
  </si>
  <si>
    <t xml:space="preserve">Juliet_Sensor_Vendor </t>
    <phoneticPr fontId="22" type="noConversion"/>
  </si>
  <si>
    <t>[0x5]</t>
    <phoneticPr fontId="22" type="noConversion"/>
  </si>
  <si>
    <t xml:space="preserve">Juliet_Sensor_Revision </t>
    <phoneticPr fontId="22" type="noConversion"/>
  </si>
  <si>
    <t xml:space="preserve">Juliet_Sensor_Variant </t>
    <phoneticPr fontId="22" type="noConversion"/>
  </si>
  <si>
    <t xml:space="preserve">Juliet_Flex_Vendor </t>
    <phoneticPr fontId="22" type="noConversion"/>
  </si>
  <si>
    <t>[0x3||0x8]</t>
    <phoneticPr fontId="22" type="noConversion"/>
  </si>
  <si>
    <t xml:space="preserve">Juliet_Flex_Revision </t>
    <phoneticPr fontId="22" type="noConversion"/>
  </si>
  <si>
    <t xml:space="preserve">Juliet_Stiffener_Vendor </t>
    <phoneticPr fontId="22" type="noConversion"/>
  </si>
  <si>
    <t>[0x2||0x6]</t>
    <phoneticPr fontId="22" type="noConversion"/>
  </si>
  <si>
    <t xml:space="preserve">Juliet_Stiffener_Revision </t>
    <phoneticPr fontId="22" type="noConversion"/>
  </si>
  <si>
    <t xml:space="preserve">Juliet_Camera_Build </t>
    <phoneticPr fontId="22" type="noConversion"/>
  </si>
  <si>
    <t>[0x10]</t>
    <phoneticPr fontId="22" type="noConversion"/>
  </si>
  <si>
    <t xml:space="preserve">Juliet_Config_Number </t>
    <phoneticPr fontId="22" type="noConversion"/>
  </si>
  <si>
    <t xml:space="preserve">Juliet_Test_Software_Revision </t>
    <phoneticPr fontId="22" type="noConversion"/>
  </si>
  <si>
    <t xml:space="preserve">Juliet_Process_DOE_Code </t>
    <phoneticPr fontId="22" type="noConversion"/>
  </si>
  <si>
    <t xml:space="preserve">Juliet_General_Info_Checksum </t>
    <phoneticPr fontId="22" type="noConversion"/>
  </si>
  <si>
    <t xml:space="preserve">Juliet_Lens_Shading_Checksum </t>
    <phoneticPr fontId="22" type="noConversion"/>
  </si>
  <si>
    <t xml:space="preserve">Juliet_ASP_Checksum </t>
    <phoneticPr fontId="22" type="noConversion"/>
  </si>
  <si>
    <t>Juliet_X_code</t>
    <phoneticPr fontId="22" type="noConversion"/>
  </si>
  <si>
    <t>Juliet_Module_SN</t>
    <phoneticPr fontId="22" type="noConversion"/>
  </si>
  <si>
    <t>camisp --find
camisp --pick front1
reg select cpmu
pmuadc --sel cpmu --read vldo3</t>
    <phoneticPr fontId="22" type="noConversion"/>
  </si>
  <si>
    <t>Juliet-PP1V215_DVDD_Voltage</t>
    <phoneticPr fontId="22" type="noConversion"/>
  </si>
  <si>
    <t>pmuadc --sel cpmu --read vldo4</t>
    <phoneticPr fontId="22" type="noConversion"/>
  </si>
  <si>
    <t>pmuadc --sel cpmu --read ildo4</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</si>
  <si>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</si>
  <si>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</si>
  <si>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[0x07]</t>
    <phoneticPr fontId="22" type="noConversion"/>
  </si>
  <si>
    <t>camisp --exit
camisp --pick front1
camisp --on
camisp --nvmdump romeo
camisp --sn</t>
    <phoneticPr fontId="22" type="noConversion"/>
  </si>
  <si>
    <t>[0x03]</t>
    <phoneticPr fontId="22" type="noConversion"/>
  </si>
  <si>
    <t>[0x08]</t>
    <phoneticPr fontId="22" type="noConversion"/>
  </si>
  <si>
    <t>[0x01,0x03]</t>
    <phoneticPr fontId="22" type="noConversion"/>
  </si>
  <si>
    <t>[0x01,0x04]</t>
    <phoneticPr fontId="22" type="noConversion"/>
  </si>
  <si>
    <t>Titus_Tick_Vendor</t>
  </si>
  <si>
    <t>[0x01,0x02]</t>
    <phoneticPr fontId="22" type="noConversion"/>
  </si>
  <si>
    <t>Titus_Tick_Variant</t>
  </si>
  <si>
    <t>[0x20,0x21]</t>
    <phoneticPr fontId="22" type="noConversion"/>
  </si>
  <si>
    <t>Titus_General_Info_Checksum</t>
  </si>
  <si>
    <t>Titus_NTC/WL_Cal_Checksum</t>
  </si>
  <si>
    <t>Titus_Dead_Emitter_Checksum</t>
    <phoneticPr fontId="22" type="noConversion"/>
  </si>
  <si>
    <t>Titus_FOL_Checksum</t>
  </si>
  <si>
    <t>Titus_NTC_Cal</t>
    <phoneticPr fontId="22" type="noConversion"/>
  </si>
  <si>
    <r>
      <t xml:space="preserve">read Rigel SN and fault status
Rigel_State
Pearl_Capacitance
MamaBear_Armed_State
MamaBear_Armed_State_Value
</t>
    </r>
    <r>
      <rPr>
        <sz val="12"/>
        <color rgb="FF0000FF"/>
        <rFont val="Times New Roman"/>
        <family val="1"/>
      </rPr>
      <t>MamaBearFaultTestResult</t>
    </r>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</si>
  <si>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</si>
  <si>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</si>
  <si>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[18,18]</t>
    <phoneticPr fontId="45" type="noConversion"/>
  </si>
  <si>
    <t>[1,8]</t>
    <phoneticPr fontId="45" type="noConversion"/>
  </si>
  <si>
    <t>[3,5]</t>
    <phoneticPr fontId="45" type="noConversion"/>
  </si>
  <si>
    <t>Ohio_Stiffener_Revision</t>
    <phoneticPr fontId="22" type="noConversion"/>
  </si>
  <si>
    <t>NVM_Version</t>
    <phoneticPr fontId="27" type="noConversion"/>
  </si>
  <si>
    <t>Camera_Project</t>
    <phoneticPr fontId="27" type="noConversion"/>
  </si>
  <si>
    <t>camisp --i2cread 9 0x51 0x0001 2 1</t>
    <phoneticPr fontId="27" type="noConversion"/>
  </si>
  <si>
    <t>camisp --i2cread 9 0x51 0x0002 2 1</t>
    <phoneticPr fontId="27" type="noConversion"/>
  </si>
  <si>
    <t>[0x09]</t>
    <phoneticPr fontId="22" type="noConversion"/>
  </si>
  <si>
    <t>camisp --i2cread 9 0x51 0x0003 2 1</t>
    <phoneticPr fontId="27" type="noConversion"/>
  </si>
  <si>
    <t>Config_Number</t>
    <phoneticPr fontId="27" type="noConversion"/>
  </si>
  <si>
    <t>[0x00,0x99]</t>
    <phoneticPr fontId="27" type="noConversion"/>
  </si>
  <si>
    <t>camisp --i2cread 9 0x51 0x0006 2 1</t>
    <phoneticPr fontId="27" type="noConversion"/>
  </si>
  <si>
    <t>Periscope</t>
    <phoneticPr fontId="27" type="noConversion"/>
  </si>
  <si>
    <t>camisp --i2cread 9 0x51 0x000A 2 1</t>
    <phoneticPr fontId="27" type="noConversion"/>
  </si>
  <si>
    <t>Lens1_McCoy</t>
    <phoneticPr fontId="27" type="noConversion"/>
  </si>
  <si>
    <t>camisp --i2cread 9 0x51 0x000B 2 1</t>
    <phoneticPr fontId="27" type="noConversion"/>
  </si>
  <si>
    <t>DriverShield</t>
    <phoneticPr fontId="22" type="noConversion"/>
  </si>
  <si>
    <t>[0xFF]</t>
    <phoneticPr fontId="27" type="noConversion"/>
  </si>
  <si>
    <t>camisp --i2cread 9 0x51 0x0012 2 1</t>
    <phoneticPr fontId="27" type="noConversion"/>
  </si>
  <si>
    <t>0x55</t>
    <phoneticPr fontId="27" type="noConversion"/>
  </si>
  <si>
    <t>sensor --sel prox --init
sensor --sel prox --get nvm</t>
    <phoneticPr fontId="22" type="noConversion"/>
  </si>
  <si>
    <t>i2c -d 5 0x33 0x1B 0x01
i2c -d 5 0x33 0x1C 0x01</t>
    <phoneticPr fontId="22" type="noConversion"/>
  </si>
  <si>
    <t>i2c -d 5 0x33 0x1C 0x01</t>
    <phoneticPr fontId="22" type="noConversion"/>
  </si>
  <si>
    <t>sensor --sel als2 --init
sensor --sel als2 --conntest</t>
    <phoneticPr fontId="32" type="noConversion"/>
  </si>
  <si>
    <t>sensorreg --sel pressure -r 0x81</t>
    <phoneticPr fontId="22" type="noConversion"/>
  </si>
  <si>
    <t xml:space="preserve">sensor --listsensors 
sensor --sel pressure --init </t>
    <phoneticPr fontId="22" type="noConversion"/>
  </si>
  <si>
    <t>WV_Phosphorus_STD</t>
    <phoneticPr fontId="22" type="noConversion"/>
  </si>
  <si>
    <t>WV_Phosphorus_Temp_STD</t>
    <phoneticPr fontId="22" type="noConversion"/>
  </si>
  <si>
    <t>i2c -s 2</t>
    <phoneticPr fontId="22" type="noConversion"/>
  </si>
  <si>
    <t>SKR AMP FHRT 8-bit: 0x70, 7-bit: 0x38
SKR AMP FHRW 8-bit: 0x72, 7-bit: 0x39
SKR AMP FHLT 8-bit: 0x74, 7-bit: 0x3A
SKR AMP FHLW 8-bit: 0x76, 7-bit: 0x3B</t>
    <phoneticPr fontId="22" type="noConversion"/>
  </si>
  <si>
    <t>I2C7_Sweep_Test</t>
    <phoneticPr fontId="22" type="noConversion"/>
  </si>
  <si>
    <t>i2c -s 7</t>
    <phoneticPr fontId="22" type="noConversion"/>
  </si>
  <si>
    <t>i2c -s 9</t>
    <phoneticPr fontId="22" type="noConversion"/>
  </si>
  <si>
    <t>[10700,12300]</t>
    <phoneticPr fontId="22" type="noConversion"/>
  </si>
  <si>
    <t>[8435,12650]</t>
    <phoneticPr fontId="22" type="noConversion"/>
  </si>
  <si>
    <t>device -k GasGauge --get nominal-capacity</t>
    <phoneticPr fontId="22" type="noConversion"/>
  </si>
  <si>
    <t>dptx -e alpm -t "false"
display --off
bl -n
display --on
display --method ber --options "-r"
display --method ber --options "-g"
dptx -e alpm -t "true"</t>
    <phoneticPr fontId="22" type="noConversion"/>
  </si>
  <si>
    <t>baseband --wait_for_ready
baseband --send_cmd 'at+cfun=4'
baseband --send_cmd "DE C0 7E AB 78 00 30 00 00 41 00 00 04 20 10 00 00 00 00 00 06 20 10 00 00 00 00 00 08 20 10 00 01 00 00 00"
baseband -p
baseband --off</t>
    <phoneticPr fontId="22" type="noConversion"/>
  </si>
  <si>
    <t>Add one more logic:
QN: If 0x1C(esim), skip test sim card
QF: If 0x0C(esim), skip test sim card</t>
    <phoneticPr fontId="22" type="noConversion"/>
  </si>
  <si>
    <t>PMU</t>
    <phoneticPr fontId="22" type="noConversion"/>
  </si>
  <si>
    <t>Temperature_TDEV6@Sera</t>
    <phoneticPr fontId="22" type="noConversion"/>
  </si>
  <si>
    <t>Temperature_TCAL@SIMETRA</t>
    <phoneticPr fontId="22" type="noConversion"/>
  </si>
  <si>
    <t>Temperature_TDEV1@SIMETRA</t>
    <phoneticPr fontId="22" type="noConversion"/>
  </si>
  <si>
    <t>Temperature_TDEV2@SIMETRA</t>
    <phoneticPr fontId="22" type="noConversion"/>
  </si>
  <si>
    <t>Temperature_RCAM_C3@ADAMS</t>
    <phoneticPr fontId="22" type="noConversion"/>
  </si>
  <si>
    <t>camisp --find
pmuadc --read all</t>
    <phoneticPr fontId="22" type="noConversion"/>
  </si>
  <si>
    <t>Temperature_FCAM_C4@ADAMS</t>
    <phoneticPr fontId="22" type="noConversion"/>
  </si>
  <si>
    <t>CPMU2</t>
    <phoneticPr fontId="22" type="noConversion"/>
  </si>
  <si>
    <t>Battery_Power_BL_Nits50</t>
    <phoneticPr fontId="22" type="noConversion"/>
  </si>
  <si>
    <t>Battery_Power_Delta</t>
    <phoneticPr fontId="22" type="noConversion"/>
  </si>
  <si>
    <t>RotterDam_Test</t>
    <phoneticPr fontId="22" type="noConversion"/>
  </si>
  <si>
    <t>camisp --method projector en 5
camisp --method validateconfig 5</t>
    <phoneticPr fontId="22" type="noConversion"/>
  </si>
  <si>
    <t>camisp --i2cread 9 0x33 0x46 1 1</t>
    <phoneticPr fontId="22" type="noConversion"/>
  </si>
  <si>
    <t>camisp --i2cread 0x0A 0x40 0x44 1 1</t>
    <phoneticPr fontId="22"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</si>
  <si>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</si>
  <si>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2" type="noConversion"/>
  </si>
  <si>
    <t>camisp --i2cread 0x0A 0x40 0x45 1 1</t>
    <phoneticPr fontId="22" type="noConversion"/>
  </si>
  <si>
    <t>camisp --method riker-status</t>
    <phoneticPr fontId="22" type="noConversion"/>
  </si>
  <si>
    <t>camisp --dli
camisp --exit</t>
    <phoneticPr fontId="22" type="noConversion"/>
  </si>
  <si>
    <t>camisp --dli
camisp --exit</t>
    <phoneticPr fontId="28" type="noConversion"/>
  </si>
  <si>
    <t>Compare_Juliet_SN_With_SFC</t>
    <phoneticPr fontId="28" type="noConversion"/>
  </si>
  <si>
    <t>Juliet_SN</t>
    <phoneticPr fontId="28" type="noConversion"/>
  </si>
  <si>
    <t>camisp --id</t>
    <phoneticPr fontId="28" type="noConversion"/>
  </si>
  <si>
    <t>This is the “Traceability Checksum”</t>
    <phoneticPr fontId="22" type="noConversion"/>
  </si>
  <si>
    <t>This is the "NTC/ Dead Emitter Checksum [7:0]"</t>
    <phoneticPr fontId="22" type="noConversion"/>
  </si>
  <si>
    <t>This is the "FOL ID Checksum"</t>
    <phoneticPr fontId="22" type="noConversion"/>
  </si>
  <si>
    <t>This is the “LIV Cal Checksum"</t>
    <phoneticPr fontId="22" type="noConversion"/>
  </si>
  <si>
    <t xml:space="preserve">NTC Calibration a, b, and c must not be zero. </t>
    <phoneticPr fontId="22" type="noConversion"/>
  </si>
  <si>
    <t>QF Test Limits</t>
    <phoneticPr fontId="22" type="noConversion"/>
  </si>
  <si>
    <t>QN Test Limits</t>
    <phoneticPr fontId="22" type="noConversion"/>
  </si>
  <si>
    <t>1. Update "Jasper_Sync_IN_Test" and "Jasper_Sync_OH Test" cmd</t>
    <phoneticPr fontId="22" type="noConversion"/>
  </si>
  <si>
    <t>QT0a:</t>
    <phoneticPr fontId="22" type="noConversion"/>
  </si>
  <si>
    <t>CT2:</t>
    <phoneticPr fontId="22" type="noConversion"/>
  </si>
  <si>
    <t>1. Follow Pearl ERS "099-23021  ERS,SYSTEM,J5xx PEARL_Rev3" to update the test items and test limits of Titus and Juliet</t>
    <phoneticPr fontId="22" type="noConversion"/>
  </si>
  <si>
    <t>1. Follow Pearl ERS "099-23021  ERS,SYSTEM,J5xx PEARL_Rev3" to update the test items and test limits of Juliet</t>
    <phoneticPr fontId="22" type="noConversion"/>
  </si>
  <si>
    <t>Calculation of “Integrator NVM Checksum”</t>
    <phoneticPr fontId="22" type="noConversion"/>
  </si>
  <si>
    <t>Calculation of “Integrator NVM Checksum”</t>
    <phoneticPr fontId="28" type="noConversion"/>
  </si>
  <si>
    <t>Should be compared with SFC and module SN</t>
    <phoneticPr fontId="28" type="noConversion"/>
  </si>
  <si>
    <t>Should be compared with SFC and module SN</t>
    <phoneticPr fontId="22" type="noConversion"/>
  </si>
  <si>
    <t>Version3.0</t>
    <phoneticPr fontId="22" type="noConversion"/>
  </si>
  <si>
    <t>QT0a</t>
    <phoneticPr fontId="22" type="noConversion"/>
  </si>
  <si>
    <t>SCRP_Version_126_MTP_BEFORE</t>
    <phoneticPr fontId="27" type="noConversion"/>
  </si>
  <si>
    <t>SCRP_Signature_126_MTP_BEFORE</t>
    <phoneticPr fontId="27" type="noConversion"/>
  </si>
  <si>
    <t>1. Update "SCRP_LPP_Inductance_Free_Air_Cal" test logic as "write MTP_Word_Idx=0, MTP_Value=1" and "MTP_Word_Idx=1, MTP_Value=2"</t>
    <phoneticPr fontId="22" type="noConversion"/>
  </si>
  <si>
    <t>Version3.01</t>
    <phoneticPr fontId="22" type="noConversion"/>
  </si>
  <si>
    <t>By Han</t>
    <phoneticPr fontId="22" type="noConversion"/>
  </si>
  <si>
    <t>Version3.02</t>
    <phoneticPr fontId="22" type="noConversion"/>
  </si>
  <si>
    <t>QT0a/CT1/CT2/FOS/CT3/CG-QT:</t>
    <phoneticPr fontId="22" type="noConversion"/>
  </si>
  <si>
    <t>1. Update overlay title from "P1" to "Pre P2" for QN</t>
    <phoneticPr fontId="22"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</si>
  <si>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2" type="noConversion"/>
  </si>
  <si>
    <t>CT2/CT3:</t>
    <phoneticPr fontId="22" type="noConversion"/>
  </si>
  <si>
    <t>I2C5_Sweep_Test</t>
    <phoneticPr fontId="22" type="noConversion"/>
  </si>
  <si>
    <t>CG-QT/CT1:</t>
    <phoneticPr fontId="22" type="noConversion"/>
  </si>
  <si>
    <t>1. Correct the logic of "I2C5_Sweep_Test",  show 0x39 as ALS - C3 and 0x29 as ALS - C4</t>
    <phoneticPr fontId="22" type="noConversion"/>
  </si>
  <si>
    <t>1. Follow the logic of CT2/CT3 which is using the same logic of "I2C5_Sweep_Test"</t>
    <phoneticPr fontId="22" type="noConversion"/>
  </si>
  <si>
    <t>example:
RDF resistance: 34201
RDF arm status: 1
# log RDF resistance</t>
    <phoneticPr fontId="22" type="noConversion"/>
  </si>
  <si>
    <t>camisp --i2cread 9 0x33 0x40 1 1</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</si>
  <si>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2"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</si>
  <si>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</si>
  <si>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t>0x40 =&gt; expect 0x88</t>
    <phoneticPr fontId="22" type="noConversion"/>
  </si>
  <si>
    <t>QT0a:</t>
    <phoneticPr fontId="22" type="noConversion"/>
  </si>
  <si>
    <t>Riker_Trim@0x08</t>
    <phoneticPr fontId="22" type="noConversion"/>
  </si>
  <si>
    <t>Riker_Config_OTP</t>
    <phoneticPr fontId="22" type="noConversion"/>
  </si>
  <si>
    <t>1. Update "Riker_Trim@0x08" test limit and add test item "Riker_Config_OTP"</t>
    <phoneticPr fontId="22" type="noConversion"/>
  </si>
  <si>
    <t>Pre-P2</t>
    <phoneticPr fontId="22" type="noConversion"/>
  </si>
  <si>
    <t>[0x21,0x3B]</t>
    <phoneticPr fontId="27" type="noConversion"/>
  </si>
  <si>
    <t>[0xD3,0xD6]</t>
    <phoneticPr fontId="27" type="noConversion"/>
  </si>
  <si>
    <t>[0x2A,0x2D]</t>
    <phoneticPr fontId="27" type="noConversion"/>
  </si>
  <si>
    <t>[0x78]</t>
    <phoneticPr fontId="27" type="noConversion"/>
  </si>
  <si>
    <t>[0x34]</t>
    <phoneticPr fontId="27" type="noConversion"/>
  </si>
  <si>
    <t>[0x35]</t>
    <phoneticPr fontId="27" type="noConversion"/>
  </si>
  <si>
    <t>[0x09||0x51||0x58||0x11]</t>
    <phoneticPr fontId="27" type="noConversion"/>
  </si>
  <si>
    <t>Version3.03</t>
    <phoneticPr fontId="22" type="noConversion"/>
  </si>
  <si>
    <t>1. Update "Jasper NVM" related test items limits follow Jasper ERS "099-23962_JA-B_System_ERS_v0.7.pdf"</t>
    <phoneticPr fontId="22" type="noConversion"/>
  </si>
  <si>
    <t>[2,2]</t>
    <phoneticPr fontId="22" type="noConversion"/>
  </si>
  <si>
    <t>Version3.04</t>
    <phoneticPr fontId="22" type="noConversion"/>
  </si>
  <si>
    <t>CG-QT/CT1/CT3:</t>
    <phoneticPr fontId="22" type="noConversion"/>
  </si>
  <si>
    <t xml:space="preserve">1. Update ALS device_ID/revision_ID test command and test limits </t>
    <phoneticPr fontId="22" type="noConversion"/>
  </si>
  <si>
    <t>[0x1C]</t>
    <phoneticPr fontId="22" type="noConversion"/>
  </si>
  <si>
    <t>[0x01]</t>
    <phoneticPr fontId="22" type="noConversion"/>
  </si>
  <si>
    <r>
      <t xml:space="preserve">sensor --sel als2 --init
</t>
    </r>
    <r>
      <rPr>
        <sz val="12"/>
        <color rgb="FF0000FF"/>
        <rFont val="Times New Roman"/>
        <family val="1"/>
      </rPr>
      <t>i2c -d 5 0x29 0xdf 1</t>
    </r>
    <phoneticPr fontId="28" type="noConversion"/>
  </si>
  <si>
    <t>i2c -d 5 0x29 0xde 1</t>
    <phoneticPr fontId="28" type="noConversion"/>
  </si>
  <si>
    <t>i2c -d 5 0x39 0xde 1</t>
    <phoneticPr fontId="28" type="noConversion"/>
  </si>
  <si>
    <t>i2c -d 5 0x29 0xde 1</t>
    <phoneticPr fontId="22" type="noConversion"/>
  </si>
  <si>
    <t>Version3.05</t>
    <phoneticPr fontId="22" type="noConversion"/>
  </si>
  <si>
    <t>CT2:</t>
    <phoneticPr fontId="22" type="noConversion"/>
  </si>
  <si>
    <t>1. Follow FCAM ERS "099-21758-07_PA_System_ERS" to update the limit</t>
    <phoneticPr fontId="22" type="noConversion"/>
  </si>
  <si>
    <t>[0x4]</t>
    <phoneticPr fontId="22" type="noConversion"/>
  </si>
  <si>
    <t>[0x2E]</t>
    <phoneticPr fontId="22" type="noConversion"/>
  </si>
  <si>
    <t>Front_Camera_Sensor_Variant</t>
    <phoneticPr fontId="22" type="noConversion"/>
  </si>
  <si>
    <t>[0x0,0x1]</t>
    <phoneticPr fontId="22" type="noConversion"/>
  </si>
  <si>
    <t>Front_Camera_Stiffener_Variant</t>
    <phoneticPr fontId="22" type="noConversion"/>
  </si>
  <si>
    <t>TX_FW_Version</t>
    <phoneticPr fontId="28" type="noConversion"/>
  </si>
  <si>
    <t>QT0a:</t>
    <phoneticPr fontId="22" type="noConversion"/>
  </si>
  <si>
    <t>CT2:</t>
    <phoneticPr fontId="22" type="noConversion"/>
  </si>
  <si>
    <t>Camera_Build</t>
    <phoneticPr fontId="27" type="noConversion"/>
  </si>
  <si>
    <t>Version3.06</t>
    <phoneticPr fontId="22" type="noConversion"/>
  </si>
  <si>
    <t>1. Change the test limit from [0x10,0x2A] to [0x10,0x40] of "Jasper_Camera_Build"</t>
    <phoneticPr fontId="22" type="noConversion"/>
  </si>
  <si>
    <r>
      <t>smokey ScorpiusHid --run --test "Set" --args "ReportID=0x03, ReportPayload='{</t>
    </r>
    <r>
      <rPr>
        <sz val="12"/>
        <color rgb="FF0000FF"/>
        <rFont val="Times New Roman"/>
        <family val="1"/>
      </rPr>
      <t>0xD4, 0x17, 0xf4, 0x01</t>
    </r>
    <r>
      <rPr>
        <sz val="12"/>
        <rFont val="Times New Roman"/>
        <family val="1"/>
      </rPr>
      <t>}'"
smokey ScorpiusHid --run --test "Set" --args "ReportID=0x41, ReportPayload='{0x98, 0x36, 0x00, 0x40, 0x80, 0x01, 0x00, 0x00}'"
smokey ScorpiusHid --run --test "Set" --args "ReportID=0x40, ReportPayload='{0x98, 0x34, 0x00, 0x40}'"
wait 2000
smokey ScorpiusHid --run --test "Get" --args "ReportID=0x40"
smokey ScorpiusHid --run --test "Set" --args "ReportID=0x31, ReportPayload='{0x00,0x00,0x8C}'"
wait 2000
smokey ScorpiusHid --run --test "Get" --args "ReportID=0x31, ReportPayload={}"
smokey ScorpiusHid --run --test "Set" --args "ReportID=0x41, ReportPayload='{0x98, 0x35, 0x00, 0x40, 0x80, 0x01, 0x00, 0x00}'"
wait 1000</t>
    </r>
    <phoneticPr fontId="22" type="noConversion"/>
  </si>
  <si>
    <t>SCRP_VSENSE_6V1</t>
    <phoneticPr fontId="22" type="noConversion"/>
  </si>
  <si>
    <t>SCRP_LPP_Inductance_Free_Air_Cal</t>
    <phoneticPr fontId="27" type="noConversion"/>
  </si>
  <si>
    <r>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t>
    </r>
    <r>
      <rPr>
        <sz val="12"/>
        <color rgb="FF0000FF"/>
        <rFont val="Times New Roman"/>
        <family val="1"/>
      </rPr>
      <t>0xD4, 0x17, 0xf4, 0x01</t>
    </r>
    <r>
      <rPr>
        <sz val="12"/>
        <rFont val="Times New Roman"/>
        <family val="1"/>
      </rPr>
      <t xml:space="preserve">}'"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</si>
  <si>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t>
    </r>
    <r>
      <rPr>
        <sz val="12"/>
        <color rgb="FF0000FF"/>
        <rFont val="Times New Roman"/>
        <family val="1"/>
      </rPr>
      <t>0xD4, 0x17, 0xf4, 0x0</t>
    </r>
    <r>
      <rPr>
        <sz val="12"/>
        <rFont val="Times New Roman"/>
        <family val="1"/>
      </rPr>
      <t>1}'"
smokey ScorpiusHid --run --test "Set" --args "ReportID=0x41, ReportPayload='{0x08, 0x0c, 0x00, 0x40, 0x08, 0x00, 0x00, 0x00}'"</t>
    </r>
    <phoneticPr fontId="22" type="noConversion"/>
  </si>
  <si>
    <t>1. Change the test cmd from "{0xD4, 0x17, 0x88, 0x13}" to "{0xD4, 0x17, 0xf4, 0x01}" of "TX_FW_Version", "SCRP_VSENSE_6V1" and "SCRP_LPP_Inductance_Free_Air_Cal"</t>
    <phoneticPr fontId="22" type="noConversion"/>
  </si>
  <si>
    <r>
      <t>[0x2282||0x2760||</t>
    </r>
    <r>
      <rPr>
        <sz val="12"/>
        <color rgb="FF0000FF"/>
        <rFont val="Times New Roman"/>
        <family val="1"/>
      </rPr>
      <t>0x2743</t>
    </r>
    <r>
      <rPr>
        <sz val="12"/>
        <color indexed="8"/>
        <rFont val="Times New Roman"/>
        <family val="1"/>
      </rPr>
      <t>]</t>
    </r>
    <phoneticPr fontId="22" type="noConversion"/>
  </si>
  <si>
    <r>
      <t>[0x72EA||0x70AD||</t>
    </r>
    <r>
      <rPr>
        <sz val="12"/>
        <color rgb="FF0000FF"/>
        <rFont val="Times New Roman"/>
        <family val="1"/>
      </rPr>
      <t>0x7666</t>
    </r>
    <r>
      <rPr>
        <sz val="12"/>
        <color indexed="8"/>
        <rFont val="Times New Roman"/>
        <family val="1"/>
      </rPr>
      <t>]</t>
    </r>
    <phoneticPr fontId="22" type="noConversion"/>
  </si>
  <si>
    <r>
      <t>[0x7D8B||</t>
    </r>
    <r>
      <rPr>
        <sz val="12"/>
        <color rgb="FF0000FF"/>
        <rFont val="Times New Roman"/>
        <family val="1"/>
      </rPr>
      <t>0x7B24</t>
    </r>
    <r>
      <rPr>
        <sz val="12"/>
        <color indexed="8"/>
        <rFont val="Times New Roman"/>
        <family val="1"/>
      </rPr>
      <t>||</t>
    </r>
    <r>
      <rPr>
        <sz val="12"/>
        <color rgb="FF0000FF"/>
        <rFont val="Times New Roman"/>
        <family val="1"/>
      </rPr>
      <t>0x0092</t>
    </r>
    <r>
      <rPr>
        <sz val="12"/>
        <color indexed="8"/>
        <rFont val="Times New Roman"/>
        <family val="1"/>
      </rPr>
      <t>]</t>
    </r>
    <phoneticPr fontId="22" type="noConversion"/>
  </si>
  <si>
    <t>Version3.07</t>
    <phoneticPr fontId="22" type="noConversion"/>
  </si>
  <si>
    <r>
      <t>C</t>
    </r>
    <r>
      <rPr>
        <sz val="12"/>
        <color indexed="8"/>
        <rFont val="新細明體"/>
        <family val="1"/>
        <charset val="136"/>
      </rPr>
      <t>onfirmed with Rob</t>
    </r>
    <phoneticPr fontId="22" type="noConversion"/>
  </si>
  <si>
    <t>CT2:</t>
    <phoneticPr fontId="22" type="noConversion"/>
  </si>
  <si>
    <t>1. Update battery ERS related test items</t>
    <phoneticPr fontId="22" type="noConversion"/>
  </si>
  <si>
    <t>Version3.08</t>
    <phoneticPr fontId="22" type="noConversion"/>
  </si>
  <si>
    <t>Riker_ID@0x00</t>
    <phoneticPr fontId="22" type="noConversion"/>
  </si>
  <si>
    <t>Riker_ID@0x01</t>
    <phoneticPr fontId="22" type="noConversion"/>
  </si>
  <si>
    <t>Riker_Trace_ID@0x04</t>
    <phoneticPr fontId="22" type="noConversion"/>
  </si>
  <si>
    <t>camisp --i2cread 0x0A 0x40 0x43 1 1</t>
    <phoneticPr fontId="22" type="noConversion"/>
  </si>
  <si>
    <t>camisp --i2cread 9 0x51 0x0004 2 1
camisp --i2cread 9 0x51 0x0005 2 1</t>
    <phoneticPr fontId="22" type="noConversion"/>
  </si>
  <si>
    <t>pmuadc --sel cpmu2 --read ildo2</t>
    <phoneticPr fontId="22" type="noConversion"/>
  </si>
  <si>
    <t>#This would turn off the driver in Riker, allowing the "idle" measurement to be taken.</t>
    <phoneticPr fontId="22" type="noConversion"/>
  </si>
  <si>
    <t>Streaming_Validateconfig_Results</t>
    <phoneticPr fontId="22" type="noConversion"/>
  </si>
  <si>
    <t>Firing_Validateconfig_Results</t>
    <phoneticPr fontId="22" type="noConversion"/>
  </si>
  <si>
    <t>Confirmed with Tavys</t>
    <phoneticPr fontId="22" type="noConversion"/>
  </si>
  <si>
    <t>Riker_VDD_Idle@Adams_LDO4</t>
    <phoneticPr fontId="22" type="noConversion"/>
  </si>
  <si>
    <t>QT0a:</t>
    <phoneticPr fontId="22" type="noConversion"/>
  </si>
  <si>
    <t>1. Add "camisp --i2cwrite 9 0x33 0x55 1 1 0x00" before "pmuadc --sel cpmu2 --read ildo4" in test item "Riker_VDD_Idle@Adams_LDO4"</t>
    <phoneticPr fontId="22" type="noConversion"/>
  </si>
  <si>
    <t>Version3.09</t>
    <phoneticPr fontId="22" type="noConversion"/>
  </si>
  <si>
    <t>Confirmed with Marco</t>
    <phoneticPr fontId="22" type="noConversion"/>
  </si>
  <si>
    <t>NCC</t>
    <phoneticPr fontId="22" type="noConversion"/>
  </si>
  <si>
    <r>
      <t>[10545,</t>
    </r>
    <r>
      <rPr>
        <sz val="12"/>
        <color rgb="FF0000FF"/>
        <rFont val="Times New Roman"/>
        <family val="1"/>
      </rPr>
      <t>11800</t>
    </r>
    <r>
      <rPr>
        <sz val="12"/>
        <color indexed="8"/>
        <rFont val="Times New Roman"/>
        <family val="1"/>
      </rPr>
      <t>]</t>
    </r>
    <phoneticPr fontId="22" type="noConversion"/>
  </si>
  <si>
    <t>1. Update battery NCC limit from [10545,11600] mAh to [10545,11800] mAh</t>
    <phoneticPr fontId="22" type="noConversion"/>
  </si>
  <si>
    <t>CT2:</t>
    <phoneticPr fontId="22" type="noConversion"/>
  </si>
  <si>
    <t>touch -p firmware-version</t>
    <phoneticPr fontId="22" type="noConversion"/>
  </si>
  <si>
    <t>Version3.10</t>
    <phoneticPr fontId="22" type="noConversion"/>
  </si>
  <si>
    <t>1. Remove WA cmd in ALS test item "Device_ID@ALS_FH_Right"</t>
    <phoneticPr fontId="22" type="noConversion"/>
  </si>
  <si>
    <t>camisp --find</t>
    <phoneticPr fontId="22" type="noConversion"/>
  </si>
  <si>
    <t>i2c -d 5 0x33 0x24 1</t>
    <phoneticPr fontId="22" type="noConversion"/>
  </si>
  <si>
    <t>Yogi_Temperature</t>
    <phoneticPr fontId="22" type="noConversion"/>
  </si>
  <si>
    <t>1. Remove WA cmd in ALS test item "Device_ID@ALS_FH_Right" and "Yogi_Temperature"</t>
    <phoneticPr fontId="22" type="noConversion"/>
  </si>
  <si>
    <t>sensor --sel als1 --init
sensor --sel als1 --set gain 16
sensor --sel als1 --set integration_cycles 148
sensor --sel als1 --sample 3 --stream</t>
    <phoneticPr fontId="28" type="noConversion"/>
  </si>
  <si>
    <t>Yogi_Device_ID</t>
    <phoneticPr fontId="28" type="noConversion"/>
  </si>
  <si>
    <t>1. Remove WA cmd in ALS test item "Device_ID@ALS_FH_Right" and "Yogi_Device_ID"</t>
    <phoneticPr fontId="22" type="noConversion"/>
  </si>
  <si>
    <t>CT2:</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</si>
  <si>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</si>
  <si>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1. Remove WA cmd in ALS test item "Interrupt_Test@FH_RIGHT" and "Yogi_Device_ID"</t>
    <phoneticPr fontId="22" type="noConversion"/>
  </si>
  <si>
    <t>i2c -d 5 0x39 0xde 1</t>
    <phoneticPr fontId="22" type="noConversion"/>
  </si>
  <si>
    <t>sensor --sel als2 --init
i2c -d 5 0x29 0xdf 1</t>
    <phoneticPr fontId="28"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</si>
  <si>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8" type="noConversion"/>
  </si>
  <si>
    <r>
      <rPr>
        <sz val="12"/>
        <rFont val="Times New Roman"/>
        <family val="1"/>
      </rPr>
      <t>i2c -s 5</t>
    </r>
    <r>
      <rPr>
        <sz val="12"/>
        <color indexed="8"/>
        <rFont val="Times New Roman"/>
        <family val="1"/>
      </rPr>
      <t xml:space="preserve">
i2c -v 5 0x33 0x32 0x80
i2c -d 5 0x33 0x32 1
i2c -d 5 0x33 0x0F 1</t>
    </r>
    <phoneticPr fontId="22" type="noConversion"/>
  </si>
  <si>
    <t>[0x1C]</t>
    <phoneticPr fontId="22" type="noConversion"/>
  </si>
  <si>
    <t>[0x01]</t>
    <phoneticPr fontId="22" type="noConversion"/>
  </si>
  <si>
    <t>NA</t>
    <phoneticPr fontId="22"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</si>
  <si>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8"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</si>
  <si>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8" type="noConversion"/>
  </si>
  <si>
    <t>Version3.11</t>
    <phoneticPr fontId="22" type="noConversion"/>
  </si>
  <si>
    <t>QT0a:</t>
    <phoneticPr fontId="22" type="noConversion"/>
  </si>
  <si>
    <t>1. Follow the logic of CT2 to add "Grape short test"</t>
    <phoneticPr fontId="22" type="noConversion"/>
  </si>
  <si>
    <t>CT1:</t>
    <phoneticPr fontId="22" type="noConversion"/>
  </si>
  <si>
    <t xml:space="preserve">Discharge_Path_DCR </t>
    <phoneticPr fontId="22" type="noConversion"/>
  </si>
  <si>
    <r>
      <rPr>
        <sz val="12"/>
        <color rgb="FF0000FF"/>
        <rFont val="Times New Roman"/>
        <family val="1"/>
      </rPr>
      <t>bl -n /*QN has removed*/</t>
    </r>
    <r>
      <rPr>
        <sz val="12"/>
        <color indexed="8"/>
        <rFont val="Times New Roman"/>
        <family val="1"/>
      </rPr>
      <t xml:space="preserve">
bl -l
nvram --set backlight-level 824
nvram --save</t>
    </r>
    <phoneticPr fontId="22" type="noConversion"/>
  </si>
  <si>
    <t>1. Update the backlight brightness setting of "Battery Discharge_Path_DCR"</t>
    <phoneticPr fontId="22"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</si>
  <si>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</si>
  <si>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Version3.12</t>
    <phoneticPr fontId="22" type="noConversion"/>
  </si>
  <si>
    <t>[0x6,0xE]</t>
    <phoneticPr fontId="22" type="noConversion"/>
  </si>
  <si>
    <t>[0x3]</t>
    <phoneticPr fontId="22" type="noConversion"/>
  </si>
  <si>
    <t>[0x0]</t>
    <phoneticPr fontId="22" type="noConversion"/>
  </si>
  <si>
    <t>[0x2,0x8]</t>
    <phoneticPr fontId="22" type="noConversion"/>
  </si>
  <si>
    <t>[0x2,0x5]</t>
    <phoneticPr fontId="22" type="noConversion"/>
  </si>
  <si>
    <t>[0x8,0xA]</t>
    <phoneticPr fontId="22" type="noConversion"/>
  </si>
  <si>
    <t>Front_Camera_IRCF_Design_Revision</t>
    <phoneticPr fontId="22" type="noConversion"/>
  </si>
  <si>
    <t>Ready</t>
    <phoneticPr fontId="22" type="noConversion"/>
  </si>
  <si>
    <t>[0x10,0x40]</t>
    <phoneticPr fontId="27" type="noConversion"/>
  </si>
  <si>
    <t>Front_Camera_Build</t>
    <phoneticPr fontId="22" type="noConversion"/>
  </si>
  <si>
    <t>1. Follow FCAM ERS "099-21758-08_PA_System_ERS" to update "Front_Camera_Build" limit from [0x40] to [0x40,0x41]</t>
    <phoneticPr fontId="22" type="noConversion"/>
  </si>
  <si>
    <t># Upper 8 bits of the 16th-bit device ID</t>
    <phoneticPr fontId="22" type="noConversion"/>
  </si>
  <si>
    <t># Lower 8 bits of the 16th-bit device ID</t>
    <phoneticPr fontId="22" type="noConversion"/>
  </si>
  <si>
    <t># Byte 0 of trace ID</t>
    <phoneticPr fontId="22" type="noConversion"/>
  </si>
  <si>
    <t># Byte 1 of trace ID</t>
  </si>
  <si>
    <t># Byte 2 of trace ID</t>
  </si>
  <si>
    <t># Byte 3 of trace ID</t>
  </si>
  <si>
    <t>camisp --i2cwrite 9 0x33 0x55 1 1 0x00
pmuadc --sel cpmu2 --read ildo4</t>
    <phoneticPr fontId="22" type="noConversion"/>
  </si>
  <si>
    <t>[NA,NA]</t>
    <phoneticPr fontId="22" type="noConversion"/>
  </si>
  <si>
    <t>[0x88]</t>
    <phoneticPr fontId="22" type="noConversion"/>
  </si>
  <si>
    <t>CT2:</t>
    <phoneticPr fontId="22" type="noConversion"/>
  </si>
  <si>
    <r>
      <t xml:space="preserve">smokeyshell -r
smokey --run TouchShortsTest
</t>
    </r>
    <r>
      <rPr>
        <sz val="12"/>
        <color rgb="FF0000FF"/>
        <rFont val="Times New Roman"/>
        <family val="1"/>
      </rPr>
      <t>touch --off</t>
    </r>
    <phoneticPr fontId="22" type="noConversion"/>
  </si>
  <si>
    <r>
      <t>[0,</t>
    </r>
    <r>
      <rPr>
        <sz val="12"/>
        <color rgb="FF0000FF"/>
        <rFont val="Times New Roman"/>
        <family val="1"/>
      </rPr>
      <t>95</t>
    </r>
    <r>
      <rPr>
        <sz val="12"/>
        <color indexed="8"/>
        <rFont val="Times New Roman"/>
        <family val="1"/>
      </rPr>
      <t>]</t>
    </r>
    <phoneticPr fontId="22" type="noConversion"/>
  </si>
  <si>
    <t>smc fread BC1I</t>
    <phoneticPr fontId="22" type="noConversion"/>
  </si>
  <si>
    <t xml:space="preserve">#Record test value as B0AC </t>
    <phoneticPr fontId="22" type="noConversion"/>
  </si>
  <si>
    <t>#Calculate BC1I/B0AC. If ratio is &lt; 30% pass, otherwise fail</t>
    <phoneticPr fontId="22" type="noConversion"/>
  </si>
  <si>
    <t>Cell_B0AC_Value</t>
    <phoneticPr fontId="22" type="noConversion"/>
  </si>
  <si>
    <t>Cell_BC1I_Value</t>
    <phoneticPr fontId="22" type="noConversion"/>
  </si>
  <si>
    <t>Version3.13</t>
    <phoneticPr fontId="22" type="noConversion"/>
  </si>
  <si>
    <t>CT2:</t>
    <phoneticPr fontId="22" type="noConversion"/>
  </si>
  <si>
    <t>[0,101]</t>
    <phoneticPr fontId="22" type="noConversion"/>
  </si>
  <si>
    <t xml:space="preserve">bl -m
device -k gasgauge -p
#Record the battery current IBAT_BL_M, get IBAT_BRIGHTlESS_MID = IBAT_BL_M-IBAT_BL_OFF, TM_POWER_BRIGHTlESS_MID= IBAT_BRIGHTlESS_MID * VBAT
</t>
    <phoneticPr fontId="22" type="noConversion"/>
  </si>
  <si>
    <t xml:space="preserve">bl -o
display --off
wait 5000
smc fread B0AC </t>
    <phoneticPr fontId="22" type="noConversion"/>
  </si>
  <si>
    <t>#Record test value as BC1I</t>
    <phoneticPr fontId="22" type="noConversion"/>
  </si>
  <si>
    <t>Catch the temperature output of "device -k GasGauge -p"</t>
    <phoneticPr fontId="22" type="noConversion"/>
  </si>
  <si>
    <t>stockholm --on
stockholm --download_fw mfg
script radios.txt
bblib -e 'BB_SMTQT()'</t>
    <phoneticPr fontId="22" type="noConversion"/>
  </si>
  <si>
    <r>
      <t xml:space="preserve">bl --nits 80
</t>
    </r>
    <r>
      <rPr>
        <sz val="12"/>
        <color rgb="FF0000FF"/>
        <rFont val="Times New Roman"/>
        <family val="1"/>
      </rPr>
      <t>charge --auto</t>
    </r>
    <phoneticPr fontId="22" type="noConversion"/>
  </si>
  <si>
    <r>
      <rPr>
        <sz val="12"/>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2" type="noConversion"/>
  </si>
  <si>
    <t>Version3.14</t>
    <phoneticPr fontId="22" type="noConversion"/>
  </si>
  <si>
    <t>Temperature_Gasgauge</t>
    <phoneticPr fontId="22" type="noConversion"/>
  </si>
  <si>
    <t>1. Move Battery Temperature_Gasgauge check before reading B0AC only for QN</t>
    <phoneticPr fontId="22" type="noConversion"/>
  </si>
  <si>
    <t>VolUp_Button_Test</t>
    <phoneticPr fontId="27" type="noConversion"/>
  </si>
  <si>
    <t>Version3.15</t>
    <phoneticPr fontId="22" type="noConversion"/>
  </si>
  <si>
    <t>CG-QT&amp;FOS:</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</si>
  <si>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theme="1"/>
        <rFont val="Times New Roman"/>
        <family val="1"/>
      </rPr>
      <t xml:space="preserve">bl --nits 50 /*For QN*/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</si>
  <si>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</si>
  <si>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 xml:space="preserve">1.Add related command in "Pattern_YM_Test" test item to change display refresh rate to 24Hz </t>
    <phoneticPr fontId="22" type="noConversion"/>
  </si>
  <si>
    <t>Ready</t>
    <phoneticPr fontId="22" type="noConversion"/>
  </si>
  <si>
    <t>cylinder_ALSON
cylinder_ALSOFF</t>
    <phoneticPr fontId="22" type="noConversion"/>
  </si>
  <si>
    <t>sensor --sel prox --init
sensor --sel prox --get device_id
sensor --sel prox --get rev_id
sensor --sel prox --get serial_num
sensor --sel prox --set datatype norm
sensor --sel prox --set fixed_odr 60
sensor --sel prox --sample 47 --stats
sensor --sel prox --turnoff</t>
    <phoneticPr fontId="22" type="noConversion"/>
  </si>
  <si>
    <t>DC_MAG@CRTH_TM</t>
    <phoneticPr fontId="22" type="noConversion"/>
  </si>
  <si>
    <t>OAB3F_Exit</t>
    <phoneticPr fontId="22" type="noConversion"/>
  </si>
  <si>
    <t>oab3f_board_init
oab3f_CMD_SET_GPIO_ORION_PULLDOWN_0
oab3f_CMD_CONNECT_ORION_PWR_TO_DATA_0
oab3f_CMD_CONNECT_ORION_PWR_TO_GND_0
oab3f_CMD_CONNECT_ORION_DATA_TO_GND_1
cylinder_orion_press
delay 0.8s /*0.8s delay after pin press*/</t>
    <phoneticPr fontId="22" type="noConversion"/>
  </si>
  <si>
    <t>[0x40,0x41]</t>
    <phoneticPr fontId="22" type="noConversion"/>
  </si>
  <si>
    <t>sensor --sel prox --sample 47 --stats
sensor --sel prox --turnoff</t>
    <phoneticPr fontId="22" type="noConversion"/>
  </si>
  <si>
    <t>Rosaline_Post-DA_Test_Bit0_1</t>
    <phoneticPr fontId="22" type="noConversion"/>
  </si>
  <si>
    <t>GasGauge_Current</t>
    <phoneticPr fontId="22" type="noConversion"/>
  </si>
  <si>
    <t>WiFiWSKUCheck</t>
  </si>
  <si>
    <t>Rosaline_Calibration_Current</t>
    <phoneticPr fontId="22" type="noConversion"/>
  </si>
  <si>
    <t>Yogi_Device_ID</t>
    <phoneticPr fontId="22" type="noConversion"/>
  </si>
  <si>
    <t>PROX_CG_DEV_ID</t>
    <phoneticPr fontId="22" type="noConversion"/>
  </si>
  <si>
    <t>QT_REV_ID</t>
    <phoneticPr fontId="22" type="noConversion"/>
  </si>
  <si>
    <t>QT_DEV_ID</t>
    <phoneticPr fontId="22" type="noConversion"/>
  </si>
  <si>
    <t>sensor --sel prox --init
sensor --sel prox --get device_id</t>
    <phoneticPr fontId="22" type="noConversion"/>
  </si>
  <si>
    <t>sensor --sel prox --get rev_id</t>
    <phoneticPr fontId="22" type="noConversion"/>
  </si>
  <si>
    <t>sensor --sel prox --get serial_num</t>
    <phoneticPr fontId="22" type="noConversion"/>
  </si>
  <si>
    <t>prox2on</t>
    <phoneticPr fontId="22" type="noConversion"/>
  </si>
  <si>
    <t>prox2off</t>
    <phoneticPr fontId="22" type="noConversion"/>
  </si>
  <si>
    <t>prox1on</t>
    <phoneticPr fontId="22" type="noConversion"/>
  </si>
  <si>
    <t>prox1off</t>
    <phoneticPr fontId="22" type="noConversion"/>
  </si>
  <si>
    <t>egpio --pick aop -n 25 --pull up
egpio --pick aop -n 26 --pull up
sensor --sel als1 --init
sensor --sel als1 --conntest</t>
    <phoneticPr fontId="32" type="noConversion"/>
  </si>
  <si>
    <t>Speaker</t>
  </si>
  <si>
    <t>Borris_Boost@Master_Slave_OTP_VER</t>
  </si>
  <si>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2" type="noConversion"/>
  </si>
  <si>
    <t>VMON_FFT_Peak_Magnitude@CN_L_T_CH0</t>
  </si>
  <si>
    <t>[0.4,0.6]</t>
  </si>
  <si>
    <t>VMON_Frequency@CN_L_T_CH0</t>
  </si>
  <si>
    <t>[3450,3550]</t>
    <phoneticPr fontId="22" type="noConversion"/>
  </si>
  <si>
    <t>VMON_THD_N@CN_L_T _CH0</t>
  </si>
  <si>
    <t>[NA,-55]</t>
  </si>
  <si>
    <t>VMON_RMS@CN_L_T _CH0</t>
  </si>
  <si>
    <t>IMON_FFT_Peak_Magnitude@CN_L_T_CH1</t>
  </si>
  <si>
    <t>[0.1,0.14]</t>
  </si>
  <si>
    <t>IMON_Frequency@CN_L_T _CH1</t>
  </si>
  <si>
    <t>IMON_THD_N@CN_L_T _CH1</t>
  </si>
  <si>
    <t>[NA,-51]</t>
  </si>
  <si>
    <t>IMON_RMS@CN_L_T _CH1</t>
  </si>
  <si>
    <t>[0.19,0.3]</t>
    <phoneticPr fontId="22" type="noConversion"/>
  </si>
  <si>
    <t>VMON_FFT_Peak_Magnitude@CN_L_W_CH2</t>
  </si>
  <si>
    <t>VMON_Frequency@CN_L_W _CH2</t>
  </si>
  <si>
    <t>VMON_WHD_N@CN_L_W_CH2</t>
  </si>
  <si>
    <t>VMON_RMS@CN_L_W _CH2</t>
  </si>
  <si>
    <t>IMON_FFT_Peak_Magnitude@CN_L_W_CH3</t>
  </si>
  <si>
    <t>IMON_Frequency@CN_L_W _CH3</t>
  </si>
  <si>
    <t>IMON_THD+N@CN_L_W_CH3</t>
  </si>
  <si>
    <t>IMON_RMS@CN_L_W 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</si>
  <si>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</si>
  <si>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</si>
  <si>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</si>
  <si>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</si>
  <si>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</si>
  <si>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</si>
  <si>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</si>
  <si>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</si>
  <si>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</si>
  <si>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</si>
  <si>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</si>
  <si>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</si>
  <si>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</si>
  <si>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</si>
  <si>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</si>
  <si>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</si>
  <si>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</si>
  <si>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</si>
  <si>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</si>
  <si>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</si>
  <si>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</si>
  <si>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</si>
  <si>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</si>
  <si>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</si>
  <si>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</si>
  <si>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</si>
  <si>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</si>
  <si>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</si>
  <si>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</si>
  <si>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</si>
  <si>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</si>
  <si>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</si>
  <si>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</si>
  <si>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</si>
  <si>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</si>
  <si>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</si>
  <si>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</si>
  <si>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</si>
  <si>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</si>
  <si>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</si>
  <si>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</si>
  <si>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</si>
  <si>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</si>
  <si>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</si>
  <si>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</si>
  <si>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</si>
  <si>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</si>
  <si>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</si>
  <si>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</si>
  <si>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</si>
  <si>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PK_MAG@Housing</t>
  </si>
  <si>
    <t>PK_MAG@Compass</t>
  </si>
  <si>
    <t>DC_MAG@Housing</t>
  </si>
  <si>
    <t>DC_MAG@Compass</t>
  </si>
  <si>
    <t>SPK_CN_L_T to 4x_MIC Loop Test criteria, delta &gt; 0.3
Affected by scorpius cmd "pmugpio --pin 18 --output 0/1"
rdar://60820954 (J5xx QT0a station Audio/Mic related test fail)</t>
    <phoneticPr fontId="27" type="noConversion"/>
  </si>
  <si>
    <r>
      <t>[45500,</t>
    </r>
    <r>
      <rPr>
        <sz val="12"/>
        <color rgb="FF0000FF"/>
        <rFont val="Times New Roman"/>
        <family val="1"/>
      </rPr>
      <t>85000</t>
    </r>
    <r>
      <rPr>
        <sz val="12"/>
        <rFont val="Times New Roman"/>
        <family val="1"/>
      </rPr>
      <t>]</t>
    </r>
  </si>
  <si>
    <r>
      <t>[45500,</t>
    </r>
    <r>
      <rPr>
        <sz val="12"/>
        <color rgb="FF0000FF"/>
        <rFont val="Times New Roman"/>
        <family val="1"/>
      </rPr>
      <t>85000</t>
    </r>
    <r>
      <rPr>
        <sz val="12"/>
        <rFont val="Times New Roman"/>
        <family val="1"/>
      </rPr>
      <t>]</t>
    </r>
    <phoneticPr fontId="27" type="noConversion"/>
  </si>
  <si>
    <t>AMB_STD-NO_TARGET</t>
    <phoneticPr fontId="22" type="noConversion"/>
  </si>
  <si>
    <t>oab3f_CMD_SET_RX_Vth_1000
oab3f_SWITCH2LS
oab3f_WAITFORID</t>
    <phoneticPr fontId="22" type="noConversion"/>
  </si>
  <si>
    <t>oab3f_CMD_READ_ORION_VOLTAGE
oab3f_orion_volt_read</t>
    <phoneticPr fontId="22" type="noConversion"/>
  </si>
  <si>
    <t>oab3f_CMD_SET_ELOAD_2000
oab3f_CMD_READ_ELOAD_CURRENT
oab3f_eload_current_read</t>
    <phoneticPr fontId="22" type="noConversion"/>
  </si>
  <si>
    <t>oab3f_CMD_CONNECT_CAP_LOAD_330P_0
oab3f_CMD_CAP_LOAD_EN_0</t>
    <phoneticPr fontId="22" type="noConversion"/>
  </si>
  <si>
    <t>oab3f_CMD_ELOAD_EN_1</t>
    <phoneticPr fontId="22" type="noConversion"/>
  </si>
  <si>
    <t>Front_Camera_Sensor_Revision</t>
    <phoneticPr fontId="22" type="noConversion"/>
  </si>
  <si>
    <t>Front_Camera_Sensor_Vendor</t>
    <phoneticPr fontId="22" type="noConversion"/>
  </si>
  <si>
    <t>P2</t>
    <phoneticPr fontId="22" type="noConversion"/>
  </si>
  <si>
    <t>Version4.0</t>
    <phoneticPr fontId="22" type="noConversion"/>
  </si>
  <si>
    <t>1. Update overlay title from "Pre P2" to "P2" for QN</t>
    <phoneticPr fontId="22" type="noConversion"/>
  </si>
  <si>
    <t>CT2:</t>
    <phoneticPr fontId="22" type="noConversion"/>
  </si>
  <si>
    <t>1. Follow Jasper ERS "099-23962_JA-B_System_ERS_v0.9.pdf" to update the limit</t>
    <phoneticPr fontId="22" type="noConversion"/>
  </si>
  <si>
    <t>QT0a:</t>
    <phoneticPr fontId="22" type="noConversion"/>
  </si>
  <si>
    <t>1. Follow Front Camera ERS "099-21758-09_PA_System_ERS.pdf" and Ohio ERS "099-16086 OH-C SYSTEM ERS - RevC.pdf" to update the limit</t>
    <phoneticPr fontId="22" type="noConversion"/>
  </si>
  <si>
    <t>Level_Before_Test</t>
    <phoneticPr fontId="22" type="noConversion"/>
  </si>
  <si>
    <t>bl -on
display --pick internal
display --on</t>
    <phoneticPr fontId="22" type="noConversion"/>
  </si>
  <si>
    <r>
      <rPr>
        <sz val="12"/>
        <color rgb="FF0000FF"/>
        <rFont val="Times New Roman"/>
        <family val="1"/>
      </rPr>
      <t>lsnandfs:\AppleInternal\Diags\Logs\Smokey\DisplayTest\J522\larkspur_latest
syscfg ptint MtDO</t>
    </r>
    <r>
      <rPr>
        <sz val="12"/>
        <color indexed="8"/>
        <rFont val="Times New Roman"/>
        <family val="1"/>
      </rPr>
      <t xml:space="preserve">
/*display --pick internal
display --on
i2c -v 4 0x1a 0xea 0xd0
i2c -v 4 0x1a 0xeb 0x04
i2c -z 2 -d 4 0x50 0x3d00 0x38
i2c -z 2 -d 4 0x50 0x00b0 0x11
i2c -z 2 -d 4 0x50 0x00C7 0x35
syscfg add MtDO
syscfg ptint MtDO*/</t>
    </r>
    <phoneticPr fontId="22" type="noConversion"/>
  </si>
  <si>
    <r>
      <t xml:space="preserve">i2c -v 2 0x13 0x00 0x84
baud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</si>
  <si>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r>
      <t xml:space="preserve">i2c -v 2 0x13 0x00 0x84
baud -u 3 --set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</si>
  <si>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t>camisp --find
camisp --pick back
camisp --on
camisp --nvm
camisp --sn</t>
    <phoneticPr fontId="22" type="noConversion"/>
  </si>
  <si>
    <r>
      <rPr>
        <sz val="12"/>
        <color rgb="FF0000FF"/>
        <rFont val="Times New Roman"/>
        <family val="1"/>
      </rPr>
      <t>cylinder_orion_release</t>
    </r>
    <r>
      <rPr>
        <sz val="12"/>
        <color indexed="8"/>
        <rFont val="Times New Roman"/>
        <family val="1"/>
      </rPr>
      <t xml:space="preserve">
oab3f_EXIT</t>
    </r>
    <phoneticPr fontId="22" type="noConversion"/>
  </si>
  <si>
    <r>
      <t xml:space="preserve">#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t>
    </r>
    <r>
      <rPr>
        <sz val="12"/>
        <color rgb="FF0000FF"/>
        <rFont val="Times New Roman"/>
        <family val="1"/>
      </rPr>
      <t>camisp --i2cwrite 9 0x10 0xd2a4 2 1 1
camisp --i2cwrite 9 0x10 0x4004 2 1 1
camisp --i2cwrite 9 0x10 0x01f8 2 1 1</t>
    </r>
    <r>
      <rPr>
        <sz val="12"/>
        <color indexed="8"/>
        <rFont val="Times New Roman"/>
        <family val="1"/>
      </rPr>
      <t xml:space="preserve">
camisp --stream off
camisp --exit</t>
    </r>
    <phoneticPr fontId="22"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</si>
  <si>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--i2cwrite 9 0x10 0xd2a4 2 1 1
camisp --i2cwrite 9 0x10 0x4004 2 1 1
camisp --i2cwrite 9 0x10 0x01f8 2 1 1
camisp --stream off
camisp --exit</t>
    <phoneticPr fontId="22" type="noConversion"/>
  </si>
  <si>
    <t>QT0a:</t>
    <phoneticPr fontId="22" type="noConversion"/>
  </si>
  <si>
    <t>Version4.01</t>
    <phoneticPr fontId="22" type="noConversion"/>
  </si>
  <si>
    <t>1.Add related command in "Jasper_Sync_IN_Test" and "Jasper_Sync_OH_Test" test items to support "camisp --stream off" command</t>
    <phoneticPr fontId="22" type="noConversion"/>
  </si>
  <si>
    <t>[1,2]</t>
    <phoneticPr fontId="45" type="noConversion"/>
  </si>
  <si>
    <t>[16,16]||[32,32]</t>
    <phoneticPr fontId="22" type="noConversion"/>
  </si>
  <si>
    <t>Ready</t>
    <phoneticPr fontId="27" type="noConversion"/>
  </si>
  <si>
    <t>Version4.02</t>
    <phoneticPr fontId="22" type="noConversion"/>
  </si>
  <si>
    <t xml:space="preserve">1.Update Wireless "TX_FW_Version" from 0x520 to 0x52C </t>
    <phoneticPr fontId="22" type="noConversion"/>
  </si>
  <si>
    <t>2.Update "Ohio_Stiffener_Revision" limit from [1,1] to [1,2]</t>
    <phoneticPr fontId="22" type="noConversion"/>
  </si>
  <si>
    <t>1.Update "Ohio_Build" limit from[32,32] to [16,16]||[32,32]</t>
    <phoneticPr fontId="22" type="noConversion"/>
  </si>
  <si>
    <t>cylinder_orion_release
oab3f_EXIT</t>
    <phoneticPr fontId="22" type="noConversion"/>
  </si>
  <si>
    <t>Version4.03</t>
    <phoneticPr fontId="22" type="noConversion"/>
  </si>
  <si>
    <t>[0.12,0.32]</t>
    <phoneticPr fontId="28" type="noConversion"/>
  </si>
  <si>
    <t>Cell_BC1I/B0AC_Ratio</t>
    <phoneticPr fontId="22" type="noConversion"/>
  </si>
  <si>
    <t>CT2:</t>
    <phoneticPr fontId="22" type="noConversion"/>
  </si>
  <si>
    <t>Battery</t>
    <phoneticPr fontId="22" type="noConversion"/>
  </si>
  <si>
    <t>1. Add Battery cell B0AC and BC1I check only for QN</t>
    <phoneticPr fontId="22" type="noConversion"/>
  </si>
  <si>
    <t>J52x Only</t>
    <phoneticPr fontId="22" type="noConversion"/>
  </si>
  <si>
    <t>J51x Only</t>
    <phoneticPr fontId="22" type="noConversion"/>
  </si>
  <si>
    <t>x</t>
    <phoneticPr fontId="22" type="noConversion"/>
  </si>
  <si>
    <t>X</t>
    <phoneticPr fontId="22" type="noConversion"/>
  </si>
  <si>
    <t>[1,1]</t>
    <phoneticPr fontId="45" type="noConversion"/>
  </si>
  <si>
    <t>v</t>
    <phoneticPr fontId="22" type="noConversion"/>
  </si>
  <si>
    <t>system
syscfg print WSKU
wifi --on --load -p
syscfg print RFEM
dir nandfs:\usr\share\firmware\wifi\C-4387__s-C0</t>
    <phoneticPr fontId="22" type="noConversion"/>
  </si>
  <si>
    <r>
      <t>C</t>
    </r>
    <r>
      <rPr>
        <sz val="12"/>
        <color indexed="8"/>
        <rFont val="新細明體"/>
        <family val="1"/>
        <charset val="136"/>
      </rPr>
      <t>onfirmed with Marco</t>
    </r>
    <phoneticPr fontId="22" type="noConversion"/>
  </si>
  <si>
    <t>rdar://65868614 (&lt;QN&gt;&lt;Battery check&gt;&lt;4 Pt Bending CG DOWN&gt;&lt;50kg&gt;&lt;PR22FW-R2a&gt;&lt;PP2-115 | DLXD1002041Q&gt;)</t>
    <phoneticPr fontId="22" type="noConversion"/>
  </si>
  <si>
    <t>Not POR</t>
    <phoneticPr fontId="22" type="noConversion"/>
  </si>
  <si>
    <t>touch --test critical --run</t>
    <phoneticPr fontId="22" type="noConversion"/>
  </si>
  <si>
    <t>CG-QT:</t>
    <phoneticPr fontId="22" type="noConversion"/>
  </si>
  <si>
    <t>1.Change "Battery Cell_BC1I/B0AC_Ratio" limit from [0,0.3] to [0.12,0.32] only for QN</t>
    <phoneticPr fontId="22" type="noConversion"/>
  </si>
  <si>
    <t>Pattern_31G_Test</t>
    <phoneticPr fontId="22" type="noConversion"/>
  </si>
  <si>
    <t>1.Move "Short_Test" test item after "Pattern_31G_Test" test item</t>
    <phoneticPr fontId="22" type="noConversion"/>
  </si>
  <si>
    <t>CT1:</t>
    <phoneticPr fontId="22" type="noConversion"/>
  </si>
  <si>
    <t xml:space="preserve">i2c -d 2 0x13 0x74 8
i2c -d 2 0x13 0x1A 1
ace --pick usbc --4cc SRDY --txdata "0x00" --rxdata 0
</t>
    <phoneticPr fontId="22" type="noConversion"/>
  </si>
  <si>
    <t>Consumer_Mode-Bellatrix_State_Read_end</t>
    <phoneticPr fontId="22" type="noConversion"/>
  </si>
  <si>
    <t>Consumer_Mode-Bellatrix_State_Read_end</t>
    <phoneticPr fontId="27" type="noConversion"/>
  </si>
  <si>
    <t>2.Remove "memrw --32 0x23c1002c8 0x74201" command in "Consumer_Mode-Bellatrix_State_Read_end" test item</t>
    <phoneticPr fontId="22" type="noConversion"/>
  </si>
  <si>
    <t>1.Update "Enter_Diags" test item delay time  from 2000ms to 3000ms</t>
    <phoneticPr fontId="22" type="noConversion"/>
  </si>
  <si>
    <t>QT0a:</t>
    <phoneticPr fontId="22" type="noConversion"/>
  </si>
  <si>
    <t>Riker_RDF_Mean</t>
    <phoneticPr fontId="27" type="noConversion"/>
  </si>
  <si>
    <t>1.Update "Riker_RDF_Mean" test item limit from [45500,95500] to [45500,85000]</t>
    <phoneticPr fontId="22" type="noConversion"/>
  </si>
  <si>
    <t>Ready</t>
    <phoneticPr fontId="27" type="noConversion"/>
  </si>
  <si>
    <t>Catch the output as 0x523</t>
    <phoneticPr fontId="22" type="noConversion"/>
  </si>
  <si>
    <t>Version4.04</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</si>
</sst>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2"/>
      <color indexed="8"/>
      <name val="新細明體"/>
    </font>
    <font>
      <sz val="12"/>
      <color theme="1"/>
      <name val="Helvetica Neue"/>
      <family val="2"/>
      <charset val="136"/>
      <scheme val="minor"/>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u/>
      <sz val="12"/>
      <color indexed="8"/>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64">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9"/>
      </left>
      <right/>
      <top style="thin">
        <color indexed="9"/>
      </top>
      <bottom/>
      <diagonal/>
    </border>
    <border>
      <left style="thin">
        <color indexed="9"/>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8"/>
      </right>
      <top style="thin">
        <color indexed="8"/>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auto="1"/>
      </right>
      <top style="thin">
        <color indexed="8"/>
      </top>
      <bottom/>
      <diagonal/>
    </border>
    <border>
      <left style="thin">
        <color indexed="8"/>
      </left>
      <right style="thin">
        <color indexed="8"/>
      </right>
      <top/>
      <bottom/>
      <diagonal/>
    </border>
    <border>
      <left style="thin">
        <color indexed="8"/>
      </left>
      <right style="medium">
        <color auto="1"/>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s>
  <cellStyleXfs count="82">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5" fillId="0" borderId="17"/>
    <xf numFmtId="0" fontId="25" fillId="0" borderId="17"/>
    <xf numFmtId="0" fontId="33"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41" fillId="0" borderId="17">
      <alignment vertical="center"/>
    </xf>
    <xf numFmtId="0" fontId="41" fillId="0" borderId="17">
      <alignment vertical="center"/>
    </xf>
    <xf numFmtId="0" fontId="2" fillId="0" borderId="17">
      <alignment vertical="center"/>
    </xf>
    <xf numFmtId="0" fontId="2"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3"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48" fillId="0" borderId="0" applyNumberFormat="0" applyFill="0" applyBorder="0" applyAlignment="0" applyProtection="0">
      <alignment vertical="top"/>
      <protection locked="0"/>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cellStyleXfs>
  <cellXfs count="907">
    <xf numFmtId="0" fontId="0" fillId="0" borderId="0" xfId="0" applyFont="1" applyAlignment="1">
      <alignment vertical="center"/>
    </xf>
    <xf numFmtId="0" fontId="0" fillId="0" borderId="0" xfId="0" applyNumberFormat="1" applyFont="1" applyAlignment="1">
      <alignment vertical="center"/>
    </xf>
    <xf numFmtId="49" fontId="3" fillId="0" borderId="1" xfId="0" applyNumberFormat="1" applyFont="1" applyBorder="1" applyAlignment="1">
      <alignment vertical="center"/>
    </xf>
    <xf numFmtId="0" fontId="3" fillId="0" borderId="1" xfId="0" applyFont="1" applyBorder="1" applyAlignment="1">
      <alignment vertical="center"/>
    </xf>
    <xf numFmtId="0" fontId="0" fillId="0" borderId="1" xfId="0" applyFont="1" applyBorder="1" applyAlignment="1">
      <alignment vertical="center"/>
    </xf>
    <xf numFmtId="49" fontId="4" fillId="2" borderId="2" xfId="0" applyNumberFormat="1" applyFont="1" applyFill="1" applyBorder="1" applyAlignment="1">
      <alignment vertical="center"/>
    </xf>
    <xf numFmtId="0" fontId="3"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5" fillId="3" borderId="5" xfId="0" applyNumberFormat="1" applyFont="1" applyFill="1" applyBorder="1" applyAlignment="1">
      <alignment horizontal="center" vertical="center"/>
    </xf>
    <xf numFmtId="0" fontId="5" fillId="3" borderId="6" xfId="0" applyFont="1" applyFill="1" applyBorder="1" applyAlignment="1">
      <alignment horizontal="center" vertical="center"/>
    </xf>
    <xf numFmtId="14" fontId="5" fillId="3" borderId="6" xfId="0" applyNumberFormat="1" applyFont="1" applyFill="1" applyBorder="1" applyAlignment="1">
      <alignment horizontal="center" vertical="center"/>
    </xf>
    <xf numFmtId="49" fontId="5"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6" fillId="4" borderId="14" xfId="0" applyFont="1" applyFill="1" applyBorder="1" applyAlignment="1">
      <alignment horizontal="center" vertical="center" wrapText="1"/>
    </xf>
    <xf numFmtId="49" fontId="9" fillId="11" borderId="19" xfId="0" applyNumberFormat="1" applyFont="1" applyFill="1" applyBorder="1" applyAlignment="1">
      <alignment horizontal="center" vertical="center" wrapText="1"/>
    </xf>
    <xf numFmtId="49" fontId="9" fillId="11" borderId="20" xfId="0" applyNumberFormat="1" applyFont="1" applyFill="1" applyBorder="1" applyAlignment="1">
      <alignment horizontal="center" vertical="center" wrapText="1"/>
    </xf>
    <xf numFmtId="49" fontId="9" fillId="11" borderId="15" xfId="0" applyNumberFormat="1" applyFont="1" applyFill="1" applyBorder="1" applyAlignment="1">
      <alignment horizontal="center" vertical="center" wrapText="1"/>
    </xf>
    <xf numFmtId="0" fontId="8"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8" fillId="4" borderId="15" xfId="0" applyNumberFormat="1" applyFont="1" applyFill="1" applyBorder="1" applyAlignment="1">
      <alignment horizontal="center" vertical="center"/>
    </xf>
    <xf numFmtId="49" fontId="8" fillId="5" borderId="15" xfId="0" applyNumberFormat="1" applyFont="1" applyFill="1" applyBorder="1" applyAlignment="1">
      <alignment horizontal="center" vertical="center" wrapText="1"/>
    </xf>
    <xf numFmtId="0" fontId="8" fillId="4" borderId="15" xfId="0" applyFont="1" applyFill="1" applyBorder="1" applyAlignment="1">
      <alignment horizontal="center" vertical="center"/>
    </xf>
    <xf numFmtId="0" fontId="8"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5" fillId="4" borderId="26" xfId="0" applyNumberFormat="1" applyFont="1" applyFill="1" applyBorder="1" applyAlignment="1">
      <alignment horizontal="center" vertical="center" wrapText="1"/>
    </xf>
    <xf numFmtId="49" fontId="8" fillId="2" borderId="15" xfId="0" applyNumberFormat="1" applyFont="1" applyFill="1" applyBorder="1" applyAlignment="1">
      <alignment horizontal="center" vertical="center"/>
    </xf>
    <xf numFmtId="49" fontId="8" fillId="7" borderId="15" xfId="0" applyNumberFormat="1" applyFont="1" applyFill="1" applyBorder="1" applyAlignment="1">
      <alignment horizontal="center" vertical="center" wrapText="1"/>
    </xf>
    <xf numFmtId="49" fontId="8" fillId="6" borderId="15" xfId="0" applyNumberFormat="1" applyFont="1" applyFill="1" applyBorder="1" applyAlignment="1">
      <alignment horizontal="center" vertical="center" wrapText="1"/>
    </xf>
    <xf numFmtId="0" fontId="8" fillId="4" borderId="29" xfId="0" applyFont="1" applyFill="1" applyBorder="1" applyAlignment="1">
      <alignment horizontal="center" vertical="center"/>
    </xf>
    <xf numFmtId="49" fontId="8" fillId="12" borderId="15" xfId="0" applyNumberFormat="1" applyFont="1" applyFill="1" applyBorder="1" applyAlignment="1">
      <alignment horizontal="center" vertical="center" wrapText="1"/>
    </xf>
    <xf numFmtId="49" fontId="8"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8" fillId="10" borderId="15" xfId="0" applyNumberFormat="1" applyFont="1" applyFill="1" applyBorder="1" applyAlignment="1">
      <alignment horizontal="center" vertical="center" wrapText="1"/>
    </xf>
    <xf numFmtId="49" fontId="8" fillId="4" borderId="15" xfId="0" applyNumberFormat="1" applyFont="1" applyFill="1" applyBorder="1" applyAlignment="1">
      <alignment horizontal="center" vertical="top" wrapText="1"/>
    </xf>
    <xf numFmtId="49" fontId="8" fillId="4" borderId="15" xfId="0" applyNumberFormat="1" applyFont="1" applyFill="1" applyBorder="1" applyAlignment="1">
      <alignment vertical="center"/>
    </xf>
    <xf numFmtId="0" fontId="8" fillId="4" borderId="15" xfId="0" applyFont="1" applyFill="1" applyBorder="1" applyAlignment="1">
      <alignment vertical="center"/>
    </xf>
    <xf numFmtId="0" fontId="8" fillId="4" borderId="9" xfId="0" applyFont="1" applyFill="1" applyBorder="1" applyAlignment="1">
      <alignment vertical="center"/>
    </xf>
    <xf numFmtId="0" fontId="0" fillId="0" borderId="0" xfId="0" applyNumberFormat="1" applyFont="1" applyAlignment="1">
      <alignment vertical="center"/>
    </xf>
    <xf numFmtId="0" fontId="8" fillId="4" borderId="9" xfId="0" applyFont="1" applyFill="1" applyBorder="1" applyAlignment="1">
      <alignment horizontal="center" vertical="center"/>
    </xf>
    <xf numFmtId="1" fontId="5" fillId="4" borderId="15" xfId="0" applyNumberFormat="1" applyFont="1" applyFill="1" applyBorder="1" applyAlignment="1">
      <alignment horizontal="center" vertical="center" wrapText="1"/>
    </xf>
    <xf numFmtId="0" fontId="17" fillId="4" borderId="33" xfId="0" applyFont="1" applyFill="1" applyBorder="1" applyAlignment="1">
      <alignment vertical="center" wrapText="1"/>
    </xf>
    <xf numFmtId="0" fontId="17" fillId="4" borderId="12" xfId="0" applyFont="1" applyFill="1" applyBorder="1" applyAlignment="1">
      <alignment vertical="center" wrapText="1"/>
    </xf>
    <xf numFmtId="0" fontId="17" fillId="4" borderId="3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35" xfId="0" applyFont="1" applyFill="1" applyBorder="1" applyAlignment="1">
      <alignment vertical="top" wrapText="1"/>
    </xf>
    <xf numFmtId="0" fontId="8" fillId="4" borderId="36" xfId="0" applyFont="1" applyFill="1" applyBorder="1" applyAlignment="1">
      <alignment horizontal="center" vertical="center"/>
    </xf>
    <xf numFmtId="0" fontId="8" fillId="4" borderId="37" xfId="0" applyFont="1" applyFill="1" applyBorder="1" applyAlignment="1">
      <alignment horizontal="center" vertical="center"/>
    </xf>
    <xf numFmtId="0" fontId="8" fillId="4" borderId="37" xfId="0" applyFont="1" applyFill="1" applyBorder="1" applyAlignment="1">
      <alignment vertical="center"/>
    </xf>
    <xf numFmtId="0" fontId="8" fillId="4" borderId="18" xfId="0" applyFont="1" applyFill="1" applyBorder="1" applyAlignment="1">
      <alignment horizontal="center" vertical="center"/>
    </xf>
    <xf numFmtId="0" fontId="17" fillId="4" borderId="3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8" fillId="4" borderId="15" xfId="0" applyNumberFormat="1" applyFont="1" applyFill="1" applyBorder="1" applyAlignment="1">
      <alignment vertical="center" wrapText="1"/>
    </xf>
    <xf numFmtId="0" fontId="8" fillId="4" borderId="15" xfId="0" applyFont="1" applyFill="1" applyBorder="1" applyAlignment="1">
      <alignment horizontal="center" vertical="top" wrapText="1"/>
    </xf>
    <xf numFmtId="49" fontId="8" fillId="4" borderId="15" xfId="0" applyNumberFormat="1" applyFont="1" applyFill="1" applyBorder="1" applyAlignment="1">
      <alignment vertical="top" wrapText="1"/>
    </xf>
    <xf numFmtId="0" fontId="8" fillId="4" borderId="15" xfId="0" applyFont="1" applyFill="1" applyBorder="1" applyAlignment="1">
      <alignment vertical="top" wrapText="1"/>
    </xf>
    <xf numFmtId="49" fontId="18" fillId="4" borderId="15" xfId="0" applyNumberFormat="1" applyFont="1" applyFill="1" applyBorder="1" applyAlignment="1">
      <alignment vertical="center"/>
    </xf>
    <xf numFmtId="0" fontId="8" fillId="4" borderId="15" xfId="0" applyFont="1" applyFill="1" applyBorder="1" applyAlignment="1">
      <alignment vertical="top"/>
    </xf>
    <xf numFmtId="0" fontId="8" fillId="9" borderId="15" xfId="0" applyFont="1" applyFill="1" applyBorder="1" applyAlignment="1">
      <alignment horizontal="center" vertical="center" wrapText="1"/>
    </xf>
    <xf numFmtId="0" fontId="8"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5" fillId="4" borderId="39" xfId="0" applyNumberFormat="1" applyFont="1" applyFill="1" applyBorder="1" applyAlignment="1">
      <alignment horizontal="center" vertical="center" wrapText="1"/>
    </xf>
    <xf numFmtId="0" fontId="8" fillId="4" borderId="13" xfId="0" applyFont="1" applyFill="1" applyBorder="1" applyAlignment="1">
      <alignment vertical="top" wrapText="1"/>
    </xf>
    <xf numFmtId="0" fontId="8" fillId="0" borderId="0" xfId="0" applyNumberFormat="1" applyFont="1" applyAlignment="1">
      <alignment vertical="center"/>
    </xf>
    <xf numFmtId="0" fontId="8" fillId="0" borderId="0" xfId="0" applyFont="1" applyAlignment="1">
      <alignment vertical="center"/>
    </xf>
    <xf numFmtId="0" fontId="8" fillId="4" borderId="29" xfId="0" applyFont="1" applyFill="1" applyBorder="1" applyAlignment="1">
      <alignment vertical="center"/>
    </xf>
    <xf numFmtId="0" fontId="8" fillId="4" borderId="29"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vertical="top"/>
    </xf>
    <xf numFmtId="0" fontId="8" fillId="4" borderId="25" xfId="0" applyFont="1" applyFill="1" applyBorder="1" applyAlignment="1">
      <alignment horizontal="center" vertical="center"/>
    </xf>
    <xf numFmtId="0" fontId="8" fillId="0" borderId="0" xfId="0" applyNumberFormat="1" applyFont="1" applyAlignment="1">
      <alignment horizontal="center"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8" fillId="4" borderId="10" xfId="0" applyFont="1" applyFill="1" applyBorder="1" applyAlignment="1">
      <alignment horizontal="center" vertical="center"/>
    </xf>
    <xf numFmtId="49" fontId="8" fillId="8" borderId="15" xfId="0" applyNumberFormat="1" applyFont="1" applyFill="1" applyBorder="1" applyAlignment="1">
      <alignment horizontal="center" vertical="center" wrapText="1"/>
    </xf>
    <xf numFmtId="49" fontId="8" fillId="4" borderId="9" xfId="0" applyNumberFormat="1" applyFont="1" applyFill="1" applyBorder="1" applyAlignment="1">
      <alignment vertical="center"/>
    </xf>
    <xf numFmtId="0" fontId="8" fillId="4" borderId="1" xfId="0" applyFont="1" applyFill="1" applyBorder="1" applyAlignment="1">
      <alignment vertical="center"/>
    </xf>
    <xf numFmtId="0" fontId="8" fillId="4" borderId="40" xfId="0" applyFont="1" applyFill="1" applyBorder="1" applyAlignment="1">
      <alignment vertical="center"/>
    </xf>
    <xf numFmtId="0" fontId="8"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49" fontId="8" fillId="4" borderId="27" xfId="0" applyNumberFormat="1" applyFont="1" applyFill="1" applyBorder="1" applyAlignment="1">
      <alignment horizontal="center" vertical="center"/>
    </xf>
    <xf numFmtId="49" fontId="8" fillId="4" borderId="15"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1" xfId="0" applyNumberFormat="1" applyFont="1" applyFill="1" applyBorder="1" applyAlignment="1">
      <alignment vertical="center"/>
    </xf>
    <xf numFmtId="0" fontId="8" fillId="4" borderId="1" xfId="0" applyFont="1" applyFill="1" applyBorder="1" applyAlignment="1">
      <alignment horizontal="center" vertical="center"/>
    </xf>
    <xf numFmtId="49" fontId="8" fillId="10" borderId="41" xfId="0" applyNumberFormat="1" applyFont="1" applyFill="1" applyBorder="1" applyAlignment="1">
      <alignment horizontal="center" vertical="center" wrapText="1"/>
    </xf>
    <xf numFmtId="0" fontId="8" fillId="4" borderId="44" xfId="0" applyFont="1" applyFill="1" applyBorder="1" applyAlignment="1">
      <alignment vertical="center"/>
    </xf>
    <xf numFmtId="0" fontId="8" fillId="4" borderId="1" xfId="0" applyFont="1" applyFill="1" applyBorder="1" applyAlignment="1">
      <alignment vertical="top" wrapText="1"/>
    </xf>
    <xf numFmtId="0" fontId="8" fillId="4" borderId="40" xfId="0" applyFont="1" applyFill="1" applyBorder="1" applyAlignment="1">
      <alignment horizontal="center" vertical="center"/>
    </xf>
    <xf numFmtId="0" fontId="8" fillId="4" borderId="40" xfId="0" applyFont="1" applyFill="1" applyBorder="1" applyAlignment="1">
      <alignment vertical="top" wrapText="1"/>
    </xf>
    <xf numFmtId="49" fontId="8" fillId="4" borderId="42" xfId="0" applyNumberFormat="1" applyFont="1" applyFill="1" applyBorder="1" applyAlignment="1">
      <alignment horizontal="center" vertical="center"/>
    </xf>
    <xf numFmtId="49" fontId="8" fillId="9" borderId="42" xfId="0" applyNumberFormat="1" applyFont="1" applyFill="1" applyBorder="1" applyAlignment="1">
      <alignment horizontal="center" vertical="center" wrapText="1"/>
    </xf>
    <xf numFmtId="49" fontId="8" fillId="5" borderId="42" xfId="0" applyNumberFormat="1" applyFont="1" applyFill="1" applyBorder="1" applyAlignment="1">
      <alignment horizontal="center" vertical="center" wrapText="1"/>
    </xf>
    <xf numFmtId="0" fontId="8" fillId="4" borderId="41" xfId="0" applyNumberFormat="1" applyFont="1" applyFill="1" applyBorder="1" applyAlignment="1">
      <alignment horizontal="center" vertical="center"/>
    </xf>
    <xf numFmtId="0" fontId="8" fillId="4" borderId="45" xfId="0" applyFont="1" applyFill="1" applyBorder="1" applyAlignment="1">
      <alignment vertical="center"/>
    </xf>
    <xf numFmtId="0" fontId="8" fillId="4" borderId="1" xfId="0" applyFont="1" applyFill="1" applyBorder="1" applyAlignment="1">
      <alignment vertical="top"/>
    </xf>
    <xf numFmtId="0" fontId="8" fillId="4" borderId="40" xfId="0" applyFont="1" applyFill="1" applyBorder="1" applyAlignment="1">
      <alignment horizontal="center" vertical="center" wrapText="1"/>
    </xf>
    <xf numFmtId="0" fontId="8" fillId="4" borderId="40" xfId="0" applyFont="1" applyFill="1" applyBorder="1" applyAlignment="1">
      <alignment vertical="top"/>
    </xf>
    <xf numFmtId="0" fontId="8" fillId="4" borderId="42" xfId="0" applyNumberFormat="1" applyFont="1" applyFill="1" applyBorder="1" applyAlignment="1">
      <alignment horizontal="center" vertical="center"/>
    </xf>
    <xf numFmtId="0" fontId="26" fillId="0" borderId="17" xfId="1" applyFont="1" applyFill="1">
      <alignment vertical="center"/>
    </xf>
    <xf numFmtId="0" fontId="26" fillId="0" borderId="17" xfId="1" applyFont="1">
      <alignment vertical="center"/>
    </xf>
    <xf numFmtId="0" fontId="21" fillId="4" borderId="42" xfId="0" applyFont="1" applyFill="1" applyBorder="1" applyAlignment="1">
      <alignment vertical="center"/>
    </xf>
    <xf numFmtId="49" fontId="8" fillId="2" borderId="42" xfId="0" applyNumberFormat="1" applyFont="1" applyFill="1" applyBorder="1" applyAlignment="1">
      <alignment horizontal="center" vertical="center"/>
    </xf>
    <xf numFmtId="49" fontId="8" fillId="6" borderId="42" xfId="0" applyNumberFormat="1" applyFont="1" applyFill="1" applyBorder="1" applyAlignment="1">
      <alignment horizontal="center" vertical="center" wrapText="1"/>
    </xf>
    <xf numFmtId="49" fontId="8" fillId="7" borderId="42" xfId="0" applyNumberFormat="1" applyFont="1" applyFill="1" applyBorder="1" applyAlignment="1">
      <alignment horizontal="center" vertical="center" wrapText="1"/>
    </xf>
    <xf numFmtId="49" fontId="8" fillId="12" borderId="42" xfId="0" applyNumberFormat="1" applyFont="1" applyFill="1" applyBorder="1" applyAlignment="1">
      <alignment horizontal="center" vertical="center" wrapText="1"/>
    </xf>
    <xf numFmtId="49" fontId="8" fillId="10" borderId="50" xfId="0" applyNumberFormat="1" applyFont="1" applyFill="1" applyBorder="1" applyAlignment="1">
      <alignment horizontal="center" vertical="center" wrapText="1"/>
    </xf>
    <xf numFmtId="0" fontId="8" fillId="4" borderId="50" xfId="0" applyNumberFormat="1" applyFont="1" applyFill="1" applyBorder="1" applyAlignment="1">
      <alignment horizontal="center" vertical="center"/>
    </xf>
    <xf numFmtId="0" fontId="30" fillId="0" borderId="9" xfId="0" applyFont="1" applyBorder="1" applyAlignment="1">
      <alignment vertical="center"/>
    </xf>
    <xf numFmtId="0" fontId="30" fillId="0" borderId="9" xfId="0" applyFont="1" applyBorder="1" applyAlignment="1">
      <alignment vertical="center" wrapText="1"/>
    </xf>
    <xf numFmtId="0" fontId="30" fillId="0" borderId="0" xfId="0" applyNumberFormat="1" applyFont="1" applyAlignment="1">
      <alignment vertical="center"/>
    </xf>
    <xf numFmtId="0" fontId="30" fillId="0" borderId="52" xfId="0" applyFont="1" applyBorder="1" applyAlignment="1">
      <alignment vertical="center"/>
    </xf>
    <xf numFmtId="0" fontId="0" fillId="0" borderId="52" xfId="0" applyFont="1" applyBorder="1" applyAlignment="1">
      <alignment vertical="center"/>
    </xf>
    <xf numFmtId="0" fontId="26" fillId="0" borderId="17" xfId="1" applyFont="1" applyAlignment="1">
      <alignment vertical="center" wrapText="1"/>
    </xf>
    <xf numFmtId="0" fontId="26" fillId="0" borderId="17" xfId="0" applyFont="1" applyFill="1" applyBorder="1">
      <alignment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54" xfId="4" applyFont="1" applyFill="1" applyBorder="1" applyAlignment="1">
      <alignment vertical="center" wrapText="1"/>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8" fillId="4" borderId="55" xfId="4" applyFont="1" applyFill="1" applyBorder="1" applyAlignment="1">
      <alignment horizontal="center" vertical="center"/>
    </xf>
    <xf numFmtId="0" fontId="8" fillId="4" borderId="56" xfId="4" applyFont="1" applyFill="1" applyBorder="1" applyAlignment="1">
      <alignment horizontal="center" vertical="center"/>
    </xf>
    <xf numFmtId="0" fontId="17" fillId="4" borderId="3" xfId="4" applyFont="1" applyFill="1" applyBorder="1" applyAlignment="1">
      <alignment vertical="top"/>
    </xf>
    <xf numFmtId="49" fontId="9" fillId="11" borderId="59" xfId="4" applyNumberFormat="1" applyFont="1" applyFill="1" applyBorder="1" applyAlignment="1">
      <alignment horizontal="center" vertical="center" wrapText="1"/>
    </xf>
    <xf numFmtId="49" fontId="9" fillId="11" borderId="60" xfId="4" applyNumberFormat="1" applyFont="1" applyFill="1" applyBorder="1" applyAlignment="1">
      <alignment horizontal="center" vertical="center" wrapText="1"/>
    </xf>
    <xf numFmtId="49" fontId="9" fillId="11" borderId="61"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8" fillId="0" borderId="17" xfId="2" applyFont="1" applyAlignment="1">
      <alignment horizontal="center" vertical="center"/>
    </xf>
    <xf numFmtId="0" fontId="26" fillId="0" borderId="17" xfId="6" applyFont="1" applyAlignment="1">
      <alignment vertical="center"/>
    </xf>
    <xf numFmtId="0" fontId="8" fillId="17" borderId="42" xfId="1" applyFont="1" applyFill="1" applyBorder="1" applyAlignment="1">
      <alignment horizontal="center" vertical="center"/>
    </xf>
    <xf numFmtId="0" fontId="8" fillId="17" borderId="62"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8" fillId="18" borderId="53" xfId="7" applyNumberFormat="1" applyFont="1" applyFill="1" applyBorder="1" applyAlignment="1">
      <alignment horizontal="center" vertical="center" wrapText="1"/>
    </xf>
    <xf numFmtId="0" fontId="8" fillId="17" borderId="53" xfId="2" applyNumberFormat="1" applyFont="1" applyFill="1" applyBorder="1" applyAlignment="1">
      <alignment horizontal="center" vertical="center"/>
    </xf>
    <xf numFmtId="0" fontId="8" fillId="17" borderId="63" xfId="6" applyNumberFormat="1" applyFont="1" applyFill="1" applyBorder="1" applyAlignment="1">
      <alignment horizontal="center" vertical="center"/>
    </xf>
    <xf numFmtId="0" fontId="8" fillId="16" borderId="53" xfId="7" applyFont="1" applyFill="1" applyBorder="1" applyAlignment="1">
      <alignment horizontal="center" vertical="center"/>
    </xf>
    <xf numFmtId="0" fontId="8" fillId="19" borderId="53" xfId="7" applyNumberFormat="1" applyFont="1" applyFill="1" applyBorder="1" applyAlignment="1">
      <alignment horizontal="center" vertical="center" wrapText="1"/>
    </xf>
    <xf numFmtId="0" fontId="26" fillId="0" borderId="17" xfId="1" applyFont="1" applyAlignment="1">
      <alignment horizontal="center" vertical="center"/>
    </xf>
    <xf numFmtId="0" fontId="8" fillId="20" borderId="53" xfId="7" applyNumberFormat="1" applyFont="1" applyFill="1" applyBorder="1" applyAlignment="1">
      <alignment horizontal="center" vertical="center" wrapText="1"/>
    </xf>
    <xf numFmtId="0" fontId="26" fillId="17" borderId="17" xfId="5" applyFont="1" applyFill="1">
      <alignment vertical="center"/>
    </xf>
    <xf numFmtId="0" fontId="8" fillId="21" borderId="53" xfId="7" applyNumberFormat="1" applyFont="1" applyFill="1" applyBorder="1" applyAlignment="1">
      <alignment horizontal="center" vertical="center" wrapText="1"/>
    </xf>
    <xf numFmtId="0" fontId="8" fillId="22" borderId="53" xfId="7" applyNumberFormat="1" applyFont="1" applyFill="1" applyBorder="1" applyAlignment="1">
      <alignment horizontal="center" vertical="center" wrapText="1"/>
    </xf>
    <xf numFmtId="0" fontId="8" fillId="17" borderId="64" xfId="2" applyNumberFormat="1" applyFont="1" applyFill="1" applyBorder="1" applyAlignment="1">
      <alignment horizontal="center" vertical="center"/>
    </xf>
    <xf numFmtId="0" fontId="26" fillId="0" borderId="17" xfId="9" applyFont="1">
      <alignment vertical="center"/>
    </xf>
    <xf numFmtId="0" fontId="26" fillId="0" borderId="17" xfId="5" applyFont="1" applyFill="1" applyBorder="1">
      <alignment vertical="center"/>
    </xf>
    <xf numFmtId="0" fontId="2"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7" xfId="5" applyFont="1" applyFill="1" applyBorder="1" applyAlignment="1">
      <alignment vertical="top" wrapText="1"/>
    </xf>
    <xf numFmtId="0" fontId="26" fillId="0" borderId="17" xfId="5" applyFont="1" applyFill="1" applyBorder="1" applyAlignment="1">
      <alignment vertical="center" wrapText="1"/>
    </xf>
    <xf numFmtId="0" fontId="40" fillId="0" borderId="17" xfId="8" applyFont="1" applyBorder="1">
      <alignment vertical="center"/>
    </xf>
    <xf numFmtId="0" fontId="24" fillId="0" borderId="17" xfId="8" applyFont="1" applyBorder="1">
      <alignment vertical="center"/>
    </xf>
    <xf numFmtId="0" fontId="26" fillId="0" borderId="17" xfId="5" applyFont="1" applyBorder="1">
      <alignment vertical="center"/>
    </xf>
    <xf numFmtId="0" fontId="2" fillId="0" borderId="17" xfId="8" applyBorder="1">
      <alignment vertical="center"/>
    </xf>
    <xf numFmtId="0" fontId="26" fillId="0" borderId="17" xfId="9" applyFont="1" applyFill="1" applyBorder="1">
      <alignment vertical="center"/>
    </xf>
    <xf numFmtId="0" fontId="26" fillId="0" borderId="17" xfId="9" applyFont="1" applyFill="1" applyBorder="1" applyAlignment="1">
      <alignment vertical="top" wrapText="1"/>
    </xf>
    <xf numFmtId="0" fontId="26" fillId="17" borderId="17" xfId="1" applyFont="1" applyFill="1" applyBorder="1" applyAlignment="1">
      <alignment vertical="center"/>
    </xf>
    <xf numFmtId="0" fontId="26" fillId="17" borderId="17" xfId="1" applyFont="1" applyFill="1">
      <alignment vertical="center"/>
    </xf>
    <xf numFmtId="0" fontId="26" fillId="0" borderId="17" xfId="5" applyFont="1" applyFill="1" applyBorder="1" applyAlignment="1">
      <alignment horizontal="center" vertical="center" wrapText="1"/>
    </xf>
    <xf numFmtId="0" fontId="26" fillId="0" borderId="17" xfId="1" applyFont="1" applyBorder="1" applyAlignment="1">
      <alignment horizontal="center" vertical="center"/>
    </xf>
    <xf numFmtId="0" fontId="26" fillId="17" borderId="17" xfId="8" applyFont="1" applyFill="1" applyBorder="1" applyAlignment="1">
      <alignment horizontal="center" vertical="center"/>
    </xf>
    <xf numFmtId="0" fontId="26" fillId="0" borderId="17" xfId="5" applyFont="1" applyBorder="1" applyAlignment="1">
      <alignment vertical="top"/>
    </xf>
    <xf numFmtId="0" fontId="26" fillId="17" borderId="17" xfId="1" applyFont="1" applyFill="1" applyAlignment="1">
      <alignment horizontal="center" vertical="center"/>
    </xf>
    <xf numFmtId="0" fontId="8" fillId="25" borderId="64" xfId="7" applyNumberFormat="1" applyFont="1" applyFill="1" applyBorder="1" applyAlignment="1">
      <alignment horizontal="center" vertical="center" wrapText="1"/>
    </xf>
    <xf numFmtId="0" fontId="8" fillId="0" borderId="0" xfId="0" applyNumberFormat="1" applyFont="1" applyAlignment="1">
      <alignment horizontal="left" vertical="center"/>
    </xf>
    <xf numFmtId="0" fontId="8" fillId="0" borderId="17" xfId="2" applyFont="1" applyAlignment="1">
      <alignment horizontal="left" vertical="center"/>
    </xf>
    <xf numFmtId="0" fontId="26" fillId="0" borderId="17" xfId="1" applyFont="1" applyAlignment="1">
      <alignment horizontal="left" vertical="center"/>
    </xf>
    <xf numFmtId="0" fontId="26" fillId="17" borderId="17" xfId="8" applyFont="1" applyFill="1" applyBorder="1" applyAlignment="1">
      <alignment horizontal="left" vertical="center"/>
    </xf>
    <xf numFmtId="0" fontId="26" fillId="17" borderId="17" xfId="1" applyFont="1" applyFill="1" applyAlignment="1">
      <alignment horizontal="left" vertical="center"/>
    </xf>
    <xf numFmtId="0" fontId="26" fillId="0" borderId="73" xfId="1" applyFont="1" applyFill="1" applyBorder="1">
      <alignment vertical="center"/>
    </xf>
    <xf numFmtId="0" fontId="26" fillId="0" borderId="74" xfId="1" applyFont="1" applyBorder="1" applyAlignment="1">
      <alignment horizontal="center" vertical="center"/>
    </xf>
    <xf numFmtId="0" fontId="26" fillId="0" borderId="74" xfId="1" applyFont="1" applyFill="1" applyBorder="1" applyAlignment="1">
      <alignment vertical="top"/>
    </xf>
    <xf numFmtId="0" fontId="26" fillId="0" borderId="74" xfId="1" applyFont="1" applyFill="1" applyBorder="1">
      <alignment vertical="center"/>
    </xf>
    <xf numFmtId="0" fontId="26" fillId="0" borderId="74" xfId="1" applyFont="1" applyFill="1" applyBorder="1" applyAlignment="1">
      <alignment vertical="top" wrapText="1"/>
    </xf>
    <xf numFmtId="0" fontId="26" fillId="0" borderId="73" xfId="1" applyFont="1" applyFill="1" applyBorder="1" applyAlignment="1">
      <alignment horizontal="left" vertical="center"/>
    </xf>
    <xf numFmtId="49" fontId="5" fillId="3" borderId="58" xfId="0" applyNumberFormat="1" applyFont="1" applyFill="1" applyBorder="1" applyAlignment="1">
      <alignment horizontal="center" vertical="center"/>
    </xf>
    <xf numFmtId="0" fontId="5" fillId="3" borderId="61" xfId="0" applyFont="1" applyFill="1" applyBorder="1" applyAlignment="1">
      <alignment horizontal="center" vertical="center"/>
    </xf>
    <xf numFmtId="14" fontId="5" fillId="3" borderId="61" xfId="0" applyNumberFormat="1" applyFont="1" applyFill="1" applyBorder="1" applyAlignment="1">
      <alignment horizontal="center" vertical="center"/>
    </xf>
    <xf numFmtId="49" fontId="5" fillId="3" borderId="76" xfId="0" applyNumberFormat="1" applyFont="1" applyFill="1" applyBorder="1" applyAlignment="1">
      <alignment horizontal="center" vertical="center"/>
    </xf>
    <xf numFmtId="0" fontId="30" fillId="0" borderId="74" xfId="0" applyNumberFormat="1" applyFont="1" applyBorder="1" applyAlignment="1">
      <alignment vertical="center"/>
    </xf>
    <xf numFmtId="0" fontId="0" fillId="0" borderId="74" xfId="0" applyNumberFormat="1" applyFont="1" applyBorder="1" applyAlignment="1">
      <alignment vertical="center"/>
    </xf>
    <xf numFmtId="0" fontId="30" fillId="0" borderId="75" xfId="0" applyNumberFormat="1" applyFont="1" applyBorder="1" applyAlignment="1">
      <alignment vertical="center"/>
    </xf>
    <xf numFmtId="0" fontId="0" fillId="0" borderId="75" xfId="0" applyNumberFormat="1" applyFont="1" applyBorder="1" applyAlignment="1">
      <alignment vertical="center"/>
    </xf>
    <xf numFmtId="49" fontId="5" fillId="3" borderId="74" xfId="0" applyNumberFormat="1" applyFont="1" applyFill="1" applyBorder="1" applyAlignment="1">
      <alignment horizontal="center" vertical="center"/>
    </xf>
    <xf numFmtId="0" fontId="5" fillId="3" borderId="74" xfId="0" applyFont="1" applyFill="1" applyBorder="1" applyAlignment="1">
      <alignment horizontal="center" vertical="center"/>
    </xf>
    <xf numFmtId="14" fontId="5" fillId="3" borderId="74" xfId="0" applyNumberFormat="1" applyFont="1" applyFill="1" applyBorder="1" applyAlignment="1">
      <alignment horizontal="center" vertical="center"/>
    </xf>
    <xf numFmtId="0" fontId="44" fillId="0" borderId="74" xfId="0" applyNumberFormat="1" applyFont="1" applyBorder="1" applyAlignment="1">
      <alignment vertical="center"/>
    </xf>
    <xf numFmtId="0" fontId="8" fillId="4" borderId="70" xfId="0" applyFont="1" applyFill="1" applyBorder="1" applyAlignment="1">
      <alignment horizontal="center" vertical="center" wrapText="1"/>
    </xf>
    <xf numFmtId="0" fontId="26" fillId="0" borderId="66" xfId="0" applyFont="1" applyFill="1" applyBorder="1" applyAlignment="1">
      <alignment horizontal="center" vertical="center"/>
    </xf>
    <xf numFmtId="0" fontId="8" fillId="4" borderId="77" xfId="0" applyFont="1" applyFill="1" applyBorder="1" applyAlignment="1">
      <alignment horizontal="center" vertical="center" wrapText="1"/>
    </xf>
    <xf numFmtId="0" fontId="8" fillId="4" borderId="70" xfId="0" applyFont="1" applyFill="1" applyBorder="1" applyAlignment="1">
      <alignment horizontal="center" vertical="center"/>
    </xf>
    <xf numFmtId="49" fontId="8" fillId="9" borderId="79" xfId="0" applyNumberFormat="1" applyFont="1" applyFill="1" applyBorder="1" applyAlignment="1">
      <alignment horizontal="center" vertical="center" wrapText="1"/>
    </xf>
    <xf numFmtId="49" fontId="8" fillId="9" borderId="74" xfId="0" applyNumberFormat="1" applyFont="1" applyFill="1" applyBorder="1" applyAlignment="1">
      <alignment horizontal="center" vertical="center" wrapText="1"/>
    </xf>
    <xf numFmtId="0" fontId="17" fillId="4" borderId="81" xfId="4" applyFont="1" applyFill="1" applyBorder="1" applyAlignment="1">
      <alignment vertical="top" wrapText="1"/>
    </xf>
    <xf numFmtId="0" fontId="8" fillId="4" borderId="82" xfId="4" applyFont="1" applyFill="1" applyBorder="1" applyAlignment="1">
      <alignment horizontal="center" vertical="center"/>
    </xf>
    <xf numFmtId="0" fontId="8" fillId="4" borderId="78" xfId="0" applyFont="1" applyFill="1" applyBorder="1" applyAlignment="1">
      <alignment horizontal="center" vertical="center"/>
    </xf>
    <xf numFmtId="49" fontId="8" fillId="9" borderId="84" xfId="0" applyNumberFormat="1" applyFont="1" applyFill="1" applyBorder="1" applyAlignment="1">
      <alignment horizontal="center" vertical="center" wrapText="1"/>
    </xf>
    <xf numFmtId="49" fontId="8" fillId="4" borderId="80" xfId="0" applyNumberFormat="1" applyFont="1" applyFill="1" applyBorder="1" applyAlignment="1">
      <alignment vertical="center"/>
    </xf>
    <xf numFmtId="0" fontId="8" fillId="4" borderId="80" xfId="0" applyFont="1" applyFill="1" applyBorder="1" applyAlignment="1">
      <alignment vertical="center"/>
    </xf>
    <xf numFmtId="0" fontId="8" fillId="4" borderId="85" xfId="0" applyFont="1" applyFill="1" applyBorder="1" applyAlignment="1">
      <alignment vertical="center"/>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vertical="center"/>
    </xf>
    <xf numFmtId="49" fontId="8" fillId="4" borderId="74" xfId="0" applyNumberFormat="1" applyFont="1" applyFill="1" applyBorder="1" applyAlignment="1">
      <alignment horizontal="left" vertical="center"/>
    </xf>
    <xf numFmtId="0" fontId="8" fillId="4" borderId="74" xfId="0" applyFont="1" applyFill="1" applyBorder="1" applyAlignment="1">
      <alignment horizontal="center" vertical="center"/>
    </xf>
    <xf numFmtId="0" fontId="8" fillId="4" borderId="74" xfId="0" applyFont="1" applyFill="1" applyBorder="1" applyAlignment="1">
      <alignment vertical="center"/>
    </xf>
    <xf numFmtId="0" fontId="8" fillId="4" borderId="74" xfId="0" applyFont="1" applyFill="1" applyBorder="1" applyAlignment="1">
      <alignment vertical="top" wrapText="1"/>
    </xf>
    <xf numFmtId="0" fontId="8" fillId="4" borderId="74" xfId="0" applyNumberFormat="1" applyFont="1" applyFill="1" applyBorder="1" applyAlignment="1">
      <alignment vertical="top" wrapText="1"/>
    </xf>
    <xf numFmtId="49" fontId="8" fillId="4" borderId="74" xfId="0" applyNumberFormat="1" applyFont="1" applyFill="1" applyBorder="1" applyAlignment="1">
      <alignment vertical="top" wrapText="1"/>
    </xf>
    <xf numFmtId="49" fontId="8" fillId="17" borderId="74" xfId="0" applyNumberFormat="1" applyFont="1" applyFill="1" applyBorder="1" applyAlignment="1">
      <alignment vertical="center"/>
    </xf>
    <xf numFmtId="0" fontId="8" fillId="4" borderId="74" xfId="0" applyFont="1" applyFill="1" applyBorder="1" applyAlignment="1">
      <alignment vertical="center" wrapText="1"/>
    </xf>
    <xf numFmtId="0" fontId="8" fillId="17" borderId="74" xfId="0" applyNumberFormat="1" applyFont="1" applyFill="1" applyBorder="1" applyAlignment="1">
      <alignment vertical="top" wrapText="1"/>
    </xf>
    <xf numFmtId="49" fontId="23" fillId="17" borderId="74" xfId="0" applyNumberFormat="1" applyFont="1" applyFill="1" applyBorder="1" applyAlignment="1">
      <alignment vertical="center"/>
    </xf>
    <xf numFmtId="49" fontId="5" fillId="4" borderId="74" xfId="0" applyNumberFormat="1" applyFont="1" applyFill="1" applyBorder="1" applyAlignment="1">
      <alignment horizontal="center" vertical="center"/>
    </xf>
    <xf numFmtId="49" fontId="11" fillId="4" borderId="74" xfId="0" applyNumberFormat="1" applyFont="1" applyFill="1" applyBorder="1" applyAlignment="1">
      <alignment horizontal="center" vertical="center"/>
    </xf>
    <xf numFmtId="0" fontId="11" fillId="4" borderId="74" xfId="0" applyFont="1" applyFill="1" applyBorder="1" applyAlignment="1">
      <alignment horizontal="center" vertical="center"/>
    </xf>
    <xf numFmtId="0" fontId="8" fillId="4" borderId="74" xfId="0" applyFont="1" applyFill="1" applyBorder="1" applyAlignment="1">
      <alignment horizontal="center" vertical="top"/>
    </xf>
    <xf numFmtId="0" fontId="8" fillId="4" borderId="74" xfId="0" applyFont="1" applyFill="1" applyBorder="1" applyAlignment="1">
      <alignment vertical="top"/>
    </xf>
    <xf numFmtId="49" fontId="8" fillId="17"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top" wrapText="1"/>
    </xf>
    <xf numFmtId="0" fontId="8" fillId="17" borderId="74" xfId="0" applyNumberFormat="1" applyFont="1" applyFill="1" applyBorder="1" applyAlignment="1">
      <alignment vertical="center"/>
    </xf>
    <xf numFmtId="49" fontId="8" fillId="5" borderId="74" xfId="0" applyNumberFormat="1" applyFont="1" applyFill="1" applyBorder="1" applyAlignment="1">
      <alignment horizontal="center" vertical="center" wrapText="1"/>
    </xf>
    <xf numFmtId="49" fontId="8" fillId="4" borderId="74" xfId="0" applyNumberFormat="1" applyFont="1" applyFill="1" applyBorder="1" applyAlignment="1">
      <alignment vertical="center" wrapText="1"/>
    </xf>
    <xf numFmtId="0" fontId="26" fillId="17" borderId="74" xfId="0" applyFont="1" applyFill="1" applyBorder="1">
      <alignment vertical="center"/>
    </xf>
    <xf numFmtId="0" fontId="26" fillId="0" borderId="74" xfId="1" applyFont="1" applyBorder="1" applyAlignment="1">
      <alignment vertical="top" wrapText="1"/>
    </xf>
    <xf numFmtId="0" fontId="8" fillId="4" borderId="74" xfId="0" applyFont="1" applyFill="1" applyBorder="1" applyAlignment="1">
      <alignment horizontal="center" vertical="center" wrapText="1"/>
    </xf>
    <xf numFmtId="49" fontId="8" fillId="4" borderId="74" xfId="0" applyNumberFormat="1" applyFont="1" applyFill="1" applyBorder="1" applyAlignment="1">
      <alignment vertical="top"/>
    </xf>
    <xf numFmtId="0" fontId="16" fillId="4" borderId="74" xfId="0" applyFont="1" applyFill="1" applyBorder="1" applyAlignment="1">
      <alignment horizontal="center" vertical="center"/>
    </xf>
    <xf numFmtId="0" fontId="16" fillId="4" borderId="74" xfId="0" applyFont="1" applyFill="1" applyBorder="1" applyAlignment="1">
      <alignment horizontal="center" vertical="center" wrapText="1"/>
    </xf>
    <xf numFmtId="0" fontId="16" fillId="4" borderId="74" xfId="0" applyNumberFormat="1" applyFont="1" applyFill="1" applyBorder="1" applyAlignment="1">
      <alignment horizontal="left" vertical="top" wrapText="1"/>
    </xf>
    <xf numFmtId="49" fontId="8" fillId="10" borderId="79" xfId="0" applyNumberFormat="1" applyFont="1" applyFill="1" applyBorder="1" applyAlignment="1">
      <alignment horizontal="center" vertical="center" wrapText="1"/>
    </xf>
    <xf numFmtId="0" fontId="8" fillId="4" borderId="79" xfId="0" applyNumberFormat="1" applyFont="1" applyFill="1" applyBorder="1" applyAlignment="1">
      <alignment horizontal="center" vertical="center"/>
    </xf>
    <xf numFmtId="0" fontId="8" fillId="22" borderId="74" xfId="2"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49" fontId="8" fillId="4" borderId="77" xfId="0" applyNumberFormat="1" applyFont="1" applyFill="1" applyBorder="1" applyAlignment="1">
      <alignment vertical="center"/>
    </xf>
    <xf numFmtId="0" fontId="8" fillId="4" borderId="77" xfId="0" applyFont="1" applyFill="1" applyBorder="1" applyAlignment="1">
      <alignment vertical="center"/>
    </xf>
    <xf numFmtId="0" fontId="8" fillId="4" borderId="77" xfId="0" applyFont="1" applyFill="1" applyBorder="1" applyAlignment="1">
      <alignment vertical="top"/>
    </xf>
    <xf numFmtId="0" fontId="8" fillId="4" borderId="77" xfId="0" applyFont="1" applyFill="1" applyBorder="1" applyAlignment="1">
      <alignment horizontal="left" vertical="center" wrapText="1"/>
    </xf>
    <xf numFmtId="0" fontId="26" fillId="0" borderId="74" xfId="5" applyFont="1" applyBorder="1">
      <alignment vertical="center"/>
    </xf>
    <xf numFmtId="0" fontId="26" fillId="0" borderId="74" xfId="5" applyFont="1" applyBorder="1" applyAlignment="1">
      <alignment vertical="top"/>
    </xf>
    <xf numFmtId="0" fontId="23" fillId="0" borderId="74" xfId="5" applyFont="1" applyFill="1" applyBorder="1" applyAlignment="1">
      <alignment horizontal="left" vertical="top" wrapText="1"/>
    </xf>
    <xf numFmtId="0" fontId="23" fillId="0" borderId="74" xfId="1" applyNumberFormat="1" applyFont="1" applyFill="1" applyBorder="1" applyAlignment="1">
      <alignment vertical="top" wrapText="1"/>
    </xf>
    <xf numFmtId="0" fontId="23" fillId="17" borderId="74" xfId="1" applyNumberFormat="1" applyFont="1" applyFill="1" applyBorder="1" applyAlignment="1">
      <alignment vertical="top" wrapText="1"/>
    </xf>
    <xf numFmtId="0" fontId="8" fillId="4" borderId="74" xfId="0" applyNumberFormat="1" applyFont="1" applyFill="1" applyBorder="1" applyAlignment="1">
      <alignment horizontal="left" vertical="top" wrapText="1"/>
    </xf>
    <xf numFmtId="0" fontId="26" fillId="0" borderId="87" xfId="5" applyFont="1" applyBorder="1" applyAlignment="1">
      <alignment horizontal="center" vertical="center"/>
    </xf>
    <xf numFmtId="0" fontId="26" fillId="18" borderId="87" xfId="8" applyFont="1" applyFill="1" applyBorder="1" applyAlignment="1">
      <alignment horizontal="center" vertical="center"/>
    </xf>
    <xf numFmtId="49" fontId="8" fillId="4" borderId="87" xfId="4" applyNumberFormat="1" applyFont="1" applyFill="1" applyBorder="1" applyAlignment="1">
      <alignment horizontal="left" vertical="center"/>
    </xf>
    <xf numFmtId="0" fontId="8" fillId="22" borderId="87" xfId="2" applyNumberFormat="1" applyFont="1" applyFill="1" applyBorder="1" applyAlignment="1">
      <alignment horizontal="center" vertical="center" wrapText="1"/>
    </xf>
    <xf numFmtId="0" fontId="26" fillId="0" borderId="87" xfId="5" applyFont="1" applyBorder="1">
      <alignment vertical="center"/>
    </xf>
    <xf numFmtId="0" fontId="26" fillId="0" borderId="87" xfId="5" applyFont="1" applyBorder="1" applyAlignment="1">
      <alignment vertical="top"/>
    </xf>
    <xf numFmtId="0" fontId="26" fillId="0" borderId="87" xfId="5" applyNumberFormat="1" applyFont="1" applyBorder="1" applyAlignment="1">
      <alignment horizontal="left" vertical="top"/>
    </xf>
    <xf numFmtId="49" fontId="8" fillId="4" borderId="87" xfId="4" applyNumberFormat="1" applyFont="1" applyFill="1" applyBorder="1" applyAlignment="1">
      <alignment vertical="center"/>
    </xf>
    <xf numFmtId="0" fontId="26" fillId="0" borderId="87" xfId="9" applyFont="1" applyBorder="1" applyAlignment="1">
      <alignment horizontal="center" vertical="center"/>
    </xf>
    <xf numFmtId="0" fontId="26" fillId="0" borderId="87" xfId="9" applyFont="1" applyBorder="1">
      <alignment vertical="center"/>
    </xf>
    <xf numFmtId="0" fontId="26" fillId="0" borderId="87" xfId="9" applyFont="1" applyBorder="1" applyAlignment="1">
      <alignment vertical="top" wrapText="1"/>
    </xf>
    <xf numFmtId="0" fontId="26" fillId="0" borderId="87" xfId="9" applyNumberFormat="1" applyFont="1" applyBorder="1" applyAlignment="1">
      <alignment horizontal="left" vertical="top" wrapText="1"/>
    </xf>
    <xf numFmtId="0" fontId="26" fillId="0" borderId="87" xfId="9" applyFont="1" applyBorder="1" applyAlignment="1">
      <alignment vertical="center" wrapText="1"/>
    </xf>
    <xf numFmtId="0" fontId="26" fillId="0" borderId="87" xfId="5" applyFont="1" applyBorder="1" applyAlignment="1">
      <alignment vertical="top" wrapText="1"/>
    </xf>
    <xf numFmtId="0" fontId="26" fillId="0" borderId="87" xfId="5" applyNumberFormat="1" applyFont="1" applyBorder="1" applyAlignment="1">
      <alignment horizontal="left" vertical="top" wrapText="1"/>
    </xf>
    <xf numFmtId="49" fontId="8" fillId="17" borderId="87" xfId="4" applyNumberFormat="1" applyFont="1" applyFill="1" applyBorder="1" applyAlignment="1">
      <alignment vertical="center"/>
    </xf>
    <xf numFmtId="0" fontId="8" fillId="0" borderId="87" xfId="7" applyFont="1" applyBorder="1" applyAlignment="1">
      <alignment horizontal="center" vertical="center"/>
    </xf>
    <xf numFmtId="49" fontId="8" fillId="4" borderId="87" xfId="0" applyNumberFormat="1" applyFont="1" applyFill="1" applyBorder="1" applyAlignment="1">
      <alignment vertical="center"/>
    </xf>
    <xf numFmtId="49" fontId="8" fillId="4" borderId="87" xfId="0" applyNumberFormat="1" applyFont="1" applyFill="1" applyBorder="1" applyAlignment="1">
      <alignment horizontal="center" vertical="center"/>
    </xf>
    <xf numFmtId="0" fontId="8" fillId="18" borderId="87" xfId="7" applyNumberFormat="1" applyFont="1" applyFill="1" applyBorder="1" applyAlignment="1">
      <alignment horizontal="center" vertical="center" wrapText="1"/>
    </xf>
    <xf numFmtId="0" fontId="26" fillId="0" borderId="87" xfId="9" applyFont="1" applyBorder="1" applyAlignment="1">
      <alignment vertical="top"/>
    </xf>
    <xf numFmtId="0" fontId="26" fillId="0" borderId="87" xfId="9" applyNumberFormat="1" applyFont="1" applyBorder="1" applyAlignment="1">
      <alignment vertical="top" wrapText="1"/>
    </xf>
    <xf numFmtId="0" fontId="26" fillId="0" borderId="87" xfId="9" applyNumberFormat="1" applyFont="1" applyBorder="1" applyAlignment="1">
      <alignment vertical="top"/>
    </xf>
    <xf numFmtId="0" fontId="46" fillId="0" borderId="87" xfId="9" applyNumberFormat="1" applyFont="1" applyBorder="1" applyAlignment="1">
      <alignment vertical="top" wrapText="1"/>
    </xf>
    <xf numFmtId="0" fontId="26" fillId="0" borderId="87" xfId="9" applyNumberFormat="1" applyFont="1" applyFill="1" applyBorder="1" applyAlignment="1">
      <alignment vertical="top"/>
    </xf>
    <xf numFmtId="0" fontId="26" fillId="0" borderId="87" xfId="9" applyNumberFormat="1" applyFont="1" applyFill="1" applyBorder="1" applyAlignment="1">
      <alignment vertical="top" wrapText="1"/>
    </xf>
    <xf numFmtId="0" fontId="8" fillId="0" borderId="87" xfId="2" applyNumberFormat="1" applyFont="1" applyFill="1" applyBorder="1" applyAlignment="1">
      <alignment horizontal="left" vertical="top" wrapText="1"/>
    </xf>
    <xf numFmtId="0" fontId="26" fillId="0" borderId="87" xfId="10" applyFont="1" applyBorder="1">
      <alignment vertical="center"/>
    </xf>
    <xf numFmtId="0" fontId="26" fillId="0" borderId="87" xfId="10" applyFont="1" applyBorder="1" applyAlignment="1">
      <alignment vertical="top"/>
    </xf>
    <xf numFmtId="0" fontId="26" fillId="0" borderId="87" xfId="8" applyFont="1" applyBorder="1" applyAlignment="1">
      <alignment horizontal="center" vertical="center"/>
    </xf>
    <xf numFmtId="0" fontId="26" fillId="0" borderId="87" xfId="1" applyFont="1" applyBorder="1" applyAlignment="1">
      <alignment horizontal="center" vertical="center"/>
    </xf>
    <xf numFmtId="0" fontId="39" fillId="0" borderId="87" xfId="1" applyFont="1" applyBorder="1">
      <alignment vertical="center"/>
    </xf>
    <xf numFmtId="0" fontId="26" fillId="0" borderId="87" xfId="1" applyFont="1" applyBorder="1">
      <alignment vertical="center"/>
    </xf>
    <xf numFmtId="0" fontId="26" fillId="0" borderId="87" xfId="1" applyNumberFormat="1" applyFont="1" applyFill="1" applyBorder="1" applyAlignment="1">
      <alignment vertical="top" wrapText="1"/>
    </xf>
    <xf numFmtId="0" fontId="26" fillId="0" borderId="87" xfId="1" applyNumberFormat="1" applyFont="1" applyBorder="1" applyAlignment="1">
      <alignment vertical="top" wrapText="1"/>
    </xf>
    <xf numFmtId="49" fontId="8" fillId="17" borderId="87" xfId="0" applyNumberFormat="1" applyFont="1" applyFill="1" applyBorder="1" applyAlignment="1">
      <alignment horizontal="center" vertical="center"/>
    </xf>
    <xf numFmtId="0" fontId="26" fillId="0" borderId="87" xfId="9" applyNumberFormat="1" applyFont="1" applyBorder="1">
      <alignment vertical="center"/>
    </xf>
    <xf numFmtId="49" fontId="8" fillId="9" borderId="87" xfId="0" applyNumberFormat="1" applyFont="1" applyFill="1" applyBorder="1" applyAlignment="1">
      <alignment horizontal="center" vertical="center" wrapText="1"/>
    </xf>
    <xf numFmtId="0" fontId="26" fillId="17" borderId="87" xfId="9" applyNumberFormat="1" applyFont="1" applyFill="1" applyBorder="1" applyAlignment="1">
      <alignment vertical="top" wrapText="1"/>
    </xf>
    <xf numFmtId="0" fontId="8" fillId="25" borderId="87" xfId="7" applyNumberFormat="1" applyFont="1" applyFill="1" applyBorder="1" applyAlignment="1">
      <alignment horizontal="center" vertical="center" wrapText="1"/>
    </xf>
    <xf numFmtId="49" fontId="8" fillId="17" borderId="87" xfId="4" applyNumberFormat="1" applyFont="1" applyFill="1" applyBorder="1" applyAlignment="1">
      <alignment horizontal="left" vertical="center"/>
    </xf>
    <xf numFmtId="0" fontId="26" fillId="0" borderId="87" xfId="5" applyNumberFormat="1" applyFont="1" applyFill="1" applyBorder="1" applyAlignment="1">
      <alignment horizontal="left" vertical="top" wrapText="1"/>
    </xf>
    <xf numFmtId="0" fontId="26" fillId="17" borderId="87" xfId="0" applyFont="1" applyFill="1" applyBorder="1">
      <alignment vertical="center"/>
    </xf>
    <xf numFmtId="0" fontId="26" fillId="0" borderId="87" xfId="1" applyFont="1" applyFill="1" applyBorder="1">
      <alignment vertical="center"/>
    </xf>
    <xf numFmtId="0" fontId="46" fillId="0" borderId="87" xfId="1" applyNumberFormat="1" applyFont="1" applyFill="1" applyBorder="1" applyAlignment="1">
      <alignment vertical="top" wrapText="1"/>
    </xf>
    <xf numFmtId="0" fontId="46" fillId="0" borderId="87" xfId="5" applyNumberFormat="1" applyFont="1" applyFill="1" applyBorder="1" applyAlignment="1">
      <alignment horizontal="left" vertical="top" wrapText="1"/>
    </xf>
    <xf numFmtId="0" fontId="26" fillId="0" borderId="87" xfId="1" applyFont="1" applyFill="1" applyBorder="1" applyAlignment="1">
      <alignment vertical="top" wrapText="1"/>
    </xf>
    <xf numFmtId="0" fontId="26" fillId="0" borderId="87" xfId="1" applyFont="1" applyFill="1" applyBorder="1" applyAlignment="1">
      <alignment vertical="top"/>
    </xf>
    <xf numFmtId="0" fontId="26" fillId="0" borderId="87" xfId="1" applyFont="1" applyBorder="1" applyAlignment="1">
      <alignment vertical="top" wrapText="1"/>
    </xf>
    <xf numFmtId="0" fontId="26" fillId="17" borderId="87" xfId="1" applyFont="1" applyFill="1" applyBorder="1">
      <alignment vertical="center"/>
    </xf>
    <xf numFmtId="0" fontId="26" fillId="17" borderId="87" xfId="1" applyFont="1" applyFill="1" applyBorder="1" applyAlignment="1">
      <alignment vertical="center" wrapText="1"/>
    </xf>
    <xf numFmtId="49" fontId="8" fillId="4" borderId="87" xfId="0" applyNumberFormat="1" applyFont="1" applyFill="1" applyBorder="1" applyAlignment="1">
      <alignment horizontal="left" vertical="center"/>
    </xf>
    <xf numFmtId="0" fontId="8" fillId="4" borderId="87" xfId="0" applyFont="1" applyFill="1" applyBorder="1" applyAlignment="1">
      <alignment horizontal="center" vertical="center"/>
    </xf>
    <xf numFmtId="0" fontId="23" fillId="4" borderId="87" xfId="0" applyNumberFormat="1" applyFont="1" applyFill="1" applyBorder="1" applyAlignment="1">
      <alignment vertical="top" wrapText="1"/>
    </xf>
    <xf numFmtId="0" fontId="8" fillId="17" borderId="87" xfId="0" applyNumberFormat="1" applyFont="1" applyFill="1" applyBorder="1" applyAlignment="1">
      <alignment vertical="top" wrapText="1"/>
    </xf>
    <xf numFmtId="49" fontId="8" fillId="17" borderId="87" xfId="0" applyNumberFormat="1" applyFont="1" applyFill="1" applyBorder="1" applyAlignment="1">
      <alignment vertical="top" wrapText="1"/>
    </xf>
    <xf numFmtId="0" fontId="26" fillId="17" borderId="87" xfId="4" applyFont="1" applyFill="1" applyBorder="1" applyAlignment="1">
      <alignment horizontal="left" vertical="center"/>
    </xf>
    <xf numFmtId="49" fontId="8" fillId="4" borderId="87" xfId="4" applyNumberFormat="1" applyFont="1" applyFill="1" applyBorder="1" applyAlignment="1">
      <alignment horizontal="center" vertical="center"/>
    </xf>
    <xf numFmtId="49" fontId="8" fillId="9" borderId="87" xfId="4" applyNumberFormat="1" applyFont="1" applyFill="1" applyBorder="1" applyAlignment="1">
      <alignment horizontal="center" vertical="center" wrapText="1"/>
    </xf>
    <xf numFmtId="0" fontId="8" fillId="4" borderId="87" xfId="4" applyFont="1" applyFill="1" applyBorder="1" applyAlignment="1">
      <alignment horizontal="center" vertical="center" wrapText="1"/>
    </xf>
    <xf numFmtId="0" fontId="8" fillId="4" borderId="87" xfId="4" applyFont="1" applyFill="1" applyBorder="1" applyAlignment="1">
      <alignment vertical="center"/>
    </xf>
    <xf numFmtId="49" fontId="8" fillId="4" borderId="87" xfId="4" applyNumberFormat="1" applyFont="1" applyFill="1" applyBorder="1" applyAlignment="1">
      <alignment vertical="top" wrapText="1"/>
    </xf>
    <xf numFmtId="0" fontId="8" fillId="4" borderId="87" xfId="4" applyNumberFormat="1" applyFont="1" applyFill="1" applyBorder="1" applyAlignment="1">
      <alignment horizontal="left" vertical="top" wrapText="1"/>
    </xf>
    <xf numFmtId="0" fontId="8" fillId="4" borderId="87" xfId="4" applyFont="1" applyFill="1" applyBorder="1" applyAlignment="1">
      <alignment horizontal="center" vertical="center"/>
    </xf>
    <xf numFmtId="0" fontId="8" fillId="17" borderId="87" xfId="4" applyNumberFormat="1" applyFont="1" applyFill="1" applyBorder="1" applyAlignment="1">
      <alignment vertical="center"/>
    </xf>
    <xf numFmtId="0" fontId="8" fillId="4" borderId="87" xfId="4" applyFont="1" applyFill="1" applyBorder="1" applyAlignment="1">
      <alignment vertical="top"/>
    </xf>
    <xf numFmtId="49" fontId="8" fillId="4" borderId="87" xfId="4" applyNumberFormat="1" applyFont="1" applyFill="1" applyBorder="1" applyAlignment="1">
      <alignment vertical="top"/>
    </xf>
    <xf numFmtId="0" fontId="8" fillId="4" borderId="87" xfId="4" applyFont="1" applyFill="1" applyBorder="1" applyAlignment="1">
      <alignment vertical="top" wrapText="1"/>
    </xf>
    <xf numFmtId="0" fontId="16" fillId="4" borderId="87" xfId="4" applyFont="1" applyFill="1" applyBorder="1" applyAlignment="1">
      <alignment horizontal="center" vertical="center"/>
    </xf>
    <xf numFmtId="0" fontId="16" fillId="4" borderId="87" xfId="4" applyFont="1" applyFill="1" applyBorder="1" applyAlignment="1">
      <alignment horizontal="center" vertical="center" wrapText="1"/>
    </xf>
    <xf numFmtId="0" fontId="16" fillId="4" borderId="87" xfId="4" applyNumberFormat="1" applyFont="1" applyFill="1" applyBorder="1" applyAlignment="1">
      <alignment horizontal="left" vertical="top" wrapText="1"/>
    </xf>
    <xf numFmtId="0" fontId="26" fillId="17" borderId="87" xfId="1" applyFont="1" applyFill="1" applyBorder="1" applyAlignment="1">
      <alignment horizontal="center" vertical="center"/>
    </xf>
    <xf numFmtId="0" fontId="26" fillId="0" borderId="87" xfId="1" applyFont="1" applyBorder="1" applyAlignment="1">
      <alignment vertical="center" wrapText="1"/>
    </xf>
    <xf numFmtId="0" fontId="8" fillId="17" borderId="87" xfId="3" applyNumberFormat="1" applyFont="1" applyFill="1" applyBorder="1" applyAlignment="1">
      <alignment horizontal="left" vertical="top" wrapText="1"/>
    </xf>
    <xf numFmtId="0" fontId="40" fillId="0" borderId="87" xfId="8" applyFont="1" applyBorder="1">
      <alignment vertical="center"/>
    </xf>
    <xf numFmtId="0" fontId="40" fillId="0" borderId="87" xfId="8" applyFont="1" applyBorder="1" applyAlignment="1">
      <alignment horizontal="center" vertical="center"/>
    </xf>
    <xf numFmtId="0" fontId="40" fillId="0" borderId="87" xfId="8" applyFont="1" applyBorder="1" applyAlignment="1">
      <alignment vertical="top"/>
    </xf>
    <xf numFmtId="0" fontId="36" fillId="24" borderId="88" xfId="8" applyFont="1" applyFill="1" applyBorder="1" applyAlignment="1">
      <alignment horizontal="center" vertical="center" wrapText="1"/>
    </xf>
    <xf numFmtId="0" fontId="36" fillId="24" borderId="89" xfId="8" applyFont="1" applyFill="1" applyBorder="1" applyAlignment="1">
      <alignment horizontal="center" vertical="center" wrapText="1"/>
    </xf>
    <xf numFmtId="0" fontId="35" fillId="23" borderId="89" xfId="6" applyNumberFormat="1" applyFont="1" applyFill="1" applyBorder="1" applyAlignment="1">
      <alignment horizontal="center" vertical="center" wrapText="1"/>
    </xf>
    <xf numFmtId="0" fontId="36" fillId="24" borderId="90" xfId="8" applyFont="1" applyFill="1" applyBorder="1" applyAlignment="1">
      <alignment horizontal="center" vertical="center" wrapText="1"/>
    </xf>
    <xf numFmtId="0" fontId="26" fillId="0" borderId="91" xfId="5" applyFont="1" applyBorder="1" applyAlignment="1">
      <alignment horizontal="center" vertical="center"/>
    </xf>
    <xf numFmtId="0" fontId="26" fillId="0" borderId="92" xfId="5" applyFont="1" applyBorder="1" applyAlignment="1">
      <alignment vertical="center" wrapText="1"/>
    </xf>
    <xf numFmtId="0" fontId="26" fillId="0" borderId="92" xfId="9" applyFont="1" applyBorder="1" applyAlignment="1">
      <alignment vertical="center" wrapText="1"/>
    </xf>
    <xf numFmtId="0" fontId="26" fillId="4" borderId="92" xfId="0" applyFont="1" applyFill="1" applyBorder="1" applyAlignment="1">
      <alignment horizontal="left" vertical="center"/>
    </xf>
    <xf numFmtId="0" fontId="26" fillId="0" borderId="92" xfId="9" applyFont="1" applyBorder="1" applyAlignment="1">
      <alignment vertical="top" wrapText="1"/>
    </xf>
    <xf numFmtId="0" fontId="26" fillId="0" borderId="92" xfId="9" applyFont="1" applyBorder="1">
      <alignment vertical="center"/>
    </xf>
    <xf numFmtId="0" fontId="26" fillId="0" borderId="92" xfId="1" applyFont="1" applyBorder="1">
      <alignment vertical="center"/>
    </xf>
    <xf numFmtId="0" fontId="26" fillId="0" borderId="92" xfId="9" applyFont="1" applyFill="1" applyBorder="1" applyAlignment="1">
      <alignment horizontal="left" vertical="top" wrapText="1"/>
    </xf>
    <xf numFmtId="0" fontId="26" fillId="0" borderId="92" xfId="1" applyFont="1" applyFill="1" applyBorder="1">
      <alignment vertical="center"/>
    </xf>
    <xf numFmtId="0" fontId="26" fillId="0" borderId="92" xfId="1" applyFont="1" applyFill="1" applyBorder="1" applyAlignment="1">
      <alignment horizontal="left" vertical="center"/>
    </xf>
    <xf numFmtId="49" fontId="23" fillId="17" borderId="92" xfId="0" applyNumberFormat="1" applyFont="1" applyFill="1" applyBorder="1" applyAlignment="1">
      <alignment vertical="top" wrapText="1"/>
    </xf>
    <xf numFmtId="49" fontId="8" fillId="17" borderId="92" xfId="0" applyNumberFormat="1" applyFont="1" applyFill="1" applyBorder="1" applyAlignment="1">
      <alignment vertical="top" wrapText="1"/>
    </xf>
    <xf numFmtId="0" fontId="8" fillId="17" borderId="92" xfId="0" applyNumberFormat="1" applyFont="1" applyFill="1" applyBorder="1" applyAlignment="1">
      <alignment vertical="top" wrapText="1"/>
    </xf>
    <xf numFmtId="0" fontId="26" fillId="17" borderId="92" xfId="1" applyFont="1" applyFill="1" applyBorder="1" applyAlignment="1">
      <alignment vertical="center"/>
    </xf>
    <xf numFmtId="0" fontId="26" fillId="0" borderId="92" xfId="9" applyFont="1" applyFill="1" applyBorder="1">
      <alignment vertical="center"/>
    </xf>
    <xf numFmtId="0" fontId="26" fillId="17" borderId="92" xfId="5" applyFont="1" applyFill="1" applyBorder="1" applyAlignment="1">
      <alignment vertical="center" wrapText="1"/>
    </xf>
    <xf numFmtId="0" fontId="40" fillId="17" borderId="92" xfId="8" applyFont="1" applyFill="1" applyBorder="1" applyAlignment="1">
      <alignment vertical="top" wrapText="1"/>
    </xf>
    <xf numFmtId="0" fontId="40" fillId="17" borderId="92" xfId="8" applyFont="1" applyFill="1" applyBorder="1" applyAlignment="1">
      <alignment vertical="top"/>
    </xf>
    <xf numFmtId="0" fontId="26" fillId="18" borderId="93" xfId="8" applyFont="1" applyFill="1" applyBorder="1" applyAlignment="1">
      <alignment horizontal="center" vertical="center"/>
    </xf>
    <xf numFmtId="49" fontId="8" fillId="4" borderId="93" xfId="4" applyNumberFormat="1" applyFont="1" applyFill="1" applyBorder="1" applyAlignment="1">
      <alignment horizontal="left" vertical="center"/>
    </xf>
    <xf numFmtId="49" fontId="8" fillId="4" borderId="93" xfId="4" applyNumberFormat="1" applyFont="1" applyFill="1" applyBorder="1" applyAlignment="1">
      <alignment vertical="center"/>
    </xf>
    <xf numFmtId="0" fontId="26" fillId="0" borderId="93" xfId="5" applyFont="1" applyBorder="1" applyAlignment="1">
      <alignment horizontal="center" vertical="center"/>
    </xf>
    <xf numFmtId="0" fontId="8" fillId="22" borderId="93" xfId="2" applyNumberFormat="1" applyFont="1" applyFill="1" applyBorder="1" applyAlignment="1">
      <alignment horizontal="center" vertical="center" wrapText="1"/>
    </xf>
    <xf numFmtId="0" fontId="26" fillId="0" borderId="93" xfId="5" applyFont="1" applyBorder="1">
      <alignment vertical="center"/>
    </xf>
    <xf numFmtId="0" fontId="26" fillId="0" borderId="93" xfId="5" applyFont="1" applyBorder="1" applyAlignment="1">
      <alignment vertical="top"/>
    </xf>
    <xf numFmtId="0" fontId="26" fillId="0" borderId="93" xfId="5" applyNumberFormat="1" applyFont="1" applyBorder="1" applyAlignment="1">
      <alignment horizontal="left" vertical="top"/>
    </xf>
    <xf numFmtId="0" fontId="26" fillId="0" borderId="94" xfId="5" applyFont="1" applyBorder="1" applyAlignment="1">
      <alignment vertical="center" wrapText="1"/>
    </xf>
    <xf numFmtId="49" fontId="9" fillId="11" borderId="88" xfId="0" applyNumberFormat="1" applyFont="1" applyFill="1" applyBorder="1" applyAlignment="1">
      <alignment horizontal="center" vertical="center" wrapText="1"/>
    </xf>
    <xf numFmtId="49" fontId="9" fillId="11" borderId="89" xfId="0" applyNumberFormat="1" applyFont="1" applyFill="1" applyBorder="1" applyAlignment="1">
      <alignment horizontal="center" vertical="center" wrapText="1"/>
    </xf>
    <xf numFmtId="49" fontId="9" fillId="11" borderId="90" xfId="0" applyNumberFormat="1" applyFont="1" applyFill="1" applyBorder="1" applyAlignment="1">
      <alignment horizontal="center" vertical="center" wrapText="1"/>
    </xf>
    <xf numFmtId="0" fontId="8" fillId="4" borderId="91" xfId="0" applyNumberFormat="1" applyFont="1" applyFill="1" applyBorder="1" applyAlignment="1">
      <alignment horizontal="center" vertical="center"/>
    </xf>
    <xf numFmtId="49" fontId="8" fillId="4" borderId="87" xfId="0" applyNumberFormat="1" applyFont="1" applyFill="1" applyBorder="1" applyAlignment="1">
      <alignment horizontal="center" vertical="center" wrapText="1"/>
    </xf>
    <xf numFmtId="0" fontId="8" fillId="4" borderId="87" xfId="0" applyFont="1" applyFill="1" applyBorder="1" applyAlignment="1">
      <alignment vertical="center"/>
    </xf>
    <xf numFmtId="0" fontId="8" fillId="4" borderId="87" xfId="0" applyFont="1" applyFill="1" applyBorder="1" applyAlignment="1">
      <alignment vertical="top"/>
    </xf>
    <xf numFmtId="0" fontId="8" fillId="4" borderId="87" xfId="0" applyFont="1" applyFill="1" applyBorder="1" applyAlignment="1">
      <alignment vertical="top" wrapText="1"/>
    </xf>
    <xf numFmtId="0" fontId="8" fillId="4" borderId="92" xfId="0" applyFont="1" applyFill="1" applyBorder="1" applyAlignment="1">
      <alignment vertical="center"/>
    </xf>
    <xf numFmtId="49" fontId="8" fillId="17" borderId="87" xfId="0" applyNumberFormat="1" applyFont="1" applyFill="1" applyBorder="1" applyAlignment="1">
      <alignment vertical="center"/>
    </xf>
    <xf numFmtId="49" fontId="8" fillId="4" borderId="87" xfId="0" applyNumberFormat="1" applyFont="1" applyFill="1" applyBorder="1" applyAlignment="1">
      <alignment horizontal="center" vertical="top"/>
    </xf>
    <xf numFmtId="49" fontId="8" fillId="4" borderId="87" xfId="0" applyNumberFormat="1" applyFont="1" applyFill="1" applyBorder="1" applyAlignment="1">
      <alignment vertical="top" wrapText="1"/>
    </xf>
    <xf numFmtId="0" fontId="29" fillId="4" borderId="92" xfId="0" applyFont="1" applyFill="1" applyBorder="1" applyAlignment="1">
      <alignment vertical="center"/>
    </xf>
    <xf numFmtId="0" fontId="8" fillId="17" borderId="87" xfId="0" applyFont="1" applyFill="1" applyBorder="1" applyAlignment="1">
      <alignment vertical="top" wrapText="1"/>
    </xf>
    <xf numFmtId="0" fontId="29" fillId="4" borderId="92" xfId="0" applyFont="1" applyFill="1" applyBorder="1" applyAlignment="1">
      <alignment vertical="center" wrapText="1"/>
    </xf>
    <xf numFmtId="49" fontId="23" fillId="4" borderId="87" xfId="0" applyNumberFormat="1" applyFont="1" applyFill="1" applyBorder="1" applyAlignment="1">
      <alignment vertical="top" wrapText="1"/>
    </xf>
    <xf numFmtId="0" fontId="8" fillId="4" borderId="87" xfId="0" applyFont="1" applyFill="1" applyBorder="1" applyAlignment="1">
      <alignment horizontal="center" vertical="top"/>
    </xf>
    <xf numFmtId="0" fontId="8" fillId="4" borderId="92" xfId="0" applyFont="1" applyFill="1" applyBorder="1" applyAlignment="1">
      <alignment vertical="center" wrapText="1"/>
    </xf>
    <xf numFmtId="0" fontId="8" fillId="4" borderId="87" xfId="0" applyNumberFormat="1" applyFont="1" applyFill="1" applyBorder="1" applyAlignment="1">
      <alignment horizontal="center" vertical="center"/>
    </xf>
    <xf numFmtId="0" fontId="26" fillId="4" borderId="95" xfId="0" applyFont="1" applyFill="1" applyBorder="1" applyAlignment="1">
      <alignment horizontal="left" vertical="center"/>
    </xf>
    <xf numFmtId="49" fontId="8" fillId="17" borderId="74" xfId="0" applyNumberFormat="1" applyFont="1" applyFill="1" applyBorder="1" applyAlignment="1">
      <alignment horizontal="left" vertical="top" wrapText="1"/>
    </xf>
    <xf numFmtId="0" fontId="8" fillId="4" borderId="73" xfId="0" applyFont="1" applyFill="1" applyBorder="1" applyAlignment="1">
      <alignment vertical="center"/>
    </xf>
    <xf numFmtId="49" fontId="8" fillId="4" borderId="74" xfId="0" applyNumberFormat="1" applyFont="1" applyFill="1" applyBorder="1" applyAlignment="1">
      <alignment horizontal="left" vertical="center" wrapText="1"/>
    </xf>
    <xf numFmtId="49" fontId="8" fillId="4" borderId="74" xfId="0" applyNumberFormat="1" applyFont="1" applyFill="1" applyBorder="1" applyAlignment="1">
      <alignment horizontal="left" vertical="top" wrapText="1"/>
    </xf>
    <xf numFmtId="0" fontId="8" fillId="4" borderId="73" xfId="0" applyFont="1" applyFill="1" applyBorder="1" applyAlignment="1">
      <alignment vertical="center" wrapText="1"/>
    </xf>
    <xf numFmtId="49" fontId="8" fillId="4" borderId="68" xfId="0" applyNumberFormat="1" applyFont="1" applyFill="1" applyBorder="1" applyAlignment="1">
      <alignment horizontal="center" vertical="center" wrapText="1"/>
    </xf>
    <xf numFmtId="49" fontId="8" fillId="4" borderId="68" xfId="0" applyNumberFormat="1" applyFont="1" applyFill="1" applyBorder="1" applyAlignment="1">
      <alignment vertical="center"/>
    </xf>
    <xf numFmtId="0" fontId="8" fillId="4" borderId="68" xfId="0" applyFont="1" applyFill="1" applyBorder="1" applyAlignment="1">
      <alignment horizontal="center" vertical="center"/>
    </xf>
    <xf numFmtId="49" fontId="8" fillId="9" borderId="68" xfId="0" applyNumberFormat="1" applyFont="1" applyFill="1" applyBorder="1" applyAlignment="1">
      <alignment horizontal="center" vertical="center" wrapText="1"/>
    </xf>
    <xf numFmtId="0" fontId="8" fillId="4" borderId="68" xfId="0" applyFont="1" applyFill="1" applyBorder="1" applyAlignment="1">
      <alignment vertical="center"/>
    </xf>
    <xf numFmtId="0" fontId="8" fillId="4" borderId="68" xfId="0" applyFont="1" applyFill="1" applyBorder="1" applyAlignment="1">
      <alignment vertical="top"/>
    </xf>
    <xf numFmtId="49" fontId="8" fillId="4" borderId="68" xfId="0" applyNumberFormat="1" applyFont="1" applyFill="1" applyBorder="1" applyAlignment="1">
      <alignment vertical="top" wrapText="1"/>
    </xf>
    <xf numFmtId="0" fontId="8" fillId="4" borderId="69" xfId="0" applyFont="1" applyFill="1" applyBorder="1" applyAlignment="1">
      <alignment vertical="center"/>
    </xf>
    <xf numFmtId="49" fontId="8" fillId="4" borderId="68" xfId="0" applyNumberFormat="1" applyFont="1" applyFill="1" applyBorder="1" applyAlignment="1">
      <alignment horizontal="center" vertical="center"/>
    </xf>
    <xf numFmtId="0" fontId="8" fillId="4" borderId="68" xfId="0" applyNumberFormat="1" applyFont="1" applyFill="1" applyBorder="1" applyAlignment="1">
      <alignment vertical="top" wrapText="1"/>
    </xf>
    <xf numFmtId="49" fontId="8" fillId="4" borderId="65" xfId="0" applyNumberFormat="1" applyFont="1" applyFill="1" applyBorder="1" applyAlignment="1">
      <alignment horizontal="center" vertical="center"/>
    </xf>
    <xf numFmtId="0" fontId="29" fillId="4" borderId="73" xfId="0" applyFont="1" applyFill="1" applyBorder="1" applyAlignment="1">
      <alignment vertical="center"/>
    </xf>
    <xf numFmtId="0" fontId="8" fillId="17" borderId="73" xfId="0" applyFont="1" applyFill="1" applyBorder="1" applyAlignment="1">
      <alignment vertical="center"/>
    </xf>
    <xf numFmtId="0" fontId="8" fillId="4" borderId="86" xfId="0" applyFont="1" applyFill="1" applyBorder="1" applyAlignment="1">
      <alignment horizontal="center" vertical="center"/>
    </xf>
    <xf numFmtId="0" fontId="8" fillId="4" borderId="44" xfId="0" applyFont="1" applyFill="1" applyBorder="1" applyAlignment="1">
      <alignment vertical="top" wrapText="1"/>
    </xf>
    <xf numFmtId="49" fontId="9" fillId="11" borderId="96" xfId="0" applyNumberFormat="1" applyFont="1" applyFill="1" applyBorder="1" applyAlignment="1">
      <alignment horizontal="center" vertical="center" wrapText="1"/>
    </xf>
    <xf numFmtId="49" fontId="9" fillId="11" borderId="97" xfId="0" applyNumberFormat="1" applyFont="1" applyFill="1" applyBorder="1" applyAlignment="1">
      <alignment horizontal="center" vertical="center" wrapText="1"/>
    </xf>
    <xf numFmtId="49" fontId="9" fillId="11" borderId="98" xfId="0" applyNumberFormat="1" applyFont="1" applyFill="1" applyBorder="1" applyAlignment="1">
      <alignment horizontal="center" vertical="center" wrapText="1"/>
    </xf>
    <xf numFmtId="0" fontId="8" fillId="4" borderId="99" xfId="0" applyNumberFormat="1" applyFont="1" applyFill="1" applyBorder="1" applyAlignment="1">
      <alignment horizontal="center" vertical="center"/>
    </xf>
    <xf numFmtId="49" fontId="8" fillId="4" borderId="77" xfId="0" applyNumberFormat="1" applyFont="1" applyFill="1" applyBorder="1" applyAlignment="1">
      <alignment horizontal="left" vertical="center"/>
    </xf>
    <xf numFmtId="0" fontId="8" fillId="4" borderId="77" xfId="0" applyFont="1" applyFill="1" applyBorder="1" applyAlignment="1">
      <alignment horizontal="center" vertical="center"/>
    </xf>
    <xf numFmtId="49" fontId="8" fillId="9" borderId="77" xfId="0" applyNumberFormat="1" applyFont="1" applyFill="1" applyBorder="1" applyAlignment="1">
      <alignment horizontal="center" vertical="center" wrapText="1"/>
    </xf>
    <xf numFmtId="0" fontId="8" fillId="4" borderId="77" xfId="0" applyFont="1" applyFill="1" applyBorder="1" applyAlignment="1">
      <alignment horizontal="left" vertical="top" wrapText="1"/>
    </xf>
    <xf numFmtId="0" fontId="8" fillId="4" borderId="95" xfId="0" applyFont="1" applyFill="1" applyBorder="1" applyAlignment="1">
      <alignment vertical="center"/>
    </xf>
    <xf numFmtId="0" fontId="8" fillId="4" borderId="77" xfId="0" applyFont="1" applyFill="1" applyBorder="1" applyAlignment="1">
      <alignment vertical="top" wrapText="1"/>
    </xf>
    <xf numFmtId="49" fontId="8" fillId="4" borderId="77" xfId="0" applyNumberFormat="1" applyFont="1" applyFill="1" applyBorder="1" applyAlignment="1">
      <alignment vertical="top" wrapText="1"/>
    </xf>
    <xf numFmtId="0" fontId="8" fillId="4" borderId="95" xfId="0" applyFont="1" applyFill="1" applyBorder="1" applyAlignment="1">
      <alignment vertical="center" wrapText="1"/>
    </xf>
    <xf numFmtId="49" fontId="8" fillId="17" borderId="77" xfId="0" applyNumberFormat="1" applyFont="1" applyFill="1" applyBorder="1" applyAlignment="1">
      <alignment vertical="center"/>
    </xf>
    <xf numFmtId="49" fontId="24" fillId="4" borderId="95" xfId="0" applyNumberFormat="1" applyFont="1" applyFill="1" applyBorder="1" applyAlignment="1">
      <alignment vertical="center" wrapText="1"/>
    </xf>
    <xf numFmtId="49" fontId="8" fillId="4" borderId="77" xfId="0" applyNumberFormat="1" applyFont="1" applyFill="1" applyBorder="1" applyAlignment="1">
      <alignment horizontal="left" vertical="top" wrapText="1"/>
    </xf>
    <xf numFmtId="49" fontId="29" fillId="4" borderId="95" xfId="0" applyNumberFormat="1" applyFont="1" applyFill="1" applyBorder="1" applyAlignment="1">
      <alignment vertical="center"/>
    </xf>
    <xf numFmtId="49" fontId="5" fillId="4" borderId="77" xfId="0" applyNumberFormat="1" applyFont="1" applyFill="1" applyBorder="1" applyAlignment="1">
      <alignment horizontal="center" vertical="center" wrapText="1"/>
    </xf>
    <xf numFmtId="49" fontId="8" fillId="4" borderId="95" xfId="0" applyNumberFormat="1" applyFont="1" applyFill="1" applyBorder="1" applyAlignment="1">
      <alignment vertical="center" wrapText="1"/>
    </xf>
    <xf numFmtId="49" fontId="8" fillId="17" borderId="95" xfId="0" applyNumberFormat="1" applyFont="1" applyFill="1" applyBorder="1" applyAlignment="1">
      <alignment vertical="center" wrapText="1"/>
    </xf>
    <xf numFmtId="49" fontId="8" fillId="4" borderId="77" xfId="0" applyNumberFormat="1" applyFont="1" applyFill="1" applyBorder="1" applyAlignment="1">
      <alignment horizontal="center" vertical="top"/>
    </xf>
    <xf numFmtId="49" fontId="8" fillId="4" borderId="77" xfId="0" applyNumberFormat="1" applyFont="1" applyFill="1" applyBorder="1" applyAlignment="1">
      <alignment vertical="top"/>
    </xf>
    <xf numFmtId="0" fontId="24" fillId="4" borderId="95" xfId="0" applyFont="1" applyFill="1" applyBorder="1" applyAlignment="1">
      <alignment vertical="center"/>
    </xf>
    <xf numFmtId="49" fontId="8" fillId="5" borderId="77" xfId="0" applyNumberFormat="1" applyFont="1" applyFill="1" applyBorder="1" applyAlignment="1">
      <alignment horizontal="center" vertical="center" wrapText="1"/>
    </xf>
    <xf numFmtId="0" fontId="11" fillId="4" borderId="77" xfId="0" applyFont="1" applyFill="1" applyBorder="1" applyAlignment="1">
      <alignment horizontal="center" vertical="center" wrapText="1"/>
    </xf>
    <xf numFmtId="49" fontId="24" fillId="4" borderId="95" xfId="0" applyNumberFormat="1" applyFont="1" applyFill="1" applyBorder="1" applyAlignment="1">
      <alignment horizontal="left" vertical="center"/>
    </xf>
    <xf numFmtId="49" fontId="8" fillId="17" borderId="77" xfId="0" applyNumberFormat="1" applyFont="1" applyFill="1" applyBorder="1" applyAlignment="1">
      <alignment horizontal="left" vertical="top" wrapText="1"/>
    </xf>
    <xf numFmtId="0" fontId="24" fillId="4" borderId="95" xfId="0" applyFont="1" applyFill="1" applyBorder="1" applyAlignment="1">
      <alignment vertical="center" wrapText="1"/>
    </xf>
    <xf numFmtId="0" fontId="23" fillId="17" borderId="95" xfId="0" applyFont="1" applyFill="1" applyBorder="1" applyAlignment="1">
      <alignment vertical="center" wrapText="1"/>
    </xf>
    <xf numFmtId="0" fontId="12" fillId="4" borderId="77" xfId="0"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49" fontId="13" fillId="4" borderId="77" xfId="0" applyNumberFormat="1" applyFont="1" applyFill="1" applyBorder="1" applyAlignment="1">
      <alignment horizontal="center" wrapText="1"/>
    </xf>
    <xf numFmtId="0" fontId="8" fillId="4" borderId="77" xfId="0" applyFont="1" applyFill="1" applyBorder="1" applyAlignment="1">
      <alignment horizontal="center" vertical="center"/>
    </xf>
    <xf numFmtId="49" fontId="11" fillId="4" borderId="77" xfId="0" applyNumberFormat="1" applyFont="1" applyFill="1" applyBorder="1" applyAlignment="1">
      <alignment horizontal="center" vertical="center" wrapText="1"/>
    </xf>
    <xf numFmtId="49" fontId="8" fillId="4" borderId="95" xfId="0" applyNumberFormat="1" applyFont="1" applyFill="1" applyBorder="1" applyAlignment="1">
      <alignment vertical="center"/>
    </xf>
    <xf numFmtId="49" fontId="8" fillId="4" borderId="77" xfId="0" applyNumberFormat="1" applyFont="1" applyFill="1" applyBorder="1" applyAlignment="1">
      <alignment horizontal="center" vertical="center" wrapText="1"/>
    </xf>
    <xf numFmtId="0" fontId="8" fillId="4" borderId="95" xfId="0" applyFont="1" applyFill="1" applyBorder="1" applyAlignment="1">
      <alignment horizontal="left" vertical="center"/>
    </xf>
    <xf numFmtId="49" fontId="8" fillId="17" borderId="95" xfId="0" applyNumberFormat="1" applyFont="1" applyFill="1" applyBorder="1" applyAlignment="1">
      <alignment horizontal="left" vertical="center" wrapText="1"/>
    </xf>
    <xf numFmtId="0" fontId="29" fillId="4" borderId="95" xfId="0" applyFont="1" applyFill="1" applyBorder="1" applyAlignment="1">
      <alignment horizontal="left" vertical="center" wrapText="1"/>
    </xf>
    <xf numFmtId="49" fontId="8" fillId="4" borderId="95" xfId="0" applyNumberFormat="1" applyFont="1" applyFill="1" applyBorder="1" applyAlignment="1">
      <alignment horizontal="left" vertical="center"/>
    </xf>
    <xf numFmtId="49" fontId="8" fillId="4" borderId="95" xfId="0" applyNumberFormat="1" applyFont="1" applyFill="1" applyBorder="1" applyAlignment="1">
      <alignment horizontal="left" vertical="center" wrapText="1"/>
    </xf>
    <xf numFmtId="49" fontId="8" fillId="4" borderId="78" xfId="0" applyNumberFormat="1" applyFont="1" applyFill="1" applyBorder="1" applyAlignment="1">
      <alignment horizontal="center" vertical="center"/>
    </xf>
    <xf numFmtId="49" fontId="8" fillId="4" borderId="77" xfId="0" applyNumberFormat="1" applyFont="1" applyFill="1" applyBorder="1" applyAlignment="1">
      <alignment vertical="center" wrapText="1"/>
    </xf>
    <xf numFmtId="49" fontId="23" fillId="17" borderId="95" xfId="0" applyNumberFormat="1" applyFont="1" applyFill="1" applyBorder="1" applyAlignment="1">
      <alignment vertical="center"/>
    </xf>
    <xf numFmtId="49" fontId="8" fillId="4" borderId="77" xfId="0" applyNumberFormat="1" applyFont="1" applyFill="1" applyBorder="1" applyAlignment="1">
      <alignment horizontal="center" vertical="top" wrapText="1"/>
    </xf>
    <xf numFmtId="49" fontId="23" fillId="4" borderId="77" xfId="0" applyNumberFormat="1" applyFont="1" applyFill="1" applyBorder="1" applyAlignment="1">
      <alignment vertical="top" wrapText="1"/>
    </xf>
    <xf numFmtId="49" fontId="8" fillId="17" borderId="77" xfId="0" applyNumberFormat="1" applyFont="1" applyFill="1" applyBorder="1" applyAlignment="1">
      <alignment vertical="top" wrapText="1"/>
    </xf>
    <xf numFmtId="0" fontId="26" fillId="17" borderId="74" xfId="3" applyFont="1" applyFill="1" applyBorder="1">
      <alignment vertical="center"/>
    </xf>
    <xf numFmtId="0" fontId="26" fillId="0" borderId="74" xfId="0" applyFont="1" applyFill="1" applyBorder="1">
      <alignment vertical="center"/>
    </xf>
    <xf numFmtId="0" fontId="26" fillId="0" borderId="74" xfId="0" applyFont="1" applyFill="1" applyBorder="1" applyAlignment="1">
      <alignment horizontal="center" vertical="center"/>
    </xf>
    <xf numFmtId="0" fontId="26" fillId="0" borderId="74" xfId="0" applyFont="1" applyFill="1" applyBorder="1" applyAlignment="1">
      <alignment vertical="top"/>
    </xf>
    <xf numFmtId="0" fontId="23" fillId="0" borderId="74" xfId="3" applyNumberFormat="1" applyFont="1" applyFill="1" applyBorder="1" applyAlignment="1">
      <alignment horizontal="left" vertical="top" wrapText="1"/>
    </xf>
    <xf numFmtId="0" fontId="29" fillId="0" borderId="73" xfId="0" applyFont="1" applyFill="1" applyBorder="1" applyAlignment="1">
      <alignment vertical="center" wrapText="1"/>
    </xf>
    <xf numFmtId="0" fontId="23" fillId="0" borderId="75" xfId="3" applyNumberFormat="1" applyFont="1" applyFill="1" applyBorder="1" applyAlignment="1">
      <alignment horizontal="left" vertical="top" wrapText="1"/>
    </xf>
    <xf numFmtId="0" fontId="26" fillId="0" borderId="73" xfId="0" applyFont="1" applyFill="1" applyBorder="1" applyAlignment="1">
      <alignment vertical="center" wrapText="1"/>
    </xf>
    <xf numFmtId="0" fontId="26" fillId="0" borderId="74" xfId="3" applyFont="1" applyFill="1" applyBorder="1">
      <alignment vertical="center"/>
    </xf>
    <xf numFmtId="0" fontId="26" fillId="0" borderId="73" xfId="0" applyFont="1" applyFill="1" applyBorder="1" applyAlignment="1">
      <alignment vertical="top" wrapText="1"/>
    </xf>
    <xf numFmtId="0" fontId="26" fillId="0" borderId="73" xfId="0" applyFont="1" applyFill="1" applyBorder="1">
      <alignment vertical="center"/>
    </xf>
    <xf numFmtId="49" fontId="8" fillId="4" borderId="77" xfId="0" applyNumberFormat="1" applyFont="1" applyFill="1" applyBorder="1" applyAlignment="1">
      <alignment horizontal="left" vertical="center" wrapText="1"/>
    </xf>
    <xf numFmtId="0" fontId="8" fillId="4" borderId="77" xfId="0" applyNumberFormat="1" applyFont="1" applyFill="1" applyBorder="1" applyAlignment="1">
      <alignment horizontal="left" vertical="top" wrapText="1"/>
    </xf>
    <xf numFmtId="49" fontId="8" fillId="4" borderId="102" xfId="0" applyNumberFormat="1" applyFont="1" applyFill="1" applyBorder="1" applyAlignment="1">
      <alignment horizontal="center" vertical="center"/>
    </xf>
    <xf numFmtId="49" fontId="8" fillId="4" borderId="102" xfId="0" applyNumberFormat="1" applyFont="1" applyFill="1" applyBorder="1" applyAlignment="1">
      <alignment horizontal="left" vertical="center" wrapText="1"/>
    </xf>
    <xf numFmtId="49" fontId="8" fillId="4" borderId="102" xfId="0" applyNumberFormat="1" applyFont="1" applyFill="1" applyBorder="1" applyAlignment="1">
      <alignment vertical="center"/>
    </xf>
    <xf numFmtId="0" fontId="8" fillId="4" borderId="102" xfId="0" applyFont="1" applyFill="1" applyBorder="1" applyAlignment="1">
      <alignment horizontal="center" vertical="center"/>
    </xf>
    <xf numFmtId="49" fontId="8" fillId="9" borderId="102" xfId="0" applyNumberFormat="1" applyFont="1" applyFill="1" applyBorder="1" applyAlignment="1">
      <alignment horizontal="center" vertical="center" wrapText="1"/>
    </xf>
    <xf numFmtId="0" fontId="8" fillId="4" borderId="102" xfId="0" applyFont="1" applyFill="1" applyBorder="1" applyAlignment="1">
      <alignment horizontal="center" vertical="center" wrapText="1"/>
    </xf>
    <xf numFmtId="0" fontId="8" fillId="4" borderId="102" xfId="0" applyFont="1" applyFill="1" applyBorder="1" applyAlignment="1">
      <alignment vertical="center"/>
    </xf>
    <xf numFmtId="49" fontId="8" fillId="4" borderId="102" xfId="0" applyNumberFormat="1" applyFont="1" applyFill="1" applyBorder="1" applyAlignment="1">
      <alignment vertical="top" wrapText="1"/>
    </xf>
    <xf numFmtId="0" fontId="8" fillId="4" borderId="102" xfId="0" applyFont="1" applyFill="1" applyBorder="1" applyAlignment="1">
      <alignment horizontal="left" vertical="top" wrapText="1"/>
    </xf>
    <xf numFmtId="0" fontId="8" fillId="4" borderId="103" xfId="0" applyFont="1" applyFill="1" applyBorder="1" applyAlignment="1">
      <alignment vertical="center"/>
    </xf>
    <xf numFmtId="0" fontId="6" fillId="4" borderId="1"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8" fillId="4" borderId="54" xfId="0" applyFont="1" applyFill="1" applyBorder="1" applyAlignment="1">
      <alignment vertical="center"/>
    </xf>
    <xf numFmtId="0" fontId="8" fillId="4" borderId="77" xfId="0" applyFont="1" applyFill="1" applyBorder="1" applyAlignment="1">
      <alignment horizontal="left" vertical="top"/>
    </xf>
    <xf numFmtId="0" fontId="8" fillId="4" borderId="95" xfId="0" applyFont="1" applyFill="1" applyBorder="1" applyAlignment="1">
      <alignment vertical="top"/>
    </xf>
    <xf numFmtId="0" fontId="8" fillId="4" borderId="95" xfId="0" applyFont="1" applyFill="1" applyBorder="1" applyAlignment="1">
      <alignment vertical="top" wrapText="1"/>
    </xf>
    <xf numFmtId="49" fontId="8" fillId="4" borderId="77" xfId="0" applyNumberFormat="1" applyFont="1" applyFill="1" applyBorder="1" applyAlignment="1">
      <alignment horizontal="left" vertical="top"/>
    </xf>
    <xf numFmtId="49" fontId="8" fillId="10" borderId="77" xfId="0" applyNumberFormat="1" applyFont="1" applyFill="1" applyBorder="1" applyAlignment="1">
      <alignment horizontal="center" vertical="center" wrapText="1"/>
    </xf>
    <xf numFmtId="0" fontId="8" fillId="4" borderId="77" xfId="0" applyFont="1" applyFill="1" applyBorder="1" applyAlignment="1">
      <alignment horizontal="center" vertical="top"/>
    </xf>
    <xf numFmtId="0" fontId="26" fillId="0" borderId="71" xfId="1" applyFont="1" applyFill="1" applyBorder="1">
      <alignment vertical="center"/>
    </xf>
    <xf numFmtId="49" fontId="8" fillId="4" borderId="77" xfId="4" applyNumberFormat="1" applyFont="1" applyFill="1" applyBorder="1" applyAlignment="1">
      <alignment horizontal="left" vertical="center"/>
    </xf>
    <xf numFmtId="0" fontId="26" fillId="0" borderId="73" xfId="5" applyFont="1" applyBorder="1" applyAlignment="1">
      <alignment vertical="center" wrapText="1"/>
    </xf>
    <xf numFmtId="0" fontId="26" fillId="0" borderId="71" xfId="1" applyFont="1" applyFill="1" applyBorder="1" applyAlignment="1">
      <alignment vertical="top"/>
    </xf>
    <xf numFmtId="0" fontId="8" fillId="4" borderId="84" xfId="0" applyFont="1" applyFill="1" applyBorder="1" applyAlignment="1">
      <alignment horizontal="center" vertical="center"/>
    </xf>
    <xf numFmtId="0" fontId="8" fillId="4" borderId="84" xfId="0" applyFont="1" applyFill="1" applyBorder="1" applyAlignment="1">
      <alignment horizontal="center" vertical="top"/>
    </xf>
    <xf numFmtId="0" fontId="8" fillId="4" borderId="84" xfId="0" applyFont="1" applyFill="1" applyBorder="1" applyAlignment="1">
      <alignment vertical="top"/>
    </xf>
    <xf numFmtId="0" fontId="8" fillId="4" borderId="84" xfId="0" applyFont="1" applyFill="1" applyBorder="1" applyAlignment="1">
      <alignment horizontal="left" vertical="top" wrapText="1"/>
    </xf>
    <xf numFmtId="49" fontId="8" fillId="4" borderId="84" xfId="0" applyNumberFormat="1" applyFont="1" applyFill="1" applyBorder="1" applyAlignment="1">
      <alignment horizontal="left" vertical="top" wrapText="1"/>
    </xf>
    <xf numFmtId="0" fontId="8" fillId="4" borderId="67" xfId="0" applyFont="1" applyFill="1" applyBorder="1" applyAlignment="1">
      <alignment vertical="center" wrapText="1"/>
    </xf>
    <xf numFmtId="0" fontId="8" fillId="4" borderId="102" xfId="0" applyFont="1" applyFill="1" applyBorder="1" applyAlignment="1">
      <alignment vertical="top"/>
    </xf>
    <xf numFmtId="0" fontId="8" fillId="4" borderId="102" xfId="0" applyFont="1" applyFill="1" applyBorder="1" applyAlignment="1">
      <alignment horizontal="left" vertical="top"/>
    </xf>
    <xf numFmtId="0" fontId="8" fillId="4" borderId="103" xfId="0" applyFont="1" applyFill="1" applyBorder="1" applyAlignment="1">
      <alignment vertical="center" wrapText="1"/>
    </xf>
    <xf numFmtId="49" fontId="8" fillId="4" borderId="77" xfId="0" applyNumberFormat="1" applyFont="1" applyFill="1" applyBorder="1" applyAlignment="1">
      <alignment horizontal="center" vertical="center"/>
    </xf>
    <xf numFmtId="0" fontId="8" fillId="4" borderId="95" xfId="0" applyFont="1" applyFill="1" applyBorder="1" applyAlignment="1">
      <alignment horizontal="left" vertical="center"/>
    </xf>
    <xf numFmtId="49" fontId="8" fillId="4" borderId="77" xfId="0" applyNumberFormat="1" applyFont="1" applyFill="1" applyBorder="1" applyAlignment="1">
      <alignment horizontal="center" vertical="center"/>
    </xf>
    <xf numFmtId="0" fontId="23" fillId="0" borderId="75" xfId="3" applyNumberFormat="1" applyFont="1" applyFill="1" applyBorder="1" applyAlignment="1">
      <alignment horizontal="left" vertical="top" wrapText="1"/>
    </xf>
    <xf numFmtId="0" fontId="26" fillId="0" borderId="87" xfId="0" applyFont="1" applyFill="1" applyBorder="1">
      <alignment vertical="center"/>
    </xf>
    <xf numFmtId="0" fontId="26" fillId="0" borderId="87" xfId="0" applyFont="1" applyFill="1" applyBorder="1" applyAlignment="1">
      <alignment vertical="top"/>
    </xf>
    <xf numFmtId="0" fontId="29" fillId="0" borderId="92" xfId="0" applyFont="1" applyFill="1" applyBorder="1" applyAlignment="1">
      <alignment vertical="center" wrapText="1"/>
    </xf>
    <xf numFmtId="0" fontId="23" fillId="0" borderId="75" xfId="0" applyFont="1" applyFill="1" applyBorder="1" applyAlignment="1">
      <alignment vertical="center" wrapText="1"/>
    </xf>
    <xf numFmtId="0" fontId="23" fillId="0" borderId="87" xfId="0" applyFont="1" applyFill="1" applyBorder="1" applyAlignment="1">
      <alignment vertical="center" wrapText="1"/>
    </xf>
    <xf numFmtId="49" fontId="23" fillId="4" borderId="77" xfId="0" applyNumberFormat="1" applyFont="1" applyFill="1" applyBorder="1" applyAlignment="1">
      <alignment horizontal="left" vertical="top" wrapText="1"/>
    </xf>
    <xf numFmtId="0" fontId="8" fillId="4" borderId="74" xfId="0" applyNumberFormat="1" applyFont="1" applyFill="1" applyBorder="1" applyAlignment="1">
      <alignment horizontal="left" vertical="top" wrapText="1"/>
    </xf>
    <xf numFmtId="49" fontId="8" fillId="4" borderId="77" xfId="0" applyNumberFormat="1" applyFont="1" applyFill="1" applyBorder="1" applyAlignment="1">
      <alignment horizontal="center" vertical="center"/>
    </xf>
    <xf numFmtId="0" fontId="8" fillId="4" borderId="77" xfId="0" applyFont="1" applyFill="1" applyBorder="1" applyAlignment="1">
      <alignment horizontal="center" vertical="center"/>
    </xf>
    <xf numFmtId="49" fontId="8" fillId="4" borderId="77" xfId="0" applyNumberFormat="1" applyFont="1" applyFill="1" applyBorder="1" applyAlignment="1">
      <alignment horizontal="left" vertical="center" wrapText="1"/>
    </xf>
    <xf numFmtId="0" fontId="8" fillId="4" borderId="70" xfId="0" applyNumberFormat="1" applyFont="1" applyFill="1" applyBorder="1" applyAlignment="1">
      <alignment horizontal="center" vertical="center"/>
    </xf>
    <xf numFmtId="49" fontId="8" fillId="4" borderId="77" xfId="0" applyNumberFormat="1" applyFont="1" applyFill="1" applyBorder="1" applyAlignment="1">
      <alignment horizontal="center" vertical="center"/>
    </xf>
    <xf numFmtId="0" fontId="23" fillId="0" borderId="75" xfId="3" applyNumberFormat="1" applyFont="1" applyFill="1" applyBorder="1" applyAlignment="1">
      <alignment horizontal="left" vertical="top" wrapText="1"/>
    </xf>
    <xf numFmtId="49" fontId="8" fillId="4" borderId="77" xfId="0" applyNumberFormat="1" applyFont="1" applyFill="1" applyBorder="1" applyAlignment="1">
      <alignment horizontal="center" vertical="center"/>
    </xf>
    <xf numFmtId="0" fontId="26" fillId="0" borderId="74" xfId="3" applyFont="1" applyFill="1" applyBorder="1" applyAlignment="1">
      <alignment vertical="center" wrapText="1"/>
    </xf>
    <xf numFmtId="0" fontId="26" fillId="0" borderId="17" xfId="0" applyFont="1" applyFill="1" applyBorder="1" applyAlignment="1">
      <alignment horizontal="center" vertical="center"/>
    </xf>
    <xf numFmtId="49" fontId="8" fillId="4" borderId="84" xfId="0" applyNumberFormat="1" applyFont="1" applyFill="1" applyBorder="1" applyAlignment="1">
      <alignment vertical="center"/>
    </xf>
    <xf numFmtId="0" fontId="26" fillId="0" borderId="107" xfId="3" applyFont="1" applyFill="1" applyBorder="1">
      <alignment vertical="center"/>
    </xf>
    <xf numFmtId="0" fontId="26" fillId="0" borderId="74" xfId="0" applyFont="1" applyFill="1" applyBorder="1" applyAlignment="1">
      <alignment horizontal="left" vertical="center"/>
    </xf>
    <xf numFmtId="0" fontId="26" fillId="0" borderId="87" xfId="0" applyFont="1" applyFill="1" applyBorder="1" applyAlignment="1">
      <alignment horizontal="left" vertical="center"/>
    </xf>
    <xf numFmtId="0" fontId="26" fillId="0" borderId="74" xfId="0" applyFont="1" applyFill="1" applyBorder="1" applyAlignment="1">
      <alignment horizontal="left" vertical="center" wrapText="1"/>
    </xf>
    <xf numFmtId="0" fontId="23" fillId="0" borderId="75" xfId="3" applyNumberFormat="1" applyFont="1" applyFill="1" applyBorder="1" applyAlignment="1">
      <alignment horizontal="left" vertical="top" wrapText="1"/>
    </xf>
    <xf numFmtId="0" fontId="26" fillId="0" borderId="107" xfId="0" applyFont="1" applyBorder="1" applyAlignment="1">
      <alignment horizontal="center" vertical="center" wrapText="1"/>
    </xf>
    <xf numFmtId="0" fontId="49" fillId="0" borderId="107" xfId="0" applyFont="1" applyBorder="1" applyAlignment="1">
      <alignment horizontal="center" vertical="center" wrapText="1"/>
    </xf>
    <xf numFmtId="0" fontId="23" fillId="0" borderId="75" xfId="3" applyNumberFormat="1" applyFont="1" applyFill="1" applyBorder="1" applyAlignment="1">
      <alignment horizontal="left" vertical="top" wrapText="1"/>
    </xf>
    <xf numFmtId="49" fontId="8" fillId="4" borderId="107" xfId="0" applyNumberFormat="1" applyFont="1" applyFill="1" applyBorder="1" applyAlignment="1">
      <alignment horizontal="left" vertical="center"/>
    </xf>
    <xf numFmtId="0" fontId="8" fillId="4" borderId="107" xfId="0" applyFont="1" applyFill="1" applyBorder="1" applyAlignment="1">
      <alignment horizontal="center" vertical="center"/>
    </xf>
    <xf numFmtId="0" fontId="8" fillId="4" borderId="107" xfId="0" applyFont="1" applyFill="1" applyBorder="1" applyAlignment="1">
      <alignment vertical="center"/>
    </xf>
    <xf numFmtId="0" fontId="8" fillId="4" borderId="107" xfId="0" applyNumberFormat="1" applyFont="1" applyFill="1" applyBorder="1" applyAlignment="1">
      <alignment vertical="top" wrapText="1"/>
    </xf>
    <xf numFmtId="0" fontId="8" fillId="17" borderId="109" xfId="0" applyFont="1" applyFill="1" applyBorder="1" applyAlignment="1">
      <alignment vertical="top" wrapText="1"/>
    </xf>
    <xf numFmtId="0" fontId="26" fillId="0" borderId="87" xfId="9" applyNumberFormat="1" applyFont="1" applyBorder="1" applyAlignment="1">
      <alignment horizontal="left" vertical="top" wrapText="1"/>
    </xf>
    <xf numFmtId="0" fontId="23" fillId="0" borderId="71" xfId="1" applyNumberFormat="1" applyFont="1" applyFill="1" applyBorder="1" applyAlignment="1">
      <alignment vertical="top" wrapText="1"/>
    </xf>
    <xf numFmtId="0" fontId="23" fillId="17" borderId="87" xfId="0" applyNumberFormat="1" applyFont="1" applyFill="1" applyBorder="1" applyAlignment="1">
      <alignment vertical="top" wrapText="1"/>
    </xf>
    <xf numFmtId="0" fontId="23" fillId="0" borderId="87" xfId="9" applyNumberFormat="1" applyFont="1" applyBorder="1" applyAlignment="1">
      <alignment vertical="top" wrapText="1"/>
    </xf>
    <xf numFmtId="0" fontId="30" fillId="0" borderId="107" xfId="0" applyNumberFormat="1" applyFont="1" applyBorder="1" applyAlignment="1">
      <alignment vertical="center"/>
    </xf>
    <xf numFmtId="0" fontId="0" fillId="0" borderId="107" xfId="0" applyNumberFormat="1" applyFont="1" applyBorder="1" applyAlignment="1">
      <alignment vertical="center"/>
    </xf>
    <xf numFmtId="49" fontId="8" fillId="4" borderId="77" xfId="0" applyNumberFormat="1" applyFont="1" applyFill="1" applyBorder="1" applyAlignment="1">
      <alignment horizontal="center" vertical="center"/>
    </xf>
    <xf numFmtId="0" fontId="8" fillId="0" borderId="107" xfId="4" applyFont="1" applyBorder="1" applyAlignment="1">
      <alignment vertical="center"/>
    </xf>
    <xf numFmtId="49" fontId="8" fillId="9" borderId="107" xfId="4" applyNumberFormat="1" applyFont="1" applyFill="1" applyBorder="1" applyAlignment="1">
      <alignment horizontal="center" vertical="center" wrapText="1"/>
    </xf>
    <xf numFmtId="0" fontId="8" fillId="0" borderId="107" xfId="4" applyFont="1" applyBorder="1">
      <alignment vertical="center"/>
    </xf>
    <xf numFmtId="49" fontId="8" fillId="4" borderId="107" xfId="4" applyNumberFormat="1" applyFont="1" applyFill="1" applyBorder="1" applyAlignment="1">
      <alignment horizontal="center" vertical="center"/>
    </xf>
    <xf numFmtId="0" fontId="5" fillId="0" borderId="107" xfId="4" applyFont="1" applyBorder="1">
      <alignment vertical="center"/>
    </xf>
    <xf numFmtId="0" fontId="8" fillId="0" borderId="107" xfId="4" applyFont="1" applyBorder="1" applyAlignment="1">
      <alignment vertical="center" wrapText="1"/>
    </xf>
    <xf numFmtId="0" fontId="8" fillId="0" borderId="107" xfId="4" applyFont="1" applyBorder="1" applyAlignment="1">
      <alignment horizontal="left" vertical="center"/>
    </xf>
    <xf numFmtId="49" fontId="9" fillId="11" borderId="107" xfId="4" applyNumberFormat="1" applyFont="1" applyFill="1" applyBorder="1" applyAlignment="1">
      <alignment horizontal="center" vertical="center" wrapText="1"/>
    </xf>
    <xf numFmtId="0" fontId="17" fillId="4" borderId="17" xfId="4" applyFont="1" applyFill="1" applyBorder="1" applyAlignment="1">
      <alignment vertical="center"/>
    </xf>
    <xf numFmtId="0" fontId="17" fillId="4" borderId="54" xfId="4" applyFont="1" applyFill="1" applyBorder="1" applyAlignment="1">
      <alignment vertical="center"/>
    </xf>
    <xf numFmtId="0" fontId="8" fillId="4" borderId="112" xfId="4" applyNumberFormat="1" applyFont="1" applyFill="1" applyBorder="1" applyAlignment="1">
      <alignment horizontal="center" vertical="center"/>
    </xf>
    <xf numFmtId="49" fontId="8" fillId="10" borderId="112" xfId="4" applyNumberFormat="1" applyFont="1" applyFill="1" applyBorder="1" applyAlignment="1">
      <alignment horizontal="center" vertical="center" wrapText="1"/>
    </xf>
    <xf numFmtId="0" fontId="30" fillId="4" borderId="113" xfId="4" applyFont="1" applyFill="1" applyBorder="1" applyAlignment="1">
      <alignment vertical="center"/>
    </xf>
    <xf numFmtId="0" fontId="8" fillId="4" borderId="114" xfId="4" applyFont="1" applyFill="1" applyBorder="1" applyAlignment="1">
      <alignment horizontal="center" vertical="center"/>
    </xf>
    <xf numFmtId="0" fontId="8" fillId="4" borderId="115" xfId="4" applyNumberFormat="1" applyFont="1" applyFill="1" applyBorder="1" applyAlignment="1">
      <alignment horizontal="center" vertical="center"/>
    </xf>
    <xf numFmtId="49" fontId="8" fillId="9" borderId="115" xfId="4" applyNumberFormat="1" applyFont="1" applyFill="1" applyBorder="1" applyAlignment="1">
      <alignment horizontal="center" vertical="center" wrapText="1"/>
    </xf>
    <xf numFmtId="0" fontId="30" fillId="4" borderId="116" xfId="4" applyFont="1" applyFill="1" applyBorder="1" applyAlignment="1">
      <alignment vertical="center"/>
    </xf>
    <xf numFmtId="0" fontId="8" fillId="4" borderId="117" xfId="4" applyFont="1" applyFill="1" applyBorder="1" applyAlignment="1">
      <alignment horizontal="center" vertical="center"/>
    </xf>
    <xf numFmtId="49" fontId="8" fillId="12" borderId="115" xfId="4" applyNumberFormat="1" applyFont="1" applyFill="1" applyBorder="1" applyAlignment="1">
      <alignment horizontal="center" vertical="center" wrapText="1"/>
    </xf>
    <xf numFmtId="0" fontId="8" fillId="4" borderId="57" xfId="4" applyFont="1" applyFill="1" applyBorder="1" applyAlignment="1">
      <alignment vertical="center" wrapText="1"/>
    </xf>
    <xf numFmtId="49" fontId="8" fillId="6" borderId="115" xfId="4" applyNumberFormat="1" applyFont="1" applyFill="1" applyBorder="1" applyAlignment="1">
      <alignment horizontal="center" vertical="center" wrapText="1"/>
    </xf>
    <xf numFmtId="0" fontId="8" fillId="4" borderId="117" xfId="4" applyFont="1" applyFill="1" applyBorder="1" applyAlignment="1">
      <alignment vertical="center"/>
    </xf>
    <xf numFmtId="49" fontId="8" fillId="7" borderId="115" xfId="4" applyNumberFormat="1" applyFont="1" applyFill="1" applyBorder="1" applyAlignment="1">
      <alignment horizontal="center" vertical="center" wrapText="1"/>
    </xf>
    <xf numFmtId="49" fontId="8" fillId="2" borderId="115" xfId="4" applyNumberFormat="1" applyFont="1" applyFill="1" applyBorder="1" applyAlignment="1">
      <alignment horizontal="center" vertical="center"/>
    </xf>
    <xf numFmtId="49" fontId="8" fillId="5" borderId="115" xfId="4" applyNumberFormat="1" applyFont="1" applyFill="1" applyBorder="1" applyAlignment="1">
      <alignment horizontal="center" vertical="center" wrapText="1"/>
    </xf>
    <xf numFmtId="0" fontId="17" fillId="4" borderId="118" xfId="4" applyFont="1" applyFill="1" applyBorder="1" applyAlignment="1">
      <alignment vertical="top" wrapText="1"/>
    </xf>
    <xf numFmtId="0" fontId="17" fillId="4" borderId="119" xfId="4" applyFont="1" applyFill="1" applyBorder="1" applyAlignment="1">
      <alignment vertical="center" wrapText="1"/>
    </xf>
    <xf numFmtId="0" fontId="17" fillId="4" borderId="120" xfId="4" applyFont="1" applyFill="1" applyBorder="1" applyAlignment="1">
      <alignment vertical="center" wrapText="1"/>
    </xf>
    <xf numFmtId="49" fontId="8" fillId="4" borderId="115" xfId="4" applyNumberFormat="1" applyFont="1" applyFill="1" applyBorder="1" applyAlignment="1">
      <alignment horizontal="center" vertical="center"/>
    </xf>
    <xf numFmtId="1" fontId="5" fillId="4" borderId="115" xfId="4" applyNumberFormat="1" applyFont="1" applyFill="1" applyBorder="1" applyAlignment="1">
      <alignment horizontal="center" vertical="center" wrapText="1"/>
    </xf>
    <xf numFmtId="0" fontId="8" fillId="4" borderId="107" xfId="4" applyFont="1" applyFill="1" applyBorder="1" applyAlignment="1">
      <alignment vertical="top" wrapText="1"/>
    </xf>
    <xf numFmtId="0" fontId="8" fillId="0" borderId="107" xfId="4" applyNumberFormat="1" applyFont="1" applyBorder="1" applyAlignment="1">
      <alignment vertical="center"/>
    </xf>
    <xf numFmtId="0" fontId="8" fillId="4" borderId="107" xfId="4" applyFont="1" applyFill="1" applyBorder="1" applyAlignment="1">
      <alignment horizontal="center" vertical="top" wrapText="1"/>
    </xf>
    <xf numFmtId="49" fontId="26" fillId="4" borderId="107" xfId="4" applyNumberFormat="1" applyFont="1" applyFill="1" applyBorder="1" applyAlignment="1">
      <alignment horizontal="center" vertical="center"/>
    </xf>
    <xf numFmtId="0" fontId="8" fillId="0" borderId="17" xfId="4" applyNumberFormat="1" applyFont="1" applyAlignment="1">
      <alignment vertical="center"/>
    </xf>
    <xf numFmtId="0" fontId="26" fillId="0" borderId="107" xfId="4" applyNumberFormat="1" applyFont="1" applyBorder="1" applyAlignment="1">
      <alignment vertical="center"/>
    </xf>
    <xf numFmtId="49" fontId="5" fillId="4" borderId="107" xfId="4" applyNumberFormat="1" applyFont="1" applyFill="1" applyBorder="1" applyAlignment="1">
      <alignment vertical="center"/>
    </xf>
    <xf numFmtId="0" fontId="26" fillId="0" borderId="17" xfId="4" applyNumberFormat="1" applyFont="1" applyAlignment="1">
      <alignment vertical="center"/>
    </xf>
    <xf numFmtId="0" fontId="8" fillId="4" borderId="107" xfId="4" applyFont="1" applyFill="1" applyBorder="1" applyAlignment="1">
      <alignment vertical="center" wrapText="1"/>
    </xf>
    <xf numFmtId="0" fontId="8" fillId="0" borderId="71" xfId="4" applyNumberFormat="1" applyFont="1" applyBorder="1" applyAlignment="1">
      <alignment horizontal="center" vertical="center"/>
    </xf>
    <xf numFmtId="0" fontId="8" fillId="0" borderId="126" xfId="4" applyNumberFormat="1" applyFont="1" applyBorder="1" applyAlignment="1">
      <alignment vertical="center"/>
    </xf>
    <xf numFmtId="49" fontId="8" fillId="4" borderId="107" xfId="4" applyNumberFormat="1" applyFont="1" applyFill="1" applyBorder="1" applyAlignment="1">
      <alignment vertical="top" wrapText="1"/>
    </xf>
    <xf numFmtId="0" fontId="8" fillId="4" borderId="107" xfId="4" applyNumberFormat="1" applyFont="1" applyFill="1" applyBorder="1" applyAlignment="1">
      <alignment vertical="top" wrapText="1"/>
    </xf>
    <xf numFmtId="0" fontId="8" fillId="4" borderId="107" xfId="4" applyFont="1" applyFill="1" applyBorder="1" applyAlignment="1">
      <alignment horizontal="center" vertical="top"/>
    </xf>
    <xf numFmtId="0" fontId="8" fillId="4" borderId="107" xfId="4" applyFont="1" applyFill="1" applyBorder="1" applyAlignment="1">
      <alignment vertical="center"/>
    </xf>
    <xf numFmtId="49" fontId="8" fillId="4" borderId="107" xfId="4" applyNumberFormat="1" applyFont="1" applyFill="1" applyBorder="1" applyAlignment="1">
      <alignment vertical="center" wrapText="1"/>
    </xf>
    <xf numFmtId="49" fontId="8" fillId="4" borderId="107" xfId="4" applyNumberFormat="1" applyFont="1" applyFill="1" applyBorder="1" applyAlignment="1">
      <alignment horizontal="center" vertical="top" wrapText="1"/>
    </xf>
    <xf numFmtId="49" fontId="8" fillId="4" borderId="122" xfId="4" applyNumberFormat="1" applyFont="1" applyFill="1" applyBorder="1" applyAlignment="1">
      <alignment vertical="center" wrapText="1"/>
    </xf>
    <xf numFmtId="49" fontId="8" fillId="4" borderId="128" xfId="4" applyNumberFormat="1" applyFont="1" applyFill="1" applyBorder="1" applyAlignment="1">
      <alignment horizontal="center" vertical="center"/>
    </xf>
    <xf numFmtId="49" fontId="9" fillId="11" borderId="72" xfId="4" applyNumberFormat="1" applyFont="1" applyFill="1" applyBorder="1" applyAlignment="1">
      <alignment horizontal="center" vertical="center" wrapText="1"/>
    </xf>
    <xf numFmtId="49" fontId="9" fillId="11" borderId="129" xfId="4" applyNumberFormat="1" applyFont="1" applyFill="1" applyBorder="1" applyAlignment="1">
      <alignment horizontal="center" vertical="center" wrapText="1"/>
    </xf>
    <xf numFmtId="0" fontId="8" fillId="0" borderId="17" xfId="4" applyNumberFormat="1" applyFont="1" applyFill="1" applyBorder="1" applyAlignment="1">
      <alignment horizontal="center" vertical="center"/>
    </xf>
    <xf numFmtId="49" fontId="8" fillId="0" borderId="17" xfId="4" applyNumberFormat="1" applyFont="1" applyFill="1" applyBorder="1" applyAlignment="1">
      <alignment horizontal="center" vertical="center" wrapText="1"/>
    </xf>
    <xf numFmtId="0" fontId="8" fillId="4" borderId="107" xfId="4" applyNumberFormat="1" applyFont="1" applyFill="1" applyBorder="1" applyAlignment="1">
      <alignment horizontal="center" vertical="center"/>
    </xf>
    <xf numFmtId="49" fontId="8" fillId="10" borderId="107" xfId="4" applyNumberFormat="1" applyFont="1" applyFill="1" applyBorder="1" applyAlignment="1">
      <alignment horizontal="center" vertical="center" wrapText="1"/>
    </xf>
    <xf numFmtId="49" fontId="8" fillId="12" borderId="107" xfId="4" applyNumberFormat="1" applyFont="1" applyFill="1" applyBorder="1" applyAlignment="1">
      <alignment horizontal="center" vertical="center" wrapText="1"/>
    </xf>
    <xf numFmtId="0" fontId="8" fillId="4" borderId="17" xfId="4" applyFont="1" applyFill="1" applyBorder="1" applyAlignment="1">
      <alignment vertical="center"/>
    </xf>
    <xf numFmtId="49" fontId="8" fillId="6" borderId="107" xfId="4" applyNumberFormat="1" applyFont="1" applyFill="1" applyBorder="1" applyAlignment="1">
      <alignment horizontal="center" vertical="center" wrapText="1"/>
    </xf>
    <xf numFmtId="49" fontId="8" fillId="7" borderId="107" xfId="4" applyNumberFormat="1" applyFont="1" applyFill="1" applyBorder="1" applyAlignment="1">
      <alignment horizontal="center" vertical="center" wrapText="1"/>
    </xf>
    <xf numFmtId="49" fontId="8" fillId="0" borderId="17" xfId="4" applyNumberFormat="1" applyFont="1" applyFill="1" applyBorder="1" applyAlignment="1">
      <alignment horizontal="center" vertical="center"/>
    </xf>
    <xf numFmtId="49" fontId="8" fillId="2" borderId="107" xfId="4" applyNumberFormat="1" applyFont="1" applyFill="1" applyBorder="1" applyAlignment="1">
      <alignment horizontal="center" vertical="center"/>
    </xf>
    <xf numFmtId="49" fontId="8" fillId="5" borderId="107" xfId="4" applyNumberFormat="1" applyFont="1" applyFill="1" applyBorder="1" applyAlignment="1">
      <alignment horizontal="center" vertical="center" wrapText="1"/>
    </xf>
    <xf numFmtId="1" fontId="5" fillId="0" borderId="17" xfId="4" applyNumberFormat="1" applyFont="1" applyFill="1" applyBorder="1" applyAlignment="1">
      <alignment horizontal="center" vertical="center" wrapText="1"/>
    </xf>
    <xf numFmtId="1" fontId="5" fillId="4" borderId="107" xfId="4" applyNumberFormat="1"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49" fontId="8" fillId="4" borderId="77" xfId="0" applyNumberFormat="1" applyFont="1" applyFill="1" applyBorder="1" applyAlignment="1">
      <alignment horizontal="center" vertical="center" wrapText="1"/>
    </xf>
    <xf numFmtId="0" fontId="8" fillId="4" borderId="130" xfId="0" applyFont="1" applyFill="1" applyBorder="1" applyAlignment="1">
      <alignment horizontal="center" vertical="center"/>
    </xf>
    <xf numFmtId="0" fontId="8" fillId="4" borderId="130" xfId="0" applyFont="1" applyFill="1" applyBorder="1" applyAlignment="1">
      <alignment horizontal="center" vertical="center" wrapText="1"/>
    </xf>
    <xf numFmtId="0" fontId="8" fillId="4" borderId="130" xfId="0" applyFont="1" applyFill="1" applyBorder="1" applyAlignment="1">
      <alignment vertical="top"/>
    </xf>
    <xf numFmtId="49" fontId="8" fillId="17" borderId="131" xfId="0" applyNumberFormat="1" applyFont="1" applyFill="1" applyBorder="1" applyAlignment="1">
      <alignment horizontal="left" vertical="center" wrapText="1"/>
    </xf>
    <xf numFmtId="0" fontId="26" fillId="0" borderId="107" xfId="0" applyFont="1" applyFill="1" applyBorder="1">
      <alignment vertical="center"/>
    </xf>
    <xf numFmtId="49" fontId="8" fillId="4" borderId="77" xfId="0" applyNumberFormat="1" applyFont="1" applyFill="1" applyBorder="1" applyAlignment="1">
      <alignment horizontal="center" vertical="center"/>
    </xf>
    <xf numFmtId="49" fontId="23" fillId="4" borderId="95" xfId="0" applyNumberFormat="1" applyFont="1" applyFill="1" applyBorder="1" applyAlignment="1">
      <alignment horizontal="left" vertical="center"/>
    </xf>
    <xf numFmtId="0" fontId="23" fillId="0" borderId="66" xfId="0" applyFont="1" applyFill="1" applyBorder="1" applyAlignment="1">
      <alignment horizontal="center" vertical="center"/>
    </xf>
    <xf numFmtId="0" fontId="8" fillId="4" borderId="130" xfId="0" applyFont="1" applyFill="1" applyBorder="1" applyAlignment="1">
      <alignment vertical="top" wrapText="1"/>
    </xf>
    <xf numFmtId="0" fontId="23" fillId="4" borderId="77" xfId="0" applyFont="1" applyFill="1" applyBorder="1" applyAlignment="1">
      <alignment horizontal="center" vertical="center"/>
    </xf>
    <xf numFmtId="0" fontId="23" fillId="4" borderId="130" xfId="0" applyFont="1" applyFill="1" applyBorder="1" applyAlignment="1">
      <alignment horizontal="center" vertical="center"/>
    </xf>
    <xf numFmtId="49" fontId="23" fillId="4" borderId="77" xfId="0" applyNumberFormat="1" applyFont="1" applyFill="1" applyBorder="1" applyAlignment="1">
      <alignment horizontal="center" vertical="center"/>
    </xf>
    <xf numFmtId="0" fontId="8" fillId="4" borderId="132" xfId="4" applyFont="1" applyFill="1" applyBorder="1" applyAlignment="1">
      <alignment vertical="center"/>
    </xf>
    <xf numFmtId="0" fontId="8" fillId="4" borderId="132" xfId="4" applyFont="1" applyFill="1" applyBorder="1" applyAlignment="1">
      <alignment horizontal="center" vertical="center"/>
    </xf>
    <xf numFmtId="0" fontId="6" fillId="4" borderId="133" xfId="4" applyFont="1" applyFill="1" applyBorder="1" applyAlignment="1">
      <alignment horizontal="center" vertical="center"/>
    </xf>
    <xf numFmtId="1" fontId="5" fillId="4" borderId="134" xfId="4" applyNumberFormat="1" applyFont="1" applyFill="1" applyBorder="1" applyAlignment="1">
      <alignment horizontal="center" vertical="center" wrapText="1"/>
    </xf>
    <xf numFmtId="49" fontId="8" fillId="4" borderId="135" xfId="4" applyNumberFormat="1" applyFont="1" applyFill="1" applyBorder="1" applyAlignment="1">
      <alignment horizontal="center" vertical="center"/>
    </xf>
    <xf numFmtId="0" fontId="8" fillId="4" borderId="136" xfId="4" applyFont="1" applyFill="1" applyBorder="1" applyAlignment="1">
      <alignment vertical="center"/>
    </xf>
    <xf numFmtId="0" fontId="8" fillId="4" borderId="132" xfId="4" applyNumberFormat="1" applyFont="1" applyFill="1" applyBorder="1" applyAlignment="1">
      <alignment vertical="center"/>
    </xf>
    <xf numFmtId="0" fontId="8" fillId="0" borderId="17" xfId="4" applyFont="1" applyAlignment="1">
      <alignment vertical="center"/>
    </xf>
    <xf numFmtId="49" fontId="8" fillId="13" borderId="135" xfId="4" applyNumberFormat="1" applyFont="1" applyFill="1" applyBorder="1" applyAlignment="1">
      <alignment horizontal="center" vertical="center" wrapText="1"/>
    </xf>
    <xf numFmtId="0" fontId="8" fillId="4" borderId="135" xfId="4" applyNumberFormat="1" applyFont="1" applyFill="1" applyBorder="1" applyAlignment="1">
      <alignment horizontal="center" vertical="center"/>
    </xf>
    <xf numFmtId="49" fontId="8" fillId="2" borderId="135" xfId="4" applyNumberFormat="1" applyFont="1" applyFill="1" applyBorder="1" applyAlignment="1">
      <alignment horizontal="center" vertical="center"/>
    </xf>
    <xf numFmtId="49" fontId="8" fillId="7" borderId="135" xfId="4" applyNumberFormat="1" applyFont="1" applyFill="1" applyBorder="1" applyAlignment="1">
      <alignment horizontal="center" vertical="center" wrapText="1"/>
    </xf>
    <xf numFmtId="49" fontId="8" fillId="6" borderId="135" xfId="4" applyNumberFormat="1" applyFont="1" applyFill="1" applyBorder="1" applyAlignment="1">
      <alignment horizontal="center" vertical="center" wrapText="1"/>
    </xf>
    <xf numFmtId="49" fontId="8" fillId="14" borderId="135" xfId="4" applyNumberFormat="1" applyFont="1" applyFill="1" applyBorder="1" applyAlignment="1">
      <alignment horizontal="center" vertical="center" wrapText="1"/>
    </xf>
    <xf numFmtId="49" fontId="8" fillId="15" borderId="135" xfId="4" applyNumberFormat="1" applyFont="1" applyFill="1" applyBorder="1" applyAlignment="1">
      <alignment horizontal="center" vertical="center" wrapText="1"/>
    </xf>
    <xf numFmtId="0" fontId="8" fillId="4" borderId="138" xfId="4" applyFont="1" applyFill="1" applyBorder="1" applyAlignment="1">
      <alignment vertical="center"/>
    </xf>
    <xf numFmtId="0" fontId="8" fillId="4" borderId="138" xfId="4" applyFont="1" applyFill="1" applyBorder="1" applyAlignment="1">
      <alignment horizontal="center" vertical="center"/>
    </xf>
    <xf numFmtId="0" fontId="6" fillId="4" borderId="139" xfId="4" applyFont="1" applyFill="1" applyBorder="1" applyAlignment="1">
      <alignment horizontal="center" vertical="center"/>
    </xf>
    <xf numFmtId="49" fontId="8" fillId="10" borderId="141" xfId="4" applyNumberFormat="1" applyFont="1" applyFill="1" applyBorder="1" applyAlignment="1">
      <alignment horizontal="center" vertical="center" wrapText="1"/>
    </xf>
    <xf numFmtId="0" fontId="8" fillId="4" borderId="141" xfId="4" applyNumberFormat="1" applyFont="1" applyFill="1" applyBorder="1" applyAlignment="1">
      <alignment horizontal="center" vertical="center"/>
    </xf>
    <xf numFmtId="0" fontId="8" fillId="4" borderId="142" xfId="4" applyFont="1" applyFill="1" applyBorder="1" applyAlignment="1">
      <alignment vertical="center"/>
    </xf>
    <xf numFmtId="0" fontId="8" fillId="4" borderId="138" xfId="4" applyNumberFormat="1" applyFont="1" applyFill="1" applyBorder="1" applyAlignment="1">
      <alignment vertical="center"/>
    </xf>
    <xf numFmtId="0" fontId="8" fillId="4" borderId="87" xfId="4" applyNumberFormat="1" applyFont="1" applyFill="1" applyBorder="1" applyAlignment="1">
      <alignment vertical="top" wrapText="1"/>
    </xf>
    <xf numFmtId="0" fontId="8" fillId="0" borderId="87" xfId="4" applyFont="1" applyBorder="1" applyAlignment="1">
      <alignment horizontal="center" vertical="center"/>
    </xf>
    <xf numFmtId="0" fontId="40" fillId="0" borderId="17" xfId="4" applyFont="1" applyBorder="1">
      <alignment vertical="center"/>
    </xf>
    <xf numFmtId="0" fontId="8" fillId="0" borderId="17" xfId="4" applyNumberFormat="1" applyFont="1" applyAlignment="1">
      <alignment horizontal="center" vertical="center"/>
    </xf>
    <xf numFmtId="0" fontId="8" fillId="4" borderId="74" xfId="0" applyNumberFormat="1" applyFont="1" applyFill="1" applyBorder="1" applyAlignment="1">
      <alignment horizontal="left" vertical="top" wrapText="1"/>
    </xf>
    <xf numFmtId="0" fontId="26" fillId="0" borderId="87" xfId="10" applyFont="1" applyBorder="1" applyAlignment="1">
      <alignment vertical="top" wrapText="1"/>
    </xf>
    <xf numFmtId="49" fontId="9" fillId="11" borderId="144" xfId="4" applyNumberFormat="1" applyFont="1" applyFill="1" applyBorder="1" applyAlignment="1">
      <alignment horizontal="center" vertical="center" wrapText="1"/>
    </xf>
    <xf numFmtId="49" fontId="9" fillId="11" borderId="145" xfId="4" applyNumberFormat="1" applyFont="1" applyFill="1" applyBorder="1" applyAlignment="1">
      <alignment horizontal="center" vertical="center" wrapText="1"/>
    </xf>
    <xf numFmtId="0" fontId="8" fillId="4" borderId="143" xfId="4" applyNumberFormat="1" applyFont="1" applyFill="1" applyBorder="1" applyAlignment="1">
      <alignment horizontal="center" vertical="center"/>
    </xf>
    <xf numFmtId="0" fontId="30" fillId="0" borderId="87" xfId="0" applyNumberFormat="1" applyFont="1" applyBorder="1" applyAlignment="1">
      <alignment vertical="center"/>
    </xf>
    <xf numFmtId="0" fontId="0" fillId="0" borderId="87" xfId="0" applyNumberFormat="1" applyFont="1" applyBorder="1" applyAlignment="1">
      <alignment vertical="center"/>
    </xf>
    <xf numFmtId="0" fontId="23" fillId="0" borderId="75" xfId="3" applyNumberFormat="1" applyFont="1" applyFill="1" applyBorder="1" applyAlignment="1">
      <alignment horizontal="left" vertical="top" wrapText="1"/>
    </xf>
    <xf numFmtId="49" fontId="8" fillId="4" borderId="77" xfId="0" applyNumberFormat="1" applyFont="1" applyFill="1" applyBorder="1" applyAlignment="1">
      <alignment horizontal="center" vertical="center"/>
    </xf>
    <xf numFmtId="0" fontId="8" fillId="4" borderId="146" xfId="0" applyFont="1" applyFill="1" applyBorder="1" applyAlignment="1">
      <alignment horizontal="center" vertical="center" wrapText="1"/>
    </xf>
    <xf numFmtId="0" fontId="8" fillId="4" borderId="146" xfId="0" applyFont="1" applyFill="1" applyBorder="1" applyAlignment="1">
      <alignment vertical="top"/>
    </xf>
    <xf numFmtId="0" fontId="29" fillId="0" borderId="74" xfId="1" applyFont="1" applyBorder="1" applyAlignment="1">
      <alignment horizontal="center" vertical="center"/>
    </xf>
    <xf numFmtId="0" fontId="29" fillId="0" borderId="87" xfId="1" applyFont="1" applyBorder="1" applyAlignment="1">
      <alignment horizontal="center" vertical="center"/>
    </xf>
    <xf numFmtId="0" fontId="23" fillId="0" borderId="75" xfId="3" applyNumberFormat="1" applyFont="1" applyFill="1" applyBorder="1" applyAlignment="1">
      <alignment horizontal="left" vertical="top" wrapText="1"/>
    </xf>
    <xf numFmtId="0" fontId="23" fillId="4" borderId="77" xfId="0" applyFont="1" applyFill="1" applyBorder="1" applyAlignment="1">
      <alignment horizontal="center" vertical="center" wrapText="1"/>
    </xf>
    <xf numFmtId="49" fontId="23" fillId="4" borderId="146" xfId="0" applyNumberFormat="1" applyFont="1" applyFill="1" applyBorder="1" applyAlignment="1">
      <alignment horizontal="center" vertical="center"/>
    </xf>
    <xf numFmtId="49" fontId="23" fillId="4" borderId="95" xfId="0" applyNumberFormat="1" applyFont="1" applyFill="1" applyBorder="1" applyAlignment="1">
      <alignment horizontal="left" vertical="center" wrapText="1"/>
    </xf>
    <xf numFmtId="49" fontId="23" fillId="4" borderId="147" xfId="0" applyNumberFormat="1" applyFont="1" applyFill="1" applyBorder="1" applyAlignment="1">
      <alignment horizontal="left" vertical="center" wrapText="1"/>
    </xf>
    <xf numFmtId="0" fontId="26" fillId="0" borderId="74" xfId="1" applyNumberFormat="1" applyFont="1" applyFill="1" applyBorder="1" applyAlignment="1">
      <alignment vertical="top" wrapText="1"/>
    </xf>
    <xf numFmtId="0" fontId="23" fillId="17" borderId="87" xfId="1" applyNumberFormat="1" applyFont="1" applyFill="1" applyBorder="1" applyAlignment="1">
      <alignment vertical="top" wrapText="1"/>
    </xf>
    <xf numFmtId="0" fontId="8" fillId="4" borderId="95" xfId="0" applyFont="1" applyFill="1" applyBorder="1" applyAlignment="1">
      <alignment horizontal="left" vertical="center"/>
    </xf>
    <xf numFmtId="0" fontId="23" fillId="0" borderId="74" xfId="1" applyFont="1" applyBorder="1" applyAlignment="1">
      <alignment horizontal="center" vertical="center"/>
    </xf>
    <xf numFmtId="0" fontId="23" fillId="4" borderId="146" xfId="0" applyFont="1" applyFill="1" applyBorder="1" applyAlignment="1">
      <alignment horizontal="center" vertical="center"/>
    </xf>
    <xf numFmtId="49" fontId="8" fillId="8" borderId="148" xfId="4" applyNumberFormat="1"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0" fontId="8" fillId="4" borderId="77" xfId="0" applyFont="1" applyFill="1" applyBorder="1" applyAlignment="1">
      <alignment horizontal="center" vertical="center"/>
    </xf>
    <xf numFmtId="49" fontId="8" fillId="4" borderId="77" xfId="0" applyNumberFormat="1" applyFont="1" applyFill="1" applyBorder="1" applyAlignment="1">
      <alignment horizontal="left" vertical="center" wrapText="1"/>
    </xf>
    <xf numFmtId="0" fontId="8" fillId="4" borderId="149" xfId="0" applyNumberFormat="1" applyFont="1" applyFill="1" applyBorder="1" applyAlignment="1">
      <alignment horizontal="center" vertical="center"/>
    </xf>
    <xf numFmtId="49" fontId="8" fillId="4" borderId="150" xfId="0" applyNumberFormat="1" applyFont="1" applyFill="1" applyBorder="1" applyAlignment="1">
      <alignment horizontal="center" vertical="center"/>
    </xf>
    <xf numFmtId="49" fontId="8" fillId="4" borderId="150" xfId="0" applyNumberFormat="1" applyFont="1" applyFill="1" applyBorder="1" applyAlignment="1">
      <alignment horizontal="left" vertical="center" wrapText="1"/>
    </xf>
    <xf numFmtId="49" fontId="8" fillId="17" borderId="150" xfId="0" applyNumberFormat="1" applyFont="1" applyFill="1" applyBorder="1" applyAlignment="1">
      <alignment vertical="center"/>
    </xf>
    <xf numFmtId="0" fontId="8" fillId="4" borderId="150" xfId="0" applyFont="1" applyFill="1" applyBorder="1" applyAlignment="1">
      <alignment horizontal="center" vertical="center"/>
    </xf>
    <xf numFmtId="49" fontId="8" fillId="9" borderId="150" xfId="0" applyNumberFormat="1" applyFont="1" applyFill="1" applyBorder="1" applyAlignment="1">
      <alignment horizontal="center" vertical="center" wrapText="1"/>
    </xf>
    <xf numFmtId="0" fontId="8" fillId="4" borderId="150" xfId="0" applyFont="1" applyFill="1" applyBorder="1" applyAlignment="1">
      <alignment horizontal="center" vertical="center" wrapText="1"/>
    </xf>
    <xf numFmtId="0" fontId="8" fillId="4" borderId="150" xfId="0" applyFont="1" applyFill="1" applyBorder="1" applyAlignment="1">
      <alignment vertical="center"/>
    </xf>
    <xf numFmtId="0" fontId="8" fillId="4" borderId="150" xfId="0" applyFont="1" applyFill="1" applyBorder="1" applyAlignment="1">
      <alignment vertical="top" wrapText="1"/>
    </xf>
    <xf numFmtId="0" fontId="8" fillId="4" borderId="150" xfId="0" applyFont="1" applyFill="1" applyBorder="1" applyAlignment="1">
      <alignment vertical="top"/>
    </xf>
    <xf numFmtId="49" fontId="8" fillId="4" borderId="150" xfId="0" applyNumberFormat="1" applyFont="1" applyFill="1" applyBorder="1" applyAlignment="1">
      <alignment vertical="center"/>
    </xf>
    <xf numFmtId="0" fontId="8" fillId="4" borderId="74" xfId="0" applyNumberFormat="1" applyFont="1" applyFill="1" applyBorder="1" applyAlignment="1">
      <alignment horizontal="left" vertical="top" wrapText="1"/>
    </xf>
    <xf numFmtId="0" fontId="30" fillId="0" borderId="87" xfId="0" applyNumberFormat="1" applyFont="1" applyBorder="1" applyAlignment="1">
      <alignment horizontal="left" vertical="center"/>
    </xf>
    <xf numFmtId="49" fontId="26" fillId="4" borderId="74" xfId="0" applyNumberFormat="1" applyFont="1" applyFill="1" applyBorder="1" applyAlignment="1">
      <alignment vertical="top" wrapText="1"/>
    </xf>
    <xf numFmtId="0" fontId="8" fillId="4" borderId="155" xfId="4" applyFont="1" applyFill="1" applyBorder="1" applyAlignment="1">
      <alignment vertical="center"/>
    </xf>
    <xf numFmtId="0" fontId="8" fillId="4" borderId="156" xfId="4" applyFont="1" applyFill="1" applyBorder="1" applyAlignment="1">
      <alignment vertical="center"/>
    </xf>
    <xf numFmtId="0" fontId="8" fillId="4" borderId="157" xfId="4" applyNumberFormat="1" applyFont="1" applyFill="1" applyBorder="1" applyAlignment="1">
      <alignment horizontal="center" vertical="center"/>
    </xf>
    <xf numFmtId="49" fontId="8" fillId="4" borderId="157" xfId="4" applyNumberFormat="1" applyFont="1" applyFill="1" applyBorder="1" applyAlignment="1">
      <alignment horizontal="center" vertical="center"/>
    </xf>
    <xf numFmtId="49" fontId="8" fillId="4" borderId="157" xfId="4" applyNumberFormat="1" applyFont="1" applyFill="1" applyBorder="1" applyAlignment="1">
      <alignment vertical="center"/>
    </xf>
    <xf numFmtId="49" fontId="8" fillId="4" borderId="157" xfId="4" applyNumberFormat="1" applyFont="1" applyFill="1" applyBorder="1" applyAlignment="1">
      <alignment horizontal="left" vertical="center"/>
    </xf>
    <xf numFmtId="0" fontId="8" fillId="4" borderId="157" xfId="4" applyFont="1" applyFill="1" applyBorder="1" applyAlignment="1">
      <alignment horizontal="center" vertical="center"/>
    </xf>
    <xf numFmtId="49" fontId="8" fillId="9" borderId="157" xfId="4" applyNumberFormat="1" applyFont="1" applyFill="1" applyBorder="1" applyAlignment="1">
      <alignment horizontal="center" vertical="center" wrapText="1"/>
    </xf>
    <xf numFmtId="0" fontId="8" fillId="4" borderId="157" xfId="4" applyFont="1" applyFill="1" applyBorder="1" applyAlignment="1">
      <alignment vertical="center"/>
    </xf>
    <xf numFmtId="0" fontId="8" fillId="4" borderId="157" xfId="4" applyNumberFormat="1" applyFont="1" applyFill="1" applyBorder="1" applyAlignment="1">
      <alignment vertical="top"/>
    </xf>
    <xf numFmtId="49" fontId="8" fillId="17" borderId="157" xfId="4" applyNumberFormat="1" applyFont="1" applyFill="1" applyBorder="1" applyAlignment="1">
      <alignment horizontal="left" vertical="center"/>
    </xf>
    <xf numFmtId="0" fontId="8" fillId="4" borderId="157" xfId="4" applyNumberFormat="1" applyFont="1" applyFill="1" applyBorder="1" applyAlignment="1">
      <alignment vertical="top" wrapText="1"/>
    </xf>
    <xf numFmtId="0" fontId="8" fillId="17" borderId="157" xfId="4" applyNumberFormat="1" applyFont="1" applyFill="1" applyBorder="1" applyAlignment="1">
      <alignment vertical="top" wrapText="1"/>
    </xf>
    <xf numFmtId="49" fontId="19" fillId="4" borderId="157" xfId="4" applyNumberFormat="1" applyFont="1" applyFill="1" applyBorder="1" applyAlignment="1">
      <alignment horizontal="center" vertical="center"/>
    </xf>
    <xf numFmtId="0" fontId="29" fillId="4" borderId="157" xfId="4" applyFont="1" applyFill="1" applyBorder="1" applyAlignment="1">
      <alignment horizontal="center" vertical="center"/>
    </xf>
    <xf numFmtId="0" fontId="23" fillId="17" borderId="157" xfId="4" applyNumberFormat="1" applyFont="1" applyFill="1" applyBorder="1" applyAlignment="1">
      <alignment vertical="top" wrapText="1"/>
    </xf>
    <xf numFmtId="49" fontId="23" fillId="17" borderId="157" xfId="4" applyNumberFormat="1" applyFont="1" applyFill="1" applyBorder="1" applyAlignment="1">
      <alignment horizontal="center" vertical="center"/>
    </xf>
    <xf numFmtId="0" fontId="8" fillId="4" borderId="157" xfId="4" applyFont="1" applyFill="1" applyBorder="1" applyAlignment="1">
      <alignment horizontal="center" vertical="center" wrapText="1"/>
    </xf>
    <xf numFmtId="49" fontId="23" fillId="17" borderId="157" xfId="4" applyNumberFormat="1" applyFont="1" applyFill="1" applyBorder="1" applyAlignment="1">
      <alignment horizontal="left" vertical="center"/>
    </xf>
    <xf numFmtId="49" fontId="29" fillId="17" borderId="157" xfId="4" applyNumberFormat="1" applyFont="1" applyFill="1" applyBorder="1" applyAlignment="1">
      <alignment horizontal="center" vertical="center"/>
    </xf>
    <xf numFmtId="49" fontId="40" fillId="17" borderId="157" xfId="4" applyNumberFormat="1" applyFont="1" applyFill="1" applyBorder="1" applyAlignment="1">
      <alignment horizontal="center" vertical="center"/>
    </xf>
    <xf numFmtId="0" fontId="40" fillId="0" borderId="157" xfId="4" applyFont="1" applyBorder="1" applyAlignment="1">
      <alignment horizontal="center" vertical="center"/>
    </xf>
    <xf numFmtId="0" fontId="23" fillId="0" borderId="157" xfId="4" applyFont="1" applyBorder="1" applyAlignment="1">
      <alignment horizontal="center" vertical="center"/>
    </xf>
    <xf numFmtId="0" fontId="23" fillId="17" borderId="157" xfId="4" applyFont="1" applyFill="1" applyBorder="1" applyAlignment="1">
      <alignment horizontal="center" vertical="center"/>
    </xf>
    <xf numFmtId="0" fontId="26" fillId="0" borderId="157" xfId="4" applyFont="1" applyBorder="1" applyAlignment="1">
      <alignment horizontal="center" vertical="center"/>
    </xf>
    <xf numFmtId="0" fontId="8" fillId="22" borderId="157" xfId="2" applyNumberFormat="1" applyFont="1" applyFill="1" applyBorder="1" applyAlignment="1">
      <alignment horizontal="center" vertical="center" wrapText="1"/>
    </xf>
    <xf numFmtId="0" fontId="8" fillId="0" borderId="157" xfId="4" applyFont="1" applyBorder="1" applyAlignment="1">
      <alignment horizontal="center" vertical="center"/>
    </xf>
    <xf numFmtId="0" fontId="23" fillId="4" borderId="157" xfId="4" applyNumberFormat="1" applyFont="1" applyFill="1" applyBorder="1" applyAlignment="1">
      <alignment vertical="top" wrapText="1"/>
    </xf>
    <xf numFmtId="49" fontId="8" fillId="17" borderId="157" xfId="4" applyNumberFormat="1" applyFont="1" applyFill="1" applyBorder="1" applyAlignment="1">
      <alignment horizontal="center" vertical="center"/>
    </xf>
    <xf numFmtId="0" fontId="30" fillId="0" borderId="157" xfId="4" applyFont="1" applyBorder="1" applyAlignment="1">
      <alignment vertical="center"/>
    </xf>
    <xf numFmtId="49" fontId="8" fillId="4" borderId="157" xfId="4" applyNumberFormat="1" applyFont="1" applyFill="1" applyBorder="1" applyAlignment="1">
      <alignment horizontal="center" vertical="center" wrapText="1"/>
    </xf>
    <xf numFmtId="0" fontId="8" fillId="4" borderId="157" xfId="4" applyNumberFormat="1" applyFont="1" applyFill="1" applyBorder="1" applyAlignment="1">
      <alignment horizontal="left" vertical="top" wrapText="1"/>
    </xf>
    <xf numFmtId="0" fontId="40" fillId="0" borderId="157" xfId="4" applyFont="1" applyFill="1" applyBorder="1" applyAlignment="1">
      <alignment horizontal="center" vertical="center"/>
    </xf>
    <xf numFmtId="0" fontId="29" fillId="17" borderId="157" xfId="4" applyFont="1" applyFill="1" applyBorder="1" applyAlignment="1">
      <alignment horizontal="center" vertical="center"/>
    </xf>
    <xf numFmtId="49" fontId="8" fillId="14" borderId="157" xfId="4" applyNumberFormat="1" applyFont="1" applyFill="1" applyBorder="1" applyAlignment="1">
      <alignment horizontal="center" vertical="center" wrapText="1"/>
    </xf>
    <xf numFmtId="0" fontId="29" fillId="0" borderId="157" xfId="4" applyFont="1" applyBorder="1" applyAlignment="1">
      <alignment horizontal="center" vertical="center"/>
    </xf>
    <xf numFmtId="0" fontId="8" fillId="4" borderId="157" xfId="4" applyNumberFormat="1" applyFont="1" applyFill="1" applyBorder="1" applyAlignment="1">
      <alignment vertical="center" wrapText="1"/>
    </xf>
    <xf numFmtId="0" fontId="26" fillId="17" borderId="157" xfId="4" applyFont="1" applyFill="1" applyBorder="1" applyAlignment="1">
      <alignment horizontal="left" vertical="center"/>
    </xf>
    <xf numFmtId="0" fontId="40" fillId="0" borderId="157" xfId="4" applyFont="1" applyBorder="1">
      <alignment vertical="center"/>
    </xf>
    <xf numFmtId="0" fontId="40" fillId="0" borderId="157" xfId="4" applyFont="1" applyBorder="1" applyAlignment="1">
      <alignment vertical="top"/>
    </xf>
    <xf numFmtId="0" fontId="40" fillId="0" borderId="157" xfId="4" applyFont="1" applyBorder="1" applyAlignment="1">
      <alignment vertical="center" wrapText="1"/>
    </xf>
    <xf numFmtId="0" fontId="26" fillId="4" borderId="157" xfId="4" applyNumberFormat="1" applyFont="1" applyFill="1" applyBorder="1" applyAlignment="1">
      <alignment vertical="top" wrapText="1"/>
    </xf>
    <xf numFmtId="49" fontId="5" fillId="4" borderId="157" xfId="4" applyNumberFormat="1" applyFont="1" applyFill="1" applyBorder="1" applyAlignment="1">
      <alignment horizontal="center" vertical="top"/>
    </xf>
    <xf numFmtId="49" fontId="8" fillId="4" borderId="157" xfId="4" applyNumberFormat="1" applyFont="1" applyFill="1" applyBorder="1" applyAlignment="1">
      <alignment horizontal="center" vertical="top" wrapText="1"/>
    </xf>
    <xf numFmtId="49" fontId="8" fillId="10" borderId="157" xfId="4" applyNumberFormat="1" applyFont="1" applyFill="1" applyBorder="1" applyAlignment="1">
      <alignment horizontal="center" vertical="center" wrapText="1"/>
    </xf>
    <xf numFmtId="0" fontId="46" fillId="0" borderId="157" xfId="5" applyFont="1" applyFill="1" applyBorder="1" applyAlignment="1">
      <alignment horizontal="left" vertical="top" wrapText="1"/>
    </xf>
    <xf numFmtId="0" fontId="23" fillId="0" borderId="157" xfId="5" applyFont="1" applyFill="1" applyBorder="1" applyAlignment="1">
      <alignment horizontal="left" vertical="top" wrapText="1"/>
    </xf>
    <xf numFmtId="49" fontId="8" fillId="13" borderId="157" xfId="4" applyNumberFormat="1" applyFont="1" applyFill="1" applyBorder="1" applyAlignment="1">
      <alignment horizontal="center" vertical="center" wrapText="1"/>
    </xf>
    <xf numFmtId="49" fontId="9" fillId="11" borderId="89" xfId="4" applyNumberFormat="1" applyFont="1" applyFill="1" applyBorder="1" applyAlignment="1">
      <alignment horizontal="center" vertical="center" wrapText="1"/>
    </xf>
    <xf numFmtId="0" fontId="9" fillId="11" borderId="89" xfId="4" applyNumberFormat="1" applyFont="1" applyFill="1" applyBorder="1" applyAlignment="1">
      <alignment horizontal="center" vertical="center" wrapText="1"/>
    </xf>
    <xf numFmtId="0" fontId="8" fillId="4" borderId="158" xfId="4" applyNumberFormat="1" applyFont="1" applyFill="1" applyBorder="1" applyAlignment="1">
      <alignment horizontal="center" vertical="center"/>
    </xf>
    <xf numFmtId="0" fontId="8" fillId="4" borderId="159" xfId="4" applyFont="1" applyFill="1" applyBorder="1" applyAlignment="1">
      <alignment vertical="top"/>
    </xf>
    <xf numFmtId="49" fontId="24" fillId="4" borderId="159" xfId="4" applyNumberFormat="1" applyFont="1" applyFill="1" applyBorder="1" applyAlignment="1">
      <alignment vertical="center"/>
    </xf>
    <xf numFmtId="0" fontId="8" fillId="17" borderId="159" xfId="4" applyFont="1" applyFill="1" applyBorder="1" applyAlignment="1">
      <alignment vertical="top"/>
    </xf>
    <xf numFmtId="0" fontId="8" fillId="17" borderId="159" xfId="4" applyFont="1" applyFill="1" applyBorder="1" applyAlignment="1">
      <alignment vertical="top" wrapText="1"/>
    </xf>
    <xf numFmtId="0" fontId="8" fillId="4" borderId="159" xfId="4" applyFont="1" applyFill="1" applyBorder="1" applyAlignment="1">
      <alignment vertical="top" wrapText="1"/>
    </xf>
    <xf numFmtId="49" fontId="8" fillId="16" borderId="159" xfId="4" applyNumberFormat="1" applyFont="1" applyFill="1" applyBorder="1" applyAlignment="1">
      <alignment vertical="center" wrapText="1"/>
    </xf>
    <xf numFmtId="0" fontId="8" fillId="4" borderId="159" xfId="4" applyFont="1" applyFill="1" applyBorder="1" applyAlignment="1">
      <alignment vertical="center" wrapText="1"/>
    </xf>
    <xf numFmtId="49" fontId="24" fillId="4" borderId="159" xfId="4" applyNumberFormat="1" applyFont="1" applyFill="1" applyBorder="1" applyAlignment="1">
      <alignment horizontal="left" vertical="center"/>
    </xf>
    <xf numFmtId="0" fontId="29" fillId="4" borderId="159" xfId="4" applyFont="1" applyFill="1" applyBorder="1" applyAlignment="1">
      <alignment vertical="top" wrapText="1"/>
    </xf>
    <xf numFmtId="0" fontId="23" fillId="4" borderId="159" xfId="4" applyFont="1" applyFill="1" applyBorder="1" applyAlignment="1">
      <alignment vertical="top" wrapText="1"/>
    </xf>
    <xf numFmtId="0" fontId="24" fillId="4" borderId="159" xfId="4" applyFont="1" applyFill="1" applyBorder="1" applyAlignment="1">
      <alignment vertical="center" wrapText="1"/>
    </xf>
    <xf numFmtId="0" fontId="8" fillId="4" borderId="159" xfId="4" applyFont="1" applyFill="1" applyBorder="1" applyAlignment="1">
      <alignment horizontal="center" vertical="center" wrapText="1"/>
    </xf>
    <xf numFmtId="0" fontId="20" fillId="4" borderId="159" xfId="4" applyFont="1" applyFill="1" applyBorder="1" applyAlignment="1">
      <alignment horizontal="left" vertical="top" wrapText="1"/>
    </xf>
    <xf numFmtId="0" fontId="8" fillId="4" borderId="159" xfId="4" applyFont="1" applyFill="1" applyBorder="1" applyAlignment="1">
      <alignment horizontal="left" vertical="top" wrapText="1"/>
    </xf>
    <xf numFmtId="49" fontId="8" fillId="4" borderId="159" xfId="4" applyNumberFormat="1" applyFont="1" applyFill="1" applyBorder="1" applyAlignment="1">
      <alignment horizontal="left" vertical="top" wrapText="1"/>
    </xf>
    <xf numFmtId="0" fontId="40" fillId="0" borderId="159" xfId="4" applyFont="1" applyFill="1" applyBorder="1" applyAlignment="1">
      <alignment horizontal="left" vertical="top" wrapText="1"/>
    </xf>
    <xf numFmtId="49" fontId="23" fillId="17" borderId="159" xfId="4" applyNumberFormat="1" applyFont="1" applyFill="1" applyBorder="1" applyAlignment="1">
      <alignment vertical="top" wrapText="1"/>
    </xf>
    <xf numFmtId="49" fontId="8" fillId="17" borderId="159" xfId="4" applyNumberFormat="1" applyFont="1" applyFill="1" applyBorder="1" applyAlignment="1">
      <alignment vertical="top" wrapText="1"/>
    </xf>
    <xf numFmtId="0" fontId="8" fillId="17" borderId="159" xfId="4" applyNumberFormat="1" applyFont="1" applyFill="1" applyBorder="1" applyAlignment="1">
      <alignment vertical="top" wrapText="1"/>
    </xf>
    <xf numFmtId="0" fontId="8" fillId="4" borderId="160" xfId="4" applyNumberFormat="1" applyFont="1" applyFill="1" applyBorder="1" applyAlignment="1">
      <alignment horizontal="center" vertical="center"/>
    </xf>
    <xf numFmtId="0" fontId="8" fillId="4" borderId="161" xfId="4" applyNumberFormat="1" applyFont="1" applyFill="1" applyBorder="1" applyAlignment="1">
      <alignment horizontal="center" vertical="center"/>
    </xf>
    <xf numFmtId="49" fontId="8" fillId="4" borderId="161" xfId="4" applyNumberFormat="1" applyFont="1" applyFill="1" applyBorder="1" applyAlignment="1">
      <alignment horizontal="center" vertical="center"/>
    </xf>
    <xf numFmtId="49" fontId="8" fillId="4" borderId="161" xfId="4" applyNumberFormat="1" applyFont="1" applyFill="1" applyBorder="1" applyAlignment="1">
      <alignment vertical="center"/>
    </xf>
    <xf numFmtId="49" fontId="8" fillId="4" borderId="161" xfId="4" applyNumberFormat="1" applyFont="1" applyFill="1" applyBorder="1" applyAlignment="1">
      <alignment horizontal="left" vertical="center"/>
    </xf>
    <xf numFmtId="0" fontId="8" fillId="4" borderId="161" xfId="4" applyFont="1" applyFill="1" applyBorder="1" applyAlignment="1">
      <alignment horizontal="center" vertical="center"/>
    </xf>
    <xf numFmtId="49" fontId="8" fillId="9" borderId="161" xfId="4" applyNumberFormat="1" applyFont="1" applyFill="1" applyBorder="1" applyAlignment="1">
      <alignment horizontal="center" vertical="center" wrapText="1"/>
    </xf>
    <xf numFmtId="0" fontId="8" fillId="4" borderId="161" xfId="4" applyFont="1" applyFill="1" applyBorder="1" applyAlignment="1">
      <alignment vertical="center"/>
    </xf>
    <xf numFmtId="0" fontId="8" fillId="4" borderId="161" xfId="4" applyNumberFormat="1" applyFont="1" applyFill="1" applyBorder="1" applyAlignment="1">
      <alignment vertical="top" wrapText="1"/>
    </xf>
    <xf numFmtId="0" fontId="8" fillId="4" borderId="162" xfId="4" applyFont="1" applyFill="1" applyBorder="1" applyAlignment="1">
      <alignment vertical="top" wrapText="1"/>
    </xf>
    <xf numFmtId="0" fontId="24" fillId="4" borderId="73" xfId="0" applyFont="1" applyFill="1" applyBorder="1" applyAlignment="1">
      <alignment horizontal="left" vertical="center" wrapText="1"/>
    </xf>
    <xf numFmtId="49" fontId="6" fillId="4" borderId="9" xfId="0" applyNumberFormat="1"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horizontal="center" vertical="center" wrapText="1"/>
    </xf>
    <xf numFmtId="49" fontId="8" fillId="4" borderId="21" xfId="0" applyNumberFormat="1" applyFont="1" applyFill="1" applyBorder="1" applyAlignment="1">
      <alignment horizontal="left" vertical="top" wrapText="1"/>
    </xf>
    <xf numFmtId="0" fontId="8" fillId="4" borderId="23" xfId="0" applyFont="1" applyFill="1" applyBorder="1" applyAlignment="1">
      <alignment horizontal="left" vertical="top" wrapText="1"/>
    </xf>
    <xf numFmtId="0" fontId="8" fillId="4" borderId="22" xfId="0" applyFont="1" applyFill="1" applyBorder="1" applyAlignment="1">
      <alignment horizontal="left" vertical="top" wrapText="1"/>
    </xf>
    <xf numFmtId="49" fontId="8" fillId="4" borderId="21" xfId="0" applyNumberFormat="1" applyFont="1" applyFill="1" applyBorder="1" applyAlignment="1">
      <alignment horizontal="left" vertical="center" wrapText="1"/>
    </xf>
    <xf numFmtId="0" fontId="8" fillId="4" borderId="23" xfId="0" applyFont="1" applyFill="1" applyBorder="1" applyAlignment="1">
      <alignment horizontal="left" vertical="center" wrapText="1"/>
    </xf>
    <xf numFmtId="0" fontId="8" fillId="4" borderId="22" xfId="0" applyFont="1" applyFill="1" applyBorder="1" applyAlignment="1">
      <alignment horizontal="left" vertical="center" wrapText="1"/>
    </xf>
    <xf numFmtId="0" fontId="23" fillId="17" borderId="75" xfId="1" applyNumberFormat="1" applyFont="1" applyFill="1" applyBorder="1" applyAlignment="1">
      <alignment horizontal="left" vertical="center" wrapText="1"/>
    </xf>
    <xf numFmtId="0" fontId="23" fillId="17" borderId="83" xfId="1" applyNumberFormat="1" applyFont="1" applyFill="1" applyBorder="1" applyAlignment="1">
      <alignment horizontal="left" vertical="center" wrapText="1"/>
    </xf>
    <xf numFmtId="0" fontId="23" fillId="17" borderId="71" xfId="1" applyNumberFormat="1" applyFont="1" applyFill="1" applyBorder="1" applyAlignment="1">
      <alignment horizontal="left" vertical="center" wrapText="1"/>
    </xf>
    <xf numFmtId="0" fontId="24" fillId="4" borderId="100" xfId="0" applyFont="1" applyFill="1" applyBorder="1" applyAlignment="1">
      <alignment horizontal="left" vertical="center" wrapText="1"/>
    </xf>
    <xf numFmtId="0" fontId="24" fillId="4" borderId="101" xfId="0" applyFont="1" applyFill="1" applyBorder="1" applyAlignment="1">
      <alignment horizontal="left" vertical="center" wrapText="1"/>
    </xf>
    <xf numFmtId="0" fontId="24" fillId="4" borderId="67" xfId="0" applyFont="1" applyFill="1" applyBorder="1" applyAlignment="1">
      <alignment horizontal="left" vertical="center" wrapText="1"/>
    </xf>
    <xf numFmtId="0" fontId="23" fillId="0" borderId="75" xfId="3" applyNumberFormat="1" applyFont="1" applyFill="1" applyBorder="1" applyAlignment="1">
      <alignment horizontal="left" vertical="top" wrapText="1"/>
    </xf>
    <xf numFmtId="0" fontId="23" fillId="0" borderId="83" xfId="3" applyNumberFormat="1" applyFont="1" applyFill="1" applyBorder="1" applyAlignment="1">
      <alignment horizontal="left" vertical="top" wrapText="1"/>
    </xf>
    <xf numFmtId="0" fontId="23" fillId="0" borderId="71" xfId="3" applyNumberFormat="1" applyFont="1" applyFill="1" applyBorder="1" applyAlignment="1">
      <alignment horizontal="left" vertical="top" wrapText="1"/>
    </xf>
    <xf numFmtId="0" fontId="8" fillId="4" borderId="152" xfId="0" applyFont="1" applyFill="1" applyBorder="1" applyAlignment="1">
      <alignment vertical="center" wrapText="1"/>
    </xf>
    <xf numFmtId="0" fontId="8" fillId="4" borderId="154" xfId="0" applyFont="1" applyFill="1" applyBorder="1" applyAlignment="1">
      <alignment vertical="center" wrapText="1"/>
    </xf>
    <xf numFmtId="0" fontId="8" fillId="4" borderId="67" xfId="0" applyFont="1" applyFill="1" applyBorder="1" applyAlignment="1">
      <alignment vertical="center" wrapText="1"/>
    </xf>
    <xf numFmtId="0" fontId="23" fillId="0" borderId="108" xfId="3" applyNumberFormat="1" applyFont="1" applyFill="1" applyBorder="1" applyAlignment="1">
      <alignment horizontal="left" vertical="top" wrapText="1"/>
    </xf>
    <xf numFmtId="0" fontId="8" fillId="4" borderId="151" xfId="0" applyNumberFormat="1" applyFont="1" applyFill="1" applyBorder="1" applyAlignment="1">
      <alignment horizontal="left" vertical="top" wrapText="1"/>
    </xf>
    <xf numFmtId="0" fontId="8" fillId="4" borderId="153" xfId="0" applyNumberFormat="1" applyFont="1" applyFill="1" applyBorder="1" applyAlignment="1">
      <alignment horizontal="left" vertical="top" wrapText="1"/>
    </xf>
    <xf numFmtId="0" fontId="8" fillId="4" borderId="84" xfId="0" applyNumberFormat="1" applyFont="1" applyFill="1" applyBorder="1" applyAlignment="1">
      <alignment horizontal="left" vertical="top" wrapText="1"/>
    </xf>
    <xf numFmtId="49" fontId="8" fillId="4" borderId="152" xfId="0" applyNumberFormat="1" applyFont="1" applyFill="1" applyBorder="1" applyAlignment="1">
      <alignment horizontal="left" vertical="center" wrapText="1"/>
    </xf>
    <xf numFmtId="49" fontId="8" fillId="4" borderId="154" xfId="0" applyNumberFormat="1" applyFont="1" applyFill="1" applyBorder="1" applyAlignment="1">
      <alignment horizontal="left" vertical="center" wrapText="1"/>
    </xf>
    <xf numFmtId="49" fontId="8" fillId="4" borderId="67" xfId="0" applyNumberFormat="1" applyFont="1" applyFill="1" applyBorder="1" applyAlignment="1">
      <alignment horizontal="left" vertical="center" wrapText="1"/>
    </xf>
    <xf numFmtId="0" fontId="29" fillId="4" borderId="152" xfId="0" applyFont="1" applyFill="1" applyBorder="1" applyAlignment="1">
      <alignment horizontal="left" vertical="center" wrapText="1"/>
    </xf>
    <xf numFmtId="0" fontId="29" fillId="4" borderId="154" xfId="0" applyFont="1" applyFill="1" applyBorder="1" applyAlignment="1">
      <alignment horizontal="left" vertical="center" wrapText="1"/>
    </xf>
    <xf numFmtId="0" fontId="29" fillId="4" borderId="67" xfId="0" applyFont="1" applyFill="1" applyBorder="1" applyAlignment="1">
      <alignment horizontal="left" vertical="center" wrapText="1"/>
    </xf>
    <xf numFmtId="49" fontId="6" fillId="4" borderId="12" xfId="0" applyNumberFormat="1"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28" xfId="0"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0" fontId="8" fillId="4" borderId="77" xfId="0" applyFont="1" applyFill="1" applyBorder="1" applyAlignment="1">
      <alignment horizontal="center" vertical="center"/>
    </xf>
    <xf numFmtId="49" fontId="8" fillId="4" borderId="77" xfId="0" applyNumberFormat="1" applyFont="1" applyFill="1" applyBorder="1" applyAlignment="1">
      <alignment horizontal="left" vertical="center" wrapText="1"/>
    </xf>
    <xf numFmtId="0" fontId="8" fillId="4" borderId="77" xfId="0" applyFont="1" applyFill="1" applyBorder="1" applyAlignment="1">
      <alignment horizontal="left" vertical="center" wrapText="1"/>
    </xf>
    <xf numFmtId="0" fontId="8" fillId="4" borderId="95" xfId="0" applyFont="1" applyFill="1" applyBorder="1" applyAlignment="1">
      <alignment horizontal="left" vertical="center"/>
    </xf>
    <xf numFmtId="0" fontId="24" fillId="4" borderId="95" xfId="0" applyFont="1" applyFill="1" applyBorder="1" applyAlignment="1">
      <alignment horizontal="left" vertical="center"/>
    </xf>
    <xf numFmtId="49" fontId="8" fillId="4" borderId="77" xfId="0" applyNumberFormat="1" applyFont="1" applyFill="1" applyBorder="1" applyAlignment="1">
      <alignment horizontal="center" vertical="center" wrapText="1"/>
    </xf>
    <xf numFmtId="49" fontId="29" fillId="4" borderId="95" xfId="0" applyNumberFormat="1" applyFont="1" applyFill="1" applyBorder="1" applyAlignment="1">
      <alignment horizontal="left" vertical="center"/>
    </xf>
    <xf numFmtId="0" fontId="29" fillId="4" borderId="95" xfId="0" applyFont="1" applyFill="1" applyBorder="1" applyAlignment="1">
      <alignment horizontal="left" vertical="center"/>
    </xf>
    <xf numFmtId="0" fontId="26" fillId="4" borderId="151" xfId="0" applyNumberFormat="1" applyFont="1" applyFill="1" applyBorder="1" applyAlignment="1">
      <alignment horizontal="left" vertical="center" wrapText="1"/>
    </xf>
    <xf numFmtId="0" fontId="26" fillId="4" borderId="153" xfId="0" applyNumberFormat="1" applyFont="1" applyFill="1" applyBorder="1" applyAlignment="1">
      <alignment horizontal="left" vertical="center" wrapText="1"/>
    </xf>
    <xf numFmtId="0" fontId="26" fillId="4" borderId="84" xfId="0" applyNumberFormat="1" applyFont="1" applyFill="1" applyBorder="1" applyAlignment="1">
      <alignment horizontal="left" vertical="center" wrapText="1"/>
    </xf>
    <xf numFmtId="0" fontId="24" fillId="4" borderId="152" xfId="0" applyFont="1" applyFill="1" applyBorder="1" applyAlignment="1">
      <alignment horizontal="left" vertical="center" wrapText="1"/>
    </xf>
    <xf numFmtId="0" fontId="24" fillId="4" borderId="154" xfId="0" applyFont="1" applyFill="1" applyBorder="1" applyAlignment="1">
      <alignment horizontal="left" vertical="center" wrapText="1"/>
    </xf>
    <xf numFmtId="0" fontId="6" fillId="4" borderId="3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1" xfId="0" applyFont="1" applyFill="1" applyBorder="1" applyAlignment="1">
      <alignment horizontal="center" vertical="center" wrapText="1"/>
    </xf>
    <xf numFmtId="0" fontId="8" fillId="4" borderId="21" xfId="0" applyNumberFormat="1" applyFont="1" applyFill="1" applyBorder="1" applyAlignment="1">
      <alignment horizontal="center" vertical="center"/>
    </xf>
    <xf numFmtId="0" fontId="8" fillId="4" borderId="23" xfId="0" applyFont="1" applyFill="1" applyBorder="1" applyAlignment="1">
      <alignment horizontal="center" vertical="center"/>
    </xf>
    <xf numFmtId="0" fontId="8" fillId="4" borderId="22" xfId="0" applyFont="1" applyFill="1" applyBorder="1" applyAlignment="1">
      <alignment horizontal="center" vertical="center"/>
    </xf>
    <xf numFmtId="0" fontId="8" fillId="0" borderId="111" xfId="4" applyFont="1" applyBorder="1" applyAlignment="1">
      <alignment horizontal="center" vertical="center"/>
    </xf>
    <xf numFmtId="0" fontId="8" fillId="0" borderId="83" xfId="4" applyFont="1" applyBorder="1" applyAlignment="1">
      <alignment horizontal="center" vertical="center"/>
    </xf>
    <xf numFmtId="0" fontId="8" fillId="0" borderId="110" xfId="4" applyFont="1" applyBorder="1" applyAlignment="1">
      <alignment horizontal="center" vertical="center"/>
    </xf>
    <xf numFmtId="49" fontId="6" fillId="4" borderId="119" xfId="4" applyNumberFormat="1" applyFont="1" applyFill="1" applyBorder="1" applyAlignment="1">
      <alignment horizontal="center" vertical="center" wrapText="1"/>
    </xf>
    <xf numFmtId="49" fontId="6" fillId="4" borderId="121" xfId="4" applyNumberFormat="1" applyFont="1" applyFill="1" applyBorder="1" applyAlignment="1">
      <alignment horizontal="center" vertical="center" wrapText="1"/>
    </xf>
    <xf numFmtId="49" fontId="6" fillId="4" borderId="17" xfId="4" applyNumberFormat="1" applyFont="1" applyFill="1" applyBorder="1" applyAlignment="1">
      <alignment horizontal="center" vertical="center" wrapText="1"/>
    </xf>
    <xf numFmtId="49" fontId="6" fillId="4" borderId="28" xfId="4" applyNumberFormat="1" applyFont="1" applyFill="1" applyBorder="1" applyAlignment="1">
      <alignment horizontal="center" vertical="center" wrapText="1"/>
    </xf>
    <xf numFmtId="0" fontId="50" fillId="0" borderId="107" xfId="4" applyFont="1" applyBorder="1" applyAlignment="1">
      <alignment horizontal="center" vertical="center"/>
    </xf>
    <xf numFmtId="0" fontId="8" fillId="0" borderId="107" xfId="4" applyFont="1" applyBorder="1" applyAlignment="1">
      <alignment horizontal="center" vertical="center"/>
    </xf>
    <xf numFmtId="0" fontId="8" fillId="4" borderId="122" xfId="4" applyNumberFormat="1" applyFont="1" applyFill="1" applyBorder="1" applyAlignment="1">
      <alignment horizontal="center" vertical="center"/>
    </xf>
    <xf numFmtId="0" fontId="8" fillId="4" borderId="125" xfId="4" applyNumberFormat="1" applyFont="1" applyFill="1" applyBorder="1" applyAlignment="1">
      <alignment horizontal="center" vertical="center"/>
    </xf>
    <xf numFmtId="0" fontId="8" fillId="4" borderId="124" xfId="4" applyNumberFormat="1" applyFont="1" applyFill="1" applyBorder="1" applyAlignment="1">
      <alignment horizontal="center" vertical="center"/>
    </xf>
    <xf numFmtId="0" fontId="8" fillId="4" borderId="127" xfId="4" applyNumberFormat="1" applyFont="1" applyFill="1" applyBorder="1" applyAlignment="1">
      <alignment horizontal="center" vertical="center"/>
    </xf>
    <xf numFmtId="0" fontId="6" fillId="4" borderId="119" xfId="4" applyFont="1" applyFill="1" applyBorder="1" applyAlignment="1">
      <alignment horizontal="center" vertical="center" wrapText="1"/>
    </xf>
    <xf numFmtId="0" fontId="6" fillId="4" borderId="17" xfId="4" applyFont="1" applyFill="1" applyBorder="1" applyAlignment="1">
      <alignment horizontal="center" vertical="center" wrapText="1"/>
    </xf>
    <xf numFmtId="0" fontId="6" fillId="4" borderId="3" xfId="4" applyFont="1" applyFill="1" applyBorder="1" applyAlignment="1">
      <alignment horizontal="center" vertical="center" wrapText="1"/>
    </xf>
    <xf numFmtId="0" fontId="8" fillId="0" borderId="126" xfId="4" applyNumberFormat="1" applyFont="1" applyBorder="1" applyAlignment="1">
      <alignment horizontal="center" vertical="center" wrapText="1"/>
    </xf>
    <xf numFmtId="0" fontId="8" fillId="0" borderId="123" xfId="4" applyNumberFormat="1" applyFont="1" applyBorder="1" applyAlignment="1">
      <alignment horizontal="center" vertical="center" wrapText="1"/>
    </xf>
    <xf numFmtId="0" fontId="8" fillId="0" borderId="71" xfId="4" applyNumberFormat="1" applyFont="1" applyBorder="1" applyAlignment="1">
      <alignment horizontal="center" vertical="center" wrapText="1"/>
    </xf>
    <xf numFmtId="0" fontId="8" fillId="0" borderId="126" xfId="4" applyNumberFormat="1" applyFont="1" applyBorder="1" applyAlignment="1">
      <alignment horizontal="center" vertical="center"/>
    </xf>
    <xf numFmtId="0" fontId="8" fillId="0" borderId="123" xfId="4" applyNumberFormat="1" applyFont="1" applyBorder="1" applyAlignment="1">
      <alignment horizontal="center" vertical="center"/>
    </xf>
    <xf numFmtId="0" fontId="8" fillId="0" borderId="71" xfId="4" applyNumberFormat="1" applyFont="1" applyBorder="1" applyAlignment="1">
      <alignment horizontal="center" vertical="center"/>
    </xf>
    <xf numFmtId="0" fontId="8" fillId="4" borderId="126" xfId="4" applyNumberFormat="1" applyFont="1" applyFill="1" applyBorder="1" applyAlignment="1">
      <alignment horizontal="center" vertical="center"/>
    </xf>
    <xf numFmtId="0" fontId="8" fillId="4" borderId="123" xfId="4" applyNumberFormat="1" applyFont="1" applyFill="1" applyBorder="1" applyAlignment="1">
      <alignment horizontal="center" vertical="center"/>
    </xf>
    <xf numFmtId="0" fontId="8" fillId="4" borderId="71" xfId="4" applyNumberFormat="1" applyFont="1" applyFill="1" applyBorder="1" applyAlignment="1">
      <alignment horizontal="center" vertical="center"/>
    </xf>
    <xf numFmtId="0" fontId="6" fillId="4" borderId="2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 xfId="0" applyFont="1" applyFill="1" applyBorder="1" applyAlignment="1">
      <alignment horizontal="center" vertical="center"/>
    </xf>
    <xf numFmtId="0" fontId="8" fillId="4" borderId="74" xfId="0" applyNumberFormat="1" applyFont="1" applyFill="1" applyBorder="1" applyAlignment="1">
      <alignment horizontal="left" vertical="center" wrapText="1"/>
    </xf>
    <xf numFmtId="0" fontId="23" fillId="17" borderId="74" xfId="1" applyNumberFormat="1" applyFont="1" applyFill="1" applyBorder="1" applyAlignment="1">
      <alignment horizontal="left" vertical="center" wrapText="1"/>
    </xf>
    <xf numFmtId="0" fontId="24" fillId="4" borderId="73" xfId="0" applyFont="1" applyFill="1" applyBorder="1" applyAlignment="1">
      <alignment horizontal="left" vertical="center"/>
    </xf>
    <xf numFmtId="0" fontId="8" fillId="4" borderId="73" xfId="0" applyFont="1" applyFill="1" applyBorder="1" applyAlignment="1">
      <alignment horizontal="left" vertical="center"/>
    </xf>
    <xf numFmtId="0" fontId="8" fillId="4" borderId="74" xfId="0" applyNumberFormat="1" applyFont="1" applyFill="1" applyBorder="1" applyAlignment="1">
      <alignment horizontal="left" vertical="top" wrapText="1"/>
    </xf>
    <xf numFmtId="49" fontId="24" fillId="4" borderId="73" xfId="0" applyNumberFormat="1" applyFont="1" applyFill="1" applyBorder="1" applyAlignment="1">
      <alignment horizontal="left" vertical="center" wrapText="1"/>
    </xf>
    <xf numFmtId="49" fontId="24" fillId="4" borderId="73" xfId="0" applyNumberFormat="1" applyFont="1" applyFill="1" applyBorder="1" applyAlignment="1">
      <alignment horizontal="left" vertical="center"/>
    </xf>
    <xf numFmtId="0" fontId="8" fillId="4" borderId="73" xfId="0" applyFont="1" applyFill="1" applyBorder="1" applyAlignment="1">
      <alignment horizontal="left" vertical="center" wrapText="1"/>
    </xf>
    <xf numFmtId="0" fontId="8" fillId="4" borderId="79" xfId="0" applyNumberFormat="1" applyFont="1" applyFill="1" applyBorder="1" applyAlignment="1">
      <alignment horizontal="left" vertical="top" wrapText="1"/>
    </xf>
    <xf numFmtId="0" fontId="8" fillId="4" borderId="72" xfId="0" applyNumberFormat="1" applyFont="1" applyFill="1" applyBorder="1" applyAlignment="1">
      <alignment horizontal="left" vertical="top" wrapText="1"/>
    </xf>
    <xf numFmtId="49" fontId="8" fillId="4" borderId="104" xfId="0" applyNumberFormat="1" applyFont="1" applyFill="1" applyBorder="1" applyAlignment="1">
      <alignment horizontal="left" vertical="center" wrapText="1"/>
    </xf>
    <xf numFmtId="49" fontId="8" fillId="4" borderId="105" xfId="0" applyNumberFormat="1" applyFont="1" applyFill="1" applyBorder="1" applyAlignment="1">
      <alignment horizontal="left" vertical="center"/>
    </xf>
    <xf numFmtId="49" fontId="8" fillId="4" borderId="106" xfId="0" applyNumberFormat="1" applyFont="1" applyFill="1" applyBorder="1" applyAlignment="1">
      <alignment horizontal="left" vertical="center"/>
    </xf>
    <xf numFmtId="0" fontId="24" fillId="4" borderId="159" xfId="4" applyFont="1" applyFill="1" applyBorder="1" applyAlignment="1">
      <alignment horizontal="left" vertical="center" wrapText="1"/>
    </xf>
    <xf numFmtId="0" fontId="8" fillId="4" borderId="157" xfId="4" applyNumberFormat="1" applyFont="1" applyFill="1" applyBorder="1" applyAlignment="1">
      <alignment horizontal="left" vertical="top" wrapText="1"/>
    </xf>
    <xf numFmtId="0" fontId="8" fillId="4" borderId="157" xfId="4" applyNumberFormat="1" applyFont="1" applyFill="1" applyBorder="1" applyAlignment="1">
      <alignment horizontal="left" vertical="center" wrapText="1"/>
    </xf>
    <xf numFmtId="0" fontId="8" fillId="4" borderId="159" xfId="4" applyFont="1" applyFill="1" applyBorder="1" applyAlignment="1">
      <alignment horizontal="center" vertical="center" wrapText="1"/>
    </xf>
    <xf numFmtId="0" fontId="8" fillId="4" borderId="159" xfId="4" applyFont="1" applyFill="1" applyBorder="1" applyAlignment="1">
      <alignment horizontal="left" vertical="center"/>
    </xf>
    <xf numFmtId="0" fontId="23" fillId="4" borderId="157" xfId="4" applyNumberFormat="1" applyFont="1" applyFill="1" applyBorder="1" applyAlignment="1">
      <alignment horizontal="left" vertical="top" wrapText="1"/>
    </xf>
    <xf numFmtId="0" fontId="8" fillId="4" borderId="159" xfId="4" applyFont="1" applyFill="1" applyBorder="1" applyAlignment="1">
      <alignment horizontal="left" vertical="center" wrapText="1"/>
    </xf>
    <xf numFmtId="0" fontId="23" fillId="4" borderId="157" xfId="4" applyNumberFormat="1" applyFont="1" applyFill="1" applyBorder="1" applyAlignment="1">
      <alignment horizontal="left" vertical="center" wrapText="1"/>
    </xf>
    <xf numFmtId="0" fontId="40" fillId="0" borderId="157" xfId="4" applyFont="1" applyBorder="1" applyAlignment="1">
      <alignment horizontal="left" vertical="center" wrapText="1"/>
    </xf>
    <xf numFmtId="0" fontId="8" fillId="4" borderId="157" xfId="4" applyNumberFormat="1" applyFont="1" applyFill="1" applyBorder="1" applyAlignment="1">
      <alignment horizontal="left" vertical="center"/>
    </xf>
    <xf numFmtId="49" fontId="6" fillId="4" borderId="132" xfId="4" applyNumberFormat="1" applyFont="1" applyFill="1" applyBorder="1" applyAlignment="1">
      <alignment horizontal="center" vertical="center" wrapText="1"/>
    </xf>
    <xf numFmtId="0" fontId="6" fillId="4" borderId="132" xfId="4" applyFont="1" applyFill="1" applyBorder="1" applyAlignment="1">
      <alignment horizontal="center" vertical="center"/>
    </xf>
    <xf numFmtId="0" fontId="6" fillId="4" borderId="138" xfId="4" applyFont="1" applyFill="1" applyBorder="1" applyAlignment="1">
      <alignment horizontal="center" vertical="center"/>
    </xf>
    <xf numFmtId="0" fontId="6" fillId="4" borderId="133" xfId="4" applyFont="1" applyFill="1" applyBorder="1" applyAlignment="1">
      <alignment horizontal="center" vertical="center"/>
    </xf>
    <xf numFmtId="0" fontId="6" fillId="4" borderId="137" xfId="4" applyFont="1" applyFill="1" applyBorder="1" applyAlignment="1">
      <alignment horizontal="center" vertical="center"/>
    </xf>
    <xf numFmtId="0" fontId="6" fillId="4" borderId="140" xfId="4" applyFont="1" applyFill="1" applyBorder="1" applyAlignment="1">
      <alignment horizontal="center" vertical="center"/>
    </xf>
    <xf numFmtId="0" fontId="17" fillId="4" borderId="50" xfId="0" applyFont="1" applyFill="1" applyBorder="1" applyAlignment="1">
      <alignment horizontal="center" vertical="center" wrapText="1"/>
    </xf>
    <xf numFmtId="0" fontId="17" fillId="4" borderId="51" xfId="0" applyFont="1" applyFill="1" applyBorder="1" applyAlignment="1">
      <alignment horizontal="center" vertical="center" wrapText="1"/>
    </xf>
    <xf numFmtId="49" fontId="6" fillId="4" borderId="46" xfId="0" applyNumberFormat="1" applyFont="1" applyFill="1" applyBorder="1" applyAlignment="1">
      <alignment horizontal="center" vertical="center" wrapText="1"/>
    </xf>
    <xf numFmtId="49" fontId="6" fillId="4" borderId="47" xfId="0" applyNumberFormat="1" applyFont="1" applyFill="1" applyBorder="1" applyAlignment="1">
      <alignment horizontal="center" vertical="center" wrapText="1"/>
    </xf>
    <xf numFmtId="49" fontId="6" fillId="4" borderId="48" xfId="0" applyNumberFormat="1" applyFont="1" applyFill="1" applyBorder="1" applyAlignment="1">
      <alignment horizontal="center" vertical="center" wrapText="1"/>
    </xf>
    <xf numFmtId="49" fontId="6" fillId="4" borderId="49" xfId="0" applyNumberFormat="1" applyFont="1" applyFill="1" applyBorder="1" applyAlignment="1">
      <alignment horizontal="center" vertical="center" wrapText="1"/>
    </xf>
    <xf numFmtId="49" fontId="8" fillId="4" borderId="87" xfId="0" applyNumberFormat="1" applyFont="1" applyFill="1" applyBorder="1" applyAlignment="1">
      <alignment vertical="center" wrapText="1"/>
    </xf>
    <xf numFmtId="0" fontId="46" fillId="4" borderId="73" xfId="0" applyFont="1" applyFill="1" applyBorder="1" applyAlignment="1">
      <alignment horizontal="left" vertical="center" wrapText="1"/>
    </xf>
    <xf numFmtId="0" fontId="24" fillId="4" borderId="92" xfId="0" applyFont="1" applyFill="1" applyBorder="1" applyAlignment="1">
      <alignment horizontal="left" vertical="center" wrapText="1"/>
    </xf>
    <xf numFmtId="0" fontId="8" fillId="4" borderId="111" xfId="0" applyNumberFormat="1" applyFont="1" applyFill="1" applyBorder="1" applyAlignment="1">
      <alignment horizontal="left" vertical="top" wrapText="1"/>
    </xf>
    <xf numFmtId="0" fontId="8" fillId="4" borderId="83" xfId="0" applyNumberFormat="1" applyFont="1" applyFill="1" applyBorder="1" applyAlignment="1">
      <alignment horizontal="left" vertical="top" wrapText="1"/>
    </xf>
    <xf numFmtId="0" fontId="8" fillId="4" borderId="110" xfId="0" applyNumberFormat="1" applyFont="1" applyFill="1" applyBorder="1" applyAlignment="1">
      <alignment horizontal="left" vertical="top" wrapText="1"/>
    </xf>
    <xf numFmtId="0" fontId="17" fillId="0" borderId="17" xfId="6" quotePrefix="1" applyNumberFormat="1" applyFont="1" applyFill="1" applyBorder="1" applyAlignment="1">
      <alignment horizontal="center" vertical="center" wrapText="1"/>
    </xf>
    <xf numFmtId="0" fontId="26" fillId="0" borderId="92" xfId="9" applyFont="1" applyBorder="1" applyAlignment="1">
      <alignment horizontal="left" vertical="top" wrapText="1"/>
    </xf>
    <xf numFmtId="0" fontId="26" fillId="0" borderId="87" xfId="9" applyNumberFormat="1" applyFont="1" applyFill="1" applyBorder="1" applyAlignment="1">
      <alignment horizontal="left" vertical="center"/>
    </xf>
    <xf numFmtId="0" fontId="26" fillId="0" borderId="92" xfId="9" applyFont="1" applyBorder="1" applyAlignment="1">
      <alignment horizontal="left" vertical="center" wrapText="1"/>
    </xf>
    <xf numFmtId="0" fontId="46" fillId="0" borderId="75" xfId="10" applyNumberFormat="1" applyFont="1" applyBorder="1" applyAlignment="1">
      <alignment horizontal="left" vertical="center" wrapText="1"/>
    </xf>
    <xf numFmtId="0" fontId="46" fillId="0" borderId="123" xfId="10" applyNumberFormat="1" applyFont="1" applyBorder="1" applyAlignment="1">
      <alignment horizontal="left" vertical="center" wrapText="1"/>
    </xf>
    <xf numFmtId="0" fontId="26" fillId="0" borderId="87" xfId="9" applyNumberFormat="1" applyFont="1" applyBorder="1" applyAlignment="1">
      <alignment horizontal="left" vertical="top" wrapText="1"/>
    </xf>
    <xf numFmtId="0" fontId="26" fillId="0" borderId="87" xfId="1" applyNumberFormat="1" applyFont="1" applyBorder="1" applyAlignment="1">
      <alignment horizontal="left" vertical="center" wrapText="1"/>
    </xf>
    <xf numFmtId="49" fontId="24" fillId="4" borderId="92" xfId="4" applyNumberFormat="1" applyFont="1" applyFill="1" applyBorder="1" applyAlignment="1">
      <alignment horizontal="left" vertical="center" wrapText="1"/>
    </xf>
    <xf numFmtId="49" fontId="24" fillId="4" borderId="92" xfId="4" applyNumberFormat="1" applyFont="1" applyFill="1" applyBorder="1" applyAlignment="1">
      <alignment horizontal="left" vertical="center"/>
    </xf>
    <xf numFmtId="0" fontId="46" fillId="17" borderId="87" xfId="1" applyNumberFormat="1" applyFont="1" applyFill="1" applyBorder="1" applyAlignment="1">
      <alignment horizontal="left" vertical="center" wrapText="1"/>
    </xf>
    <xf numFmtId="0" fontId="23" fillId="17" borderId="87" xfId="1" applyNumberFormat="1" applyFont="1" applyFill="1" applyBorder="1" applyAlignment="1">
      <alignment horizontal="left" vertical="center" wrapText="1"/>
    </xf>
    <xf numFmtId="0" fontId="8" fillId="4" borderId="87" xfId="0" applyNumberFormat="1" applyFont="1" applyFill="1" applyBorder="1" applyAlignment="1">
      <alignment horizontal="left" vertical="center" wrapText="1"/>
    </xf>
    <xf numFmtId="0" fontId="8" fillId="4" borderId="92" xfId="0" applyFont="1" applyFill="1" applyBorder="1" applyAlignment="1">
      <alignment horizontal="left" vertical="center"/>
    </xf>
    <xf numFmtId="0" fontId="26" fillId="0" borderId="87" xfId="1" applyNumberFormat="1" applyFont="1" applyFill="1" applyBorder="1" applyAlignment="1">
      <alignment horizontal="left" vertical="center" wrapText="1"/>
    </xf>
    <xf numFmtId="0" fontId="26" fillId="0" borderId="87" xfId="5" applyNumberFormat="1" applyFont="1" applyBorder="1" applyAlignment="1">
      <alignment horizontal="left" vertical="center" wrapText="1"/>
    </xf>
    <xf numFmtId="0" fontId="30" fillId="0" borderId="163" xfId="0" applyNumberFormat="1" applyFont="1" applyBorder="1" applyAlignment="1">
      <alignment vertical="center"/>
    </xf>
    <xf numFmtId="0" fontId="0" fillId="0" borderId="163" xfId="0" applyNumberFormat="1" applyFont="1" applyBorder="1" applyAlignment="1">
      <alignment vertical="center"/>
    </xf>
    <xf numFmtId="0" fontId="30" fillId="0" borderId="163" xfId="0" applyNumberFormat="1" applyFont="1" applyBorder="1" applyAlignment="1">
      <alignment horizontal="left" vertical="center"/>
    </xf>
  </cellXfs>
  <cellStyles count="82">
    <cellStyle name="常规 2" xfId="56" xr:uid="{00000000-0005-0000-0000-00003F000000}"/>
    <cellStyle name="常规 2 2" xfId="57" xr:uid="{00000000-0005-0000-0000-000040000000}"/>
    <cellStyle name="常规 2 2 2" xfId="2" xr:uid="{00000000-0005-0000-0000-000041000000}"/>
    <cellStyle name="常规 2 2 2 2" xfId="58" xr:uid="{00000000-0005-0000-0000-000042000000}"/>
    <cellStyle name="常规 2 2 2 2 2" xfId="59" xr:uid="{00000000-0005-0000-0000-000043000000}"/>
    <cellStyle name="常规 2 2 2 2 2 2" xfId="78" xr:uid="{00000000-0005-0000-0000-000044000000}"/>
    <cellStyle name="常规 2 2 2 2 3" xfId="77" xr:uid="{00000000-0005-0000-0000-000045000000}"/>
    <cellStyle name="常规 2 2 2 3" xfId="60" xr:uid="{00000000-0005-0000-0000-000046000000}"/>
    <cellStyle name="常规 2 2 2 3 2" xfId="79" xr:uid="{00000000-0005-0000-0000-000047000000}"/>
    <cellStyle name="常规 2 2 3" xfId="61" xr:uid="{00000000-0005-0000-0000-000048000000}"/>
    <cellStyle name="常规 2 2 3 2" xfId="7" xr:uid="{00000000-0005-0000-0000-000049000000}"/>
    <cellStyle name="常规 2 2 3 3" xfId="62" xr:uid="{00000000-0005-0000-0000-00004A000000}"/>
    <cellStyle name="常规 2 2 4" xfId="63" xr:uid="{00000000-0005-0000-0000-00004B000000}"/>
    <cellStyle name="常规 2 2 4 2" xfId="64" xr:uid="{00000000-0005-0000-0000-00004C000000}"/>
    <cellStyle name="常规 2 2 4 2 2" xfId="81" xr:uid="{00000000-0005-0000-0000-00004D000000}"/>
    <cellStyle name="常规 2 2 4 3" xfId="80" xr:uid="{00000000-0005-0000-0000-00004E000000}"/>
    <cellStyle name="常规 3" xfId="65" xr:uid="{00000000-0005-0000-0000-00004F000000}"/>
    <cellStyle name="常规 4" xfId="66" xr:uid="{00000000-0005-0000-0000-000050000000}"/>
    <cellStyle name="超連結" xfId="67" builtinId="8" hidden="1"/>
    <cellStyle name="一般" xfId="0" builtinId="0"/>
    <cellStyle name="一般 10" xfId="12" xr:uid="{00000000-0005-0000-0000-000001000000}"/>
    <cellStyle name="一般 10 2" xfId="13" xr:uid="{00000000-0005-0000-0000-000002000000}"/>
    <cellStyle name="一般 10 2 2" xfId="14" xr:uid="{00000000-0005-0000-0000-000003000000}"/>
    <cellStyle name="一般 10 2 3" xfId="15" xr:uid="{00000000-0005-0000-0000-000004000000}"/>
    <cellStyle name="一般 10 2 3 2" xfId="16" xr:uid="{00000000-0005-0000-0000-000005000000}"/>
    <cellStyle name="一般 10 2 4" xfId="17" xr:uid="{00000000-0005-0000-0000-000006000000}"/>
    <cellStyle name="一般 10 3" xfId="18" xr:uid="{00000000-0005-0000-0000-000007000000}"/>
    <cellStyle name="一般 10 3 2" xfId="19" xr:uid="{00000000-0005-0000-0000-000008000000}"/>
    <cellStyle name="一般 11" xfId="20" xr:uid="{00000000-0005-0000-0000-000009000000}"/>
    <cellStyle name="一般 11 2" xfId="9" xr:uid="{00000000-0005-0000-0000-00000A000000}"/>
    <cellStyle name="一般 11 3" xfId="21" xr:uid="{00000000-0005-0000-0000-00000B000000}"/>
    <cellStyle name="一般 11 3 2" xfId="22" xr:uid="{00000000-0005-0000-0000-00000C000000}"/>
    <cellStyle name="一般 11 3 2 2" xfId="71" xr:uid="{00000000-0005-0000-0000-00000D000000}"/>
    <cellStyle name="一般 11 3 3" xfId="70" xr:uid="{00000000-0005-0000-0000-00000E000000}"/>
    <cellStyle name="一般 12" xfId="23" xr:uid="{00000000-0005-0000-0000-00000F000000}"/>
    <cellStyle name="一般 12 2" xfId="24" xr:uid="{00000000-0005-0000-0000-000010000000}"/>
    <cellStyle name="一般 12 2 2" xfId="25" xr:uid="{00000000-0005-0000-0000-000011000000}"/>
    <cellStyle name="一般 2" xfId="4" xr:uid="{00000000-0005-0000-0000-000012000000}"/>
    <cellStyle name="一般 2 2" xfId="1" xr:uid="{00000000-0005-0000-0000-000013000000}"/>
    <cellStyle name="一般 2 2 2" xfId="26" xr:uid="{00000000-0005-0000-0000-000014000000}"/>
    <cellStyle name="一般 2 2 2 2" xfId="27" xr:uid="{00000000-0005-0000-0000-000015000000}"/>
    <cellStyle name="一般 2 2 2 2 2" xfId="73" xr:uid="{00000000-0005-0000-0000-000016000000}"/>
    <cellStyle name="一般 2 2 2 3" xfId="72" xr:uid="{00000000-0005-0000-0000-000017000000}"/>
    <cellStyle name="一般 2 3" xfId="8" xr:uid="{00000000-0005-0000-0000-000018000000}"/>
    <cellStyle name="一般 2 3 2" xfId="28" xr:uid="{00000000-0005-0000-0000-000019000000}"/>
    <cellStyle name="一般 2 3 2 2" xfId="29" xr:uid="{00000000-0005-0000-0000-00001A000000}"/>
    <cellStyle name="一般 2 3 3" xfId="30" xr:uid="{00000000-0005-0000-0000-00001B000000}"/>
    <cellStyle name="一般 2 3 4" xfId="68" xr:uid="{00000000-0005-0000-0000-00001C000000}"/>
    <cellStyle name="一般 2 4" xfId="3" xr:uid="{00000000-0005-0000-0000-00001D000000}"/>
    <cellStyle name="一般 2 4 2" xfId="31" xr:uid="{00000000-0005-0000-0000-00001E000000}"/>
    <cellStyle name="一般 2 4 3" xfId="32" xr:uid="{00000000-0005-0000-0000-00001F000000}"/>
    <cellStyle name="一般 2 4 3 2" xfId="33" xr:uid="{00000000-0005-0000-0000-000020000000}"/>
    <cellStyle name="一般 2 4 4" xfId="6" xr:uid="{00000000-0005-0000-0000-000021000000}"/>
    <cellStyle name="一般 2 5" xfId="34" xr:uid="{00000000-0005-0000-0000-000022000000}"/>
    <cellStyle name="一般 2 5 2" xfId="35" xr:uid="{00000000-0005-0000-0000-000023000000}"/>
    <cellStyle name="一般 2 6" xfId="36" xr:uid="{00000000-0005-0000-0000-000024000000}"/>
    <cellStyle name="一般 3" xfId="37" xr:uid="{00000000-0005-0000-0000-000025000000}"/>
    <cellStyle name="一般 3 2" xfId="38" xr:uid="{00000000-0005-0000-0000-000026000000}"/>
    <cellStyle name="一般 3 3" xfId="39" xr:uid="{00000000-0005-0000-0000-000027000000}"/>
    <cellStyle name="一般 4" xfId="40" xr:uid="{00000000-0005-0000-0000-000028000000}"/>
    <cellStyle name="一般 4 3 2 2" xfId="41" xr:uid="{00000000-0005-0000-0000-000029000000}"/>
    <cellStyle name="一般 4 3 2 2 2" xfId="42" xr:uid="{00000000-0005-0000-0000-00002A000000}"/>
    <cellStyle name="一般 4 3 2 2 2 2" xfId="43" xr:uid="{00000000-0005-0000-0000-00002B000000}"/>
    <cellStyle name="一般 4 3 2 2 3" xfId="44" xr:uid="{00000000-0005-0000-0000-00002C000000}"/>
    <cellStyle name="一般 5" xfId="45" xr:uid="{00000000-0005-0000-0000-00002D000000}"/>
    <cellStyle name="一般 5 2" xfId="46" xr:uid="{00000000-0005-0000-0000-00002E000000}"/>
    <cellStyle name="一般 5 3" xfId="47" xr:uid="{00000000-0005-0000-0000-00002F000000}"/>
    <cellStyle name="一般 5 3 2" xfId="48" xr:uid="{00000000-0005-0000-0000-000030000000}"/>
    <cellStyle name="一般 5 3 2 2" xfId="49" xr:uid="{00000000-0005-0000-0000-000031000000}"/>
    <cellStyle name="一般 5 3 3" xfId="50" xr:uid="{00000000-0005-0000-0000-000032000000}"/>
    <cellStyle name="一般 6" xfId="51" xr:uid="{00000000-0005-0000-0000-000033000000}"/>
    <cellStyle name="一般 6 2" xfId="52" xr:uid="{00000000-0005-0000-0000-000034000000}"/>
    <cellStyle name="一般 7" xfId="5" xr:uid="{00000000-0005-0000-0000-000035000000}"/>
    <cellStyle name="一般 8" xfId="10" xr:uid="{00000000-0005-0000-0000-000036000000}"/>
    <cellStyle name="一般 9" xfId="53" xr:uid="{00000000-0005-0000-0000-000037000000}"/>
    <cellStyle name="一般 9 2" xfId="54" xr:uid="{00000000-0005-0000-0000-000038000000}"/>
    <cellStyle name="一般 9 2 2" xfId="75" xr:uid="{00000000-0005-0000-0000-000039000000}"/>
    <cellStyle name="一般 9 3" xfId="55" xr:uid="{00000000-0005-0000-0000-00003A000000}"/>
    <cellStyle name="一般 9 3 2" xfId="11" xr:uid="{00000000-0005-0000-0000-00003B000000}"/>
    <cellStyle name="一般 9 3 2 2" xfId="69" xr:uid="{00000000-0005-0000-0000-00003C000000}"/>
    <cellStyle name="一般 9 3 3" xfId="76" xr:uid="{00000000-0005-0000-0000-00003D000000}"/>
    <cellStyle name="一般 9 4" xfId="74" xr:uid="{00000000-0005-0000-0000-00003E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8.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13" Type="http://schemas.openxmlformats.org/officeDocument/2006/relationships/printerSettings" Target="../printerSettings/printerSettings2.bin"/><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Green_DC_Voltage@Ch1-13.6Klux" TargetMode="External"/><Relationship Id="rId21" Type="http://schemas.openxmlformats.org/officeDocument/2006/relationships/hyperlink" Target="mailto:Flash_Mode@Neon1%20_Cool_Strobe" TargetMode="External"/><Relationship Id="rId42" Type="http://schemas.openxmlformats.org/officeDocument/2006/relationships/hyperlink" Target="mailto:Green_FREQ@TONE4" TargetMode="External"/><Relationship Id="rId47" Type="http://schemas.openxmlformats.org/officeDocument/2006/relationships/hyperlink" Target="mailto:VMON_Frequency@CN_L_T_CH0" TargetMode="External"/><Relationship Id="rId63" Type="http://schemas.openxmlformats.org/officeDocument/2006/relationships/hyperlink" Target="mailto:IMON_Frequency@CN_R_T%20_CH5" TargetMode="External"/><Relationship Id="rId68" Type="http://schemas.openxmlformats.org/officeDocument/2006/relationships/hyperlink" Target="mailto:VMON_THD+N@CN_R_W_CH6" TargetMode="External"/><Relationship Id="rId84" Type="http://schemas.openxmlformats.org/officeDocument/2006/relationships/hyperlink" Target="mailto:VMON_THD+N@FH_L_W_CH10" TargetMode="External"/><Relationship Id="rId89" Type="http://schemas.openxmlformats.org/officeDocument/2006/relationships/hyperlink" Target="mailto:VMON_RMS@CN_L_T%20_CH8" TargetMode="External"/><Relationship Id="rId7" Type="http://schemas.openxmlformats.org/officeDocument/2006/relationships/hyperlink" Target="mailto:Riker_Trim@0x08" TargetMode="External"/><Relationship Id="rId71" Type="http://schemas.openxmlformats.org/officeDocument/2006/relationships/hyperlink" Target="mailto:IMON_Frequency@CN_R_W%20_CH7" TargetMode="External"/><Relationship Id="rId92" Type="http://schemas.openxmlformats.org/officeDocument/2006/relationships/hyperlink" Target="mailto:VMON_THD+N@FH_R_T_CH12" TargetMode="External"/><Relationship Id="rId2" Type="http://schemas.openxmlformats.org/officeDocument/2006/relationships/hyperlink" Target="mailto:Riker_VDD_Idle@Adams_LDO4" TargetMode="External"/><Relationship Id="rId16" Type="http://schemas.openxmlformats.org/officeDocument/2006/relationships/hyperlink" Target="mailto:Penrose_IR_AC_Voltage@Ch0-4W/m%5E2" TargetMode="External"/><Relationship Id="rId29" Type="http://schemas.openxmlformats.org/officeDocument/2006/relationships/hyperlink" Target="mailto:DC_Voltage@Ch1-3.4Klux" TargetMode="External"/><Relationship Id="rId107" Type="http://schemas.openxmlformats.org/officeDocument/2006/relationships/printerSettings" Target="../printerSettings/printerSettings3.bin"/><Relationship Id="rId11" Type="http://schemas.openxmlformats.org/officeDocument/2006/relationships/hyperlink" Target="mailto:Riker_ID@0x00" TargetMode="External"/><Relationship Id="rId24" Type="http://schemas.openxmlformats.org/officeDocument/2006/relationships/hyperlink" Target="mailto:Flash_Mode@Neon2%20_Amber_Strobe" TargetMode="External"/><Relationship Id="rId32" Type="http://schemas.openxmlformats.org/officeDocument/2006/relationships/hyperlink" Target="mailto:Green_PEAK_MAG@TONE7" TargetMode="External"/><Relationship Id="rId37" Type="http://schemas.openxmlformats.org/officeDocument/2006/relationships/hyperlink" Target="mailto:Green_PEAK_MAG@TONE2" TargetMode="External"/><Relationship Id="rId40" Type="http://schemas.openxmlformats.org/officeDocument/2006/relationships/hyperlink" Target="mailto:Green_FREQ@TONE6" TargetMode="External"/><Relationship Id="rId45" Type="http://schemas.openxmlformats.org/officeDocument/2006/relationships/hyperlink" Target="mailto:Green_FREQ@TONE1" TargetMode="External"/><Relationship Id="rId53" Type="http://schemas.openxmlformats.org/officeDocument/2006/relationships/hyperlink" Target="mailto:VMON_Frequency@CN_L_W%20_CH2" TargetMode="External"/><Relationship Id="rId58" Type="http://schemas.openxmlformats.org/officeDocument/2006/relationships/hyperlink" Target="mailto:VMON_FFT_Peak_Magnitude@CN_R_T_CH4" TargetMode="External"/><Relationship Id="rId66" Type="http://schemas.openxmlformats.org/officeDocument/2006/relationships/hyperlink" Target="mailto:VMON_FFT_Peak_Magnitude@CN_R_W_CH6" TargetMode="External"/><Relationship Id="rId74" Type="http://schemas.openxmlformats.org/officeDocument/2006/relationships/hyperlink" Target="mailto:VMON_FFT_Peak_Magnitude@FH_L_T_CH8" TargetMode="External"/><Relationship Id="rId79" Type="http://schemas.openxmlformats.org/officeDocument/2006/relationships/hyperlink" Target="mailto:IMON_Frequency@FH_L_T%20_CH9" TargetMode="External"/><Relationship Id="rId87" Type="http://schemas.openxmlformats.org/officeDocument/2006/relationships/hyperlink" Target="mailto:IMON_Frequency@FH_L_W%20_CH11" TargetMode="External"/><Relationship Id="rId102" Type="http://schemas.openxmlformats.org/officeDocument/2006/relationships/hyperlink" Target="mailto:IMON_FFT_Peak_Magnitude@FH_R_W_CH15" TargetMode="External"/><Relationship Id="rId5" Type="http://schemas.openxmlformats.org/officeDocument/2006/relationships/hyperlink" Target="mailto:Riker_Trace_ID@0x04" TargetMode="External"/><Relationship Id="rId61" Type="http://schemas.openxmlformats.org/officeDocument/2006/relationships/hyperlink" Target="mailto:VMON_RMS@CN_R_T%20_CH4" TargetMode="External"/><Relationship Id="rId82" Type="http://schemas.openxmlformats.org/officeDocument/2006/relationships/hyperlink" Target="mailto:VMON_FFT_Peak_Magnitude@FH_L_W_CH10" TargetMode="External"/><Relationship Id="rId90" Type="http://schemas.openxmlformats.org/officeDocument/2006/relationships/hyperlink" Target="mailto:VMON_FFT_Peak_Magnitude@FH_R_T_CH12" TargetMode="External"/><Relationship Id="rId95" Type="http://schemas.openxmlformats.org/officeDocument/2006/relationships/hyperlink" Target="mailto:IMON_Frequency@FH_R_T_CH13" TargetMode="External"/><Relationship Id="rId19" Type="http://schemas.openxmlformats.org/officeDocument/2006/relationships/hyperlink" Target="mailto:Flash_Mode@Neon2%20_Cool_Strobe" TargetMode="External"/><Relationship Id="rId14" Type="http://schemas.openxmlformats.org/officeDocument/2006/relationships/hyperlink" Target="mailto:Penrose_Green_AC_Voltage@Ch1-3.4Klux" TargetMode="External"/><Relationship Id="rId22" Type="http://schemas.openxmlformats.org/officeDocument/2006/relationships/hyperlink" Target="mailto:Flash_Mode@4x_Strobe" TargetMode="External"/><Relationship Id="rId27" Type="http://schemas.openxmlformats.org/officeDocument/2006/relationships/hyperlink" Target="mailto:Green_DC_Voltage@Ch0-13.6Klux" TargetMode="External"/><Relationship Id="rId30" Type="http://schemas.openxmlformats.org/officeDocument/2006/relationships/hyperlink" Target="mailto:DC_Voltage@Ch0-3.4Klux" TargetMode="External"/><Relationship Id="rId35" Type="http://schemas.openxmlformats.org/officeDocument/2006/relationships/hyperlink" Target="mailto:Green_PEAK_MAG@TONE4" TargetMode="External"/><Relationship Id="rId43" Type="http://schemas.openxmlformats.org/officeDocument/2006/relationships/hyperlink" Target="mailto:Green_FREQ@TONE3" TargetMode="External"/><Relationship Id="rId48" Type="http://schemas.openxmlformats.org/officeDocument/2006/relationships/hyperlink" Target="mailto:VMON_THD_N@CN_L_T%20_CH0" TargetMode="External"/><Relationship Id="rId56" Type="http://schemas.openxmlformats.org/officeDocument/2006/relationships/hyperlink" Target="mailto:IMON_Frequency@CN_L_W%20_CH3" TargetMode="External"/><Relationship Id="rId64" Type="http://schemas.openxmlformats.org/officeDocument/2006/relationships/hyperlink" Target="mailto:IMON_THD+N@CN_R_T_CH5" TargetMode="External"/><Relationship Id="rId69" Type="http://schemas.openxmlformats.org/officeDocument/2006/relationships/hyperlink" Target="mailto:VMON_RMS@CN_R_T%20_CH4" TargetMode="External"/><Relationship Id="rId77" Type="http://schemas.openxmlformats.org/officeDocument/2006/relationships/hyperlink" Target="mailto:VMON_RMS@CN_L_T%20_CH8" TargetMode="External"/><Relationship Id="rId100" Type="http://schemas.openxmlformats.org/officeDocument/2006/relationships/hyperlink" Target="mailto:VMON_THD+N@FH_R_W_CH14" TargetMode="External"/><Relationship Id="rId105" Type="http://schemas.openxmlformats.org/officeDocument/2006/relationships/hyperlink" Target="mailto:IMON_RMS@FH_R_W%20_CH15" TargetMode="External"/><Relationship Id="rId8" Type="http://schemas.openxmlformats.org/officeDocument/2006/relationships/hyperlink" Target="mailto:Riker_Trim@0x09" TargetMode="External"/><Relationship Id="rId51" Type="http://schemas.openxmlformats.org/officeDocument/2006/relationships/hyperlink" Target="mailto:IMON_RMS@CN_L_T%20_CH1" TargetMode="External"/><Relationship Id="rId72" Type="http://schemas.openxmlformats.org/officeDocument/2006/relationships/hyperlink" Target="mailto:IMON_THD+N@CN_R_W_CH7" TargetMode="External"/><Relationship Id="rId80" Type="http://schemas.openxmlformats.org/officeDocument/2006/relationships/hyperlink" Target="mailto:IMON_THD+N@FH_L_T_CH9" TargetMode="External"/><Relationship Id="rId85" Type="http://schemas.openxmlformats.org/officeDocument/2006/relationships/hyperlink" Target="mailto:VMON_RMS@FH_L_W%20_CH10" TargetMode="External"/><Relationship Id="rId93" Type="http://schemas.openxmlformats.org/officeDocument/2006/relationships/hyperlink" Target="mailto:VMON_RMS@FH_R_T%20_CH12" TargetMode="External"/><Relationship Id="rId98" Type="http://schemas.openxmlformats.org/officeDocument/2006/relationships/hyperlink" Target="mailto:VMON_FFT_Peak_Magnitude@FH_R_W_CH14" TargetMode="External"/><Relationship Id="rId3" Type="http://schemas.openxmlformats.org/officeDocument/2006/relationships/hyperlink" Target="mailto:Riker_ID@0x00" TargetMode="External"/><Relationship Id="rId12" Type="http://schemas.openxmlformats.org/officeDocument/2006/relationships/hyperlink" Target="mailto:Riker_ID@0x01" TargetMode="External"/><Relationship Id="rId17" Type="http://schemas.openxmlformats.org/officeDocument/2006/relationships/hyperlink" Target="mailto:Green_DC_Ratio@Green-13.6Klux" TargetMode="External"/><Relationship Id="rId25" Type="http://schemas.openxmlformats.org/officeDocument/2006/relationships/hyperlink" Target="mailto:Green_DC_Ratio@Green-13.6Klux" TargetMode="External"/><Relationship Id="rId33" Type="http://schemas.openxmlformats.org/officeDocument/2006/relationships/hyperlink" Target="mailto:Green_PEAK_MAG@TONE6" TargetMode="External"/><Relationship Id="rId38" Type="http://schemas.openxmlformats.org/officeDocument/2006/relationships/hyperlink" Target="mailto:Green_PEAK_MAG@TONE1" TargetMode="External"/><Relationship Id="rId46" Type="http://schemas.openxmlformats.org/officeDocument/2006/relationships/hyperlink" Target="mailto:Borris_Boost@Master_Slave_OTP_VER" TargetMode="External"/><Relationship Id="rId59" Type="http://schemas.openxmlformats.org/officeDocument/2006/relationships/hyperlink" Target="mailto:VMON_Frequency@CN_R_T%20_CH4" TargetMode="External"/><Relationship Id="rId67" Type="http://schemas.openxmlformats.org/officeDocument/2006/relationships/hyperlink" Target="mailto:VMON_Frequency@CN_R_W%20_CH6" TargetMode="External"/><Relationship Id="rId103" Type="http://schemas.openxmlformats.org/officeDocument/2006/relationships/hyperlink" Target="mailto:IMON_Frequency@FH_R_W_CH15" TargetMode="External"/><Relationship Id="rId20" Type="http://schemas.openxmlformats.org/officeDocument/2006/relationships/hyperlink" Target="mailto:Flash_Mode@Neon1%20_Amber_Strobe" TargetMode="External"/><Relationship Id="rId41" Type="http://schemas.openxmlformats.org/officeDocument/2006/relationships/hyperlink" Target="mailto:Green_FREQ@TONE5" TargetMode="External"/><Relationship Id="rId54" Type="http://schemas.openxmlformats.org/officeDocument/2006/relationships/hyperlink" Target="mailto:VMON_WHD_N@CN_L_W_CH2" TargetMode="External"/><Relationship Id="rId62" Type="http://schemas.openxmlformats.org/officeDocument/2006/relationships/hyperlink" Target="mailto:VMON_FFT_Peak_Magnitude@CN_R_T_CH4" TargetMode="External"/><Relationship Id="rId70" Type="http://schemas.openxmlformats.org/officeDocument/2006/relationships/hyperlink" Target="mailto:IMON_FFT_Peak_Magnitude@CN_R_W_CH7" TargetMode="External"/><Relationship Id="rId75" Type="http://schemas.openxmlformats.org/officeDocument/2006/relationships/hyperlink" Target="mailto:VMON_Frequency@FH_L_T%20_CH8" TargetMode="External"/><Relationship Id="rId83" Type="http://schemas.openxmlformats.org/officeDocument/2006/relationships/hyperlink" Target="mailto:VMON_Frequency@FH_L_W_CH10" TargetMode="External"/><Relationship Id="rId88" Type="http://schemas.openxmlformats.org/officeDocument/2006/relationships/hyperlink" Target="mailto:IMON_THD+N@FH_L_W_CH11" TargetMode="External"/><Relationship Id="rId91" Type="http://schemas.openxmlformats.org/officeDocument/2006/relationships/hyperlink" Target="mailto:VMON_Frequency@FH_R_T_CH12" TargetMode="External"/><Relationship Id="rId96" Type="http://schemas.openxmlformats.org/officeDocument/2006/relationships/hyperlink" Target="mailto:IMON_THD+N@FH_R_T_CH13" TargetMode="External"/><Relationship Id="rId1" Type="http://schemas.openxmlformats.org/officeDocument/2006/relationships/hyperlink" Target="mailto:Periscope_VDD_Idle@Adams_LDO2" TargetMode="External"/><Relationship Id="rId6" Type="http://schemas.openxmlformats.org/officeDocument/2006/relationships/hyperlink" Target="mailto:Riker_Trace_ID@0x04" TargetMode="External"/><Relationship Id="rId15" Type="http://schemas.openxmlformats.org/officeDocument/2006/relationships/hyperlink" Target="mailto:Penrose_IR_AC_Voltage@Ch1-4W/m%5E2" TargetMode="External"/><Relationship Id="rId23" Type="http://schemas.openxmlformats.org/officeDocument/2006/relationships/hyperlink" Target="mailto:Torch_Mode@2x_Cool_Strobe" TargetMode="External"/><Relationship Id="rId28" Type="http://schemas.openxmlformats.org/officeDocument/2006/relationships/hyperlink" Target="mailto:Green_DC_FREQ@TONE1-13.6Klux" TargetMode="External"/><Relationship Id="rId36" Type="http://schemas.openxmlformats.org/officeDocument/2006/relationships/hyperlink" Target="mailto:Green_PEAK_MAG@TONE3" TargetMode="External"/><Relationship Id="rId49" Type="http://schemas.openxmlformats.org/officeDocument/2006/relationships/hyperlink" Target="mailto:IMON_Frequency@CN_L_T%20_CH1" TargetMode="External"/><Relationship Id="rId57" Type="http://schemas.openxmlformats.org/officeDocument/2006/relationships/hyperlink" Target="mailto:IMON_THD+N@CN_L_W_CH3" TargetMode="External"/><Relationship Id="rId106" Type="http://schemas.openxmlformats.org/officeDocument/2006/relationships/hyperlink" Target="mailto:Loop_Test@SPK_CN_L_T_To_4x_Mic" TargetMode="External"/><Relationship Id="rId10" Type="http://schemas.openxmlformats.org/officeDocument/2006/relationships/hyperlink" Target="mailto:Riker_Trace_ID@0x04" TargetMode="External"/><Relationship Id="rId31" Type="http://schemas.openxmlformats.org/officeDocument/2006/relationships/hyperlink" Target="mailto:DC_FREQ@TONE1-3.4Klux" TargetMode="External"/><Relationship Id="rId44" Type="http://schemas.openxmlformats.org/officeDocument/2006/relationships/hyperlink" Target="mailto:Green_FREQ@TONE2" TargetMode="External"/><Relationship Id="rId52" Type="http://schemas.openxmlformats.org/officeDocument/2006/relationships/hyperlink" Target="mailto:VMON_FFT_Peak_Magnitude@CN_L_W_CH2" TargetMode="External"/><Relationship Id="rId60" Type="http://schemas.openxmlformats.org/officeDocument/2006/relationships/hyperlink" Target="mailto:VMON_THD_N@CN_R_T_CH4" TargetMode="External"/><Relationship Id="rId65" Type="http://schemas.openxmlformats.org/officeDocument/2006/relationships/hyperlink" Target="mailto:VMON_RMS@CN_R_T%20_CH4" TargetMode="External"/><Relationship Id="rId73" Type="http://schemas.openxmlformats.org/officeDocument/2006/relationships/hyperlink" Target="mailto:VMON_RMS@CN_R_T%20_CH4" TargetMode="External"/><Relationship Id="rId78" Type="http://schemas.openxmlformats.org/officeDocument/2006/relationships/hyperlink" Target="mailto:VMON_FFT_Peak_Magnitude@FH_L_T_CH8" TargetMode="External"/><Relationship Id="rId81" Type="http://schemas.openxmlformats.org/officeDocument/2006/relationships/hyperlink" Target="mailto:VMON_RMS@CN_L_T%20_CH8" TargetMode="External"/><Relationship Id="rId86" Type="http://schemas.openxmlformats.org/officeDocument/2006/relationships/hyperlink" Target="mailto:IMON_FFT_Peak_Magnitude@FH_L_W_CH11" TargetMode="External"/><Relationship Id="rId94" Type="http://schemas.openxmlformats.org/officeDocument/2006/relationships/hyperlink" Target="mailto:VMON_FFT_Peak_Magnitude@FH_R_T_CH12" TargetMode="External"/><Relationship Id="rId99" Type="http://schemas.openxmlformats.org/officeDocument/2006/relationships/hyperlink" Target="mailto:VMON_Frequency@FH_R_W_CH14" TargetMode="External"/><Relationship Id="rId101" Type="http://schemas.openxmlformats.org/officeDocument/2006/relationships/hyperlink" Target="mailto:VMON_RMS@FH_R_W%20_CH14" TargetMode="External"/><Relationship Id="rId4" Type="http://schemas.openxmlformats.org/officeDocument/2006/relationships/hyperlink" Target="mailto:Riker_ID@0x01" TargetMode="External"/><Relationship Id="rId9" Type="http://schemas.openxmlformats.org/officeDocument/2006/relationships/hyperlink" Target="mailto:Riker_Trace_ID@0x04" TargetMode="External"/><Relationship Id="rId13" Type="http://schemas.openxmlformats.org/officeDocument/2006/relationships/hyperlink" Target="mailto:Penrose_Green_AC_Voltage@Ch0-3.4Klux" TargetMode="External"/><Relationship Id="rId18" Type="http://schemas.openxmlformats.org/officeDocument/2006/relationships/hyperlink" Target="mailto:Torch_Mode@2x_Amber_Strobe" TargetMode="External"/><Relationship Id="rId39" Type="http://schemas.openxmlformats.org/officeDocument/2006/relationships/hyperlink" Target="mailto:Green_FREQ@TONE7" TargetMode="External"/><Relationship Id="rId34" Type="http://schemas.openxmlformats.org/officeDocument/2006/relationships/hyperlink" Target="mailto:Green_PEAK_MAG@TONE5" TargetMode="External"/><Relationship Id="rId50" Type="http://schemas.openxmlformats.org/officeDocument/2006/relationships/hyperlink" Target="mailto:IMON_THD_N@CN_L_T%20_CH1" TargetMode="External"/><Relationship Id="rId55" Type="http://schemas.openxmlformats.org/officeDocument/2006/relationships/hyperlink" Target="mailto:IMON_FFT_Peak_Magnitude@CN_L_W_CH3" TargetMode="External"/><Relationship Id="rId76" Type="http://schemas.openxmlformats.org/officeDocument/2006/relationships/hyperlink" Target="mailto:VMON_THD+N@FH_L_T_CH8" TargetMode="External"/><Relationship Id="rId97" Type="http://schemas.openxmlformats.org/officeDocument/2006/relationships/hyperlink" Target="mailto:VMON_RMS@FH_R_T%20_CH12" TargetMode="External"/><Relationship Id="rId104" Type="http://schemas.openxmlformats.org/officeDocument/2006/relationships/hyperlink" Target="mailto:IMON_THD+N@FH_R_W_CH15"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9" Type="http://schemas.openxmlformats.org/officeDocument/2006/relationships/printerSettings" Target="../printerSettings/printerSettings6.bin"/><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617"/>
  <sheetViews>
    <sheetView showGridLines="0" topLeftCell="A417" workbookViewId="0">
      <selection activeCell="A446" sqref="A446"/>
    </sheetView>
  </sheetViews>
  <sheetFormatPr defaultColWidth="70.625" defaultRowHeight="16.350000000000001" customHeight="1"/>
  <cols>
    <col min="1" max="1" width="117.375" style="1" customWidth="1"/>
    <col min="2" max="2" width="17.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1440</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1341</v>
      </c>
      <c r="B6" s="10"/>
      <c r="C6" s="11">
        <f>DATE(2020,1,6)</f>
        <v>43836</v>
      </c>
      <c r="D6" s="12" t="s">
        <v>1440</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1342</v>
      </c>
      <c r="B7" s="16"/>
      <c r="C7" s="16"/>
      <c r="D7" s="16"/>
    </row>
    <row r="8" spans="1:255" ht="17.100000000000001" customHeight="1">
      <c r="A8" s="119" t="s">
        <v>1345</v>
      </c>
      <c r="B8" s="16"/>
      <c r="C8" s="16"/>
      <c r="D8" s="16"/>
    </row>
    <row r="9" spans="1:255" ht="17.100000000000001" customHeight="1">
      <c r="A9" s="118" t="s">
        <v>1346</v>
      </c>
      <c r="B9" s="16"/>
      <c r="C9" s="16"/>
      <c r="D9" s="16"/>
    </row>
    <row r="10" spans="1:255" ht="16.350000000000001" customHeight="1">
      <c r="A10" s="118" t="s">
        <v>1343</v>
      </c>
      <c r="B10" s="16"/>
      <c r="C10" s="16"/>
      <c r="D10" s="16"/>
    </row>
    <row r="11" spans="1:255" ht="16.350000000000001" customHeight="1">
      <c r="A11" s="118" t="s">
        <v>1344</v>
      </c>
      <c r="B11" s="16"/>
      <c r="C11" s="16"/>
      <c r="D11" s="16"/>
    </row>
    <row r="12" spans="1:255" ht="16.350000000000001" customHeight="1">
      <c r="A12" s="118" t="s">
        <v>1347</v>
      </c>
      <c r="B12" s="16"/>
      <c r="C12" s="16"/>
      <c r="D12" s="16"/>
    </row>
    <row r="13" spans="1:255" ht="16.350000000000001" customHeight="1">
      <c r="A13" s="118" t="s">
        <v>1350</v>
      </c>
      <c r="B13" s="16"/>
      <c r="C13" s="16"/>
      <c r="D13" s="16"/>
    </row>
    <row r="14" spans="1:255" ht="16.350000000000001" customHeight="1">
      <c r="A14" s="118" t="s">
        <v>1348</v>
      </c>
      <c r="B14" s="16"/>
      <c r="C14" s="16"/>
      <c r="D14" s="16"/>
    </row>
    <row r="15" spans="1:255" ht="16.350000000000001" customHeight="1" thickBot="1">
      <c r="A15" s="118" t="s">
        <v>1349</v>
      </c>
      <c r="B15" s="16"/>
      <c r="C15" s="16"/>
      <c r="D15" s="16"/>
    </row>
    <row r="16" spans="1:255" ht="16.350000000000001" customHeight="1" thickBot="1">
      <c r="A16" s="9" t="s">
        <v>1341</v>
      </c>
      <c r="B16" s="10"/>
      <c r="C16" s="11">
        <f>DATE(2020,1,6)</f>
        <v>43836</v>
      </c>
      <c r="D16" s="12" t="s">
        <v>1440</v>
      </c>
    </row>
    <row r="17" spans="1:255" ht="16.350000000000001" customHeight="1">
      <c r="A17" s="118" t="s">
        <v>1342</v>
      </c>
      <c r="B17" s="16"/>
      <c r="C17" s="16"/>
      <c r="D17" s="16"/>
    </row>
    <row r="18" spans="1:255" ht="16.350000000000001" customHeight="1">
      <c r="A18" s="119" t="s">
        <v>1345</v>
      </c>
      <c r="B18" s="16"/>
      <c r="C18" s="16"/>
      <c r="D18" s="16"/>
    </row>
    <row r="19" spans="1:255" ht="16.350000000000001" customHeight="1">
      <c r="A19" s="118" t="s">
        <v>1356</v>
      </c>
      <c r="B19" s="16"/>
      <c r="C19" s="16"/>
      <c r="D19" s="16"/>
    </row>
    <row r="20" spans="1:255" ht="16.350000000000001" customHeight="1">
      <c r="A20" s="118" t="s">
        <v>1357</v>
      </c>
      <c r="B20" s="16"/>
      <c r="C20" s="16"/>
      <c r="D20" s="16"/>
    </row>
    <row r="21" spans="1:255" ht="16.350000000000001" customHeight="1">
      <c r="A21" s="120" t="s">
        <v>1358</v>
      </c>
      <c r="B21" s="16"/>
      <c r="C21" s="16"/>
      <c r="D21" s="16"/>
    </row>
    <row r="22" spans="1:255" ht="16.350000000000001" customHeight="1">
      <c r="A22" s="118" t="s">
        <v>1359</v>
      </c>
      <c r="B22" s="16"/>
      <c r="C22" s="16"/>
      <c r="D22" s="16"/>
    </row>
    <row r="23" spans="1:255" ht="16.350000000000001" customHeight="1">
      <c r="A23" s="121" t="s">
        <v>1364</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1360</v>
      </c>
      <c r="B24" s="16"/>
      <c r="C24" s="16"/>
      <c r="D24" s="16"/>
    </row>
    <row r="25" spans="1:255" ht="16.350000000000001" customHeight="1" thickBot="1">
      <c r="A25" s="118" t="s">
        <v>1361</v>
      </c>
      <c r="B25" s="16"/>
      <c r="C25" s="16"/>
      <c r="D25" s="16"/>
    </row>
    <row r="26" spans="1:255" ht="16.350000000000001" customHeight="1" thickBot="1">
      <c r="A26" s="9" t="s">
        <v>1385</v>
      </c>
      <c r="B26" s="10"/>
      <c r="C26" s="11">
        <f>DATE(2020,1,9)</f>
        <v>43839</v>
      </c>
      <c r="D26" s="12" t="s">
        <v>1440</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1386</v>
      </c>
      <c r="B27" s="16"/>
      <c r="C27" s="16"/>
      <c r="D27" s="16"/>
    </row>
    <row r="28" spans="1:255" ht="16.350000000000001" customHeight="1">
      <c r="A28" s="120" t="s">
        <v>1387</v>
      </c>
    </row>
    <row r="29" spans="1:255" ht="16.350000000000001" customHeight="1">
      <c r="A29" s="120" t="s">
        <v>1388</v>
      </c>
    </row>
    <row r="30" spans="1:255" ht="16.350000000000001" customHeight="1" thickBot="1">
      <c r="A30" s="120" t="s">
        <v>1389</v>
      </c>
    </row>
    <row r="31" spans="1:255" ht="16.350000000000001" customHeight="1" thickBot="1">
      <c r="A31" s="9" t="s">
        <v>1392</v>
      </c>
      <c r="B31" s="10"/>
      <c r="C31" s="11">
        <f>DATE(2020,1,10)</f>
        <v>43840</v>
      </c>
      <c r="D31" s="12" t="s">
        <v>1440</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1393</v>
      </c>
      <c r="B32" s="16"/>
      <c r="C32" s="16"/>
      <c r="D32" s="16"/>
    </row>
    <row r="33" spans="1:255" ht="16.350000000000001" customHeight="1">
      <c r="A33" s="16" t="s">
        <v>1394</v>
      </c>
      <c r="B33" s="16"/>
      <c r="C33" s="16"/>
      <c r="D33" s="16"/>
    </row>
    <row r="34" spans="1:255" ht="16.350000000000001" customHeight="1">
      <c r="A34" s="16" t="s">
        <v>1395</v>
      </c>
      <c r="B34" s="16"/>
      <c r="C34" s="16"/>
      <c r="D34" s="16"/>
    </row>
    <row r="35" spans="1:255" ht="16.350000000000001" customHeight="1">
      <c r="A35" s="118" t="s">
        <v>1348</v>
      </c>
      <c r="B35" s="16"/>
      <c r="C35" s="16"/>
      <c r="D35" s="16"/>
    </row>
    <row r="36" spans="1:255" ht="16.350000000000001" customHeight="1">
      <c r="A36" s="16" t="s">
        <v>1397</v>
      </c>
      <c r="B36" s="16"/>
      <c r="C36" s="16"/>
      <c r="D36" s="16"/>
    </row>
    <row r="37" spans="1:255" ht="16.350000000000001" customHeight="1">
      <c r="A37" s="16" t="s">
        <v>1398</v>
      </c>
      <c r="B37" s="16"/>
      <c r="C37" s="16"/>
      <c r="D37" s="16"/>
    </row>
    <row r="38" spans="1:255" ht="16.350000000000001" customHeight="1">
      <c r="A38" s="16" t="s">
        <v>1399</v>
      </c>
      <c r="B38" s="16"/>
      <c r="C38" s="16"/>
      <c r="D38" s="16"/>
    </row>
    <row r="39" spans="1:255" ht="16.350000000000001" customHeight="1" thickBot="1">
      <c r="A39" s="16" t="s">
        <v>1400</v>
      </c>
      <c r="B39" s="16"/>
      <c r="C39" s="16"/>
      <c r="D39" s="16"/>
    </row>
    <row r="40" spans="1:255" ht="16.350000000000001" customHeight="1" thickBot="1">
      <c r="A40" s="9" t="s">
        <v>1404</v>
      </c>
      <c r="B40" s="10"/>
      <c r="C40" s="11">
        <f>DATE(2020,1,11)</f>
        <v>43841</v>
      </c>
      <c r="D40" s="12" t="s">
        <v>1440</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1347</v>
      </c>
      <c r="B41" s="16"/>
      <c r="C41" s="16"/>
      <c r="D41" s="16"/>
    </row>
    <row r="42" spans="1:255" ht="16.350000000000001" customHeight="1">
      <c r="A42" s="118" t="s">
        <v>1406</v>
      </c>
      <c r="B42" s="16"/>
      <c r="C42" s="16"/>
      <c r="D42" s="16"/>
    </row>
    <row r="43" spans="1:255" ht="16.350000000000001" customHeight="1">
      <c r="A43" s="118" t="s">
        <v>1405</v>
      </c>
      <c r="B43" s="16"/>
      <c r="C43" s="16"/>
      <c r="D43" s="16"/>
    </row>
    <row r="44" spans="1:255" ht="16.350000000000001" customHeight="1">
      <c r="A44" s="118" t="s">
        <v>1407</v>
      </c>
      <c r="B44" s="16"/>
      <c r="C44" s="16"/>
      <c r="D44" s="16"/>
    </row>
    <row r="45" spans="1:255" ht="16.350000000000001" customHeight="1">
      <c r="A45" s="118" t="s">
        <v>1408</v>
      </c>
      <c r="B45" s="16"/>
      <c r="C45" s="16"/>
      <c r="D45" s="16"/>
    </row>
    <row r="46" spans="1:255" ht="16.350000000000001" customHeight="1">
      <c r="A46" s="118" t="s">
        <v>1360</v>
      </c>
      <c r="B46" s="16"/>
      <c r="C46" s="16"/>
      <c r="D46" s="16"/>
    </row>
    <row r="47" spans="1:255" ht="16.5" customHeight="1" thickBot="1">
      <c r="A47" s="118" t="s">
        <v>1409</v>
      </c>
      <c r="B47" s="16"/>
      <c r="C47" s="16"/>
      <c r="D47" s="16"/>
    </row>
    <row r="48" spans="1:255" ht="16.350000000000001" customHeight="1" thickBot="1">
      <c r="A48" s="9" t="s">
        <v>1415</v>
      </c>
      <c r="B48" s="10"/>
      <c r="C48" s="11">
        <f>DATE(2020,1,11)</f>
        <v>43841</v>
      </c>
      <c r="D48" s="12" t="s">
        <v>1440</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1434</v>
      </c>
      <c r="B49" s="16"/>
      <c r="C49" s="16"/>
      <c r="D49" s="16"/>
    </row>
    <row r="50" spans="1:255" ht="16.350000000000001" customHeight="1" thickBot="1">
      <c r="A50" s="118" t="s">
        <v>1442</v>
      </c>
      <c r="B50" s="16"/>
      <c r="C50" s="16"/>
      <c r="D50" s="16"/>
    </row>
    <row r="51" spans="1:255" ht="16.350000000000001" customHeight="1" thickBot="1">
      <c r="A51" s="9" t="s">
        <v>1422</v>
      </c>
      <c r="B51" s="10"/>
      <c r="C51" s="11">
        <f>DATE(2020,1,13)</f>
        <v>43843</v>
      </c>
      <c r="D51" s="12" t="s">
        <v>1440</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1435</v>
      </c>
      <c r="B52" s="16"/>
      <c r="C52" s="16"/>
      <c r="D52" s="16"/>
    </row>
    <row r="53" spans="1:255" ht="16.350000000000001" customHeight="1">
      <c r="A53" s="118" t="s">
        <v>1436</v>
      </c>
      <c r="B53" s="16"/>
      <c r="C53" s="16"/>
      <c r="D53" s="16"/>
    </row>
    <row r="54" spans="1:255" ht="16.350000000000001" customHeight="1">
      <c r="A54" s="118" t="s">
        <v>1437</v>
      </c>
      <c r="B54" s="16"/>
      <c r="C54" s="16"/>
      <c r="D54" s="16"/>
    </row>
    <row r="55" spans="1:255" ht="16.350000000000001" customHeight="1">
      <c r="A55" s="118" t="s">
        <v>1438</v>
      </c>
      <c r="B55" s="16"/>
      <c r="C55" s="16"/>
      <c r="D55" s="16"/>
    </row>
    <row r="56" spans="1:255" ht="16.350000000000001" customHeight="1" thickBot="1">
      <c r="A56" s="118" t="s">
        <v>1439</v>
      </c>
      <c r="B56" s="16"/>
      <c r="C56" s="16"/>
      <c r="D56" s="16"/>
    </row>
    <row r="57" spans="1:255" ht="16.350000000000001" customHeight="1" thickBot="1">
      <c r="A57" s="9" t="s">
        <v>1432</v>
      </c>
      <c r="B57" s="10"/>
      <c r="C57" s="11">
        <f>DATE(2020,1,13)</f>
        <v>43843</v>
      </c>
      <c r="D57" s="12" t="s">
        <v>1440</v>
      </c>
    </row>
    <row r="58" spans="1:255" ht="16.350000000000001" customHeight="1">
      <c r="A58" s="118" t="s">
        <v>1360</v>
      </c>
      <c r="B58" s="16"/>
      <c r="C58" s="16"/>
      <c r="D58" s="16"/>
    </row>
    <row r="59" spans="1:255" ht="16.350000000000001" customHeight="1" thickBot="1">
      <c r="A59" s="118" t="s">
        <v>1433</v>
      </c>
      <c r="B59" s="118" t="s">
        <v>1447</v>
      </c>
      <c r="C59" s="16"/>
      <c r="D59" s="16"/>
    </row>
    <row r="60" spans="1:255" ht="16.350000000000001" customHeight="1" thickBot="1">
      <c r="A60" s="9" t="s">
        <v>1446</v>
      </c>
      <c r="B60" s="10"/>
      <c r="C60" s="11">
        <f>DATE(2020,1,14)</f>
        <v>43844</v>
      </c>
      <c r="D60" s="12" t="s">
        <v>1440</v>
      </c>
    </row>
    <row r="61" spans="1:255" ht="16.350000000000001" customHeight="1">
      <c r="A61" s="118" t="s">
        <v>1347</v>
      </c>
      <c r="B61" s="16"/>
      <c r="C61" s="16"/>
      <c r="D61" s="16"/>
    </row>
    <row r="62" spans="1:255" ht="16.350000000000001" customHeight="1">
      <c r="A62" s="118" t="s">
        <v>1449</v>
      </c>
      <c r="B62" s="118" t="s">
        <v>1452</v>
      </c>
      <c r="C62" s="16"/>
      <c r="D62" s="16"/>
    </row>
    <row r="63" spans="1:255" ht="16.350000000000001" customHeight="1">
      <c r="A63" s="118" t="s">
        <v>1348</v>
      </c>
      <c r="B63" s="16"/>
      <c r="C63" s="16"/>
      <c r="D63" s="16"/>
    </row>
    <row r="64" spans="1:255" ht="16.350000000000001" customHeight="1">
      <c r="A64" s="118" t="s">
        <v>1450</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1451</v>
      </c>
      <c r="B65" s="16"/>
      <c r="C65" s="16"/>
      <c r="D65" s="16"/>
    </row>
    <row r="66" spans="1:255" ht="16.350000000000001" customHeight="1" thickBot="1">
      <c r="A66" s="9" t="s">
        <v>1461</v>
      </c>
      <c r="B66" s="10"/>
      <c r="C66" s="11">
        <f>DATE(2020,1,16)</f>
        <v>43846</v>
      </c>
      <c r="D66" s="12" t="s">
        <v>1440</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1618</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1465</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1471</v>
      </c>
      <c r="B69" s="10"/>
      <c r="C69" s="11">
        <f>DATE(2020,1,16)</f>
        <v>43846</v>
      </c>
      <c r="D69" s="12" t="s">
        <v>1440</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1619</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1620</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1477</v>
      </c>
      <c r="B72" s="10"/>
      <c r="C72" s="11">
        <f>DATE(2020,1,18)</f>
        <v>43848</v>
      </c>
      <c r="D72" s="12" t="s">
        <v>1440</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1398</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1479</v>
      </c>
      <c r="B74" s="16" t="s">
        <v>1483</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1405</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1482</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1484</v>
      </c>
      <c r="B77" s="10"/>
      <c r="C77" s="11">
        <f>DATE(2020,1,20)</f>
        <v>43850</v>
      </c>
      <c r="D77" s="12" t="s">
        <v>1440</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1347</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1616</v>
      </c>
      <c r="B79" s="16" t="s">
        <v>1485</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1617</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1497</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1486</v>
      </c>
      <c r="B82" s="10"/>
      <c r="C82" s="11">
        <f>DATE(2020,3,14)</f>
        <v>43904</v>
      </c>
      <c r="D82" s="12" t="s">
        <v>1440</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1604</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1603</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1605</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1606</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1614</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1615</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1629</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1632</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1630</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1651</v>
      </c>
      <c r="B92" s="10"/>
      <c r="C92" s="11">
        <f>DATE(2020,3,17)</f>
        <v>43907</v>
      </c>
      <c r="D92" s="12" t="s">
        <v>1440</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1639</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1652</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1666</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1642</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1667</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1653</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1665</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1668</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1670</v>
      </c>
      <c r="B101" s="10"/>
      <c r="C101" s="11">
        <f>DATE(2020,3,18)</f>
        <v>43908</v>
      </c>
      <c r="D101" s="12" t="s">
        <v>1440</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1701</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1698</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1699</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1700</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1671</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1707</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1708</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1749</v>
      </c>
      <c r="B109" s="10"/>
      <c r="C109" s="11">
        <f>DATE(2020,3,21)</f>
        <v>43911</v>
      </c>
      <c r="D109" s="12" t="s">
        <v>1440</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1753</v>
      </c>
    </row>
    <row r="111" spans="1:255" ht="16.350000000000001" customHeight="1" thickBot="1">
      <c r="A111" s="120" t="s">
        <v>1750</v>
      </c>
    </row>
    <row r="112" spans="1:255" ht="16.350000000000001" customHeight="1" thickBot="1">
      <c r="A112" s="9" t="s">
        <v>1821</v>
      </c>
      <c r="B112" s="10"/>
      <c r="C112" s="11">
        <f>DATE(2020,3,23)</f>
        <v>43913</v>
      </c>
      <c r="D112" s="12" t="s">
        <v>1440</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1822</v>
      </c>
    </row>
    <row r="114" spans="1:255" ht="16.350000000000001" customHeight="1" thickBot="1">
      <c r="A114" s="120" t="s">
        <v>1823</v>
      </c>
    </row>
    <row r="115" spans="1:255" ht="16.350000000000001" customHeight="1">
      <c r="A115" s="187" t="s">
        <v>1825</v>
      </c>
      <c r="B115" s="188"/>
      <c r="C115" s="189">
        <f>DATE(2020,3,25)</f>
        <v>43915</v>
      </c>
      <c r="D115" s="190" t="s">
        <v>1440</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91" t="s">
        <v>1826</v>
      </c>
      <c r="B116" s="192"/>
      <c r="C116" s="192"/>
      <c r="D116" s="192"/>
    </row>
    <row r="117" spans="1:255" ht="16.350000000000001" customHeight="1">
      <c r="A117" s="191" t="s">
        <v>1828</v>
      </c>
      <c r="B117" s="192"/>
      <c r="C117" s="192"/>
      <c r="D117" s="19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91" t="s">
        <v>1833</v>
      </c>
      <c r="B118" s="192"/>
      <c r="C118" s="192"/>
      <c r="D118" s="19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93" t="s">
        <v>1834</v>
      </c>
      <c r="B119" s="194"/>
      <c r="C119" s="194"/>
      <c r="D119" s="19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95" t="s">
        <v>1836</v>
      </c>
      <c r="B120" s="196"/>
      <c r="C120" s="197">
        <f>DATE(2020,3,26)</f>
        <v>43916</v>
      </c>
      <c r="D120" s="195" t="s">
        <v>1440</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91" t="s">
        <v>1386</v>
      </c>
      <c r="B121" s="192"/>
      <c r="C121" s="192"/>
      <c r="D121" s="192"/>
    </row>
    <row r="122" spans="1:255" ht="16.350000000000001" customHeight="1">
      <c r="A122" s="191" t="s">
        <v>1837</v>
      </c>
      <c r="B122" s="191" t="s">
        <v>1838</v>
      </c>
      <c r="C122" s="192"/>
      <c r="D122" s="192"/>
    </row>
    <row r="123" spans="1:255" ht="16.350000000000001" customHeight="1">
      <c r="A123" s="195" t="s">
        <v>1843</v>
      </c>
      <c r="B123" s="196"/>
      <c r="C123" s="197">
        <f>DATE(2020,3,27)</f>
        <v>43917</v>
      </c>
      <c r="D123" s="195" t="s">
        <v>1842</v>
      </c>
    </row>
    <row r="124" spans="1:255" ht="16.350000000000001" customHeight="1">
      <c r="A124" s="191" t="s">
        <v>1839</v>
      </c>
      <c r="B124" s="192"/>
      <c r="C124" s="192"/>
      <c r="D124" s="192"/>
    </row>
    <row r="125" spans="1:255" ht="16.350000000000001" customHeight="1">
      <c r="A125" s="198" t="s">
        <v>1841</v>
      </c>
      <c r="B125" s="192"/>
      <c r="C125" s="192"/>
      <c r="D125" s="192"/>
    </row>
    <row r="126" spans="1:255" ht="16.350000000000001" customHeight="1">
      <c r="A126" s="195" t="s">
        <v>1847</v>
      </c>
      <c r="B126" s="196"/>
      <c r="C126" s="197">
        <f>DATE(2020,3,27)</f>
        <v>43917</v>
      </c>
      <c r="D126" s="195" t="s">
        <v>1842</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91" t="s">
        <v>1701</v>
      </c>
      <c r="B127" s="192"/>
      <c r="C127" s="192"/>
      <c r="D127" s="19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8" t="s">
        <v>1850</v>
      </c>
      <c r="B128" s="192"/>
      <c r="C128" s="192"/>
      <c r="D128" s="19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91" t="s">
        <v>1853</v>
      </c>
      <c r="B129" s="192"/>
      <c r="C129" s="192"/>
      <c r="D129" s="19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8" t="s">
        <v>1653</v>
      </c>
      <c r="B130" s="192"/>
      <c r="C130" s="192"/>
      <c r="D130" s="19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91" t="s">
        <v>1851</v>
      </c>
      <c r="B131" s="192"/>
      <c r="C131" s="192"/>
      <c r="D131" s="19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8" t="s">
        <v>1852</v>
      </c>
      <c r="B132" s="192" t="s">
        <v>1849</v>
      </c>
      <c r="C132" s="192"/>
      <c r="D132" s="19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91" t="s">
        <v>1855</v>
      </c>
      <c r="B133" s="192"/>
      <c r="C133" s="192"/>
      <c r="D133" s="19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95" t="s">
        <v>1856</v>
      </c>
      <c r="B134" s="196"/>
      <c r="C134" s="197">
        <f>DATE(2020,3,30)</f>
        <v>43920</v>
      </c>
      <c r="D134" s="195" t="s">
        <v>1859</v>
      </c>
    </row>
    <row r="135" spans="1:255" ht="16.350000000000001" customHeight="1">
      <c r="A135" s="191" t="s">
        <v>1857</v>
      </c>
      <c r="B135" s="192"/>
      <c r="C135" s="192"/>
      <c r="D135" s="192"/>
    </row>
    <row r="136" spans="1:255" ht="16.350000000000001" customHeight="1">
      <c r="A136" s="191" t="s">
        <v>1860</v>
      </c>
      <c r="B136" s="192"/>
      <c r="C136" s="192"/>
      <c r="D136" s="192"/>
    </row>
    <row r="137" spans="1:255" ht="16.350000000000001" customHeight="1">
      <c r="A137" s="191" t="s">
        <v>1858</v>
      </c>
      <c r="B137" s="192"/>
      <c r="C137" s="192"/>
      <c r="D137" s="192"/>
    </row>
    <row r="138" spans="1:255" ht="16.350000000000001" customHeight="1">
      <c r="A138" s="191" t="s">
        <v>1860</v>
      </c>
      <c r="B138" s="192"/>
      <c r="C138" s="192"/>
      <c r="D138" s="192"/>
    </row>
    <row r="139" spans="1:255" ht="16.350000000000001" customHeight="1">
      <c r="A139" s="191" t="s">
        <v>1862</v>
      </c>
      <c r="B139" s="192"/>
      <c r="C139" s="192"/>
      <c r="D139" s="192"/>
    </row>
    <row r="140" spans="1:255" ht="16.350000000000001" customHeight="1">
      <c r="A140" s="195" t="s">
        <v>1863</v>
      </c>
      <c r="B140" s="196"/>
      <c r="C140" s="197">
        <f>DATE(2020,3,30)</f>
        <v>43920</v>
      </c>
      <c r="D140" s="195" t="s">
        <v>1440</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91" t="s">
        <v>1701</v>
      </c>
      <c r="B141" s="192"/>
      <c r="C141" s="192"/>
      <c r="D141" s="19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91" t="s">
        <v>1866</v>
      </c>
      <c r="B142" s="192"/>
      <c r="C142" s="192"/>
      <c r="D142" s="19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91" t="s">
        <v>1871</v>
      </c>
      <c r="B143" s="192"/>
      <c r="C143" s="192"/>
      <c r="D143" s="19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91" t="s">
        <v>1405</v>
      </c>
      <c r="B144" s="192"/>
      <c r="C144" s="192"/>
      <c r="D144" s="19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91" t="s">
        <v>1867</v>
      </c>
      <c r="B145" s="192"/>
      <c r="C145" s="192"/>
      <c r="D145" s="19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91" t="s">
        <v>1868</v>
      </c>
      <c r="B146" s="192"/>
      <c r="C146" s="192"/>
      <c r="D146" s="19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91" t="s">
        <v>1653</v>
      </c>
      <c r="B147" s="192"/>
      <c r="C147" s="192"/>
      <c r="D147" s="19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91" t="s">
        <v>1869</v>
      </c>
      <c r="B148" s="192"/>
      <c r="C148" s="192"/>
      <c r="D148" s="19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91" t="s">
        <v>1870</v>
      </c>
      <c r="B149" s="192"/>
      <c r="C149" s="192"/>
      <c r="D149" s="19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91" t="s">
        <v>1869</v>
      </c>
      <c r="B150" s="192"/>
      <c r="C150" s="192"/>
      <c r="D150" s="19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91" t="s">
        <v>1868</v>
      </c>
      <c r="B151" s="192"/>
      <c r="C151" s="192"/>
      <c r="D151" s="19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95" t="s">
        <v>1888</v>
      </c>
      <c r="B152" s="196"/>
      <c r="C152" s="197">
        <f>DATE(2020,3,31)</f>
        <v>43921</v>
      </c>
      <c r="D152" s="195" t="s">
        <v>1440</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91" t="s">
        <v>1900</v>
      </c>
      <c r="B153" s="192"/>
      <c r="C153" s="192"/>
      <c r="D153" s="19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91" t="s">
        <v>1894</v>
      </c>
      <c r="B154" s="192"/>
      <c r="C154" s="192"/>
      <c r="D154" s="19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91" t="s">
        <v>1653</v>
      </c>
      <c r="B155" s="192"/>
      <c r="C155" s="192"/>
      <c r="D155" s="19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91" t="s">
        <v>1895</v>
      </c>
      <c r="B156" s="192"/>
      <c r="C156" s="192"/>
      <c r="D156" s="19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91" t="s">
        <v>1896</v>
      </c>
      <c r="B157" s="192"/>
      <c r="C157" s="192"/>
      <c r="D157" s="19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91" t="s">
        <v>1897</v>
      </c>
      <c r="B158" s="192"/>
      <c r="C158" s="192"/>
      <c r="D158" s="19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91" t="s">
        <v>1898</v>
      </c>
      <c r="B159" s="192"/>
      <c r="C159" s="192"/>
      <c r="D159" s="19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91" t="s">
        <v>1899</v>
      </c>
      <c r="B160" s="192"/>
      <c r="C160" s="192"/>
      <c r="D160" s="19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95" t="s">
        <v>1901</v>
      </c>
      <c r="B161" s="196"/>
      <c r="C161" s="197">
        <f>DATE(2020,3,31)</f>
        <v>43921</v>
      </c>
      <c r="D161" s="195" t="s">
        <v>1440</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91" t="s">
        <v>1347</v>
      </c>
      <c r="B162" s="192"/>
      <c r="C162" s="192"/>
      <c r="D162" s="19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91" t="s">
        <v>1908</v>
      </c>
      <c r="B163" s="192"/>
      <c r="C163" s="192"/>
      <c r="D163" s="19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91" t="s">
        <v>1909</v>
      </c>
      <c r="B164" s="192"/>
      <c r="C164" s="192"/>
      <c r="D164" s="19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91" t="s">
        <v>1906</v>
      </c>
      <c r="B165" s="192"/>
      <c r="C165" s="192"/>
      <c r="D165" s="19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91" t="s">
        <v>1910</v>
      </c>
      <c r="B166" s="192"/>
      <c r="C166" s="192"/>
      <c r="D166" s="19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95" t="s">
        <v>1911</v>
      </c>
      <c r="B167" s="196"/>
      <c r="C167" s="197">
        <f>DATE(2020,4,1)</f>
        <v>43922</v>
      </c>
      <c r="D167" s="195" t="s">
        <v>1440</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91" t="s">
        <v>1912</v>
      </c>
      <c r="B168" s="192"/>
      <c r="C168" s="192"/>
      <c r="D168" s="19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91" t="s">
        <v>1913</v>
      </c>
      <c r="B169" s="192"/>
      <c r="C169" s="192"/>
      <c r="D169" s="19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91" t="s">
        <v>1822</v>
      </c>
      <c r="B170" s="192"/>
      <c r="C170" s="192"/>
      <c r="D170" s="19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91" t="s">
        <v>1914</v>
      </c>
      <c r="B171" s="192"/>
      <c r="C171" s="192"/>
      <c r="D171" s="19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91" t="s">
        <v>1915</v>
      </c>
      <c r="B172" s="192"/>
      <c r="C172" s="192"/>
      <c r="D172" s="19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91" t="s">
        <v>1916</v>
      </c>
      <c r="B173" s="192"/>
      <c r="C173" s="192"/>
      <c r="D173" s="19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91" t="s">
        <v>1917</v>
      </c>
      <c r="B174" s="192"/>
      <c r="C174" s="192"/>
      <c r="D174" s="19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91" t="s">
        <v>1347</v>
      </c>
      <c r="B175" s="192"/>
      <c r="C175" s="192"/>
      <c r="D175" s="19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91" t="s">
        <v>1918</v>
      </c>
      <c r="B176" s="192"/>
      <c r="C176" s="192"/>
      <c r="D176" s="19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95" t="s">
        <v>1919</v>
      </c>
      <c r="B177" s="196"/>
      <c r="C177" s="197">
        <f>DATE(2020,4,1)</f>
        <v>43922</v>
      </c>
      <c r="D177" s="195" t="s">
        <v>1440</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91" t="s">
        <v>1858</v>
      </c>
      <c r="B178" s="192"/>
      <c r="C178" s="192"/>
      <c r="D178" s="19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91" t="s">
        <v>1921</v>
      </c>
      <c r="B179" s="192"/>
      <c r="C179" s="192"/>
      <c r="D179" s="19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95" t="s">
        <v>1923</v>
      </c>
      <c r="B180" s="196"/>
      <c r="C180" s="197">
        <f>DATE(2020,4,1)</f>
        <v>43922</v>
      </c>
      <c r="D180" s="195" t="s">
        <v>1925</v>
      </c>
    </row>
    <row r="181" spans="1:255" ht="15" customHeight="1">
      <c r="A181" s="191" t="s">
        <v>1347</v>
      </c>
      <c r="B181" s="192"/>
      <c r="C181" s="192"/>
      <c r="D181" s="19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91" t="s">
        <v>1945</v>
      </c>
      <c r="B182" s="192"/>
      <c r="C182" s="192"/>
      <c r="D182" s="19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95" t="s">
        <v>1942</v>
      </c>
      <c r="B183" s="196"/>
      <c r="C183" s="197">
        <f>DATE(2020,4,2)</f>
        <v>43923</v>
      </c>
      <c r="D183" s="195" t="s">
        <v>1440</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91" t="s">
        <v>1822</v>
      </c>
      <c r="B184" s="192"/>
      <c r="C184" s="192"/>
      <c r="D184" s="19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91" t="s">
        <v>1992</v>
      </c>
      <c r="B185" s="192"/>
      <c r="C185" s="192"/>
      <c r="D185" s="19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91" t="s">
        <v>1944</v>
      </c>
      <c r="B186" s="192"/>
      <c r="C186" s="192"/>
      <c r="D186" s="19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91" t="s">
        <v>2003</v>
      </c>
      <c r="B187" s="192"/>
      <c r="C187" s="192"/>
      <c r="D187" s="19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91" t="s">
        <v>1991</v>
      </c>
      <c r="B188" s="192"/>
      <c r="C188" s="192"/>
      <c r="D188" s="19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91" t="s">
        <v>1990</v>
      </c>
      <c r="B189" s="192"/>
      <c r="C189" s="192"/>
      <c r="D189" s="19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95" t="s">
        <v>1994</v>
      </c>
      <c r="B190" s="196"/>
      <c r="C190" s="197">
        <f>DATE(2020,4,2)</f>
        <v>43923</v>
      </c>
      <c r="D190" s="195" t="s">
        <v>1440</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91" t="s">
        <v>1995</v>
      </c>
      <c r="B191" s="192"/>
      <c r="C191" s="192"/>
      <c r="D191" s="19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91" t="s">
        <v>2000</v>
      </c>
      <c r="B192" s="192"/>
      <c r="C192" s="192"/>
      <c r="D192" s="19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91" t="s">
        <v>1858</v>
      </c>
      <c r="B193" s="192"/>
      <c r="C193" s="192"/>
      <c r="D193" s="19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91" t="s">
        <v>2001</v>
      </c>
      <c r="B194" s="192"/>
      <c r="C194" s="192"/>
      <c r="D194" s="19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95" t="s">
        <v>2004</v>
      </c>
      <c r="B195" s="196"/>
      <c r="C195" s="197">
        <f>DATE(2020,4,3)</f>
        <v>43924</v>
      </c>
      <c r="D195" s="195" t="s">
        <v>1440</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91" t="s">
        <v>1653</v>
      </c>
      <c r="B196" s="192"/>
      <c r="C196" s="192"/>
      <c r="D196" s="19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91" t="s">
        <v>2018</v>
      </c>
      <c r="B197" s="192"/>
      <c r="C197" s="192"/>
      <c r="D197" s="19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91" t="s">
        <v>2019</v>
      </c>
      <c r="B198" s="192"/>
      <c r="C198" s="192"/>
      <c r="D198" s="19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95" t="s">
        <v>2020</v>
      </c>
      <c r="B199" s="196"/>
      <c r="C199" s="197">
        <f>DATE(2020,4,3)</f>
        <v>43924</v>
      </c>
      <c r="D199" s="195" t="s">
        <v>1440</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91" t="s">
        <v>2022</v>
      </c>
      <c r="B200" s="192"/>
      <c r="C200" s="192"/>
      <c r="D200" s="19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91" t="s">
        <v>2023</v>
      </c>
      <c r="B201" s="192"/>
      <c r="C201" s="192"/>
      <c r="D201" s="19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91" t="s">
        <v>1991</v>
      </c>
      <c r="B202" s="192"/>
      <c r="C202" s="192"/>
      <c r="D202" s="19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91" t="s">
        <v>2024</v>
      </c>
      <c r="B203" s="192"/>
      <c r="C203" s="192"/>
      <c r="D203" s="19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95" t="s">
        <v>2025</v>
      </c>
      <c r="B204" s="196"/>
      <c r="C204" s="197">
        <f>DATE(2020,4,4)</f>
        <v>43925</v>
      </c>
      <c r="D204" s="195" t="s">
        <v>1440</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91" t="s">
        <v>1405</v>
      </c>
      <c r="B205" s="192"/>
      <c r="C205" s="192"/>
      <c r="D205" s="19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91" t="s">
        <v>2034</v>
      </c>
      <c r="B206" s="191" t="s">
        <v>2033</v>
      </c>
      <c r="C206" s="192"/>
      <c r="D206" s="19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91" t="s">
        <v>2031</v>
      </c>
      <c r="B207" s="192"/>
      <c r="C207" s="192"/>
      <c r="D207" s="19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91" t="s">
        <v>2028</v>
      </c>
      <c r="B208" s="192"/>
      <c r="C208" s="192"/>
      <c r="D208" s="19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91" t="s">
        <v>2029</v>
      </c>
      <c r="B209" s="192"/>
      <c r="C209" s="192"/>
      <c r="D209" s="19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95" t="s">
        <v>2037</v>
      </c>
      <c r="B210" s="196"/>
      <c r="C210" s="197">
        <f>DATE(2020,4,6)</f>
        <v>43927</v>
      </c>
      <c r="D210" s="195" t="s">
        <v>1440</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91" t="s">
        <v>1912</v>
      </c>
      <c r="B211" s="192"/>
      <c r="C211" s="192"/>
      <c r="D211" s="19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91" t="s">
        <v>2039</v>
      </c>
      <c r="B212" s="192"/>
      <c r="C212" s="192"/>
      <c r="D212" s="19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91" t="s">
        <v>1347</v>
      </c>
      <c r="B213" s="192"/>
      <c r="C213" s="192"/>
      <c r="D213" s="19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91" t="s">
        <v>2040</v>
      </c>
      <c r="B214" s="192"/>
      <c r="C214" s="192"/>
      <c r="D214" s="19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91" t="s">
        <v>2041</v>
      </c>
      <c r="B215" s="192"/>
      <c r="C215" s="192"/>
      <c r="D215" s="19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91" t="s">
        <v>1653</v>
      </c>
      <c r="B216" s="192"/>
      <c r="C216" s="192"/>
      <c r="D216" s="19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91" t="s">
        <v>2046</v>
      </c>
      <c r="B217" s="192"/>
      <c r="C217" s="192"/>
      <c r="D217" s="19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95" t="s">
        <v>2047</v>
      </c>
      <c r="B218" s="196"/>
      <c r="C218" s="197">
        <f>DATE(2020,4,7)</f>
        <v>43928</v>
      </c>
      <c r="D218" s="195" t="s">
        <v>1440</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91" t="s">
        <v>1653</v>
      </c>
      <c r="B219" s="192"/>
      <c r="C219" s="192"/>
      <c r="D219" s="19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91" t="s">
        <v>2051</v>
      </c>
      <c r="B220" s="192"/>
      <c r="C220" s="192"/>
      <c r="D220" s="19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91" t="s">
        <v>1347</v>
      </c>
      <c r="B221" s="192"/>
      <c r="C221" s="192"/>
      <c r="D221" s="19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91" t="s">
        <v>2056</v>
      </c>
      <c r="B222" s="192"/>
      <c r="C222" s="192"/>
      <c r="D222" s="19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91" t="s">
        <v>2057</v>
      </c>
      <c r="B223" s="192"/>
      <c r="C223" s="192"/>
      <c r="D223" s="19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95" t="s">
        <v>2052</v>
      </c>
      <c r="B224" s="196"/>
      <c r="C224" s="197">
        <f>DATE(2020,4,7)</f>
        <v>43928</v>
      </c>
      <c r="D224" s="195" t="s">
        <v>2053</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92" t="s">
        <v>2054</v>
      </c>
      <c r="B225" s="192"/>
      <c r="C225" s="192"/>
      <c r="D225" s="19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92" t="s">
        <v>2055</v>
      </c>
      <c r="B226" s="192"/>
      <c r="C226" s="192"/>
      <c r="D226" s="19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95" t="s">
        <v>2061</v>
      </c>
      <c r="B227" s="196"/>
      <c r="C227" s="197">
        <f>DATE(2020,4,8)</f>
        <v>43929</v>
      </c>
      <c r="D227" s="195" t="s">
        <v>2053</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92" t="s">
        <v>2062</v>
      </c>
      <c r="B228" s="192"/>
      <c r="C228" s="192"/>
      <c r="D228" s="19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92" t="s">
        <v>2063</v>
      </c>
      <c r="B229" s="192"/>
      <c r="C229" s="192"/>
      <c r="D229" s="19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91" t="s">
        <v>2067</v>
      </c>
      <c r="B230" s="192"/>
      <c r="C230" s="192"/>
      <c r="D230" s="19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92" t="s">
        <v>2066</v>
      </c>
      <c r="B231" s="192"/>
      <c r="C231" s="192"/>
      <c r="D231" s="19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95" t="s">
        <v>2069</v>
      </c>
      <c r="B232" s="196"/>
      <c r="C232" s="197">
        <f>DATE(2020,4,9)</f>
        <v>43930</v>
      </c>
      <c r="D232" s="195" t="s">
        <v>1440</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92" t="s">
        <v>2071</v>
      </c>
      <c r="B233" s="192"/>
      <c r="C233" s="192"/>
      <c r="D233" s="19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92" t="s">
        <v>2072</v>
      </c>
      <c r="B234" s="192"/>
      <c r="C234" s="192"/>
      <c r="D234" s="19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92" t="s">
        <v>2073</v>
      </c>
      <c r="B235" s="192"/>
      <c r="C235" s="192"/>
      <c r="D235" s="19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92" t="s">
        <v>2074</v>
      </c>
      <c r="B236" s="192"/>
      <c r="C236" s="192"/>
      <c r="D236" s="19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95" t="s">
        <v>2080</v>
      </c>
      <c r="B237" s="196"/>
      <c r="C237" s="197">
        <f>DATE(2020,4,9)</f>
        <v>43930</v>
      </c>
      <c r="D237" s="195" t="s">
        <v>1440</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92" t="s">
        <v>1393</v>
      </c>
      <c r="B238" s="192"/>
      <c r="C238" s="192"/>
      <c r="D238" s="19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91" t="s">
        <v>2084</v>
      </c>
      <c r="B239" s="192"/>
      <c r="C239" s="192"/>
      <c r="D239" s="19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92" t="s">
        <v>2083</v>
      </c>
      <c r="B240" s="192"/>
      <c r="C240" s="192"/>
      <c r="D240" s="19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95" t="s">
        <v>2085</v>
      </c>
      <c r="B241" s="196"/>
      <c r="C241" s="197">
        <f>DATE(2020,4,10)</f>
        <v>43931</v>
      </c>
      <c r="D241" s="195" t="s">
        <v>2053</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92" t="s">
        <v>1393</v>
      </c>
      <c r="B242" s="192"/>
      <c r="C242" s="192"/>
      <c r="D242" s="19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92" t="s">
        <v>2086</v>
      </c>
      <c r="B243" s="192"/>
      <c r="C243" s="192"/>
      <c r="D243" s="19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92" t="s">
        <v>2087</v>
      </c>
      <c r="B244" s="192"/>
      <c r="C244" s="192"/>
      <c r="D244" s="19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92" t="s">
        <v>2090</v>
      </c>
      <c r="B245" s="192"/>
      <c r="C245" s="192"/>
      <c r="D245" s="19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95" t="s">
        <v>2091</v>
      </c>
      <c r="B246" s="196"/>
      <c r="C246" s="197">
        <f>DATE(2020,4,11)</f>
        <v>43932</v>
      </c>
      <c r="D246" s="195" t="s">
        <v>2092</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91" t="s">
        <v>2103</v>
      </c>
      <c r="B247" s="192"/>
      <c r="C247" s="192"/>
      <c r="D247" s="19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91" t="s">
        <v>2104</v>
      </c>
      <c r="B248" s="192"/>
      <c r="C248" s="192"/>
      <c r="D248" s="19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92" t="s">
        <v>2099</v>
      </c>
      <c r="B249" s="192"/>
      <c r="C249" s="192"/>
      <c r="D249" s="19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92" t="s">
        <v>2110</v>
      </c>
      <c r="B250" s="192"/>
      <c r="C250" s="192"/>
      <c r="D250" s="19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92" t="s">
        <v>2111</v>
      </c>
      <c r="B251" s="192"/>
      <c r="C251" s="192"/>
      <c r="D251" s="19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92" t="s">
        <v>1858</v>
      </c>
      <c r="B252" s="192"/>
      <c r="C252" s="192"/>
      <c r="D252" s="19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92" t="s">
        <v>2105</v>
      </c>
      <c r="B253" s="192"/>
      <c r="C253" s="192"/>
      <c r="D253" s="19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92" t="s">
        <v>2106</v>
      </c>
      <c r="B254" s="192"/>
      <c r="C254" s="192"/>
      <c r="D254" s="19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92" t="s">
        <v>2112</v>
      </c>
      <c r="B255" s="192"/>
      <c r="C255" s="192"/>
      <c r="D255" s="19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92" t="s">
        <v>2102</v>
      </c>
      <c r="B256" s="192"/>
      <c r="C256" s="192"/>
      <c r="D256" s="19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92" t="s">
        <v>2105</v>
      </c>
      <c r="B257" s="192"/>
      <c r="C257" s="192"/>
      <c r="D257" s="19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92" t="s">
        <v>2099</v>
      </c>
      <c r="B258" s="192"/>
      <c r="C258" s="192"/>
      <c r="D258" s="19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92" t="s">
        <v>2113</v>
      </c>
      <c r="B259" s="192"/>
      <c r="C259" s="192"/>
      <c r="D259" s="19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95" t="s">
        <v>2114</v>
      </c>
      <c r="B260" s="196"/>
      <c r="C260" s="197">
        <f>DATE(2020,4,11)</f>
        <v>43932</v>
      </c>
      <c r="D260" s="195" t="s">
        <v>2092</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92" t="s">
        <v>1653</v>
      </c>
      <c r="B261" s="192"/>
      <c r="C261" s="192"/>
      <c r="D261" s="19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91" t="s">
        <v>2115</v>
      </c>
      <c r="B262" s="192"/>
      <c r="C262" s="192"/>
      <c r="D262" s="19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95" t="s">
        <v>2119</v>
      </c>
      <c r="B263" s="196"/>
      <c r="C263" s="197">
        <f>DATE(2020,4,13)</f>
        <v>43934</v>
      </c>
      <c r="D263" s="195" t="s">
        <v>2092</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92" t="s">
        <v>1405</v>
      </c>
      <c r="B264" s="192"/>
      <c r="C264" s="192"/>
      <c r="D264" s="19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92" t="s">
        <v>2139</v>
      </c>
      <c r="B265" s="192"/>
      <c r="C265" s="192"/>
      <c r="D265" s="19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95" t="s">
        <v>2142</v>
      </c>
      <c r="B266" s="196"/>
      <c r="C266" s="197">
        <f>DATE(2020,4,14)</f>
        <v>43935</v>
      </c>
      <c r="D266" s="195" t="s">
        <v>2092</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91" t="s">
        <v>2144</v>
      </c>
      <c r="B267" s="192"/>
      <c r="C267" s="192"/>
      <c r="D267" s="19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91" t="s">
        <v>2143</v>
      </c>
      <c r="B268" s="192"/>
      <c r="C268" s="192"/>
      <c r="D268" s="19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95" t="s">
        <v>2145</v>
      </c>
      <c r="B269" s="196"/>
      <c r="C269" s="197">
        <f>DATE(2020,4,15)</f>
        <v>43936</v>
      </c>
      <c r="D269" s="195" t="s">
        <v>2092</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91" t="s">
        <v>1653</v>
      </c>
      <c r="B270" s="192"/>
      <c r="C270" s="192"/>
      <c r="D270" s="19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91" t="s">
        <v>2150</v>
      </c>
      <c r="B271" s="192"/>
      <c r="C271" s="192"/>
      <c r="D271" s="19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95" t="s">
        <v>2149</v>
      </c>
      <c r="B272" s="196"/>
      <c r="C272" s="197">
        <f>DATE(2020,4,15)</f>
        <v>43936</v>
      </c>
      <c r="D272" s="195" t="s">
        <v>2092</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91" t="s">
        <v>1822</v>
      </c>
      <c r="B273" s="192"/>
      <c r="C273" s="192"/>
      <c r="D273" s="19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91" t="s">
        <v>2151</v>
      </c>
      <c r="B274" s="192"/>
      <c r="C274" s="192"/>
      <c r="D274" s="19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91" t="s">
        <v>2022</v>
      </c>
      <c r="B275" s="192"/>
      <c r="C275" s="192"/>
      <c r="D275" s="19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91" t="s">
        <v>2152</v>
      </c>
      <c r="B276" s="192"/>
      <c r="C276" s="192"/>
      <c r="D276" s="19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91" t="s">
        <v>2154</v>
      </c>
      <c r="B277" s="192"/>
      <c r="C277" s="192"/>
      <c r="D277" s="19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91" t="s">
        <v>2155</v>
      </c>
      <c r="B278" s="192"/>
      <c r="C278" s="192"/>
      <c r="D278" s="19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95" t="s">
        <v>2160</v>
      </c>
      <c r="B279" s="196"/>
      <c r="C279" s="197">
        <f>DATE(2020,4,16)</f>
        <v>43937</v>
      </c>
      <c r="D279" s="195" t="s">
        <v>2092</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91" t="s">
        <v>1619</v>
      </c>
      <c r="B280" s="192"/>
      <c r="C280" s="192"/>
      <c r="D280" s="19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91" t="s">
        <v>2163</v>
      </c>
      <c r="B281" s="192"/>
      <c r="C281" s="192"/>
      <c r="D281" s="19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95" t="s">
        <v>2164</v>
      </c>
      <c r="B282" s="196"/>
      <c r="C282" s="197">
        <f>DATE(2020,4,17)</f>
        <v>43938</v>
      </c>
      <c r="D282" s="195" t="s">
        <v>2092</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91" t="s">
        <v>1619</v>
      </c>
      <c r="B283" s="192"/>
      <c r="C283" s="192"/>
      <c r="D283" s="19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91" t="s">
        <v>2211</v>
      </c>
      <c r="B284" s="192"/>
      <c r="C284" s="192"/>
      <c r="D284" s="19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95" t="s">
        <v>2219</v>
      </c>
      <c r="B285" s="196"/>
      <c r="C285" s="197">
        <f>DATE(2020,4,21)</f>
        <v>43942</v>
      </c>
      <c r="D285" s="195" t="s">
        <v>2092</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91" t="s">
        <v>2220</v>
      </c>
      <c r="B286" s="192"/>
      <c r="C286" s="192"/>
      <c r="D286" s="19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91" t="s">
        <v>2221</v>
      </c>
      <c r="B287" s="191" t="s">
        <v>2218</v>
      </c>
      <c r="C287" s="192"/>
      <c r="D287" s="19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95" t="s">
        <v>2222</v>
      </c>
      <c r="B288" s="196"/>
      <c r="C288" s="197">
        <f>DATE(2020,4,23)</f>
        <v>43944</v>
      </c>
      <c r="D288" s="195" t="s">
        <v>2092</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91" t="s">
        <v>1393</v>
      </c>
      <c r="B289" s="192"/>
      <c r="C289" s="192"/>
      <c r="D289" s="19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91" t="s">
        <v>2225</v>
      </c>
      <c r="B290" s="192"/>
      <c r="C290" s="192"/>
      <c r="D290" s="19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95" t="s">
        <v>2236</v>
      </c>
      <c r="B291" s="196"/>
      <c r="C291" s="197">
        <f>DATE(2020,4,23)</f>
        <v>43944</v>
      </c>
      <c r="D291" s="195" t="s">
        <v>2092</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91" t="s">
        <v>2233</v>
      </c>
      <c r="B292" s="192"/>
      <c r="C292" s="192"/>
      <c r="D292" s="192"/>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91" t="s">
        <v>2238</v>
      </c>
      <c r="B293" s="192"/>
      <c r="C293" s="192"/>
      <c r="D293" s="192"/>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91" t="s">
        <v>2234</v>
      </c>
      <c r="B294" s="192"/>
      <c r="C294" s="192"/>
      <c r="D294" s="192"/>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91" t="s">
        <v>2235</v>
      </c>
      <c r="B295" s="191" t="s">
        <v>2237</v>
      </c>
      <c r="C295" s="192"/>
      <c r="D295" s="192"/>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95" t="s">
        <v>2247</v>
      </c>
      <c r="B296" s="196"/>
      <c r="C296" s="197">
        <f>DATE(2020,4,24)</f>
        <v>43945</v>
      </c>
      <c r="D296" s="195" t="s">
        <v>2092</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91" t="s">
        <v>2103</v>
      </c>
      <c r="B297" s="192"/>
      <c r="C297" s="192"/>
      <c r="D297" s="192"/>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91" t="s">
        <v>2249</v>
      </c>
      <c r="B298" s="192"/>
      <c r="C298" s="192"/>
      <c r="D298" s="192"/>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91" t="s">
        <v>2252</v>
      </c>
      <c r="B299" s="192"/>
      <c r="C299" s="192"/>
      <c r="D299" s="192"/>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91" t="s">
        <v>1653</v>
      </c>
      <c r="B300" s="192"/>
      <c r="C300" s="192"/>
      <c r="D300" s="192"/>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91" t="s">
        <v>2250</v>
      </c>
      <c r="B301" s="192"/>
      <c r="C301" s="192"/>
      <c r="D301" s="192"/>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91" t="s">
        <v>1916</v>
      </c>
      <c r="B302" s="192"/>
      <c r="C302" s="192"/>
      <c r="D302" s="192"/>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91" t="s">
        <v>2251</v>
      </c>
      <c r="B303" s="192"/>
      <c r="C303" s="192"/>
      <c r="D303" s="192"/>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91" t="s">
        <v>1614</v>
      </c>
      <c r="B304" s="192"/>
      <c r="C304" s="192"/>
      <c r="D304" s="192"/>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91" t="s">
        <v>2250</v>
      </c>
      <c r="B305" s="192"/>
      <c r="C305" s="192"/>
      <c r="D305" s="192"/>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95" t="s">
        <v>2255</v>
      </c>
      <c r="B306" s="196"/>
      <c r="C306" s="197">
        <f>DATE(2020,4,25)</f>
        <v>43946</v>
      </c>
      <c r="D306" s="195" t="s">
        <v>2092</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91" t="s">
        <v>2259</v>
      </c>
      <c r="B307" s="192"/>
      <c r="C307" s="192"/>
      <c r="D307" s="192"/>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91" t="s">
        <v>2260</v>
      </c>
      <c r="B308" s="192"/>
      <c r="C308" s="192"/>
      <c r="D308" s="192"/>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91" t="s">
        <v>2261</v>
      </c>
      <c r="B309" s="192"/>
      <c r="C309" s="192"/>
      <c r="D309" s="192"/>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91" t="s">
        <v>2262</v>
      </c>
      <c r="B310" s="192"/>
      <c r="C310" s="192"/>
      <c r="D310" s="192"/>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91" t="s">
        <v>1653</v>
      </c>
      <c r="B311" s="192"/>
      <c r="C311" s="192"/>
      <c r="D311" s="192"/>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91" t="s">
        <v>2272</v>
      </c>
      <c r="B312" s="192"/>
      <c r="C312" s="192"/>
      <c r="D312" s="192"/>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91" t="s">
        <v>2273</v>
      </c>
      <c r="B313" s="192"/>
      <c r="C313" s="192"/>
      <c r="D313" s="192"/>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91" t="s">
        <v>2268</v>
      </c>
      <c r="B314" s="192"/>
      <c r="C314" s="192"/>
      <c r="D314" s="192"/>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91" t="s">
        <v>2272</v>
      </c>
      <c r="B315" s="192"/>
      <c r="C315" s="192"/>
      <c r="D315" s="192"/>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91" t="s">
        <v>1614</v>
      </c>
      <c r="B316" s="192"/>
      <c r="C316" s="192"/>
      <c r="D316" s="192"/>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91" t="s">
        <v>2274</v>
      </c>
      <c r="B317" s="192"/>
      <c r="C317" s="192"/>
      <c r="D317" s="192"/>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91" t="s">
        <v>2275</v>
      </c>
      <c r="B318" s="192"/>
      <c r="C318" s="192"/>
      <c r="D318" s="192"/>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91" t="s">
        <v>2262</v>
      </c>
      <c r="B319" s="192"/>
      <c r="C319" s="192"/>
      <c r="D319" s="192"/>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95" t="s">
        <v>2293</v>
      </c>
      <c r="B320" s="196"/>
      <c r="C320" s="197">
        <f>DATE(2020,4,28)</f>
        <v>43949</v>
      </c>
      <c r="D320" s="195" t="s">
        <v>2092</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33" t="s">
        <v>2297</v>
      </c>
      <c r="B321" s="534"/>
      <c r="C321" s="534"/>
      <c r="D321" s="534"/>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33" t="s">
        <v>2298</v>
      </c>
      <c r="B322" s="534"/>
      <c r="C322" s="534"/>
      <c r="D322" s="534"/>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91" t="s">
        <v>1405</v>
      </c>
      <c r="B323" s="192"/>
      <c r="C323" s="192"/>
      <c r="D323" s="192"/>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91" t="s">
        <v>2294</v>
      </c>
      <c r="B324" s="192"/>
      <c r="C324" s="192"/>
      <c r="D324" s="192"/>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91" t="s">
        <v>2299</v>
      </c>
      <c r="B325" s="192"/>
      <c r="C325" s="192"/>
      <c r="D325" s="192"/>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91" t="s">
        <v>1870</v>
      </c>
      <c r="B326" s="192"/>
      <c r="C326" s="192"/>
      <c r="D326" s="192"/>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91" t="s">
        <v>2294</v>
      </c>
      <c r="B327" s="192"/>
      <c r="C327" s="192"/>
      <c r="D327" s="192"/>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91" t="s">
        <v>2299</v>
      </c>
      <c r="B328" s="192"/>
      <c r="C328" s="192"/>
      <c r="D328" s="192"/>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95" t="s">
        <v>2306</v>
      </c>
      <c r="B329" s="196"/>
      <c r="C329" s="197">
        <f>DATE(2020,4,29)</f>
        <v>43950</v>
      </c>
      <c r="D329" s="195" t="s">
        <v>2092</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91" t="s">
        <v>1653</v>
      </c>
      <c r="B330" s="192"/>
      <c r="C330" s="192"/>
      <c r="D330" s="192"/>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91" t="s">
        <v>2308</v>
      </c>
      <c r="B331" s="192"/>
      <c r="C331" s="192"/>
      <c r="D331" s="192"/>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95" t="s">
        <v>2323</v>
      </c>
      <c r="B332" s="196"/>
      <c r="C332" s="197">
        <f>DATE(2020,4,30)</f>
        <v>43951</v>
      </c>
      <c r="D332" s="195" t="s">
        <v>2092</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91" t="s">
        <v>1653</v>
      </c>
      <c r="B333" s="192"/>
      <c r="C333" s="192"/>
      <c r="D333" s="192"/>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91" t="s">
        <v>2322</v>
      </c>
      <c r="B334" s="192"/>
      <c r="C334" s="192"/>
      <c r="D334" s="192"/>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95" t="s">
        <v>2721</v>
      </c>
      <c r="B335" s="196"/>
      <c r="C335" s="197">
        <f>DATE(2020,5,1)</f>
        <v>43952</v>
      </c>
      <c r="D335" s="195" t="s">
        <v>1440</v>
      </c>
    </row>
    <row r="336" spans="1:255" ht="15" customHeight="1">
      <c r="A336" s="191" t="s">
        <v>2731</v>
      </c>
      <c r="B336" s="192"/>
      <c r="C336" s="192"/>
      <c r="D336" s="192"/>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91" t="s">
        <v>2732</v>
      </c>
      <c r="B337" s="192"/>
      <c r="C337" s="192"/>
      <c r="D337" s="192"/>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95" t="s">
        <v>2722</v>
      </c>
      <c r="B338" s="196"/>
      <c r="C338" s="197">
        <f>DATE(2020,5,9)</f>
        <v>43960</v>
      </c>
      <c r="D338" s="195" t="s">
        <v>2723</v>
      </c>
    </row>
    <row r="339" spans="1:255" ht="15" customHeight="1">
      <c r="A339" s="191" t="s">
        <v>2725</v>
      </c>
      <c r="B339" s="192"/>
      <c r="C339" s="192"/>
      <c r="D339" s="192"/>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91" t="s">
        <v>2724</v>
      </c>
      <c r="B340" s="192"/>
      <c r="C340" s="192"/>
      <c r="D340" s="192"/>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95" t="s">
        <v>2733</v>
      </c>
      <c r="B341" s="196"/>
      <c r="C341" s="197">
        <f>DATE(2020,5,11)</f>
        <v>43962</v>
      </c>
      <c r="D341" s="195" t="s">
        <v>2092</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91" t="s">
        <v>2103</v>
      </c>
      <c r="B342" s="192"/>
      <c r="C342" s="192"/>
      <c r="D342" s="192"/>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91" t="s">
        <v>2735</v>
      </c>
      <c r="B343" s="192"/>
      <c r="C343" s="192"/>
      <c r="D343" s="192"/>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95" t="s">
        <v>2736</v>
      </c>
      <c r="B344" s="196"/>
      <c r="C344" s="197">
        <f>DATE(2020,5,13)</f>
        <v>43964</v>
      </c>
      <c r="D344" s="195" t="s">
        <v>2092</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91" t="s">
        <v>1347</v>
      </c>
      <c r="B345" s="192"/>
      <c r="C345" s="192"/>
      <c r="D345" s="192"/>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91" t="s">
        <v>2752</v>
      </c>
      <c r="B346" s="192"/>
      <c r="C346" s="192"/>
      <c r="D346" s="192"/>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91" t="s">
        <v>2753</v>
      </c>
      <c r="B347" s="192"/>
      <c r="C347" s="192"/>
      <c r="D347" s="192"/>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95" t="s">
        <v>2762</v>
      </c>
      <c r="B348" s="196"/>
      <c r="C348" s="197">
        <f>DATE(2020,5,21)</f>
        <v>43972</v>
      </c>
      <c r="D348" s="195" t="s">
        <v>2092</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645" t="s">
        <v>2930</v>
      </c>
      <c r="B349" s="646"/>
      <c r="C349" s="646"/>
      <c r="D349" s="646"/>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91" t="s">
        <v>2929</v>
      </c>
      <c r="B350" s="192"/>
      <c r="C350" s="192"/>
      <c r="D350" s="192"/>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645" t="s">
        <v>2931</v>
      </c>
      <c r="B351" s="646"/>
      <c r="C351" s="646"/>
      <c r="D351" s="646"/>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91" t="s">
        <v>2932</v>
      </c>
      <c r="B352" s="192"/>
      <c r="C352" s="192"/>
      <c r="D352" s="192"/>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91" t="s">
        <v>2102</v>
      </c>
      <c r="B353" s="192"/>
      <c r="C353" s="192"/>
      <c r="D353" s="192"/>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91" t="s">
        <v>2933</v>
      </c>
      <c r="B354" s="192"/>
      <c r="C354" s="192"/>
      <c r="D354" s="192"/>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2963</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95" t="s">
        <v>2938</v>
      </c>
      <c r="B356" s="196"/>
      <c r="C356" s="197">
        <f>DATE(2020,6,5)</f>
        <v>43987</v>
      </c>
      <c r="D356" s="195" t="s">
        <v>1440</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645" t="s">
        <v>2946</v>
      </c>
      <c r="B357" s="646"/>
      <c r="C357" s="646"/>
      <c r="D357" s="646"/>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91" t="s">
        <v>2947</v>
      </c>
      <c r="B358" s="192"/>
      <c r="C358" s="192"/>
      <c r="D358" s="192"/>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95" t="s">
        <v>2943</v>
      </c>
      <c r="B359" s="196"/>
      <c r="C359" s="197">
        <f>DATE(2020,6,11)</f>
        <v>43993</v>
      </c>
      <c r="D359" s="195" t="s">
        <v>2944</v>
      </c>
    </row>
    <row r="360" spans="1:255" ht="15" customHeight="1">
      <c r="A360" s="645" t="s">
        <v>2939</v>
      </c>
      <c r="B360" s="646"/>
      <c r="C360" s="646"/>
      <c r="D360" s="646"/>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91" t="s">
        <v>2942</v>
      </c>
      <c r="B361" s="192"/>
      <c r="C361" s="192"/>
      <c r="D361" s="192"/>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95" t="s">
        <v>2945</v>
      </c>
      <c r="B362" s="196"/>
      <c r="C362" s="197">
        <f>DATE(2020,6,12)</f>
        <v>43994</v>
      </c>
      <c r="D362" s="195" t="s">
        <v>1440</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645" t="s">
        <v>2949</v>
      </c>
      <c r="B363" s="646"/>
      <c r="C363" s="646"/>
      <c r="D363" s="646"/>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645" t="s">
        <v>2952</v>
      </c>
      <c r="B364" s="646"/>
      <c r="C364" s="646"/>
      <c r="D364" s="646"/>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645" t="s">
        <v>2951</v>
      </c>
      <c r="B365" s="646"/>
      <c r="C365" s="646"/>
      <c r="D365" s="646"/>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645" t="s">
        <v>2953</v>
      </c>
      <c r="B366" s="646"/>
      <c r="C366" s="646"/>
      <c r="D366" s="646"/>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645" t="s">
        <v>2959</v>
      </c>
      <c r="B367" s="646"/>
      <c r="C367" s="646"/>
      <c r="D367" s="646"/>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645" t="s">
        <v>2962</v>
      </c>
      <c r="B368" s="646"/>
      <c r="C368" s="646"/>
      <c r="D368" s="646"/>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95" t="s">
        <v>2971</v>
      </c>
      <c r="B369" s="196"/>
      <c r="C369" s="197">
        <f>DATE(2020,6,12)</f>
        <v>43994</v>
      </c>
      <c r="D369" s="195" t="s">
        <v>2723</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645" t="s">
        <v>2071</v>
      </c>
      <c r="B370" s="646"/>
      <c r="C370" s="646"/>
      <c r="D370" s="646"/>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645" t="s">
        <v>2972</v>
      </c>
      <c r="B371" s="646"/>
      <c r="C371" s="646"/>
      <c r="D371" s="646"/>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95" t="s">
        <v>2974</v>
      </c>
      <c r="B372" s="196"/>
      <c r="C372" s="197">
        <f>DATE(2020,6,13)</f>
        <v>43995</v>
      </c>
      <c r="D372" s="195" t="s">
        <v>2723</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645" t="s">
        <v>2975</v>
      </c>
      <c r="B373" s="646"/>
      <c r="C373" s="646"/>
      <c r="D373" s="646"/>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645" t="s">
        <v>2976</v>
      </c>
      <c r="B374" s="646"/>
      <c r="C374" s="646"/>
      <c r="D374" s="646"/>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95" t="s">
        <v>2983</v>
      </c>
      <c r="B375" s="196"/>
      <c r="C375" s="197">
        <f>DATE(2020,6,15)</f>
        <v>43997</v>
      </c>
      <c r="D375" s="195" t="s">
        <v>1440</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645" t="s">
        <v>2984</v>
      </c>
      <c r="B376" s="646"/>
      <c r="C376" s="646"/>
      <c r="D376" s="646"/>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645" t="s">
        <v>2985</v>
      </c>
      <c r="B377" s="646"/>
      <c r="C377" s="646"/>
      <c r="D377" s="646"/>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95" t="s">
        <v>2995</v>
      </c>
      <c r="B378" s="196"/>
      <c r="C378" s="197">
        <f>DATE(2020,6,16)</f>
        <v>43998</v>
      </c>
      <c r="D378" s="195" t="s">
        <v>1440</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645" t="s">
        <v>2992</v>
      </c>
      <c r="B379" s="646"/>
      <c r="C379" s="646"/>
      <c r="D379" s="646"/>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645" t="s">
        <v>3002</v>
      </c>
      <c r="B380" s="646"/>
      <c r="C380" s="646"/>
      <c r="D380" s="646"/>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645" t="s">
        <v>2993</v>
      </c>
      <c r="B381" s="646"/>
      <c r="C381" s="646"/>
      <c r="D381" s="646"/>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645" t="s">
        <v>2996</v>
      </c>
      <c r="B382" s="646"/>
      <c r="C382" s="646"/>
      <c r="D382" s="646"/>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95" t="s">
        <v>3006</v>
      </c>
      <c r="B383" s="196"/>
      <c r="C383" s="197">
        <f>DATE(2020,6,17)</f>
        <v>43999</v>
      </c>
      <c r="D383" s="195" t="s">
        <v>1440</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645" t="s">
        <v>3008</v>
      </c>
      <c r="B384" s="646"/>
      <c r="C384" s="646"/>
      <c r="D384" s="646"/>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645" t="s">
        <v>3009</v>
      </c>
      <c r="B385" s="645" t="s">
        <v>3007</v>
      </c>
      <c r="C385" s="646"/>
      <c r="D385" s="646"/>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95" t="s">
        <v>3010</v>
      </c>
      <c r="B386" s="196"/>
      <c r="C386" s="197">
        <f>DATE(2020,6,18)</f>
        <v>44000</v>
      </c>
      <c r="D386" s="195" t="s">
        <v>1440</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645" t="s">
        <v>3022</v>
      </c>
      <c r="B387" s="646"/>
      <c r="C387" s="646"/>
      <c r="D387" s="646"/>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645" t="s">
        <v>3023</v>
      </c>
      <c r="B388" s="645" t="s">
        <v>3020</v>
      </c>
      <c r="C388" s="646"/>
      <c r="D388" s="646"/>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95" t="s">
        <v>3024</v>
      </c>
      <c r="B389" s="196"/>
      <c r="C389" s="197">
        <f>DATE(2020,6,20)</f>
        <v>44002</v>
      </c>
      <c r="D389" s="195" t="s">
        <v>1440</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645" t="s">
        <v>3029</v>
      </c>
      <c r="B390" s="646"/>
      <c r="C390" s="646"/>
      <c r="D390" s="646"/>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645" t="s">
        <v>3028</v>
      </c>
      <c r="B391" s="645" t="s">
        <v>3025</v>
      </c>
      <c r="C391" s="646"/>
      <c r="D391" s="646"/>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95" t="s">
        <v>3031</v>
      </c>
      <c r="B392" s="196"/>
      <c r="C392" s="197">
        <f>DATE(2020,6,24)</f>
        <v>44006</v>
      </c>
      <c r="D392" s="195" t="s">
        <v>2092</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33" t="s">
        <v>1900</v>
      </c>
      <c r="B393" s="534"/>
      <c r="C393" s="534"/>
      <c r="D393" s="534"/>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33" t="s">
        <v>3036</v>
      </c>
      <c r="B394" s="534"/>
      <c r="C394" s="534"/>
      <c r="D394" s="534"/>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91" t="s">
        <v>1405</v>
      </c>
      <c r="B395" s="192"/>
      <c r="C395" s="192"/>
      <c r="D395" s="192"/>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91" t="s">
        <v>3032</v>
      </c>
      <c r="B396" s="192"/>
      <c r="C396" s="192"/>
      <c r="D396" s="192"/>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91" t="s">
        <v>1870</v>
      </c>
      <c r="B397" s="192"/>
      <c r="C397" s="192"/>
      <c r="D397" s="192"/>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91" t="s">
        <v>3039</v>
      </c>
      <c r="B398" s="192"/>
      <c r="C398" s="192"/>
      <c r="D398" s="192"/>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645" t="s">
        <v>3040</v>
      </c>
      <c r="B399" s="646"/>
      <c r="C399" s="646"/>
      <c r="D399" s="646"/>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91" t="s">
        <v>3042</v>
      </c>
      <c r="B400" s="646"/>
      <c r="C400" s="646"/>
      <c r="D400" s="646"/>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95" t="s">
        <v>3052</v>
      </c>
      <c r="B401" s="196"/>
      <c r="C401" s="197">
        <f>DATE(2020,7,1)</f>
        <v>44013</v>
      </c>
      <c r="D401" s="195" t="s">
        <v>2092</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645" t="s">
        <v>3053</v>
      </c>
      <c r="B402" s="646"/>
      <c r="C402" s="646"/>
      <c r="D402" s="646"/>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645" t="s">
        <v>3054</v>
      </c>
      <c r="B403" s="646"/>
      <c r="C403" s="646"/>
      <c r="D403" s="646"/>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645" t="s">
        <v>3055</v>
      </c>
      <c r="B404" s="646"/>
      <c r="C404" s="646"/>
      <c r="D404" s="646"/>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645" t="s">
        <v>3058</v>
      </c>
      <c r="B405" s="646"/>
      <c r="C405" s="646"/>
      <c r="D405" s="646"/>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95" t="s">
        <v>3060</v>
      </c>
      <c r="B406" s="196"/>
      <c r="C406" s="197">
        <f>DATE(2020,7,3)</f>
        <v>44015</v>
      </c>
      <c r="D406" s="195" t="s">
        <v>2092</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645" t="s">
        <v>3081</v>
      </c>
      <c r="B407" s="646"/>
      <c r="C407" s="646"/>
      <c r="D407" s="646"/>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645" t="s">
        <v>3071</v>
      </c>
      <c r="B408" s="646"/>
      <c r="C408" s="646"/>
      <c r="D408" s="646"/>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5.75" customHeight="1">
      <c r="A409" s="195" t="s">
        <v>3089</v>
      </c>
      <c r="B409" s="196"/>
      <c r="C409" s="197">
        <f>DATE(2020,7,7)</f>
        <v>44019</v>
      </c>
      <c r="D409" s="195" t="s">
        <v>2092</v>
      </c>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645" t="s">
        <v>3090</v>
      </c>
      <c r="B410" s="646"/>
      <c r="C410" s="646"/>
      <c r="D410" s="646"/>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645" t="s">
        <v>3254</v>
      </c>
      <c r="B411" s="646"/>
      <c r="C411" s="646"/>
      <c r="D411" s="646"/>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5.75" customHeight="1">
      <c r="A412" s="195" t="s">
        <v>3099</v>
      </c>
      <c r="B412" s="196"/>
      <c r="C412" s="197">
        <f>DATE(2020,7,10)</f>
        <v>44022</v>
      </c>
      <c r="D412" s="195" t="s">
        <v>2092</v>
      </c>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645" t="s">
        <v>3090</v>
      </c>
      <c r="B413" s="646"/>
      <c r="C413" s="646"/>
      <c r="D413" s="646"/>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645" t="s">
        <v>3101</v>
      </c>
      <c r="B414" s="646"/>
      <c r="C414" s="646"/>
      <c r="D414" s="646"/>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5.75" customHeight="1">
      <c r="A415" s="195" t="s">
        <v>3103</v>
      </c>
      <c r="B415" s="196"/>
      <c r="C415" s="197">
        <f>DATE(2020,7,14)</f>
        <v>44026</v>
      </c>
      <c r="D415" s="195" t="s">
        <v>1440</v>
      </c>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s="645" customFormat="1" ht="15.75" customHeight="1">
      <c r="A416" s="645" t="s">
        <v>3104</v>
      </c>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row>
    <row r="417" spans="1:255" ht="16.5">
      <c r="A417" s="645" t="s">
        <v>3107</v>
      </c>
      <c r="B417" s="646"/>
      <c r="C417" s="646"/>
      <c r="D417" s="646"/>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30" thickBot="1">
      <c r="A418" s="5" t="s">
        <v>3222</v>
      </c>
      <c r="B418" s="6"/>
      <c r="C418" s="7"/>
      <c r="D418" s="8"/>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195" t="s">
        <v>3223</v>
      </c>
      <c r="B419" s="196"/>
      <c r="C419" s="197">
        <f>DATE(2020,7,15)</f>
        <v>44027</v>
      </c>
      <c r="D419" s="195" t="s">
        <v>1440</v>
      </c>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645" t="s">
        <v>2946</v>
      </c>
      <c r="B420" s="646"/>
      <c r="C420" s="646"/>
      <c r="D420" s="646"/>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191" t="s">
        <v>3224</v>
      </c>
      <c r="B421" s="192"/>
      <c r="C421" s="192"/>
      <c r="D421" s="192"/>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645" t="s">
        <v>3227</v>
      </c>
      <c r="B422" s="646"/>
      <c r="C422" s="646"/>
      <c r="D422" s="646"/>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645" t="s">
        <v>3226</v>
      </c>
      <c r="B423" s="646"/>
      <c r="C423" s="646"/>
      <c r="D423" s="646"/>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645" t="s">
        <v>3225</v>
      </c>
      <c r="B424" s="646"/>
      <c r="C424" s="646"/>
      <c r="D424" s="646"/>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645" t="s">
        <v>3228</v>
      </c>
      <c r="B425" s="646"/>
      <c r="C425" s="646"/>
      <c r="D425" s="646"/>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195" t="s">
        <v>3239</v>
      </c>
      <c r="B426" s="196"/>
      <c r="C426" s="197">
        <f>DATE(2020,7,23)</f>
        <v>44035</v>
      </c>
      <c r="D426" s="195" t="s">
        <v>1440</v>
      </c>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645" t="s">
        <v>3238</v>
      </c>
      <c r="B427" s="646"/>
      <c r="C427" s="646"/>
      <c r="D427" s="646"/>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645" t="s">
        <v>3240</v>
      </c>
      <c r="B428" s="646"/>
      <c r="C428" s="646"/>
      <c r="D428" s="646"/>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195" t="s">
        <v>3244</v>
      </c>
      <c r="B429" s="196"/>
      <c r="C429" s="197">
        <f>DATE(2020,7,27)</f>
        <v>44039</v>
      </c>
      <c r="D429" s="195" t="s">
        <v>1440</v>
      </c>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645" t="s">
        <v>1386</v>
      </c>
      <c r="B430" s="646"/>
      <c r="C430" s="646"/>
      <c r="D430" s="646"/>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645" t="s">
        <v>3245</v>
      </c>
      <c r="B431" s="646"/>
      <c r="C431" s="646"/>
      <c r="D431" s="646"/>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645" t="s">
        <v>2071</v>
      </c>
      <c r="B432" s="646"/>
      <c r="C432" s="646"/>
      <c r="D432" s="646"/>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645" t="s">
        <v>3247</v>
      </c>
      <c r="B433" s="646"/>
      <c r="C433" s="646"/>
      <c r="D433" s="646"/>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679" t="s">
        <v>3246</v>
      </c>
      <c r="B434" s="646"/>
      <c r="C434" s="646"/>
      <c r="D434" s="646"/>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195" t="s">
        <v>3249</v>
      </c>
      <c r="B435" s="196"/>
      <c r="C435" s="197">
        <f>DATE(2020,7,27)</f>
        <v>44039</v>
      </c>
      <c r="D435" s="195" t="s">
        <v>1440</v>
      </c>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645" t="s">
        <v>3252</v>
      </c>
      <c r="B436" s="645" t="s">
        <v>3262</v>
      </c>
      <c r="C436" s="646"/>
      <c r="D436" s="646"/>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645" t="s">
        <v>3267</v>
      </c>
      <c r="B437" s="645" t="s">
        <v>3263</v>
      </c>
      <c r="C437" s="646"/>
      <c r="D437" s="646"/>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195" t="s">
        <v>3281</v>
      </c>
      <c r="B438" s="196"/>
      <c r="C438" s="197">
        <f>DATE(2020,7,29)</f>
        <v>44041</v>
      </c>
      <c r="D438" s="195" t="s">
        <v>1440</v>
      </c>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645" t="s">
        <v>3266</v>
      </c>
      <c r="B439" s="646"/>
      <c r="C439" s="646"/>
      <c r="D439" s="646"/>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645" t="s">
        <v>3269</v>
      </c>
      <c r="B440" s="646"/>
      <c r="C440" s="646"/>
      <c r="D440" s="646"/>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904" t="s">
        <v>3276</v>
      </c>
      <c r="B441" s="905"/>
      <c r="C441" s="905"/>
      <c r="D441" s="905"/>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906" t="s">
        <v>3278</v>
      </c>
      <c r="B442" s="905"/>
      <c r="C442" s="905"/>
      <c r="D442" s="905"/>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679" t="s">
        <v>3274</v>
      </c>
      <c r="B443" s="905"/>
      <c r="C443" s="905"/>
      <c r="D443" s="905"/>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645" t="s">
        <v>3270</v>
      </c>
      <c r="B444" s="646"/>
      <c r="C444" s="646"/>
      <c r="D444" s="646"/>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645" t="s">
        <v>3275</v>
      </c>
      <c r="B445" s="646"/>
      <c r="C445" s="646"/>
      <c r="D445" s="646"/>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679" t="s">
        <v>3274</v>
      </c>
      <c r="B446" s="646"/>
      <c r="C446" s="646"/>
      <c r="D446" s="646"/>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645"/>
      <c r="B447" s="646"/>
      <c r="C447" s="646"/>
      <c r="D447" s="646"/>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645"/>
      <c r="B448" s="646"/>
      <c r="C448" s="646"/>
      <c r="D448" s="646"/>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645"/>
      <c r="B449" s="646"/>
      <c r="C449" s="646"/>
      <c r="D449" s="646"/>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645"/>
      <c r="B450" s="646"/>
      <c r="C450" s="646"/>
      <c r="D450" s="646"/>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645"/>
      <c r="B451" s="646"/>
      <c r="C451" s="646"/>
      <c r="D451" s="646"/>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645"/>
      <c r="B452" s="646"/>
      <c r="C452" s="646"/>
      <c r="D452" s="646"/>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645"/>
      <c r="B453" s="646"/>
      <c r="C453" s="646"/>
      <c r="D453" s="646"/>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645"/>
      <c r="B454" s="646"/>
      <c r="C454" s="646"/>
      <c r="D454" s="646"/>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645"/>
      <c r="B455" s="646"/>
      <c r="C455" s="646"/>
      <c r="D455" s="646"/>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645"/>
      <c r="B456" s="646"/>
      <c r="C456" s="646"/>
      <c r="D456" s="646"/>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645"/>
      <c r="B457" s="646"/>
      <c r="C457" s="646"/>
      <c r="D457" s="646"/>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645"/>
      <c r="B458" s="646"/>
      <c r="C458" s="646"/>
      <c r="D458" s="646"/>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645"/>
      <c r="B459" s="646"/>
      <c r="C459" s="646"/>
      <c r="D459" s="646"/>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645"/>
      <c r="B460" s="646"/>
      <c r="C460" s="646"/>
      <c r="D460" s="646"/>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645"/>
      <c r="B461" s="646"/>
      <c r="C461" s="646"/>
      <c r="D461" s="646"/>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645"/>
      <c r="B462" s="646"/>
      <c r="C462" s="646"/>
      <c r="D462" s="646"/>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645"/>
      <c r="B463" s="646"/>
      <c r="C463" s="646"/>
      <c r="D463" s="646"/>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645"/>
      <c r="B464" s="646"/>
      <c r="C464" s="646"/>
      <c r="D464" s="646"/>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645"/>
      <c r="B465" s="646"/>
      <c r="C465" s="646"/>
      <c r="D465" s="646"/>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645"/>
      <c r="B466" s="646"/>
      <c r="C466" s="646"/>
      <c r="D466" s="646"/>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645"/>
      <c r="B467" s="646"/>
      <c r="C467" s="646"/>
      <c r="D467" s="646"/>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645"/>
      <c r="B468" s="646"/>
      <c r="C468" s="646"/>
      <c r="D468" s="646"/>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645"/>
      <c r="B469" s="646"/>
      <c r="C469" s="646"/>
      <c r="D469" s="646"/>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645"/>
      <c r="B470" s="646"/>
      <c r="C470" s="646"/>
      <c r="D470" s="646"/>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645"/>
      <c r="B471" s="646"/>
      <c r="C471" s="646"/>
      <c r="D471" s="646"/>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645"/>
      <c r="B472" s="646"/>
      <c r="C472" s="646"/>
      <c r="D472" s="646"/>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645"/>
      <c r="B473" s="646"/>
      <c r="C473" s="646"/>
      <c r="D473" s="646"/>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645"/>
      <c r="B474" s="646"/>
      <c r="C474" s="646"/>
      <c r="D474" s="646"/>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645"/>
      <c r="B475" s="646"/>
      <c r="C475" s="646"/>
      <c r="D475" s="646"/>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645"/>
      <c r="B476" s="646"/>
      <c r="C476" s="646"/>
      <c r="D476" s="646"/>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645"/>
      <c r="B477" s="646"/>
      <c r="C477" s="646"/>
      <c r="D477" s="646"/>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645"/>
      <c r="B478" s="646"/>
      <c r="C478" s="646"/>
      <c r="D478" s="646"/>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645"/>
      <c r="B479" s="646"/>
      <c r="C479" s="646"/>
      <c r="D479" s="646"/>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645"/>
      <c r="B480" s="646"/>
      <c r="C480" s="646"/>
      <c r="D480" s="646"/>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645"/>
      <c r="B481" s="646"/>
      <c r="C481" s="646"/>
      <c r="D481" s="646"/>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645"/>
      <c r="B482" s="646"/>
      <c r="C482" s="646"/>
      <c r="D482" s="646"/>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645"/>
      <c r="B483" s="646"/>
      <c r="C483" s="646"/>
      <c r="D483" s="646"/>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645"/>
      <c r="B484" s="646"/>
      <c r="C484" s="646"/>
      <c r="D484" s="646"/>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645"/>
      <c r="B485" s="646"/>
      <c r="C485" s="646"/>
      <c r="D485" s="646"/>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645"/>
      <c r="B486" s="646"/>
      <c r="C486" s="646"/>
      <c r="D486" s="646"/>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645"/>
      <c r="B487" s="646"/>
      <c r="C487" s="646"/>
      <c r="D487" s="646"/>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645"/>
      <c r="B488" s="646"/>
      <c r="C488" s="646"/>
      <c r="D488" s="646"/>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645"/>
      <c r="B489" s="646"/>
      <c r="C489" s="646"/>
      <c r="D489" s="646"/>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645"/>
      <c r="B490" s="646"/>
      <c r="C490" s="646"/>
      <c r="D490" s="646"/>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645"/>
      <c r="B491" s="646"/>
      <c r="C491" s="646"/>
      <c r="D491" s="646"/>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645"/>
      <c r="B492" s="646"/>
      <c r="C492" s="646"/>
      <c r="D492" s="646"/>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645"/>
      <c r="B493" s="646"/>
      <c r="C493" s="646"/>
      <c r="D493" s="646"/>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645"/>
      <c r="B494" s="646"/>
      <c r="C494" s="646"/>
      <c r="D494" s="646"/>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645"/>
      <c r="B495" s="646"/>
      <c r="C495" s="646"/>
      <c r="D495" s="646"/>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645"/>
      <c r="B496" s="646"/>
      <c r="C496" s="646"/>
      <c r="D496" s="646"/>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645"/>
      <c r="B497" s="646"/>
      <c r="C497" s="646"/>
      <c r="D497" s="646"/>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645"/>
      <c r="B498" s="646"/>
      <c r="C498" s="646"/>
      <c r="D498" s="646"/>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645"/>
      <c r="B499" s="646"/>
      <c r="C499" s="646"/>
      <c r="D499" s="646"/>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645"/>
      <c r="B500" s="646"/>
      <c r="C500" s="646"/>
      <c r="D500" s="646"/>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645"/>
      <c r="B501" s="646"/>
      <c r="C501" s="646"/>
      <c r="D501" s="646"/>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645"/>
      <c r="B502" s="646"/>
      <c r="C502" s="646"/>
      <c r="D502" s="646"/>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645"/>
      <c r="B503" s="646"/>
      <c r="C503" s="646"/>
      <c r="D503" s="646"/>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645"/>
      <c r="B504" s="646"/>
      <c r="C504" s="646"/>
      <c r="D504" s="646"/>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645"/>
      <c r="B505" s="646"/>
      <c r="C505" s="646"/>
      <c r="D505" s="646"/>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645"/>
      <c r="B506" s="646"/>
      <c r="C506" s="646"/>
      <c r="D506" s="646"/>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645"/>
      <c r="B507" s="646"/>
      <c r="C507" s="646"/>
      <c r="D507" s="646"/>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645"/>
      <c r="B508" s="646"/>
      <c r="C508" s="646"/>
      <c r="D508" s="646"/>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645"/>
      <c r="B509" s="646"/>
      <c r="C509" s="646"/>
      <c r="D509" s="646"/>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645"/>
      <c r="B510" s="646"/>
      <c r="C510" s="646"/>
      <c r="D510" s="646"/>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645"/>
      <c r="B511" s="646"/>
      <c r="C511" s="646"/>
      <c r="D511" s="646"/>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645"/>
      <c r="B512" s="646"/>
      <c r="C512" s="646"/>
      <c r="D512" s="646"/>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645"/>
      <c r="B513" s="646"/>
      <c r="C513" s="646"/>
      <c r="D513" s="646"/>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645"/>
      <c r="B514" s="646"/>
      <c r="C514" s="646"/>
      <c r="D514" s="646"/>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645"/>
      <c r="B515" s="646"/>
      <c r="C515" s="646"/>
      <c r="D515" s="646"/>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645"/>
      <c r="B516" s="646"/>
      <c r="C516" s="646"/>
      <c r="D516" s="646"/>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645"/>
      <c r="B517" s="646"/>
      <c r="C517" s="646"/>
      <c r="D517" s="646"/>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645"/>
      <c r="B518" s="646"/>
      <c r="C518" s="646"/>
      <c r="D518" s="646"/>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645"/>
      <c r="B519" s="646"/>
      <c r="C519" s="646"/>
      <c r="D519" s="646"/>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645"/>
      <c r="B520" s="646"/>
      <c r="C520" s="646"/>
      <c r="D520" s="646"/>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645"/>
      <c r="B521" s="646"/>
      <c r="C521" s="646"/>
      <c r="D521" s="646"/>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645"/>
      <c r="B522" s="646"/>
      <c r="C522" s="646"/>
      <c r="D522" s="646"/>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645"/>
      <c r="B523" s="646"/>
      <c r="C523" s="646"/>
      <c r="D523" s="646"/>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645"/>
      <c r="B524" s="646"/>
      <c r="C524" s="646"/>
      <c r="D524" s="646"/>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645"/>
      <c r="B525" s="646"/>
      <c r="C525" s="646"/>
      <c r="D525" s="646"/>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645"/>
      <c r="B526" s="646"/>
      <c r="C526" s="646"/>
      <c r="D526" s="646"/>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645"/>
      <c r="B527" s="646"/>
      <c r="C527" s="646"/>
      <c r="D527" s="646"/>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645"/>
      <c r="B528" s="646"/>
      <c r="C528" s="646"/>
      <c r="D528" s="646"/>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645"/>
      <c r="B529" s="646"/>
      <c r="C529" s="646"/>
      <c r="D529" s="646"/>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645"/>
      <c r="B530" s="646"/>
      <c r="C530" s="646"/>
      <c r="D530" s="646"/>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645"/>
      <c r="B531" s="646"/>
      <c r="C531" s="646"/>
      <c r="D531" s="646"/>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645"/>
      <c r="B532" s="646"/>
      <c r="C532" s="646"/>
      <c r="D532" s="646"/>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645"/>
      <c r="B533" s="646"/>
      <c r="C533" s="646"/>
      <c r="D533" s="646"/>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645"/>
      <c r="B534" s="646"/>
      <c r="C534" s="646"/>
      <c r="D534" s="646"/>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645"/>
      <c r="B535" s="646"/>
      <c r="C535" s="646"/>
      <c r="D535" s="646"/>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645"/>
      <c r="B536" s="646"/>
      <c r="C536" s="646"/>
      <c r="D536" s="646"/>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645"/>
      <c r="B537" s="646"/>
      <c r="C537" s="646"/>
      <c r="D537" s="646"/>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645"/>
      <c r="B538" s="646"/>
      <c r="C538" s="646"/>
      <c r="D538" s="646"/>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645"/>
      <c r="B539" s="646"/>
      <c r="C539" s="646"/>
      <c r="D539" s="646"/>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645"/>
      <c r="B540" s="646"/>
      <c r="C540" s="646"/>
      <c r="D540" s="646"/>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645"/>
      <c r="B541" s="646"/>
      <c r="C541" s="646"/>
      <c r="D541" s="646"/>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645"/>
      <c r="B542" s="646"/>
      <c r="C542" s="646"/>
      <c r="D542" s="646"/>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645"/>
      <c r="B543" s="646"/>
      <c r="C543" s="646"/>
      <c r="D543" s="646"/>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645"/>
      <c r="B544" s="646"/>
      <c r="C544" s="646"/>
      <c r="D544" s="646"/>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645"/>
      <c r="B545" s="646"/>
      <c r="C545" s="646"/>
      <c r="D545" s="646"/>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645"/>
      <c r="B546" s="646"/>
      <c r="C546" s="646"/>
      <c r="D546" s="646"/>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645"/>
      <c r="B547" s="646"/>
      <c r="C547" s="646"/>
      <c r="D547" s="646"/>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645"/>
      <c r="B548" s="646"/>
      <c r="C548" s="646"/>
      <c r="D548" s="646"/>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645"/>
      <c r="B549" s="646"/>
      <c r="C549" s="646"/>
      <c r="D549" s="646"/>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645"/>
      <c r="B550" s="646"/>
      <c r="C550" s="646"/>
      <c r="D550" s="646"/>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645"/>
      <c r="B551" s="646"/>
      <c r="C551" s="646"/>
      <c r="D551" s="646"/>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645"/>
      <c r="B552" s="646"/>
      <c r="C552" s="646"/>
      <c r="D552" s="646"/>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645"/>
      <c r="B553" s="646"/>
      <c r="C553" s="646"/>
      <c r="D553" s="646"/>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645"/>
      <c r="B554" s="646"/>
      <c r="C554" s="646"/>
      <c r="D554" s="646"/>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645"/>
      <c r="B555" s="646"/>
      <c r="C555" s="646"/>
      <c r="D555" s="646"/>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645"/>
      <c r="B556" s="646"/>
      <c r="C556" s="646"/>
      <c r="D556" s="646"/>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645"/>
      <c r="B557" s="646"/>
      <c r="C557" s="646"/>
      <c r="D557" s="646"/>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645"/>
      <c r="B558" s="646"/>
      <c r="C558" s="646"/>
      <c r="D558" s="646"/>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645"/>
      <c r="B559" s="646"/>
      <c r="C559" s="646"/>
      <c r="D559" s="646"/>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645"/>
      <c r="B560" s="646"/>
      <c r="C560" s="646"/>
      <c r="D560" s="646"/>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645"/>
      <c r="B561" s="646"/>
      <c r="C561" s="646"/>
      <c r="D561" s="646"/>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645"/>
      <c r="B562" s="646"/>
      <c r="C562" s="646"/>
      <c r="D562" s="646"/>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645"/>
      <c r="B563" s="646"/>
      <c r="C563" s="646"/>
      <c r="D563" s="646"/>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645"/>
      <c r="B564" s="646"/>
      <c r="C564" s="646"/>
      <c r="D564" s="646"/>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645"/>
      <c r="B565" s="646"/>
      <c r="C565" s="646"/>
      <c r="D565" s="646"/>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645"/>
      <c r="B566" s="646"/>
      <c r="C566" s="646"/>
      <c r="D566" s="646"/>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645"/>
      <c r="B567" s="646"/>
      <c r="C567" s="646"/>
      <c r="D567" s="646"/>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645"/>
      <c r="B568" s="646"/>
      <c r="C568" s="646"/>
      <c r="D568" s="646"/>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645"/>
      <c r="B569" s="646"/>
      <c r="C569" s="646"/>
      <c r="D569" s="646"/>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645"/>
      <c r="B570" s="646"/>
      <c r="C570" s="646"/>
      <c r="D570" s="646"/>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645"/>
      <c r="B571" s="646"/>
      <c r="C571" s="646"/>
      <c r="D571" s="646"/>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645"/>
      <c r="B572" s="646"/>
      <c r="C572" s="646"/>
      <c r="D572" s="646"/>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645"/>
      <c r="B573" s="646"/>
      <c r="C573" s="646"/>
      <c r="D573" s="646"/>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645"/>
      <c r="B574" s="646"/>
      <c r="C574" s="646"/>
      <c r="D574" s="646"/>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645"/>
      <c r="B575" s="646"/>
      <c r="C575" s="646"/>
      <c r="D575" s="646"/>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645"/>
      <c r="B576" s="646"/>
      <c r="C576" s="646"/>
      <c r="D576" s="646"/>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645"/>
      <c r="B577" s="646"/>
      <c r="C577" s="646"/>
      <c r="D577" s="646"/>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645"/>
      <c r="B578" s="646"/>
      <c r="C578" s="646"/>
      <c r="D578" s="646"/>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645"/>
      <c r="B579" s="646"/>
      <c r="C579" s="646"/>
      <c r="D579" s="646"/>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645"/>
      <c r="B580" s="646"/>
      <c r="C580" s="646"/>
      <c r="D580" s="646"/>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645"/>
      <c r="B581" s="646"/>
      <c r="C581" s="646"/>
      <c r="D581" s="646"/>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645"/>
      <c r="B582" s="646"/>
      <c r="C582" s="646"/>
      <c r="D582" s="646"/>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645"/>
      <c r="B583" s="646"/>
      <c r="C583" s="646"/>
      <c r="D583" s="646"/>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645"/>
      <c r="B584" s="646"/>
      <c r="C584" s="646"/>
      <c r="D584" s="646"/>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645"/>
      <c r="B585" s="646"/>
      <c r="C585" s="646"/>
      <c r="D585" s="646"/>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645"/>
      <c r="B586" s="646"/>
      <c r="C586" s="646"/>
      <c r="D586" s="646"/>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645"/>
      <c r="B587" s="646"/>
      <c r="C587" s="646"/>
      <c r="D587" s="646"/>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645"/>
      <c r="B588" s="646"/>
      <c r="C588" s="646"/>
      <c r="D588" s="646"/>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645"/>
      <c r="B589" s="646"/>
      <c r="C589" s="646"/>
      <c r="D589" s="646"/>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645"/>
      <c r="B590" s="646"/>
      <c r="C590" s="646"/>
      <c r="D590" s="646"/>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645"/>
      <c r="B591" s="646"/>
      <c r="C591" s="646"/>
      <c r="D591" s="646"/>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645"/>
      <c r="B592" s="646"/>
      <c r="C592" s="646"/>
      <c r="D592" s="646"/>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645"/>
      <c r="B593" s="646"/>
      <c r="C593" s="646"/>
      <c r="D593" s="646"/>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645"/>
      <c r="B594" s="646"/>
      <c r="C594" s="646"/>
      <c r="D594" s="646"/>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645"/>
      <c r="B595" s="646"/>
      <c r="C595" s="646"/>
      <c r="D595" s="646"/>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645"/>
      <c r="B596" s="646"/>
      <c r="C596" s="646"/>
      <c r="D596" s="646"/>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645"/>
      <c r="B597" s="646"/>
      <c r="C597" s="646"/>
      <c r="D597" s="646"/>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645"/>
      <c r="B598" s="646"/>
      <c r="C598" s="646"/>
      <c r="D598" s="646"/>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645"/>
      <c r="B599" s="646"/>
      <c r="C599" s="646"/>
      <c r="D599" s="646"/>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645"/>
      <c r="B600" s="646"/>
      <c r="C600" s="646"/>
      <c r="D600" s="646"/>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645"/>
      <c r="B601" s="646"/>
      <c r="C601" s="646"/>
      <c r="D601" s="646"/>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645"/>
      <c r="B602" s="646"/>
      <c r="C602" s="646"/>
      <c r="D602" s="646"/>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645"/>
      <c r="B603" s="646"/>
      <c r="C603" s="646"/>
      <c r="D603" s="646"/>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645"/>
      <c r="B604" s="646"/>
      <c r="C604" s="646"/>
      <c r="D604" s="646"/>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645"/>
      <c r="B605" s="646"/>
      <c r="C605" s="646"/>
      <c r="D605" s="646"/>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645"/>
      <c r="B606" s="646"/>
      <c r="C606" s="646"/>
      <c r="D606" s="646"/>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645"/>
      <c r="B607" s="646"/>
      <c r="C607" s="646"/>
      <c r="D607" s="646"/>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645"/>
      <c r="B608" s="646"/>
      <c r="C608" s="646"/>
      <c r="D608" s="646"/>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6.5">
      <c r="A609" s="645"/>
      <c r="B609" s="646"/>
      <c r="C609" s="646"/>
      <c r="D609" s="646"/>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6.5">
      <c r="A610" s="645"/>
      <c r="B610" s="646"/>
      <c r="C610" s="646"/>
      <c r="D610" s="646"/>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6.5">
      <c r="A611" s="645"/>
      <c r="B611" s="646"/>
      <c r="C611" s="646"/>
      <c r="D611" s="646"/>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645"/>
      <c r="B612" s="646"/>
      <c r="C612" s="646"/>
      <c r="D612" s="646"/>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645"/>
      <c r="B613" s="646"/>
      <c r="C613" s="646"/>
      <c r="D613" s="646"/>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645"/>
      <c r="B614" s="646"/>
      <c r="C614" s="646"/>
      <c r="D614" s="646"/>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645"/>
      <c r="B615" s="646"/>
      <c r="C615" s="646"/>
      <c r="D615" s="646"/>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row r="616" spans="1:255" ht="15" customHeight="1">
      <c r="A616" s="645"/>
      <c r="B616" s="646"/>
      <c r="C616" s="646"/>
      <c r="D616" s="646"/>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c r="AZ616" s="43"/>
      <c r="BA616" s="43"/>
      <c r="BB616" s="43"/>
      <c r="BC616" s="43"/>
      <c r="BD616" s="43"/>
      <c r="BE616" s="43"/>
      <c r="BF616" s="43"/>
      <c r="BG616" s="43"/>
      <c r="BH616" s="43"/>
      <c r="BI616" s="43"/>
      <c r="BJ616" s="43"/>
      <c r="BK616" s="43"/>
      <c r="BL616" s="43"/>
      <c r="BM616" s="43"/>
      <c r="BN616" s="43"/>
      <c r="BO616" s="43"/>
      <c r="BP616" s="43"/>
      <c r="BQ616" s="43"/>
      <c r="BR616" s="43"/>
      <c r="BS616" s="43"/>
      <c r="BT616" s="43"/>
      <c r="BU616" s="43"/>
      <c r="BV616" s="43"/>
      <c r="BW616" s="43"/>
      <c r="BX616" s="43"/>
      <c r="BY616" s="43"/>
      <c r="BZ616" s="43"/>
      <c r="CA616" s="43"/>
      <c r="CB616" s="43"/>
      <c r="CC616" s="43"/>
      <c r="CD616" s="43"/>
      <c r="CE616" s="43"/>
      <c r="CF616" s="43"/>
      <c r="CG616" s="43"/>
      <c r="CH616" s="43"/>
      <c r="CI616" s="43"/>
      <c r="CJ616" s="43"/>
      <c r="CK616" s="43"/>
      <c r="CL616" s="43"/>
      <c r="CM616" s="43"/>
      <c r="CN616" s="43"/>
      <c r="CO616" s="43"/>
      <c r="CP616" s="43"/>
      <c r="CQ616" s="43"/>
      <c r="CR616" s="43"/>
      <c r="CS616" s="43"/>
      <c r="CT616" s="43"/>
      <c r="CU616" s="43"/>
      <c r="CV616" s="43"/>
      <c r="CW616" s="43"/>
      <c r="CX616" s="43"/>
      <c r="CY616" s="43"/>
      <c r="CZ616" s="43"/>
      <c r="DA616" s="43"/>
      <c r="DB616" s="43"/>
      <c r="DC616" s="43"/>
      <c r="DD616" s="43"/>
      <c r="DE616" s="43"/>
      <c r="DF616" s="43"/>
      <c r="DG616" s="43"/>
      <c r="DH616" s="43"/>
      <c r="DI616" s="43"/>
      <c r="DJ616" s="43"/>
      <c r="DK616" s="43"/>
      <c r="DL616" s="43"/>
      <c r="DM616" s="43"/>
      <c r="DN616" s="43"/>
      <c r="DO616" s="43"/>
      <c r="DP616" s="43"/>
      <c r="DQ616" s="43"/>
      <c r="DR616" s="43"/>
      <c r="DS616" s="43"/>
      <c r="DT616" s="43"/>
      <c r="DU616" s="43"/>
      <c r="DV616" s="43"/>
      <c r="DW616" s="43"/>
      <c r="DX616" s="43"/>
      <c r="DY616" s="43"/>
      <c r="DZ616" s="43"/>
      <c r="EA616" s="43"/>
      <c r="EB616" s="43"/>
      <c r="EC616" s="43"/>
      <c r="ED616" s="43"/>
      <c r="EE616" s="43"/>
      <c r="EF616" s="43"/>
      <c r="EG616" s="43"/>
      <c r="EH616" s="43"/>
      <c r="EI616" s="43"/>
      <c r="EJ616" s="43"/>
      <c r="EK616" s="43"/>
      <c r="EL616" s="43"/>
      <c r="EM616" s="43"/>
      <c r="EN616" s="43"/>
      <c r="EO616" s="43"/>
      <c r="EP616" s="43"/>
      <c r="EQ616" s="43"/>
      <c r="ER616" s="43"/>
      <c r="ES616" s="43"/>
      <c r="ET616" s="43"/>
      <c r="EU616" s="43"/>
      <c r="EV616" s="43"/>
      <c r="EW616" s="43"/>
      <c r="EX616" s="43"/>
      <c r="EY616" s="43"/>
      <c r="EZ616" s="43"/>
      <c r="FA616" s="43"/>
      <c r="FB616" s="43"/>
      <c r="FC616" s="43"/>
      <c r="FD616" s="43"/>
      <c r="FE616" s="43"/>
      <c r="FF616" s="43"/>
      <c r="FG616" s="43"/>
      <c r="FH616" s="43"/>
      <c r="FI616" s="43"/>
      <c r="FJ616" s="43"/>
      <c r="FK616" s="43"/>
      <c r="FL616" s="43"/>
      <c r="FM616" s="43"/>
      <c r="FN616" s="43"/>
      <c r="FO616" s="43"/>
      <c r="FP616" s="43"/>
      <c r="FQ616" s="43"/>
      <c r="FR616" s="43"/>
      <c r="FS616" s="43"/>
      <c r="FT616" s="43"/>
      <c r="FU616" s="43"/>
      <c r="FV616" s="43"/>
      <c r="FW616" s="43"/>
      <c r="FX616" s="43"/>
      <c r="FY616" s="43"/>
      <c r="FZ616" s="43"/>
      <c r="GA616" s="43"/>
      <c r="GB616" s="43"/>
      <c r="GC616" s="43"/>
      <c r="GD616" s="43"/>
      <c r="GE616" s="43"/>
      <c r="GF616" s="43"/>
      <c r="GG616" s="43"/>
      <c r="GH616" s="43"/>
      <c r="GI616" s="43"/>
      <c r="GJ616" s="43"/>
      <c r="GK616" s="43"/>
      <c r="GL616" s="43"/>
      <c r="GM616" s="43"/>
      <c r="GN616" s="43"/>
      <c r="GO616" s="43"/>
      <c r="GP616" s="43"/>
      <c r="GQ616" s="43"/>
      <c r="GR616" s="43"/>
      <c r="GS616" s="43"/>
      <c r="GT616" s="43"/>
      <c r="GU616" s="43"/>
      <c r="GV616" s="43"/>
      <c r="GW616" s="43"/>
      <c r="GX616" s="43"/>
      <c r="GY616" s="43"/>
      <c r="GZ616" s="43"/>
      <c r="HA616" s="43"/>
      <c r="HB616" s="43"/>
      <c r="HC616" s="43"/>
      <c r="HD616" s="43"/>
      <c r="HE616" s="43"/>
      <c r="HF616" s="43"/>
      <c r="HG616" s="43"/>
      <c r="HH616" s="43"/>
      <c r="HI616" s="43"/>
      <c r="HJ616" s="43"/>
      <c r="HK616" s="43"/>
      <c r="HL616" s="43"/>
      <c r="HM616" s="43"/>
      <c r="HN616" s="43"/>
      <c r="HO616" s="43"/>
      <c r="HP616" s="43"/>
      <c r="HQ616" s="43"/>
      <c r="HR616" s="43"/>
      <c r="HS616" s="43"/>
      <c r="HT616" s="43"/>
      <c r="HU616" s="43"/>
      <c r="HV616" s="43"/>
      <c r="HW616" s="43"/>
      <c r="HX616" s="43"/>
      <c r="HY616" s="43"/>
      <c r="HZ616" s="43"/>
      <c r="IA616" s="43"/>
      <c r="IB616" s="43"/>
      <c r="IC616" s="43"/>
      <c r="ID616" s="43"/>
      <c r="IE616" s="43"/>
      <c r="IF616" s="43"/>
      <c r="IG616" s="43"/>
      <c r="IH616" s="43"/>
      <c r="II616" s="43"/>
      <c r="IJ616" s="43"/>
      <c r="IK616" s="43"/>
      <c r="IL616" s="43"/>
      <c r="IM616" s="43"/>
      <c r="IN616" s="43"/>
      <c r="IO616" s="43"/>
      <c r="IP616" s="43"/>
      <c r="IQ616" s="43"/>
      <c r="IR616" s="43"/>
      <c r="IS616" s="43"/>
      <c r="IT616" s="43"/>
      <c r="IU616" s="43"/>
    </row>
    <row r="617" spans="1:255" ht="15" customHeight="1">
      <c r="A617" s="645"/>
      <c r="B617" s="646"/>
      <c r="C617" s="646"/>
      <c r="D617" s="646"/>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c r="AE617" s="43"/>
      <c r="AF617" s="43"/>
      <c r="AG617" s="43"/>
      <c r="AH617" s="43"/>
      <c r="AI617" s="43"/>
      <c r="AJ617" s="43"/>
      <c r="AK617" s="43"/>
      <c r="AL617" s="43"/>
      <c r="AM617" s="43"/>
      <c r="AN617" s="43"/>
      <c r="AO617" s="43"/>
      <c r="AP617" s="43"/>
      <c r="AQ617" s="43"/>
      <c r="AR617" s="43"/>
      <c r="AS617" s="43"/>
      <c r="AT617" s="43"/>
      <c r="AU617" s="43"/>
      <c r="AV617" s="43"/>
      <c r="AW617" s="43"/>
      <c r="AX617" s="43"/>
      <c r="AY617" s="43"/>
      <c r="AZ617" s="43"/>
      <c r="BA617" s="43"/>
      <c r="BB617" s="43"/>
      <c r="BC617" s="43"/>
      <c r="BD617" s="43"/>
      <c r="BE617" s="43"/>
      <c r="BF617" s="43"/>
      <c r="BG617" s="43"/>
      <c r="BH617" s="43"/>
      <c r="BI617" s="43"/>
      <c r="BJ617" s="43"/>
      <c r="BK617" s="43"/>
      <c r="BL617" s="43"/>
      <c r="BM617" s="43"/>
      <c r="BN617" s="43"/>
      <c r="BO617" s="43"/>
      <c r="BP617" s="43"/>
      <c r="BQ617" s="43"/>
      <c r="BR617" s="43"/>
      <c r="BS617" s="43"/>
      <c r="BT617" s="43"/>
      <c r="BU617" s="43"/>
      <c r="BV617" s="43"/>
      <c r="BW617" s="43"/>
      <c r="BX617" s="43"/>
      <c r="BY617" s="43"/>
      <c r="BZ617" s="43"/>
      <c r="CA617" s="43"/>
      <c r="CB617" s="43"/>
      <c r="CC617" s="43"/>
      <c r="CD617" s="43"/>
      <c r="CE617" s="43"/>
      <c r="CF617" s="43"/>
      <c r="CG617" s="43"/>
      <c r="CH617" s="43"/>
      <c r="CI617" s="43"/>
      <c r="CJ617" s="43"/>
      <c r="CK617" s="43"/>
      <c r="CL617" s="43"/>
      <c r="CM617" s="43"/>
      <c r="CN617" s="43"/>
      <c r="CO617" s="43"/>
      <c r="CP617" s="43"/>
      <c r="CQ617" s="43"/>
      <c r="CR617" s="43"/>
      <c r="CS617" s="43"/>
      <c r="CT617" s="43"/>
      <c r="CU617" s="43"/>
      <c r="CV617" s="43"/>
      <c r="CW617" s="43"/>
      <c r="CX617" s="43"/>
      <c r="CY617" s="43"/>
      <c r="CZ617" s="43"/>
      <c r="DA617" s="43"/>
      <c r="DB617" s="43"/>
      <c r="DC617" s="43"/>
      <c r="DD617" s="43"/>
      <c r="DE617" s="43"/>
      <c r="DF617" s="43"/>
      <c r="DG617" s="43"/>
      <c r="DH617" s="43"/>
      <c r="DI617" s="43"/>
      <c r="DJ617" s="43"/>
      <c r="DK617" s="43"/>
      <c r="DL617" s="43"/>
      <c r="DM617" s="43"/>
      <c r="DN617" s="43"/>
      <c r="DO617" s="43"/>
      <c r="DP617" s="43"/>
      <c r="DQ617" s="43"/>
      <c r="DR617" s="43"/>
      <c r="DS617" s="43"/>
      <c r="DT617" s="43"/>
      <c r="DU617" s="43"/>
      <c r="DV617" s="43"/>
      <c r="DW617" s="43"/>
      <c r="DX617" s="43"/>
      <c r="DY617" s="43"/>
      <c r="DZ617" s="43"/>
      <c r="EA617" s="43"/>
      <c r="EB617" s="43"/>
      <c r="EC617" s="43"/>
      <c r="ED617" s="43"/>
      <c r="EE617" s="43"/>
      <c r="EF617" s="43"/>
      <c r="EG617" s="43"/>
      <c r="EH617" s="43"/>
      <c r="EI617" s="43"/>
      <c r="EJ617" s="43"/>
      <c r="EK617" s="43"/>
      <c r="EL617" s="43"/>
      <c r="EM617" s="43"/>
      <c r="EN617" s="43"/>
      <c r="EO617" s="43"/>
      <c r="EP617" s="43"/>
      <c r="EQ617" s="43"/>
      <c r="ER617" s="43"/>
      <c r="ES617" s="43"/>
      <c r="ET617" s="43"/>
      <c r="EU617" s="43"/>
      <c r="EV617" s="43"/>
      <c r="EW617" s="43"/>
      <c r="EX617" s="43"/>
      <c r="EY617" s="43"/>
      <c r="EZ617" s="43"/>
      <c r="FA617" s="43"/>
      <c r="FB617" s="43"/>
      <c r="FC617" s="43"/>
      <c r="FD617" s="43"/>
      <c r="FE617" s="43"/>
      <c r="FF617" s="43"/>
      <c r="FG617" s="43"/>
      <c r="FH617" s="43"/>
      <c r="FI617" s="43"/>
      <c r="FJ617" s="43"/>
      <c r="FK617" s="43"/>
      <c r="FL617" s="43"/>
      <c r="FM617" s="43"/>
      <c r="FN617" s="43"/>
      <c r="FO617" s="43"/>
      <c r="FP617" s="43"/>
      <c r="FQ617" s="43"/>
      <c r="FR617" s="43"/>
      <c r="FS617" s="43"/>
      <c r="FT617" s="43"/>
      <c r="FU617" s="43"/>
      <c r="FV617" s="43"/>
      <c r="FW617" s="43"/>
      <c r="FX617" s="43"/>
      <c r="FY617" s="43"/>
      <c r="FZ617" s="43"/>
      <c r="GA617" s="43"/>
      <c r="GB617" s="43"/>
      <c r="GC617" s="43"/>
      <c r="GD617" s="43"/>
      <c r="GE617" s="43"/>
      <c r="GF617" s="43"/>
      <c r="GG617" s="43"/>
      <c r="GH617" s="43"/>
      <c r="GI617" s="43"/>
      <c r="GJ617" s="43"/>
      <c r="GK617" s="43"/>
      <c r="GL617" s="43"/>
      <c r="GM617" s="43"/>
      <c r="GN617" s="43"/>
      <c r="GO617" s="43"/>
      <c r="GP617" s="43"/>
      <c r="GQ617" s="43"/>
      <c r="GR617" s="43"/>
      <c r="GS617" s="43"/>
      <c r="GT617" s="43"/>
      <c r="GU617" s="43"/>
      <c r="GV617" s="43"/>
      <c r="GW617" s="43"/>
      <c r="GX617" s="43"/>
      <c r="GY617" s="43"/>
      <c r="GZ617" s="43"/>
      <c r="HA617" s="43"/>
      <c r="HB617" s="43"/>
      <c r="HC617" s="43"/>
      <c r="HD617" s="43"/>
      <c r="HE617" s="43"/>
      <c r="HF617" s="43"/>
      <c r="HG617" s="43"/>
      <c r="HH617" s="43"/>
      <c r="HI617" s="43"/>
      <c r="HJ617" s="43"/>
      <c r="HK617" s="43"/>
      <c r="HL617" s="43"/>
      <c r="HM617" s="43"/>
      <c r="HN617" s="43"/>
      <c r="HO617" s="43"/>
      <c r="HP617" s="43"/>
      <c r="HQ617" s="43"/>
      <c r="HR617" s="43"/>
      <c r="HS617" s="43"/>
      <c r="HT617" s="43"/>
      <c r="HU617" s="43"/>
      <c r="HV617" s="43"/>
      <c r="HW617" s="43"/>
      <c r="HX617" s="43"/>
      <c r="HY617" s="43"/>
      <c r="HZ617" s="43"/>
      <c r="IA617" s="43"/>
      <c r="IB617" s="43"/>
      <c r="IC617" s="43"/>
      <c r="ID617" s="43"/>
      <c r="IE617" s="43"/>
      <c r="IF617" s="43"/>
      <c r="IG617" s="43"/>
      <c r="IH617" s="43"/>
      <c r="II617" s="43"/>
      <c r="IJ617" s="43"/>
      <c r="IK617" s="43"/>
      <c r="IL617" s="43"/>
      <c r="IM617" s="43"/>
      <c r="IN617" s="43"/>
      <c r="IO617" s="43"/>
      <c r="IP617" s="43"/>
      <c r="IQ617" s="43"/>
      <c r="IR617" s="43"/>
      <c r="IS617" s="43"/>
      <c r="IT617" s="43"/>
      <c r="IU617" s="43"/>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N322"/>
  <sheetViews>
    <sheetView zoomScale="70" zoomScaleNormal="70" zoomScalePageLayoutView="150" workbookViewId="0">
      <selection activeCell="F235" sqref="F235"/>
    </sheetView>
  </sheetViews>
  <sheetFormatPr defaultColWidth="8.625" defaultRowHeight="15.75"/>
  <cols>
    <col min="1" max="1" width="5.375" style="137" bestFit="1" customWidth="1"/>
    <col min="2" max="2" width="5.625" style="149" bestFit="1" customWidth="1"/>
    <col min="3" max="3" width="13.625" style="180" bestFit="1" customWidth="1"/>
    <col min="4" max="4" width="45.5" style="174" bestFit="1" customWidth="1"/>
    <col min="5" max="5" width="13.625" style="137" bestFit="1" customWidth="1"/>
    <col min="6" max="6" width="13.75" style="143" bestFit="1" customWidth="1"/>
    <col min="7" max="7" width="16" style="143" bestFit="1" customWidth="1"/>
    <col min="8" max="8" width="13.375" style="143" bestFit="1" customWidth="1"/>
    <col min="9" max="9" width="26.875" style="142" bestFit="1" customWidth="1"/>
    <col min="10" max="10" width="67.5" style="142" customWidth="1"/>
    <col min="11" max="11" width="42.125" style="143" bestFit="1" customWidth="1"/>
    <col min="12" max="12" width="25.625" style="143" customWidth="1"/>
    <col min="13" max="16384" width="8.625" style="143"/>
  </cols>
  <sheetData>
    <row r="1" spans="1:11" ht="15.6" customHeight="1">
      <c r="B1" s="138"/>
      <c r="C1" s="177"/>
      <c r="D1" s="138"/>
      <c r="E1" s="888"/>
      <c r="F1" s="139"/>
      <c r="G1" s="140" t="s">
        <v>1498</v>
      </c>
      <c r="H1" s="141"/>
    </row>
    <row r="2" spans="1:11" ht="16.5" customHeight="1">
      <c r="B2" s="138"/>
      <c r="C2" s="177"/>
      <c r="D2" s="138"/>
      <c r="E2" s="888"/>
      <c r="F2" s="144" t="s">
        <v>1499</v>
      </c>
      <c r="G2" s="145">
        <f>COUNTIF(F10:F338,"Not POR")</f>
        <v>1</v>
      </c>
      <c r="H2" s="146"/>
    </row>
    <row r="3" spans="1:11" ht="16.5" customHeight="1">
      <c r="B3" s="138"/>
      <c r="C3" s="177"/>
      <c r="D3" s="138"/>
      <c r="E3" s="888"/>
      <c r="F3" s="147" t="s">
        <v>1500</v>
      </c>
      <c r="G3" s="145">
        <f>COUNTIF(F11:F339,"CHN validation")</f>
        <v>0</v>
      </c>
      <c r="H3" s="146"/>
    </row>
    <row r="4" spans="1:11" ht="17.100000000000001" customHeight="1">
      <c r="B4" s="138"/>
      <c r="C4" s="177"/>
      <c r="D4" s="138"/>
      <c r="E4" s="888"/>
      <c r="F4" s="148" t="s">
        <v>9</v>
      </c>
      <c r="G4" s="145">
        <f>COUNTIF(F12:F340,"New Item")</f>
        <v>0</v>
      </c>
      <c r="H4" s="146"/>
    </row>
    <row r="5" spans="1:11" ht="19.5" customHeight="1">
      <c r="A5" s="143"/>
      <c r="C5" s="178"/>
      <c r="D5" s="149"/>
      <c r="E5" s="888"/>
      <c r="F5" s="150" t="s">
        <v>1501</v>
      </c>
      <c r="G5" s="145">
        <f>COUNTIF(F13:F341,"Pending update")</f>
        <v>0</v>
      </c>
      <c r="H5" s="151"/>
      <c r="I5" s="143"/>
      <c r="J5" s="143"/>
    </row>
    <row r="6" spans="1:11" ht="19.5" customHeight="1">
      <c r="B6" s="138"/>
      <c r="C6" s="177"/>
      <c r="D6" s="138"/>
      <c r="E6" s="888"/>
      <c r="F6" s="152" t="s">
        <v>10</v>
      </c>
      <c r="G6" s="145">
        <f>COUNTIF(F27:F342,"Modified")</f>
        <v>16</v>
      </c>
      <c r="H6" s="146"/>
    </row>
    <row r="7" spans="1:11" ht="18.75" customHeight="1">
      <c r="B7" s="138"/>
      <c r="C7" s="177"/>
      <c r="D7" s="138"/>
      <c r="E7" s="888"/>
      <c r="F7" s="153" t="s">
        <v>1502</v>
      </c>
      <c r="G7" s="145">
        <f>COUNTIF(F10:F338,"Ready")</f>
        <v>261</v>
      </c>
      <c r="H7" s="146"/>
    </row>
    <row r="8" spans="1:11" ht="17.25" customHeight="1" thickBot="1">
      <c r="B8" s="138"/>
      <c r="C8" s="177"/>
      <c r="D8" s="138"/>
      <c r="E8" s="888"/>
      <c r="F8" s="175" t="s">
        <v>1503</v>
      </c>
      <c r="G8" s="154">
        <f>COUNTIF(F29:F344,"Not ready")</f>
        <v>1</v>
      </c>
      <c r="H8" s="146"/>
    </row>
    <row r="9" spans="1:11" ht="31.5">
      <c r="A9" s="333" t="s">
        <v>13</v>
      </c>
      <c r="B9" s="334" t="s">
        <v>14</v>
      </c>
      <c r="C9" s="334" t="s">
        <v>1504</v>
      </c>
      <c r="D9" s="334" t="s">
        <v>1505</v>
      </c>
      <c r="E9" s="334" t="s">
        <v>1609</v>
      </c>
      <c r="F9" s="334" t="s">
        <v>1610</v>
      </c>
      <c r="G9" s="335" t="s">
        <v>1613</v>
      </c>
      <c r="H9" s="334" t="s">
        <v>1611</v>
      </c>
      <c r="I9" s="334" t="s">
        <v>1612</v>
      </c>
      <c r="J9" s="334" t="s">
        <v>1493</v>
      </c>
      <c r="K9" s="336" t="s">
        <v>1602</v>
      </c>
    </row>
    <row r="10" spans="1:11" ht="18.75" customHeight="1">
      <c r="A10" s="337">
        <v>1</v>
      </c>
      <c r="B10" s="257" t="s">
        <v>1506</v>
      </c>
      <c r="C10" s="258" t="s">
        <v>26</v>
      </c>
      <c r="D10" s="258" t="s">
        <v>27</v>
      </c>
      <c r="E10" s="256"/>
      <c r="F10" s="259" t="s">
        <v>11</v>
      </c>
      <c r="G10" s="260"/>
      <c r="H10" s="260"/>
      <c r="I10" s="261"/>
      <c r="J10" s="262"/>
      <c r="K10" s="338"/>
    </row>
    <row r="11" spans="1:11" ht="18" customHeight="1">
      <c r="A11" s="337">
        <v>2</v>
      </c>
      <c r="B11" s="257" t="s">
        <v>1506</v>
      </c>
      <c r="C11" s="258" t="s">
        <v>26</v>
      </c>
      <c r="D11" s="258" t="s">
        <v>29</v>
      </c>
      <c r="E11" s="256"/>
      <c r="F11" s="259" t="s">
        <v>11</v>
      </c>
      <c r="G11" s="260"/>
      <c r="H11" s="260"/>
      <c r="I11" s="261"/>
      <c r="J11" s="262"/>
      <c r="K11" s="338"/>
    </row>
    <row r="12" spans="1:11" s="155" customFormat="1" ht="17.25" customHeight="1">
      <c r="A12" s="337">
        <v>3</v>
      </c>
      <c r="B12" s="257" t="s">
        <v>1506</v>
      </c>
      <c r="C12" s="258" t="s">
        <v>31</v>
      </c>
      <c r="D12" s="263" t="s">
        <v>32</v>
      </c>
      <c r="E12" s="264"/>
      <c r="F12" s="259" t="s">
        <v>11</v>
      </c>
      <c r="G12" s="265"/>
      <c r="H12" s="265"/>
      <c r="I12" s="266" t="s">
        <v>1507</v>
      </c>
      <c r="J12" s="267"/>
      <c r="K12" s="339"/>
    </row>
    <row r="13" spans="1:11" ht="17.25" customHeight="1">
      <c r="A13" s="337">
        <v>4</v>
      </c>
      <c r="B13" s="257" t="s">
        <v>1506</v>
      </c>
      <c r="C13" s="258" t="s">
        <v>24</v>
      </c>
      <c r="D13" s="263" t="s">
        <v>1508</v>
      </c>
      <c r="E13" s="256"/>
      <c r="F13" s="259" t="s">
        <v>11</v>
      </c>
      <c r="G13" s="260"/>
      <c r="H13" s="260"/>
      <c r="I13" s="269"/>
      <c r="J13" s="270" t="s">
        <v>2008</v>
      </c>
      <c r="K13" s="338"/>
    </row>
    <row r="14" spans="1:11" s="72" customFormat="1" ht="16.5" customHeight="1">
      <c r="A14" s="337">
        <v>5</v>
      </c>
      <c r="B14" s="257" t="s">
        <v>1506</v>
      </c>
      <c r="C14" s="214" t="s">
        <v>170</v>
      </c>
      <c r="D14" s="214" t="s">
        <v>2228</v>
      </c>
      <c r="E14" s="525" t="s">
        <v>2232</v>
      </c>
      <c r="F14" s="204" t="s">
        <v>11</v>
      </c>
      <c r="G14" s="260"/>
      <c r="H14" s="526"/>
      <c r="I14" s="526"/>
      <c r="J14" s="527" t="s">
        <v>2229</v>
      </c>
      <c r="K14" s="528"/>
    </row>
    <row r="15" spans="1:11" s="72" customFormat="1" ht="16.5" customHeight="1">
      <c r="A15" s="337">
        <v>6</v>
      </c>
      <c r="B15" s="257" t="s">
        <v>1506</v>
      </c>
      <c r="C15" s="214" t="s">
        <v>170</v>
      </c>
      <c r="D15" s="524" t="s">
        <v>2230</v>
      </c>
      <c r="E15" s="525" t="s">
        <v>2232</v>
      </c>
      <c r="F15" s="204" t="s">
        <v>11</v>
      </c>
      <c r="G15" s="260"/>
      <c r="H15" s="526"/>
      <c r="I15" s="526"/>
      <c r="J15" s="885" t="s">
        <v>2276</v>
      </c>
      <c r="K15" s="528"/>
    </row>
    <row r="16" spans="1:11" s="72" customFormat="1" ht="16.5" customHeight="1">
      <c r="A16" s="337">
        <v>7</v>
      </c>
      <c r="B16" s="257" t="s">
        <v>1506</v>
      </c>
      <c r="C16" s="214" t="s">
        <v>170</v>
      </c>
      <c r="D16" s="524" t="s">
        <v>2244</v>
      </c>
      <c r="E16" s="525" t="s">
        <v>2232</v>
      </c>
      <c r="F16" s="204" t="s">
        <v>11</v>
      </c>
      <c r="G16" s="260"/>
      <c r="H16" s="526"/>
      <c r="I16" s="526"/>
      <c r="J16" s="886"/>
      <c r="K16" s="528"/>
    </row>
    <row r="17" spans="1:12" s="72" customFormat="1" ht="16.5" customHeight="1">
      <c r="A17" s="337">
        <v>8</v>
      </c>
      <c r="B17" s="257" t="s">
        <v>1506</v>
      </c>
      <c r="C17" s="214" t="s">
        <v>170</v>
      </c>
      <c r="D17" s="524" t="s">
        <v>2243</v>
      </c>
      <c r="E17" s="525" t="s">
        <v>2232</v>
      </c>
      <c r="F17" s="204" t="s">
        <v>11</v>
      </c>
      <c r="G17" s="260"/>
      <c r="H17" s="526"/>
      <c r="I17" s="526"/>
      <c r="J17" s="886"/>
      <c r="K17" s="528"/>
    </row>
    <row r="18" spans="1:12" s="72" customFormat="1" ht="16.5" customHeight="1">
      <c r="A18" s="337">
        <v>9</v>
      </c>
      <c r="B18" s="257" t="s">
        <v>1506</v>
      </c>
      <c r="C18" s="214" t="s">
        <v>170</v>
      </c>
      <c r="D18" s="524" t="s">
        <v>2239</v>
      </c>
      <c r="E18" s="525" t="s">
        <v>2232</v>
      </c>
      <c r="F18" s="204" t="s">
        <v>11</v>
      </c>
      <c r="G18" s="260"/>
      <c r="H18" s="526"/>
      <c r="I18" s="526"/>
      <c r="J18" s="887"/>
      <c r="K18" s="528"/>
    </row>
    <row r="19" spans="1:12" s="72" customFormat="1" ht="16.5" customHeight="1">
      <c r="A19" s="337">
        <v>10</v>
      </c>
      <c r="B19" s="257" t="s">
        <v>1506</v>
      </c>
      <c r="C19" s="214" t="s">
        <v>170</v>
      </c>
      <c r="D19" s="524" t="s">
        <v>2231</v>
      </c>
      <c r="E19" s="525" t="s">
        <v>2232</v>
      </c>
      <c r="F19" s="204" t="s">
        <v>11</v>
      </c>
      <c r="G19" s="260"/>
      <c r="H19" s="526"/>
      <c r="I19" s="526"/>
      <c r="J19" s="885" t="s">
        <v>2242</v>
      </c>
      <c r="K19" s="528"/>
    </row>
    <row r="20" spans="1:12" s="72" customFormat="1" ht="16.5" customHeight="1">
      <c r="A20" s="337">
        <v>11</v>
      </c>
      <c r="B20" s="257" t="s">
        <v>1506</v>
      </c>
      <c r="C20" s="214" t="s">
        <v>170</v>
      </c>
      <c r="D20" s="524" t="s">
        <v>2245</v>
      </c>
      <c r="E20" s="525" t="s">
        <v>2232</v>
      </c>
      <c r="F20" s="204" t="s">
        <v>11</v>
      </c>
      <c r="G20" s="260"/>
      <c r="H20" s="526"/>
      <c r="I20" s="526"/>
      <c r="J20" s="886"/>
      <c r="K20" s="528"/>
    </row>
    <row r="21" spans="1:12" s="72" customFormat="1" ht="16.5" customHeight="1">
      <c r="A21" s="337">
        <v>12</v>
      </c>
      <c r="B21" s="257" t="s">
        <v>1506</v>
      </c>
      <c r="C21" s="214" t="s">
        <v>170</v>
      </c>
      <c r="D21" s="524" t="s">
        <v>2240</v>
      </c>
      <c r="E21" s="525" t="s">
        <v>2232</v>
      </c>
      <c r="F21" s="204" t="s">
        <v>11</v>
      </c>
      <c r="G21" s="260"/>
      <c r="H21" s="526"/>
      <c r="I21" s="526"/>
      <c r="J21" s="886"/>
      <c r="K21" s="528"/>
    </row>
    <row r="22" spans="1:12" s="72" customFormat="1" ht="16.5" customHeight="1">
      <c r="A22" s="337">
        <v>13</v>
      </c>
      <c r="B22" s="257" t="s">
        <v>1506</v>
      </c>
      <c r="C22" s="214" t="s">
        <v>170</v>
      </c>
      <c r="D22" s="524" t="s">
        <v>2241</v>
      </c>
      <c r="E22" s="525" t="s">
        <v>2232</v>
      </c>
      <c r="F22" s="204" t="s">
        <v>11</v>
      </c>
      <c r="G22" s="260"/>
      <c r="H22" s="526"/>
      <c r="I22" s="526"/>
      <c r="J22" s="887"/>
      <c r="K22" s="528"/>
    </row>
    <row r="23" spans="1:12" s="72" customFormat="1" ht="16.5" customHeight="1">
      <c r="A23" s="337">
        <v>14</v>
      </c>
      <c r="B23" s="257" t="s">
        <v>1506</v>
      </c>
      <c r="C23" s="214" t="s">
        <v>170</v>
      </c>
      <c r="D23" s="524" t="s">
        <v>2267</v>
      </c>
      <c r="E23" s="525" t="s">
        <v>2232</v>
      </c>
      <c r="F23" s="204" t="s">
        <v>11</v>
      </c>
      <c r="G23" s="260"/>
      <c r="H23" s="526"/>
      <c r="I23" s="526"/>
      <c r="J23" s="885" t="s">
        <v>2303</v>
      </c>
      <c r="K23" s="528"/>
    </row>
    <row r="24" spans="1:12" s="72" customFormat="1" ht="16.5" customHeight="1">
      <c r="A24" s="337">
        <v>15</v>
      </c>
      <c r="B24" s="257" t="s">
        <v>1506</v>
      </c>
      <c r="C24" s="214" t="s">
        <v>170</v>
      </c>
      <c r="D24" s="524" t="s">
        <v>2263</v>
      </c>
      <c r="E24" s="525" t="s">
        <v>2232</v>
      </c>
      <c r="F24" s="204" t="s">
        <v>11</v>
      </c>
      <c r="G24" s="260"/>
      <c r="H24" s="526"/>
      <c r="I24" s="526"/>
      <c r="J24" s="886"/>
      <c r="K24" s="528"/>
    </row>
    <row r="25" spans="1:12" s="72" customFormat="1" ht="16.5" customHeight="1">
      <c r="A25" s="337">
        <v>16</v>
      </c>
      <c r="B25" s="257" t="s">
        <v>1506</v>
      </c>
      <c r="C25" s="214" t="s">
        <v>170</v>
      </c>
      <c r="D25" s="524" t="s">
        <v>2264</v>
      </c>
      <c r="E25" s="525" t="s">
        <v>2232</v>
      </c>
      <c r="F25" s="204" t="s">
        <v>11</v>
      </c>
      <c r="G25" s="260"/>
      <c r="H25" s="526"/>
      <c r="I25" s="526"/>
      <c r="J25" s="886"/>
      <c r="K25" s="528"/>
    </row>
    <row r="26" spans="1:12" s="72" customFormat="1" ht="16.5" customHeight="1">
      <c r="A26" s="337">
        <v>17</v>
      </c>
      <c r="B26" s="257" t="s">
        <v>1506</v>
      </c>
      <c r="C26" s="214" t="s">
        <v>170</v>
      </c>
      <c r="D26" s="524" t="s">
        <v>2265</v>
      </c>
      <c r="E26" s="525" t="s">
        <v>2232</v>
      </c>
      <c r="F26" s="204" t="s">
        <v>11</v>
      </c>
      <c r="G26" s="260"/>
      <c r="H26" s="526"/>
      <c r="I26" s="526"/>
      <c r="J26" s="887"/>
      <c r="K26" s="528"/>
    </row>
    <row r="27" spans="1:12" ht="17.100000000000001" customHeight="1">
      <c r="A27" s="337">
        <v>18</v>
      </c>
      <c r="B27" s="257" t="s">
        <v>1506</v>
      </c>
      <c r="C27" s="258" t="s">
        <v>24</v>
      </c>
      <c r="D27" s="263" t="s">
        <v>1261</v>
      </c>
      <c r="E27" s="256"/>
      <c r="F27" s="259" t="s">
        <v>11</v>
      </c>
      <c r="G27" s="260"/>
      <c r="H27" s="260" t="s">
        <v>1509</v>
      </c>
      <c r="I27" s="261"/>
      <c r="J27" s="270" t="s">
        <v>1600</v>
      </c>
      <c r="K27" s="338"/>
    </row>
    <row r="28" spans="1:12" ht="17.100000000000001" customHeight="1">
      <c r="A28" s="337">
        <v>19</v>
      </c>
      <c r="B28" s="257" t="s">
        <v>1506</v>
      </c>
      <c r="C28" s="258" t="s">
        <v>24</v>
      </c>
      <c r="D28" s="263" t="s">
        <v>1510</v>
      </c>
      <c r="E28" s="256"/>
      <c r="F28" s="259" t="s">
        <v>11</v>
      </c>
      <c r="G28" s="260"/>
      <c r="H28" s="256"/>
      <c r="I28" s="260"/>
      <c r="J28" s="270"/>
      <c r="K28" s="338"/>
      <c r="L28" s="156"/>
    </row>
    <row r="29" spans="1:12" ht="17.100000000000001" customHeight="1">
      <c r="A29" s="337">
        <v>20</v>
      </c>
      <c r="B29" s="257" t="s">
        <v>1506</v>
      </c>
      <c r="C29" s="258" t="s">
        <v>207</v>
      </c>
      <c r="D29" s="263" t="s">
        <v>208</v>
      </c>
      <c r="E29" s="256" t="s">
        <v>1511</v>
      </c>
      <c r="F29" s="259" t="s">
        <v>11</v>
      </c>
      <c r="G29" s="260"/>
      <c r="H29" s="260"/>
      <c r="I29" s="261"/>
      <c r="J29" s="270" t="s">
        <v>1512</v>
      </c>
      <c r="K29" s="338"/>
      <c r="L29" s="156"/>
    </row>
    <row r="30" spans="1:12" ht="17.100000000000001" customHeight="1">
      <c r="A30" s="337">
        <v>21</v>
      </c>
      <c r="B30" s="257" t="s">
        <v>1506</v>
      </c>
      <c r="C30" s="258" t="s">
        <v>207</v>
      </c>
      <c r="D30" s="263" t="s">
        <v>210</v>
      </c>
      <c r="E30" s="256" t="s">
        <v>211</v>
      </c>
      <c r="F30" s="259" t="s">
        <v>11</v>
      </c>
      <c r="G30" s="260"/>
      <c r="H30" s="260"/>
      <c r="I30" s="261"/>
      <c r="J30" s="270" t="s">
        <v>1513</v>
      </c>
      <c r="K30" s="338"/>
      <c r="L30" s="156"/>
    </row>
    <row r="31" spans="1:12" ht="17.100000000000001" customHeight="1">
      <c r="A31" s="337">
        <v>22</v>
      </c>
      <c r="B31" s="257" t="s">
        <v>1506</v>
      </c>
      <c r="C31" s="258" t="s">
        <v>207</v>
      </c>
      <c r="D31" s="271" t="s">
        <v>1416</v>
      </c>
      <c r="E31" s="256"/>
      <c r="F31" s="259" t="s">
        <v>11</v>
      </c>
      <c r="G31" s="260"/>
      <c r="H31" s="260"/>
      <c r="I31" s="261"/>
      <c r="J31" s="270" t="s">
        <v>1999</v>
      </c>
      <c r="K31" s="338"/>
      <c r="L31" s="156"/>
    </row>
    <row r="32" spans="1:12" ht="18" customHeight="1">
      <c r="A32" s="337">
        <v>23</v>
      </c>
      <c r="B32" s="257" t="s">
        <v>1506</v>
      </c>
      <c r="C32" s="258" t="s">
        <v>207</v>
      </c>
      <c r="D32" s="263" t="s">
        <v>214</v>
      </c>
      <c r="E32" s="272" t="s">
        <v>1514</v>
      </c>
      <c r="F32" s="259" t="s">
        <v>11</v>
      </c>
      <c r="G32" s="260"/>
      <c r="H32" s="260"/>
      <c r="I32" s="261"/>
      <c r="J32" s="270" t="s">
        <v>1515</v>
      </c>
      <c r="K32" s="338"/>
      <c r="L32" s="156"/>
    </row>
    <row r="33" spans="1:12" ht="18" customHeight="1">
      <c r="A33" s="337">
        <v>24</v>
      </c>
      <c r="B33" s="257" t="s">
        <v>1506</v>
      </c>
      <c r="C33" s="258" t="s">
        <v>207</v>
      </c>
      <c r="D33" s="263" t="s">
        <v>216</v>
      </c>
      <c r="E33" s="256" t="s">
        <v>1516</v>
      </c>
      <c r="F33" s="259" t="s">
        <v>11</v>
      </c>
      <c r="G33" s="260"/>
      <c r="H33" s="260"/>
      <c r="I33" s="261"/>
      <c r="J33" s="270"/>
      <c r="K33" s="338"/>
      <c r="L33" s="156"/>
    </row>
    <row r="34" spans="1:12" ht="18" customHeight="1">
      <c r="A34" s="337">
        <v>25</v>
      </c>
      <c r="B34" s="257" t="s">
        <v>1506</v>
      </c>
      <c r="C34" s="258" t="s">
        <v>207</v>
      </c>
      <c r="D34" s="263" t="s">
        <v>217</v>
      </c>
      <c r="E34" s="256" t="s">
        <v>1516</v>
      </c>
      <c r="F34" s="259" t="s">
        <v>11</v>
      </c>
      <c r="G34" s="260"/>
      <c r="H34" s="260"/>
      <c r="I34" s="261"/>
      <c r="J34" s="270"/>
      <c r="K34" s="338"/>
      <c r="L34" s="156"/>
    </row>
    <row r="35" spans="1:12" ht="18" customHeight="1">
      <c r="A35" s="337">
        <v>26</v>
      </c>
      <c r="B35" s="257" t="s">
        <v>1506</v>
      </c>
      <c r="C35" s="258" t="s">
        <v>207</v>
      </c>
      <c r="D35" s="263" t="s">
        <v>218</v>
      </c>
      <c r="E35" s="256" t="s">
        <v>1516</v>
      </c>
      <c r="F35" s="259" t="s">
        <v>11</v>
      </c>
      <c r="G35" s="260"/>
      <c r="H35" s="260"/>
      <c r="I35" s="261"/>
      <c r="J35" s="270"/>
      <c r="K35" s="338"/>
      <c r="L35" s="156"/>
    </row>
    <row r="36" spans="1:12" ht="18" customHeight="1">
      <c r="A36" s="337">
        <v>27</v>
      </c>
      <c r="B36" s="257" t="s">
        <v>1506</v>
      </c>
      <c r="C36" s="258" t="s">
        <v>207</v>
      </c>
      <c r="D36" s="263" t="s">
        <v>219</v>
      </c>
      <c r="E36" s="256" t="s">
        <v>1516</v>
      </c>
      <c r="F36" s="259" t="s">
        <v>11</v>
      </c>
      <c r="G36" s="260"/>
      <c r="H36" s="260"/>
      <c r="I36" s="261"/>
      <c r="J36" s="270"/>
      <c r="K36" s="338"/>
      <c r="L36" s="156"/>
    </row>
    <row r="37" spans="1:12" ht="18" customHeight="1">
      <c r="A37" s="337">
        <v>28</v>
      </c>
      <c r="B37" s="257" t="s">
        <v>1506</v>
      </c>
      <c r="C37" s="258" t="s">
        <v>207</v>
      </c>
      <c r="D37" s="263" t="s">
        <v>220</v>
      </c>
      <c r="E37" s="256" t="s">
        <v>1516</v>
      </c>
      <c r="F37" s="259" t="s">
        <v>11</v>
      </c>
      <c r="G37" s="260"/>
      <c r="H37" s="260"/>
      <c r="I37" s="261"/>
      <c r="J37" s="270"/>
      <c r="K37" s="338"/>
      <c r="L37" s="156"/>
    </row>
    <row r="38" spans="1:12" ht="18" customHeight="1">
      <c r="A38" s="337">
        <v>29</v>
      </c>
      <c r="B38" s="257" t="s">
        <v>1506</v>
      </c>
      <c r="C38" s="258" t="s">
        <v>207</v>
      </c>
      <c r="D38" s="273" t="s">
        <v>2068</v>
      </c>
      <c r="E38" s="274"/>
      <c r="F38" s="259" t="s">
        <v>11</v>
      </c>
      <c r="G38" s="260"/>
      <c r="H38" s="260"/>
      <c r="I38" s="261"/>
      <c r="J38" s="270"/>
      <c r="K38" s="340" t="s">
        <v>2058</v>
      </c>
      <c r="L38" s="156"/>
    </row>
    <row r="39" spans="1:12" s="155" customFormat="1" ht="16.5" customHeight="1">
      <c r="A39" s="337">
        <v>30</v>
      </c>
      <c r="B39" s="257" t="s">
        <v>1506</v>
      </c>
      <c r="C39" s="258" t="s">
        <v>63</v>
      </c>
      <c r="D39" s="258" t="s">
        <v>64</v>
      </c>
      <c r="E39" s="264" t="s">
        <v>65</v>
      </c>
      <c r="F39" s="152" t="s">
        <v>10</v>
      </c>
      <c r="G39" s="265"/>
      <c r="H39" s="265"/>
      <c r="I39" s="276"/>
      <c r="J39" s="277" t="s">
        <v>1601</v>
      </c>
      <c r="K39" s="889"/>
    </row>
    <row r="40" spans="1:12" s="155" customFormat="1" ht="16.5" customHeight="1">
      <c r="A40" s="337">
        <v>31</v>
      </c>
      <c r="B40" s="257" t="s">
        <v>1506</v>
      </c>
      <c r="C40" s="258" t="s">
        <v>63</v>
      </c>
      <c r="D40" s="258" t="s">
        <v>997</v>
      </c>
      <c r="E40" s="264" t="s">
        <v>809</v>
      </c>
      <c r="F40" s="152" t="s">
        <v>10</v>
      </c>
      <c r="G40" s="265"/>
      <c r="H40" s="265"/>
      <c r="I40" s="276"/>
      <c r="J40" s="278" t="s">
        <v>1795</v>
      </c>
      <c r="K40" s="889"/>
    </row>
    <row r="41" spans="1:12" s="155" customFormat="1" ht="16.5" customHeight="1">
      <c r="A41" s="337">
        <v>32</v>
      </c>
      <c r="B41" s="257" t="s">
        <v>1506</v>
      </c>
      <c r="C41" s="258" t="s">
        <v>63</v>
      </c>
      <c r="D41" s="258" t="s">
        <v>998</v>
      </c>
      <c r="E41" s="264" t="s">
        <v>811</v>
      </c>
      <c r="F41" s="152" t="s">
        <v>10</v>
      </c>
      <c r="G41" s="265"/>
      <c r="H41" s="265"/>
      <c r="I41" s="276"/>
      <c r="J41" s="277" t="s">
        <v>1794</v>
      </c>
      <c r="K41" s="889"/>
    </row>
    <row r="42" spans="1:12" s="155" customFormat="1" ht="16.5" customHeight="1">
      <c r="A42" s="337">
        <v>33</v>
      </c>
      <c r="B42" s="257" t="s">
        <v>1506</v>
      </c>
      <c r="C42" s="258" t="s">
        <v>63</v>
      </c>
      <c r="D42" s="258" t="s">
        <v>3038</v>
      </c>
      <c r="E42" s="264" t="s">
        <v>66</v>
      </c>
      <c r="F42" s="259" t="s">
        <v>11</v>
      </c>
      <c r="G42" s="265"/>
      <c r="H42" s="265"/>
      <c r="I42" s="276"/>
      <c r="J42" s="532" t="s">
        <v>2100</v>
      </c>
      <c r="K42" s="341"/>
    </row>
    <row r="43" spans="1:12" s="155" customFormat="1" ht="16.5" customHeight="1">
      <c r="A43" s="337">
        <v>34</v>
      </c>
      <c r="B43" s="257" t="s">
        <v>1506</v>
      </c>
      <c r="C43" s="258" t="s">
        <v>63</v>
      </c>
      <c r="D43" s="258" t="s">
        <v>999</v>
      </c>
      <c r="E43" s="264" t="s">
        <v>68</v>
      </c>
      <c r="F43" s="259" t="s">
        <v>11</v>
      </c>
      <c r="G43" s="265"/>
      <c r="H43" s="265"/>
      <c r="I43" s="276"/>
      <c r="J43" s="280" t="s">
        <v>1684</v>
      </c>
      <c r="K43" s="341"/>
    </row>
    <row r="44" spans="1:12" s="155" customFormat="1" ht="16.5" customHeight="1">
      <c r="A44" s="337">
        <v>35</v>
      </c>
      <c r="B44" s="257" t="s">
        <v>1506</v>
      </c>
      <c r="C44" s="258" t="s">
        <v>63</v>
      </c>
      <c r="D44" s="258" t="s">
        <v>1000</v>
      </c>
      <c r="E44" s="264" t="s">
        <v>69</v>
      </c>
      <c r="F44" s="259" t="s">
        <v>11</v>
      </c>
      <c r="G44" s="265"/>
      <c r="H44" s="265"/>
      <c r="I44" s="276"/>
      <c r="J44" s="281" t="s">
        <v>1709</v>
      </c>
      <c r="K44" s="341"/>
    </row>
    <row r="45" spans="1:12" s="155" customFormat="1" ht="16.5" customHeight="1">
      <c r="A45" s="337">
        <v>36</v>
      </c>
      <c r="B45" s="257" t="s">
        <v>1506</v>
      </c>
      <c r="C45" s="258" t="s">
        <v>63</v>
      </c>
      <c r="D45" s="258" t="s">
        <v>1001</v>
      </c>
      <c r="E45" s="264" t="s">
        <v>71</v>
      </c>
      <c r="F45" s="259" t="s">
        <v>11</v>
      </c>
      <c r="G45" s="265"/>
      <c r="H45" s="265"/>
      <c r="I45" s="276"/>
      <c r="J45" s="280" t="s">
        <v>1685</v>
      </c>
      <c r="K45" s="341"/>
    </row>
    <row r="46" spans="1:12" s="155" customFormat="1" ht="16.5" customHeight="1">
      <c r="A46" s="337">
        <v>37</v>
      </c>
      <c r="B46" s="257" t="s">
        <v>1506</v>
      </c>
      <c r="C46" s="258" t="s">
        <v>63</v>
      </c>
      <c r="D46" s="258" t="s">
        <v>1002</v>
      </c>
      <c r="E46" s="264"/>
      <c r="F46" s="152" t="s">
        <v>10</v>
      </c>
      <c r="G46" s="265"/>
      <c r="H46" s="265"/>
      <c r="I46" s="276"/>
      <c r="J46" s="280" t="s">
        <v>1686</v>
      </c>
      <c r="K46" s="341"/>
    </row>
    <row r="47" spans="1:12" s="155" customFormat="1" ht="16.5" customHeight="1">
      <c r="A47" s="337">
        <v>38</v>
      </c>
      <c r="B47" s="257" t="s">
        <v>1506</v>
      </c>
      <c r="C47" s="258" t="s">
        <v>63</v>
      </c>
      <c r="D47" s="258" t="s">
        <v>1003</v>
      </c>
      <c r="E47" s="264"/>
      <c r="F47" s="152" t="s">
        <v>10</v>
      </c>
      <c r="G47" s="265"/>
      <c r="H47" s="265"/>
      <c r="I47" s="276"/>
      <c r="J47" s="280" t="s">
        <v>1687</v>
      </c>
      <c r="K47" s="341"/>
    </row>
    <row r="48" spans="1:12" s="155" customFormat="1" ht="16.5" customHeight="1">
      <c r="A48" s="337">
        <v>39</v>
      </c>
      <c r="B48" s="257" t="s">
        <v>1506</v>
      </c>
      <c r="C48" s="258" t="s">
        <v>63</v>
      </c>
      <c r="D48" s="258" t="s">
        <v>1004</v>
      </c>
      <c r="E48" s="264" t="s">
        <v>75</v>
      </c>
      <c r="F48" s="259" t="s">
        <v>11</v>
      </c>
      <c r="G48" s="265"/>
      <c r="H48" s="265"/>
      <c r="I48" s="276"/>
      <c r="J48" s="280" t="s">
        <v>1688</v>
      </c>
      <c r="K48" s="341"/>
    </row>
    <row r="49" spans="1:11" s="155" customFormat="1" ht="16.5" customHeight="1">
      <c r="A49" s="337">
        <v>40</v>
      </c>
      <c r="B49" s="257" t="s">
        <v>1506</v>
      </c>
      <c r="C49" s="258" t="s">
        <v>63</v>
      </c>
      <c r="D49" s="258" t="s">
        <v>1005</v>
      </c>
      <c r="E49" s="264" t="s">
        <v>77</v>
      </c>
      <c r="F49" s="259" t="s">
        <v>11</v>
      </c>
      <c r="G49" s="265"/>
      <c r="H49" s="265"/>
      <c r="I49" s="276"/>
      <c r="J49" s="281" t="s">
        <v>1689</v>
      </c>
      <c r="K49" s="341"/>
    </row>
    <row r="50" spans="1:11" s="155" customFormat="1" ht="16.5" customHeight="1">
      <c r="A50" s="337">
        <v>41</v>
      </c>
      <c r="B50" s="257" t="s">
        <v>1506</v>
      </c>
      <c r="C50" s="258" t="s">
        <v>63</v>
      </c>
      <c r="D50" s="258" t="s">
        <v>78</v>
      </c>
      <c r="E50" s="264" t="s">
        <v>79</v>
      </c>
      <c r="F50" s="259" t="s">
        <v>11</v>
      </c>
      <c r="G50" s="265"/>
      <c r="H50" s="265"/>
      <c r="I50" s="276"/>
      <c r="J50" s="281" t="s">
        <v>1690</v>
      </c>
      <c r="K50" s="341"/>
    </row>
    <row r="51" spans="1:11" s="155" customFormat="1" ht="16.5" customHeight="1">
      <c r="A51" s="337">
        <v>42</v>
      </c>
      <c r="B51" s="257" t="s">
        <v>1506</v>
      </c>
      <c r="C51" s="258" t="s">
        <v>63</v>
      </c>
      <c r="D51" s="258" t="s">
        <v>80</v>
      </c>
      <c r="E51" s="264" t="s">
        <v>81</v>
      </c>
      <c r="F51" s="259" t="s">
        <v>11</v>
      </c>
      <c r="G51" s="265"/>
      <c r="H51" s="265"/>
      <c r="I51" s="276"/>
      <c r="J51" s="281" t="s">
        <v>1691</v>
      </c>
      <c r="K51" s="341"/>
    </row>
    <row r="52" spans="1:11" s="155" customFormat="1" ht="16.5" customHeight="1">
      <c r="A52" s="337">
        <v>43</v>
      </c>
      <c r="B52" s="257" t="s">
        <v>1506</v>
      </c>
      <c r="C52" s="258" t="s">
        <v>63</v>
      </c>
      <c r="D52" s="258" t="s">
        <v>1006</v>
      </c>
      <c r="E52" s="264" t="s">
        <v>83</v>
      </c>
      <c r="F52" s="259" t="s">
        <v>11</v>
      </c>
      <c r="G52" s="265"/>
      <c r="H52" s="265"/>
      <c r="I52" s="276"/>
      <c r="J52" s="281" t="s">
        <v>1691</v>
      </c>
      <c r="K52" s="341"/>
    </row>
    <row r="53" spans="1:11" s="155" customFormat="1" ht="16.5" customHeight="1">
      <c r="A53" s="337">
        <v>44</v>
      </c>
      <c r="B53" s="257" t="s">
        <v>1506</v>
      </c>
      <c r="C53" s="258" t="s">
        <v>63</v>
      </c>
      <c r="D53" s="258" t="s">
        <v>1007</v>
      </c>
      <c r="E53" s="264" t="s">
        <v>85</v>
      </c>
      <c r="F53" s="259" t="s">
        <v>11</v>
      </c>
      <c r="G53" s="265"/>
      <c r="H53" s="265"/>
      <c r="I53" s="276"/>
      <c r="J53" s="281" t="s">
        <v>1692</v>
      </c>
      <c r="K53" s="341"/>
    </row>
    <row r="54" spans="1:11" s="155" customFormat="1" ht="16.5" customHeight="1">
      <c r="A54" s="337">
        <v>45</v>
      </c>
      <c r="B54" s="257" t="s">
        <v>1506</v>
      </c>
      <c r="C54" s="258" t="s">
        <v>63</v>
      </c>
      <c r="D54" s="258" t="s">
        <v>1008</v>
      </c>
      <c r="E54" s="264" t="s">
        <v>87</v>
      </c>
      <c r="F54" s="259" t="s">
        <v>11</v>
      </c>
      <c r="G54" s="265"/>
      <c r="H54" s="265"/>
      <c r="I54" s="276"/>
      <c r="J54" s="281" t="s">
        <v>1705</v>
      </c>
      <c r="K54" s="341"/>
    </row>
    <row r="55" spans="1:11" s="155" customFormat="1" ht="16.5" customHeight="1">
      <c r="A55" s="337">
        <v>46</v>
      </c>
      <c r="B55" s="257" t="s">
        <v>1506</v>
      </c>
      <c r="C55" s="258" t="s">
        <v>63</v>
      </c>
      <c r="D55" s="258" t="s">
        <v>88</v>
      </c>
      <c r="E55" s="264" t="s">
        <v>89</v>
      </c>
      <c r="F55" s="259" t="s">
        <v>11</v>
      </c>
      <c r="G55" s="265"/>
      <c r="H55" s="265"/>
      <c r="I55" s="276"/>
      <c r="J55" s="281" t="s">
        <v>1693</v>
      </c>
      <c r="K55" s="341"/>
    </row>
    <row r="56" spans="1:11" s="155" customFormat="1" ht="16.5" customHeight="1">
      <c r="A56" s="337">
        <v>47</v>
      </c>
      <c r="B56" s="257" t="s">
        <v>1506</v>
      </c>
      <c r="C56" s="258" t="s">
        <v>63</v>
      </c>
      <c r="D56" s="258" t="s">
        <v>90</v>
      </c>
      <c r="E56" s="264" t="s">
        <v>89</v>
      </c>
      <c r="F56" s="259" t="s">
        <v>11</v>
      </c>
      <c r="G56" s="265"/>
      <c r="H56" s="265"/>
      <c r="I56" s="276"/>
      <c r="J56" s="280" t="s">
        <v>1694</v>
      </c>
      <c r="K56" s="341"/>
    </row>
    <row r="57" spans="1:11" s="155" customFormat="1" ht="16.5" customHeight="1">
      <c r="A57" s="337">
        <v>48</v>
      </c>
      <c r="B57" s="257" t="s">
        <v>1506</v>
      </c>
      <c r="C57" s="258" t="s">
        <v>63</v>
      </c>
      <c r="D57" s="258" t="s">
        <v>1009</v>
      </c>
      <c r="E57" s="264" t="s">
        <v>87</v>
      </c>
      <c r="F57" s="259" t="s">
        <v>11</v>
      </c>
      <c r="G57" s="265"/>
      <c r="H57" s="265"/>
      <c r="I57" s="276"/>
      <c r="J57" s="280" t="s">
        <v>1695</v>
      </c>
      <c r="K57" s="341"/>
    </row>
    <row r="58" spans="1:11" s="155" customFormat="1" ht="16.5" customHeight="1">
      <c r="A58" s="337">
        <v>49</v>
      </c>
      <c r="B58" s="257" t="s">
        <v>1506</v>
      </c>
      <c r="C58" s="258" t="s">
        <v>63</v>
      </c>
      <c r="D58" s="258" t="s">
        <v>92</v>
      </c>
      <c r="E58" s="264" t="s">
        <v>87</v>
      </c>
      <c r="F58" s="259" t="s">
        <v>11</v>
      </c>
      <c r="G58" s="265"/>
      <c r="H58" s="265"/>
      <c r="I58" s="276"/>
      <c r="J58" s="280" t="s">
        <v>1695</v>
      </c>
      <c r="K58" s="341"/>
    </row>
    <row r="59" spans="1:11" s="155" customFormat="1" ht="16.5" customHeight="1">
      <c r="A59" s="337">
        <v>50</v>
      </c>
      <c r="B59" s="257" t="s">
        <v>1506</v>
      </c>
      <c r="C59" s="258" t="s">
        <v>63</v>
      </c>
      <c r="D59" s="258" t="s">
        <v>1010</v>
      </c>
      <c r="E59" s="264" t="s">
        <v>87</v>
      </c>
      <c r="F59" s="259" t="s">
        <v>11</v>
      </c>
      <c r="G59" s="265"/>
      <c r="H59" s="265"/>
      <c r="I59" s="276"/>
      <c r="J59" s="280" t="s">
        <v>1694</v>
      </c>
      <c r="K59" s="341"/>
    </row>
    <row r="60" spans="1:11" s="155" customFormat="1" ht="16.5" customHeight="1">
      <c r="A60" s="337">
        <v>51</v>
      </c>
      <c r="B60" s="257" t="s">
        <v>1506</v>
      </c>
      <c r="C60" s="258" t="s">
        <v>63</v>
      </c>
      <c r="D60" s="258" t="s">
        <v>1011</v>
      </c>
      <c r="E60" s="264" t="s">
        <v>87</v>
      </c>
      <c r="F60" s="259" t="s">
        <v>11</v>
      </c>
      <c r="G60" s="265"/>
      <c r="H60" s="265"/>
      <c r="I60" s="276"/>
      <c r="J60" s="281" t="s">
        <v>1696</v>
      </c>
      <c r="K60" s="341"/>
    </row>
    <row r="61" spans="1:11" s="155" customFormat="1" ht="16.5" customHeight="1">
      <c r="A61" s="337">
        <v>52</v>
      </c>
      <c r="B61" s="257" t="s">
        <v>1506</v>
      </c>
      <c r="C61" s="258" t="s">
        <v>63</v>
      </c>
      <c r="D61" s="258" t="s">
        <v>1012</v>
      </c>
      <c r="E61" s="264" t="s">
        <v>96</v>
      </c>
      <c r="F61" s="259" t="s">
        <v>11</v>
      </c>
      <c r="G61" s="265"/>
      <c r="H61" s="265"/>
      <c r="I61" s="276"/>
      <c r="J61" s="280" t="s">
        <v>1706</v>
      </c>
      <c r="K61" s="341"/>
    </row>
    <row r="62" spans="1:11" s="155" customFormat="1" ht="16.5" customHeight="1">
      <c r="A62" s="337">
        <v>53</v>
      </c>
      <c r="B62" s="257" t="s">
        <v>1506</v>
      </c>
      <c r="C62" s="258" t="s">
        <v>63</v>
      </c>
      <c r="D62" s="258" t="s">
        <v>97</v>
      </c>
      <c r="E62" s="264" t="s">
        <v>98</v>
      </c>
      <c r="F62" s="259" t="s">
        <v>11</v>
      </c>
      <c r="G62" s="265"/>
      <c r="H62" s="265"/>
      <c r="I62" s="276"/>
      <c r="J62" s="280" t="s">
        <v>1706</v>
      </c>
      <c r="K62" s="341"/>
    </row>
    <row r="63" spans="1:11" s="155" customFormat="1" ht="16.5" customHeight="1">
      <c r="A63" s="337">
        <v>54</v>
      </c>
      <c r="B63" s="257" t="s">
        <v>1506</v>
      </c>
      <c r="C63" s="258" t="s">
        <v>63</v>
      </c>
      <c r="D63" s="258" t="s">
        <v>99</v>
      </c>
      <c r="E63" s="264" t="s">
        <v>100</v>
      </c>
      <c r="F63" s="152" t="s">
        <v>10</v>
      </c>
      <c r="G63" s="265"/>
      <c r="H63" s="265"/>
      <c r="I63" s="276"/>
      <c r="J63" s="890" t="s">
        <v>1927</v>
      </c>
      <c r="K63" s="891" t="s">
        <v>1928</v>
      </c>
    </row>
    <row r="64" spans="1:11" s="155" customFormat="1" ht="16.5" customHeight="1">
      <c r="A64" s="337">
        <v>55</v>
      </c>
      <c r="B64" s="257" t="s">
        <v>1506</v>
      </c>
      <c r="C64" s="258" t="s">
        <v>63</v>
      </c>
      <c r="D64" s="258" t="s">
        <v>1013</v>
      </c>
      <c r="E64" s="264" t="s">
        <v>62</v>
      </c>
      <c r="F64" s="152" t="s">
        <v>10</v>
      </c>
      <c r="G64" s="265"/>
      <c r="H64" s="265"/>
      <c r="I64" s="276"/>
      <c r="J64" s="890"/>
      <c r="K64" s="891"/>
    </row>
    <row r="65" spans="1:12" s="155" customFormat="1" ht="16.5" customHeight="1">
      <c r="A65" s="337">
        <v>56</v>
      </c>
      <c r="B65" s="257" t="s">
        <v>1506</v>
      </c>
      <c r="C65" s="258" t="s">
        <v>63</v>
      </c>
      <c r="D65" s="258" t="s">
        <v>103</v>
      </c>
      <c r="E65" s="264" t="s">
        <v>104</v>
      </c>
      <c r="F65" s="152" t="s">
        <v>10</v>
      </c>
      <c r="G65" s="265"/>
      <c r="H65" s="265"/>
      <c r="I65" s="276"/>
      <c r="J65" s="890"/>
      <c r="K65" s="891"/>
    </row>
    <row r="66" spans="1:12" s="155" customFormat="1" ht="16.5" customHeight="1">
      <c r="A66" s="337">
        <v>57</v>
      </c>
      <c r="B66" s="257" t="s">
        <v>1506</v>
      </c>
      <c r="C66" s="258" t="s">
        <v>63</v>
      </c>
      <c r="D66" s="258" t="s">
        <v>1014</v>
      </c>
      <c r="E66" s="264" t="s">
        <v>89</v>
      </c>
      <c r="F66" s="152" t="s">
        <v>10</v>
      </c>
      <c r="G66" s="265"/>
      <c r="H66" s="265"/>
      <c r="I66" s="276"/>
      <c r="J66" s="890"/>
      <c r="K66" s="891"/>
    </row>
    <row r="67" spans="1:12" s="155" customFormat="1" ht="16.5" customHeight="1">
      <c r="A67" s="337">
        <v>58</v>
      </c>
      <c r="B67" s="257" t="s">
        <v>1506</v>
      </c>
      <c r="C67" s="258" t="s">
        <v>63</v>
      </c>
      <c r="D67" s="258" t="s">
        <v>1015</v>
      </c>
      <c r="E67" s="264" t="s">
        <v>62</v>
      </c>
      <c r="F67" s="152" t="s">
        <v>10</v>
      </c>
      <c r="G67" s="265"/>
      <c r="H67" s="265"/>
      <c r="I67" s="276"/>
      <c r="J67" s="890"/>
      <c r="K67" s="891"/>
    </row>
    <row r="68" spans="1:12" s="155" customFormat="1" ht="16.5" customHeight="1">
      <c r="A68" s="337">
        <v>59</v>
      </c>
      <c r="B68" s="257" t="s">
        <v>1506</v>
      </c>
      <c r="C68" s="258" t="s">
        <v>63</v>
      </c>
      <c r="D68" s="258" t="s">
        <v>1016</v>
      </c>
      <c r="E68" s="264" t="s">
        <v>71</v>
      </c>
      <c r="F68" s="152" t="s">
        <v>10</v>
      </c>
      <c r="G68" s="265"/>
      <c r="H68" s="265"/>
      <c r="I68" s="276"/>
      <c r="J68" s="890"/>
      <c r="K68" s="891"/>
    </row>
    <row r="69" spans="1:12" s="155" customFormat="1" ht="16.5" customHeight="1">
      <c r="A69" s="337">
        <v>60</v>
      </c>
      <c r="B69" s="257" t="s">
        <v>1506</v>
      </c>
      <c r="C69" s="258" t="s">
        <v>63</v>
      </c>
      <c r="D69" s="258" t="s">
        <v>108</v>
      </c>
      <c r="E69" s="264" t="s">
        <v>89</v>
      </c>
      <c r="F69" s="152" t="s">
        <v>10</v>
      </c>
      <c r="G69" s="265"/>
      <c r="H69" s="265"/>
      <c r="I69" s="276"/>
      <c r="J69" s="890"/>
      <c r="K69" s="891"/>
    </row>
    <row r="70" spans="1:12" s="155" customFormat="1" ht="16.5" customHeight="1">
      <c r="A70" s="337">
        <v>61</v>
      </c>
      <c r="B70" s="257" t="s">
        <v>1506</v>
      </c>
      <c r="C70" s="258" t="s">
        <v>63</v>
      </c>
      <c r="D70" s="258" t="s">
        <v>109</v>
      </c>
      <c r="E70" s="264" t="s">
        <v>110</v>
      </c>
      <c r="F70" s="152" t="s">
        <v>10</v>
      </c>
      <c r="G70" s="265"/>
      <c r="H70" s="265"/>
      <c r="I70" s="276"/>
      <c r="J70" s="890"/>
      <c r="K70" s="891"/>
    </row>
    <row r="71" spans="1:12" s="155" customFormat="1" ht="16.5" customHeight="1">
      <c r="A71" s="337">
        <v>62</v>
      </c>
      <c r="B71" s="257" t="s">
        <v>1506</v>
      </c>
      <c r="C71" s="258" t="s">
        <v>63</v>
      </c>
      <c r="D71" s="258" t="s">
        <v>1017</v>
      </c>
      <c r="E71" s="264"/>
      <c r="F71" s="152" t="s">
        <v>10</v>
      </c>
      <c r="G71" s="265"/>
      <c r="H71" s="265"/>
      <c r="I71" s="276"/>
      <c r="J71" s="282" t="s">
        <v>1018</v>
      </c>
      <c r="K71" s="891"/>
    </row>
    <row r="72" spans="1:12" s="155" customFormat="1" ht="16.5" customHeight="1">
      <c r="A72" s="337">
        <v>63</v>
      </c>
      <c r="B72" s="257" t="s">
        <v>1506</v>
      </c>
      <c r="C72" s="258" t="s">
        <v>284</v>
      </c>
      <c r="D72" s="258" t="s">
        <v>1168</v>
      </c>
      <c r="E72" s="264"/>
      <c r="F72" s="259" t="s">
        <v>11</v>
      </c>
      <c r="G72" s="265"/>
      <c r="H72" s="265"/>
      <c r="I72" s="276"/>
      <c r="J72" s="279" t="s">
        <v>3033</v>
      </c>
      <c r="K72" s="341"/>
    </row>
    <row r="73" spans="1:12" s="155" customFormat="1" ht="16.5" customHeight="1">
      <c r="A73" s="337">
        <v>64</v>
      </c>
      <c r="B73" s="257" t="s">
        <v>1506</v>
      </c>
      <c r="C73" s="258" t="s">
        <v>284</v>
      </c>
      <c r="D73" s="258" t="s">
        <v>2920</v>
      </c>
      <c r="E73" s="264"/>
      <c r="F73" s="259" t="s">
        <v>11</v>
      </c>
      <c r="G73" s="265"/>
      <c r="H73" s="265"/>
      <c r="I73" s="276"/>
      <c r="J73" s="279" t="s">
        <v>1249</v>
      </c>
      <c r="K73" s="341"/>
    </row>
    <row r="74" spans="1:12" s="155" customFormat="1" ht="16.5" customHeight="1">
      <c r="A74" s="337">
        <v>65</v>
      </c>
      <c r="B74" s="257" t="s">
        <v>1506</v>
      </c>
      <c r="C74" s="258" t="s">
        <v>284</v>
      </c>
      <c r="D74" s="258" t="s">
        <v>2919</v>
      </c>
      <c r="E74" s="264"/>
      <c r="F74" s="259" t="s">
        <v>11</v>
      </c>
      <c r="G74" s="265"/>
      <c r="H74" s="265"/>
      <c r="I74" s="276"/>
      <c r="J74" s="279"/>
      <c r="K74" s="341"/>
    </row>
    <row r="75" spans="1:12" s="155" customFormat="1" ht="16.5" customHeight="1">
      <c r="A75" s="337">
        <v>66</v>
      </c>
      <c r="B75" s="257" t="s">
        <v>1506</v>
      </c>
      <c r="C75" s="258" t="s">
        <v>284</v>
      </c>
      <c r="D75" s="258" t="s">
        <v>960</v>
      </c>
      <c r="E75" s="264"/>
      <c r="F75" s="259" t="s">
        <v>11</v>
      </c>
      <c r="G75" s="265"/>
      <c r="H75" s="265"/>
      <c r="I75" s="276"/>
      <c r="J75" s="279" t="s">
        <v>2921</v>
      </c>
      <c r="K75" s="341"/>
    </row>
    <row r="76" spans="1:12" s="155" customFormat="1" ht="16.5" customHeight="1">
      <c r="A76" s="337">
        <v>67</v>
      </c>
      <c r="B76" s="257" t="s">
        <v>1506</v>
      </c>
      <c r="C76" s="258" t="s">
        <v>284</v>
      </c>
      <c r="D76" s="258" t="s">
        <v>2786</v>
      </c>
      <c r="E76" s="637" t="s">
        <v>2787</v>
      </c>
      <c r="F76" s="259" t="s">
        <v>11</v>
      </c>
      <c r="G76" s="283"/>
      <c r="H76" s="283"/>
      <c r="I76" s="284"/>
      <c r="J76" s="892" t="s">
        <v>1929</v>
      </c>
      <c r="K76" s="341"/>
      <c r="L76" s="157"/>
    </row>
    <row r="77" spans="1:12" s="155" customFormat="1" ht="16.5" customHeight="1">
      <c r="A77" s="337">
        <v>68</v>
      </c>
      <c r="B77" s="257" t="s">
        <v>1506</v>
      </c>
      <c r="C77" s="258" t="s">
        <v>284</v>
      </c>
      <c r="D77" s="258" t="s">
        <v>2788</v>
      </c>
      <c r="E77" s="637" t="s">
        <v>2789</v>
      </c>
      <c r="F77" s="259" t="s">
        <v>11</v>
      </c>
      <c r="G77" s="283"/>
      <c r="H77" s="283"/>
      <c r="I77" s="284"/>
      <c r="J77" s="893"/>
      <c r="K77" s="341"/>
      <c r="L77" s="157"/>
    </row>
    <row r="78" spans="1:12" s="155" customFormat="1" ht="16.5" customHeight="1">
      <c r="A78" s="337">
        <v>69</v>
      </c>
      <c r="B78" s="257" t="s">
        <v>1506</v>
      </c>
      <c r="C78" s="258" t="s">
        <v>284</v>
      </c>
      <c r="D78" s="258" t="s">
        <v>2790</v>
      </c>
      <c r="E78" s="637" t="s">
        <v>2791</v>
      </c>
      <c r="F78" s="259" t="s">
        <v>11</v>
      </c>
      <c r="G78" s="283"/>
      <c r="H78" s="283"/>
      <c r="I78" s="284"/>
      <c r="J78" s="893"/>
      <c r="K78" s="341"/>
      <c r="L78" s="157"/>
    </row>
    <row r="79" spans="1:12" s="155" customFormat="1" ht="16.5" customHeight="1">
      <c r="A79" s="337">
        <v>70</v>
      </c>
      <c r="B79" s="257" t="s">
        <v>1506</v>
      </c>
      <c r="C79" s="258" t="s">
        <v>284</v>
      </c>
      <c r="D79" s="258" t="s">
        <v>2792</v>
      </c>
      <c r="E79" s="637" t="s">
        <v>2793</v>
      </c>
      <c r="F79" s="259" t="s">
        <v>11</v>
      </c>
      <c r="G79" s="283"/>
      <c r="H79" s="283"/>
      <c r="I79" s="284"/>
      <c r="J79" s="893"/>
      <c r="K79" s="341"/>
      <c r="L79" s="157"/>
    </row>
    <row r="80" spans="1:12" s="155" customFormat="1" ht="16.5" customHeight="1">
      <c r="A80" s="337">
        <v>71</v>
      </c>
      <c r="B80" s="257" t="s">
        <v>1506</v>
      </c>
      <c r="C80" s="258" t="s">
        <v>284</v>
      </c>
      <c r="D80" s="258" t="s">
        <v>2794</v>
      </c>
      <c r="E80" s="637" t="s">
        <v>2795</v>
      </c>
      <c r="F80" s="259" t="s">
        <v>11</v>
      </c>
      <c r="G80" s="283"/>
      <c r="H80" s="283"/>
      <c r="I80" s="284"/>
      <c r="J80" s="893"/>
      <c r="K80" s="341"/>
      <c r="L80" s="157"/>
    </row>
    <row r="81" spans="1:12" s="155" customFormat="1" ht="16.5" customHeight="1">
      <c r="A81" s="337">
        <v>72</v>
      </c>
      <c r="B81" s="257" t="s">
        <v>1506</v>
      </c>
      <c r="C81" s="258" t="s">
        <v>284</v>
      </c>
      <c r="D81" s="258" t="s">
        <v>2796</v>
      </c>
      <c r="E81" s="637" t="s">
        <v>2797</v>
      </c>
      <c r="F81" s="259" t="s">
        <v>11</v>
      </c>
      <c r="G81" s="283"/>
      <c r="H81" s="283"/>
      <c r="I81" s="284"/>
      <c r="J81" s="893"/>
      <c r="K81" s="341"/>
      <c r="L81" s="157"/>
    </row>
    <row r="82" spans="1:12" s="155" customFormat="1" ht="16.5" customHeight="1">
      <c r="A82" s="337">
        <v>73</v>
      </c>
      <c r="B82" s="257" t="s">
        <v>1506</v>
      </c>
      <c r="C82" s="258" t="s">
        <v>284</v>
      </c>
      <c r="D82" s="258" t="s">
        <v>2798</v>
      </c>
      <c r="E82" s="637" t="s">
        <v>1660</v>
      </c>
      <c r="F82" s="259" t="s">
        <v>11</v>
      </c>
      <c r="G82" s="283"/>
      <c r="H82" s="283"/>
      <c r="I82" s="284"/>
      <c r="J82" s="893"/>
      <c r="K82" s="341"/>
      <c r="L82" s="157"/>
    </row>
    <row r="83" spans="1:12" s="155" customFormat="1" ht="16.5" customHeight="1">
      <c r="A83" s="337">
        <v>74</v>
      </c>
      <c r="B83" s="257" t="s">
        <v>1506</v>
      </c>
      <c r="C83" s="258" t="s">
        <v>284</v>
      </c>
      <c r="D83" s="258" t="s">
        <v>2799</v>
      </c>
      <c r="E83" s="637" t="s">
        <v>1946</v>
      </c>
      <c r="F83" s="259" t="s">
        <v>11</v>
      </c>
      <c r="G83" s="283"/>
      <c r="H83" s="283"/>
      <c r="I83" s="284"/>
      <c r="J83" s="893"/>
      <c r="K83" s="341"/>
      <c r="L83" s="157"/>
    </row>
    <row r="84" spans="1:12" s="155" customFormat="1" ht="16.5" customHeight="1">
      <c r="A84" s="337">
        <v>75</v>
      </c>
      <c r="B84" s="257" t="s">
        <v>1506</v>
      </c>
      <c r="C84" s="258" t="s">
        <v>284</v>
      </c>
      <c r="D84" s="258" t="s">
        <v>2800</v>
      </c>
      <c r="E84" s="637" t="s">
        <v>2801</v>
      </c>
      <c r="F84" s="259" t="s">
        <v>11</v>
      </c>
      <c r="G84" s="283"/>
      <c r="H84" s="283"/>
      <c r="I84" s="284"/>
      <c r="J84" s="893"/>
      <c r="K84" s="341"/>
      <c r="L84" s="157"/>
    </row>
    <row r="85" spans="1:12" s="155" customFormat="1" ht="16.5" customHeight="1">
      <c r="A85" s="337">
        <v>76</v>
      </c>
      <c r="B85" s="257" t="s">
        <v>1506</v>
      </c>
      <c r="C85" s="258" t="s">
        <v>284</v>
      </c>
      <c r="D85" s="258" t="s">
        <v>2802</v>
      </c>
      <c r="E85" s="637" t="s">
        <v>1660</v>
      </c>
      <c r="F85" s="259" t="s">
        <v>11</v>
      </c>
      <c r="G85" s="283"/>
      <c r="H85" s="283"/>
      <c r="I85" s="284"/>
      <c r="J85" s="893"/>
      <c r="K85" s="341"/>
      <c r="L85" s="157"/>
    </row>
    <row r="86" spans="1:12" s="155" customFormat="1" ht="16.5" customHeight="1">
      <c r="A86" s="337">
        <v>77</v>
      </c>
      <c r="B86" s="257" t="s">
        <v>1506</v>
      </c>
      <c r="C86" s="258" t="s">
        <v>284</v>
      </c>
      <c r="D86" s="258" t="s">
        <v>2803</v>
      </c>
      <c r="E86" s="637" t="s">
        <v>2804</v>
      </c>
      <c r="F86" s="259" t="s">
        <v>11</v>
      </c>
      <c r="G86" s="283"/>
      <c r="H86" s="283"/>
      <c r="I86" s="284"/>
      <c r="J86" s="893"/>
      <c r="K86" s="341"/>
      <c r="L86" s="157"/>
    </row>
    <row r="87" spans="1:12" s="155" customFormat="1" ht="16.5" customHeight="1">
      <c r="A87" s="337">
        <v>78</v>
      </c>
      <c r="B87" s="257" t="s">
        <v>1506</v>
      </c>
      <c r="C87" s="258" t="s">
        <v>284</v>
      </c>
      <c r="D87" s="258" t="s">
        <v>2805</v>
      </c>
      <c r="E87" s="637" t="s">
        <v>1661</v>
      </c>
      <c r="F87" s="259" t="s">
        <v>11</v>
      </c>
      <c r="G87" s="283"/>
      <c r="H87" s="283"/>
      <c r="I87" s="284"/>
      <c r="J87" s="893"/>
      <c r="K87" s="341"/>
      <c r="L87" s="157"/>
    </row>
    <row r="88" spans="1:12" s="155" customFormat="1" ht="16.5" customHeight="1">
      <c r="A88" s="337">
        <v>79</v>
      </c>
      <c r="B88" s="257" t="s">
        <v>1506</v>
      </c>
      <c r="C88" s="258" t="s">
        <v>284</v>
      </c>
      <c r="D88" s="258" t="s">
        <v>2806</v>
      </c>
      <c r="E88" s="637" t="s">
        <v>2807</v>
      </c>
      <c r="F88" s="259" t="s">
        <v>11</v>
      </c>
      <c r="G88" s="283"/>
      <c r="H88" s="283"/>
      <c r="I88" s="284"/>
      <c r="J88" s="893"/>
      <c r="K88" s="341"/>
      <c r="L88" s="157"/>
    </row>
    <row r="89" spans="1:12" s="155" customFormat="1" ht="16.5" customHeight="1">
      <c r="A89" s="337">
        <v>80</v>
      </c>
      <c r="B89" s="257" t="s">
        <v>1506</v>
      </c>
      <c r="C89" s="258" t="s">
        <v>284</v>
      </c>
      <c r="D89" s="258" t="s">
        <v>2808</v>
      </c>
      <c r="E89" s="637" t="s">
        <v>2809</v>
      </c>
      <c r="F89" s="259" t="s">
        <v>11</v>
      </c>
      <c r="G89" s="283"/>
      <c r="H89" s="283"/>
      <c r="I89" s="284"/>
      <c r="J89" s="893"/>
      <c r="K89" s="341"/>
      <c r="L89" s="157"/>
    </row>
    <row r="90" spans="1:12" s="155" customFormat="1" ht="16.5" customHeight="1">
      <c r="A90" s="337">
        <v>81</v>
      </c>
      <c r="B90" s="257" t="s">
        <v>1506</v>
      </c>
      <c r="C90" s="258" t="s">
        <v>284</v>
      </c>
      <c r="D90" s="258" t="s">
        <v>2810</v>
      </c>
      <c r="E90" s="637" t="s">
        <v>2811</v>
      </c>
      <c r="F90" s="259" t="s">
        <v>11</v>
      </c>
      <c r="G90" s="283"/>
      <c r="H90" s="283"/>
      <c r="I90" s="284"/>
      <c r="J90" s="893"/>
      <c r="K90" s="341"/>
      <c r="L90" s="157"/>
    </row>
    <row r="91" spans="1:12" s="155" customFormat="1" ht="16.5" customHeight="1">
      <c r="A91" s="337">
        <v>82</v>
      </c>
      <c r="B91" s="257" t="s">
        <v>1506</v>
      </c>
      <c r="C91" s="258" t="s">
        <v>284</v>
      </c>
      <c r="D91" s="258" t="s">
        <v>2812</v>
      </c>
      <c r="E91" s="637" t="s">
        <v>2813</v>
      </c>
      <c r="F91" s="259" t="s">
        <v>11</v>
      </c>
      <c r="G91" s="283"/>
      <c r="H91" s="283"/>
      <c r="I91" s="284"/>
      <c r="J91" s="893"/>
      <c r="K91" s="341"/>
      <c r="L91" s="157"/>
    </row>
    <row r="92" spans="1:12" s="155" customFormat="1" ht="16.5" customHeight="1">
      <c r="A92" s="337">
        <v>83</v>
      </c>
      <c r="B92" s="257" t="s">
        <v>1506</v>
      </c>
      <c r="C92" s="258" t="s">
        <v>284</v>
      </c>
      <c r="D92" s="258" t="s">
        <v>2814</v>
      </c>
      <c r="E92" s="637" t="s">
        <v>2815</v>
      </c>
      <c r="F92" s="259" t="s">
        <v>11</v>
      </c>
      <c r="G92" s="283"/>
      <c r="H92" s="283"/>
      <c r="I92" s="284"/>
      <c r="J92" s="893"/>
      <c r="K92" s="341"/>
      <c r="L92" s="157"/>
    </row>
    <row r="93" spans="1:12" s="155" customFormat="1" ht="16.5" customHeight="1">
      <c r="A93" s="337">
        <v>84</v>
      </c>
      <c r="B93" s="257" t="s">
        <v>1506</v>
      </c>
      <c r="C93" s="258" t="s">
        <v>284</v>
      </c>
      <c r="D93" s="258" t="s">
        <v>2816</v>
      </c>
      <c r="E93" s="637" t="s">
        <v>2797</v>
      </c>
      <c r="F93" s="259" t="s">
        <v>11</v>
      </c>
      <c r="G93" s="283"/>
      <c r="H93" s="283"/>
      <c r="I93" s="284"/>
      <c r="J93" s="893"/>
      <c r="K93" s="341"/>
      <c r="L93" s="157"/>
    </row>
    <row r="94" spans="1:12" s="155" customFormat="1" ht="16.5" customHeight="1">
      <c r="A94" s="337">
        <v>85</v>
      </c>
      <c r="B94" s="257" t="s">
        <v>1506</v>
      </c>
      <c r="C94" s="258" t="s">
        <v>284</v>
      </c>
      <c r="D94" s="258" t="s">
        <v>2817</v>
      </c>
      <c r="E94" s="637" t="s">
        <v>1946</v>
      </c>
      <c r="F94" s="259" t="s">
        <v>11</v>
      </c>
      <c r="G94" s="283"/>
      <c r="H94" s="283"/>
      <c r="I94" s="284"/>
      <c r="J94" s="893"/>
      <c r="K94" s="341"/>
      <c r="L94" s="157"/>
    </row>
    <row r="95" spans="1:12" s="155" customFormat="1" ht="16.5" customHeight="1">
      <c r="A95" s="337">
        <v>86</v>
      </c>
      <c r="B95" s="257" t="s">
        <v>1506</v>
      </c>
      <c r="C95" s="258" t="s">
        <v>284</v>
      </c>
      <c r="D95" s="258" t="s">
        <v>2818</v>
      </c>
      <c r="E95" s="637" t="s">
        <v>2819</v>
      </c>
      <c r="F95" s="259" t="s">
        <v>11</v>
      </c>
      <c r="G95" s="283"/>
      <c r="H95" s="283"/>
      <c r="I95" s="284"/>
      <c r="J95" s="893"/>
      <c r="K95" s="341"/>
      <c r="L95" s="157"/>
    </row>
    <row r="96" spans="1:12" s="155" customFormat="1" ht="16.5" customHeight="1">
      <c r="A96" s="337">
        <v>87</v>
      </c>
      <c r="B96" s="257" t="s">
        <v>1506</v>
      </c>
      <c r="C96" s="258" t="s">
        <v>284</v>
      </c>
      <c r="D96" s="258" t="s">
        <v>2820</v>
      </c>
      <c r="E96" s="637" t="s">
        <v>1664</v>
      </c>
      <c r="F96" s="259" t="s">
        <v>11</v>
      </c>
      <c r="G96" s="283"/>
      <c r="H96" s="283"/>
      <c r="I96" s="284"/>
      <c r="J96" s="893"/>
      <c r="K96" s="341"/>
      <c r="L96" s="157"/>
    </row>
    <row r="97" spans="1:12" s="155" customFormat="1" ht="16.5" customHeight="1">
      <c r="A97" s="337">
        <v>88</v>
      </c>
      <c r="B97" s="257" t="s">
        <v>1506</v>
      </c>
      <c r="C97" s="258" t="s">
        <v>284</v>
      </c>
      <c r="D97" s="258" t="s">
        <v>2821</v>
      </c>
      <c r="E97" s="637" t="s">
        <v>2822</v>
      </c>
      <c r="F97" s="259" t="s">
        <v>11</v>
      </c>
      <c r="G97" s="283"/>
      <c r="H97" s="283"/>
      <c r="I97" s="284"/>
      <c r="J97" s="893"/>
      <c r="K97" s="341"/>
      <c r="L97" s="157"/>
    </row>
    <row r="98" spans="1:12" s="155" customFormat="1" ht="16.5" customHeight="1">
      <c r="A98" s="337">
        <v>89</v>
      </c>
      <c r="B98" s="257" t="s">
        <v>1506</v>
      </c>
      <c r="C98" s="258" t="s">
        <v>284</v>
      </c>
      <c r="D98" s="258" t="s">
        <v>2823</v>
      </c>
      <c r="E98" s="637" t="s">
        <v>2797</v>
      </c>
      <c r="F98" s="259" t="s">
        <v>11</v>
      </c>
      <c r="G98" s="283"/>
      <c r="H98" s="283"/>
      <c r="I98" s="284"/>
      <c r="J98" s="893"/>
      <c r="K98" s="341"/>
      <c r="L98" s="157"/>
    </row>
    <row r="99" spans="1:12" s="155" customFormat="1" ht="16.5" customHeight="1">
      <c r="A99" s="337">
        <v>90</v>
      </c>
      <c r="B99" s="257" t="s">
        <v>1506</v>
      </c>
      <c r="C99" s="258" t="s">
        <v>284</v>
      </c>
      <c r="D99" s="258" t="s">
        <v>2824</v>
      </c>
      <c r="E99" s="637" t="s">
        <v>2825</v>
      </c>
      <c r="F99" s="259" t="s">
        <v>11</v>
      </c>
      <c r="G99" s="283"/>
      <c r="H99" s="283"/>
      <c r="I99" s="284"/>
      <c r="J99" s="893"/>
      <c r="K99" s="341"/>
      <c r="L99" s="157"/>
    </row>
    <row r="100" spans="1:12" s="155" customFormat="1" ht="16.5" customHeight="1">
      <c r="A100" s="337">
        <v>91</v>
      </c>
      <c r="B100" s="257" t="s">
        <v>1506</v>
      </c>
      <c r="C100" s="258" t="s">
        <v>284</v>
      </c>
      <c r="D100" s="258" t="s">
        <v>2826</v>
      </c>
      <c r="E100" s="637" t="s">
        <v>2010</v>
      </c>
      <c r="F100" s="259" t="s">
        <v>11</v>
      </c>
      <c r="G100" s="283"/>
      <c r="H100" s="283"/>
      <c r="I100" s="284"/>
      <c r="J100" s="893"/>
      <c r="K100" s="341"/>
      <c r="L100" s="157"/>
    </row>
    <row r="101" spans="1:12" s="155" customFormat="1" ht="16.5" customHeight="1">
      <c r="A101" s="337">
        <v>92</v>
      </c>
      <c r="B101" s="257" t="s">
        <v>1506</v>
      </c>
      <c r="C101" s="258" t="s">
        <v>284</v>
      </c>
      <c r="D101" s="258" t="s">
        <v>2827</v>
      </c>
      <c r="E101" s="637" t="s">
        <v>2010</v>
      </c>
      <c r="F101" s="259" t="s">
        <v>11</v>
      </c>
      <c r="G101" s="283"/>
      <c r="H101" s="283"/>
      <c r="I101" s="284"/>
      <c r="J101" s="893"/>
      <c r="K101" s="341"/>
      <c r="L101" s="158"/>
    </row>
    <row r="102" spans="1:12" s="155" customFormat="1" ht="16.5" customHeight="1">
      <c r="A102" s="337">
        <v>93</v>
      </c>
      <c r="B102" s="257" t="s">
        <v>1506</v>
      </c>
      <c r="C102" s="258" t="s">
        <v>284</v>
      </c>
      <c r="D102" s="258" t="s">
        <v>2828</v>
      </c>
      <c r="E102" s="637" t="s">
        <v>2010</v>
      </c>
      <c r="F102" s="259" t="s">
        <v>11</v>
      </c>
      <c r="G102" s="283"/>
      <c r="H102" s="283"/>
      <c r="I102" s="284"/>
      <c r="J102" s="893"/>
      <c r="K102" s="341"/>
      <c r="L102" s="158"/>
    </row>
    <row r="103" spans="1:12" s="155" customFormat="1" ht="16.5" customHeight="1">
      <c r="A103" s="337">
        <v>94</v>
      </c>
      <c r="B103" s="257" t="s">
        <v>1506</v>
      </c>
      <c r="C103" s="258" t="s">
        <v>284</v>
      </c>
      <c r="D103" s="258" t="s">
        <v>2829</v>
      </c>
      <c r="E103" s="637"/>
      <c r="F103" s="259" t="s">
        <v>11</v>
      </c>
      <c r="G103" s="283"/>
      <c r="H103" s="283"/>
      <c r="I103" s="284"/>
      <c r="J103" s="893"/>
      <c r="K103" s="341" t="s">
        <v>2935</v>
      </c>
      <c r="L103" s="158"/>
    </row>
    <row r="104" spans="1:12" s="155" customFormat="1" ht="16.5" customHeight="1">
      <c r="A104" s="337">
        <v>95</v>
      </c>
      <c r="B104" s="257" t="s">
        <v>1506</v>
      </c>
      <c r="C104" s="258" t="s">
        <v>284</v>
      </c>
      <c r="D104" s="258" t="s">
        <v>2830</v>
      </c>
      <c r="E104" s="637"/>
      <c r="F104" s="259" t="s">
        <v>11</v>
      </c>
      <c r="G104" s="283"/>
      <c r="H104" s="283"/>
      <c r="I104" s="284"/>
      <c r="J104" s="893"/>
      <c r="K104" s="341"/>
      <c r="L104" s="158"/>
    </row>
    <row r="105" spans="1:12" s="155" customFormat="1" ht="16.5" customHeight="1">
      <c r="A105" s="337">
        <v>96</v>
      </c>
      <c r="B105" s="257" t="s">
        <v>1506</v>
      </c>
      <c r="C105" s="258" t="s">
        <v>284</v>
      </c>
      <c r="D105" s="258" t="s">
        <v>2831</v>
      </c>
      <c r="E105" s="637"/>
      <c r="F105" s="259" t="s">
        <v>11</v>
      </c>
      <c r="G105" s="283"/>
      <c r="H105" s="283"/>
      <c r="I105" s="284"/>
      <c r="J105" s="893"/>
      <c r="K105" s="341"/>
      <c r="L105" s="158"/>
    </row>
    <row r="106" spans="1:12" s="155" customFormat="1" ht="16.5" customHeight="1">
      <c r="A106" s="337">
        <v>97</v>
      </c>
      <c r="B106" s="257" t="s">
        <v>1506</v>
      </c>
      <c r="C106" s="258" t="s">
        <v>284</v>
      </c>
      <c r="D106" s="258" t="s">
        <v>2832</v>
      </c>
      <c r="E106" s="637"/>
      <c r="F106" s="259" t="s">
        <v>11</v>
      </c>
      <c r="G106" s="283"/>
      <c r="H106" s="283"/>
      <c r="I106" s="284"/>
      <c r="J106" s="893"/>
      <c r="K106" s="341"/>
      <c r="L106" s="158"/>
    </row>
    <row r="107" spans="1:12" s="155" customFormat="1" ht="16.5" customHeight="1">
      <c r="A107" s="337">
        <v>98</v>
      </c>
      <c r="B107" s="257" t="s">
        <v>1506</v>
      </c>
      <c r="C107" s="258" t="s">
        <v>284</v>
      </c>
      <c r="D107" s="258" t="s">
        <v>2833</v>
      </c>
      <c r="E107" s="637"/>
      <c r="F107" s="259" t="s">
        <v>11</v>
      </c>
      <c r="G107" s="283"/>
      <c r="H107" s="283"/>
      <c r="I107" s="284"/>
      <c r="J107" s="893"/>
      <c r="K107" s="341" t="s">
        <v>2936</v>
      </c>
      <c r="L107" s="158"/>
    </row>
    <row r="108" spans="1:12" s="155" customFormat="1" ht="16.5" customHeight="1">
      <c r="A108" s="337">
        <v>99</v>
      </c>
      <c r="B108" s="257" t="s">
        <v>1506</v>
      </c>
      <c r="C108" s="258" t="s">
        <v>284</v>
      </c>
      <c r="D108" s="258" t="s">
        <v>961</v>
      </c>
      <c r="E108" s="319"/>
      <c r="F108" s="259" t="s">
        <v>11</v>
      </c>
      <c r="G108" s="283"/>
      <c r="H108" s="283"/>
      <c r="I108" s="284"/>
      <c r="J108" s="641" t="s">
        <v>2918</v>
      </c>
      <c r="K108" s="341"/>
      <c r="L108" s="159"/>
    </row>
    <row r="109" spans="1:12" s="155" customFormat="1" ht="18" customHeight="1">
      <c r="A109" s="337">
        <v>101</v>
      </c>
      <c r="B109" s="257" t="s">
        <v>1506</v>
      </c>
      <c r="C109" s="258" t="s">
        <v>1027</v>
      </c>
      <c r="D109" s="258" t="s">
        <v>1028</v>
      </c>
      <c r="E109" s="264" t="s">
        <v>1029</v>
      </c>
      <c r="F109" s="259" t="s">
        <v>11</v>
      </c>
      <c r="G109" s="265"/>
      <c r="H109" s="276"/>
      <c r="I109" s="276"/>
      <c r="J109" s="277" t="s">
        <v>1517</v>
      </c>
      <c r="K109" s="342"/>
    </row>
    <row r="110" spans="1:12" s="155" customFormat="1" ht="18" customHeight="1">
      <c r="A110" s="337">
        <v>102</v>
      </c>
      <c r="B110" s="257" t="s">
        <v>1506</v>
      </c>
      <c r="C110" s="258" t="s">
        <v>1027</v>
      </c>
      <c r="D110" s="258" t="s">
        <v>1030</v>
      </c>
      <c r="E110" s="264" t="s">
        <v>1031</v>
      </c>
      <c r="F110" s="259" t="s">
        <v>11</v>
      </c>
      <c r="G110" s="265"/>
      <c r="H110" s="276"/>
      <c r="I110" s="276"/>
      <c r="J110" s="277" t="s">
        <v>1518</v>
      </c>
      <c r="K110" s="342"/>
    </row>
    <row r="111" spans="1:12" s="155" customFormat="1" ht="18" customHeight="1">
      <c r="A111" s="337">
        <v>103</v>
      </c>
      <c r="B111" s="257" t="s">
        <v>1506</v>
      </c>
      <c r="C111" s="258" t="s">
        <v>1027</v>
      </c>
      <c r="D111" s="258" t="s">
        <v>1032</v>
      </c>
      <c r="E111" s="264"/>
      <c r="F111" s="259" t="s">
        <v>11</v>
      </c>
      <c r="G111" s="265"/>
      <c r="H111" s="276"/>
      <c r="I111" s="276"/>
      <c r="J111" s="277" t="s">
        <v>1519</v>
      </c>
      <c r="K111" s="342"/>
    </row>
    <row r="112" spans="1:12" s="155" customFormat="1" ht="18" customHeight="1">
      <c r="A112" s="337">
        <v>104</v>
      </c>
      <c r="B112" s="257" t="s">
        <v>1506</v>
      </c>
      <c r="C112" s="258" t="s">
        <v>1027</v>
      </c>
      <c r="D112" s="258" t="s">
        <v>1033</v>
      </c>
      <c r="E112" s="264" t="s">
        <v>974</v>
      </c>
      <c r="F112" s="259" t="s">
        <v>11</v>
      </c>
      <c r="G112" s="265"/>
      <c r="H112" s="276"/>
      <c r="I112" s="276"/>
      <c r="J112" s="277" t="s">
        <v>1520</v>
      </c>
      <c r="K112" s="342"/>
    </row>
    <row r="113" spans="1:11" s="155" customFormat="1" ht="18" customHeight="1">
      <c r="A113" s="337">
        <v>105</v>
      </c>
      <c r="B113" s="257" t="s">
        <v>1506</v>
      </c>
      <c r="C113" s="258" t="s">
        <v>1027</v>
      </c>
      <c r="D113" s="258" t="s">
        <v>1034</v>
      </c>
      <c r="E113" s="264"/>
      <c r="F113" s="259" t="s">
        <v>11</v>
      </c>
      <c r="G113" s="265"/>
      <c r="H113" s="276"/>
      <c r="I113" s="276"/>
      <c r="J113" s="277" t="s">
        <v>1521</v>
      </c>
      <c r="K113" s="342"/>
    </row>
    <row r="114" spans="1:11" s="155" customFormat="1" ht="18" customHeight="1">
      <c r="A114" s="337">
        <v>106</v>
      </c>
      <c r="B114" s="257" t="s">
        <v>1506</v>
      </c>
      <c r="C114" s="258" t="s">
        <v>1027</v>
      </c>
      <c r="D114" s="258" t="s">
        <v>1035</v>
      </c>
      <c r="E114" s="264"/>
      <c r="F114" s="259" t="s">
        <v>11</v>
      </c>
      <c r="G114" s="265"/>
      <c r="H114" s="276"/>
      <c r="I114" s="276"/>
      <c r="J114" s="277" t="s">
        <v>1522</v>
      </c>
      <c r="K114" s="342"/>
    </row>
    <row r="115" spans="1:11" s="155" customFormat="1" ht="18" customHeight="1">
      <c r="A115" s="337">
        <v>107</v>
      </c>
      <c r="B115" s="257" t="s">
        <v>1506</v>
      </c>
      <c r="C115" s="258" t="s">
        <v>1027</v>
      </c>
      <c r="D115" s="258" t="s">
        <v>1036</v>
      </c>
      <c r="E115" s="264"/>
      <c r="F115" s="259" t="s">
        <v>11</v>
      </c>
      <c r="G115" s="265"/>
      <c r="H115" s="276"/>
      <c r="I115" s="276"/>
      <c r="J115" s="277" t="s">
        <v>1523</v>
      </c>
      <c r="K115" s="342"/>
    </row>
    <row r="116" spans="1:11" s="155" customFormat="1" ht="18" customHeight="1">
      <c r="A116" s="337">
        <v>108</v>
      </c>
      <c r="B116" s="257" t="s">
        <v>1506</v>
      </c>
      <c r="C116" s="258" t="s">
        <v>1027</v>
      </c>
      <c r="D116" s="258" t="s">
        <v>1037</v>
      </c>
      <c r="E116" s="285" t="s">
        <v>1524</v>
      </c>
      <c r="F116" s="259" t="s">
        <v>11</v>
      </c>
      <c r="G116" s="265"/>
      <c r="H116" s="276"/>
      <c r="I116" s="276"/>
      <c r="J116" s="894" t="s">
        <v>1525</v>
      </c>
      <c r="K116" s="342"/>
    </row>
    <row r="117" spans="1:11" s="155" customFormat="1" ht="18" customHeight="1">
      <c r="A117" s="337">
        <v>109</v>
      </c>
      <c r="B117" s="257" t="s">
        <v>1506</v>
      </c>
      <c r="C117" s="258" t="s">
        <v>1027</v>
      </c>
      <c r="D117" s="258" t="s">
        <v>1462</v>
      </c>
      <c r="E117" s="264" t="s">
        <v>1526</v>
      </c>
      <c r="F117" s="259" t="s">
        <v>11</v>
      </c>
      <c r="G117" s="265"/>
      <c r="H117" s="276"/>
      <c r="I117" s="276"/>
      <c r="J117" s="894"/>
      <c r="K117" s="342"/>
    </row>
    <row r="118" spans="1:11" s="155" customFormat="1" ht="18" customHeight="1">
      <c r="A118" s="337">
        <v>110</v>
      </c>
      <c r="B118" s="257" t="s">
        <v>1506</v>
      </c>
      <c r="C118" s="258" t="s">
        <v>1027</v>
      </c>
      <c r="D118" s="258" t="s">
        <v>1527</v>
      </c>
      <c r="E118" s="264" t="s">
        <v>1040</v>
      </c>
      <c r="F118" s="259" t="s">
        <v>11</v>
      </c>
      <c r="G118" s="265"/>
      <c r="H118" s="276"/>
      <c r="I118" s="276"/>
      <c r="J118" s="894"/>
      <c r="K118" s="342"/>
    </row>
    <row r="119" spans="1:11" s="155" customFormat="1" ht="18" customHeight="1">
      <c r="A119" s="337">
        <v>111</v>
      </c>
      <c r="B119" s="257" t="s">
        <v>1506</v>
      </c>
      <c r="C119" s="258" t="s">
        <v>1027</v>
      </c>
      <c r="D119" s="258" t="s">
        <v>1463</v>
      </c>
      <c r="E119" s="264" t="s">
        <v>1041</v>
      </c>
      <c r="F119" s="259" t="s">
        <v>11</v>
      </c>
      <c r="G119" s="265"/>
      <c r="H119" s="276"/>
      <c r="I119" s="276"/>
      <c r="J119" s="894"/>
      <c r="K119" s="342"/>
    </row>
    <row r="120" spans="1:11" s="155" customFormat="1" ht="18" customHeight="1">
      <c r="A120" s="337">
        <v>112</v>
      </c>
      <c r="B120" s="257" t="s">
        <v>1506</v>
      </c>
      <c r="C120" s="258" t="s">
        <v>1027</v>
      </c>
      <c r="D120" s="258" t="s">
        <v>1464</v>
      </c>
      <c r="E120" s="264" t="s">
        <v>1042</v>
      </c>
      <c r="F120" s="259" t="s">
        <v>11</v>
      </c>
      <c r="G120" s="265"/>
      <c r="H120" s="276"/>
      <c r="I120" s="276"/>
      <c r="J120" s="894"/>
      <c r="K120" s="342"/>
    </row>
    <row r="121" spans="1:11" s="155" customFormat="1" ht="18" customHeight="1">
      <c r="A121" s="337">
        <v>113</v>
      </c>
      <c r="B121" s="257"/>
      <c r="C121" s="258" t="s">
        <v>740</v>
      </c>
      <c r="D121" s="263" t="s">
        <v>741</v>
      </c>
      <c r="E121" s="264"/>
      <c r="F121" s="259" t="s">
        <v>11</v>
      </c>
      <c r="G121" s="265"/>
      <c r="H121" s="276"/>
      <c r="I121" s="276"/>
      <c r="J121" s="267" t="s">
        <v>1253</v>
      </c>
      <c r="K121" s="342"/>
    </row>
    <row r="122" spans="1:11" s="110" customFormat="1" ht="16.5" customHeight="1">
      <c r="A122" s="337">
        <v>114</v>
      </c>
      <c r="B122" s="257" t="s">
        <v>1506</v>
      </c>
      <c r="C122" s="258" t="s">
        <v>743</v>
      </c>
      <c r="D122" s="263" t="s">
        <v>741</v>
      </c>
      <c r="E122" s="286"/>
      <c r="F122" s="259" t="s">
        <v>11</v>
      </c>
      <c r="G122" s="287"/>
      <c r="H122" s="286"/>
      <c r="I122" s="288"/>
      <c r="J122" s="289" t="s">
        <v>1528</v>
      </c>
      <c r="K122" s="343"/>
    </row>
    <row r="123" spans="1:11" s="110" customFormat="1" ht="16.5" customHeight="1">
      <c r="A123" s="337">
        <v>115</v>
      </c>
      <c r="B123" s="257" t="s">
        <v>1506</v>
      </c>
      <c r="C123" s="258" t="s">
        <v>740</v>
      </c>
      <c r="D123" s="263" t="s">
        <v>745</v>
      </c>
      <c r="E123" s="286" t="s">
        <v>746</v>
      </c>
      <c r="F123" s="259" t="s">
        <v>11</v>
      </c>
      <c r="G123" s="288"/>
      <c r="H123" s="286"/>
      <c r="I123" s="288"/>
      <c r="J123" s="290" t="s">
        <v>1529</v>
      </c>
      <c r="K123" s="343"/>
    </row>
    <row r="124" spans="1:11" s="110" customFormat="1" ht="16.5" customHeight="1">
      <c r="A124" s="337">
        <v>116</v>
      </c>
      <c r="B124" s="257" t="s">
        <v>1506</v>
      </c>
      <c r="C124" s="258" t="s">
        <v>740</v>
      </c>
      <c r="D124" s="263" t="s">
        <v>748</v>
      </c>
      <c r="E124" s="286" t="s">
        <v>746</v>
      </c>
      <c r="F124" s="259" t="s">
        <v>11</v>
      </c>
      <c r="G124" s="288"/>
      <c r="H124" s="286"/>
      <c r="I124" s="288"/>
      <c r="J124" s="290"/>
      <c r="K124" s="343"/>
    </row>
    <row r="125" spans="1:11" s="110" customFormat="1" ht="16.5" customHeight="1">
      <c r="A125" s="337">
        <v>117</v>
      </c>
      <c r="B125" s="257" t="s">
        <v>1506</v>
      </c>
      <c r="C125" s="258" t="s">
        <v>740</v>
      </c>
      <c r="D125" s="263" t="s">
        <v>750</v>
      </c>
      <c r="E125" s="286" t="s">
        <v>412</v>
      </c>
      <c r="F125" s="259" t="s">
        <v>11</v>
      </c>
      <c r="G125" s="288"/>
      <c r="H125" s="286"/>
      <c r="I125" s="288"/>
      <c r="J125" s="290"/>
      <c r="K125" s="343"/>
    </row>
    <row r="126" spans="1:11" s="110" customFormat="1" ht="16.5" customHeight="1">
      <c r="A126" s="337">
        <v>118</v>
      </c>
      <c r="B126" s="257" t="s">
        <v>1506</v>
      </c>
      <c r="C126" s="258" t="s">
        <v>740</v>
      </c>
      <c r="D126" s="263" t="s">
        <v>752</v>
      </c>
      <c r="E126" s="286" t="s">
        <v>753</v>
      </c>
      <c r="F126" s="259" t="s">
        <v>11</v>
      </c>
      <c r="G126" s="288"/>
      <c r="H126" s="286"/>
      <c r="I126" s="288"/>
      <c r="J126" s="290"/>
      <c r="K126" s="343"/>
    </row>
    <row r="127" spans="1:11" s="110" customFormat="1" ht="16.5" customHeight="1">
      <c r="A127" s="337">
        <v>119</v>
      </c>
      <c r="B127" s="257" t="s">
        <v>1506</v>
      </c>
      <c r="C127" s="258" t="s">
        <v>740</v>
      </c>
      <c r="D127" s="263" t="s">
        <v>755</v>
      </c>
      <c r="E127" s="286" t="s">
        <v>753</v>
      </c>
      <c r="F127" s="259" t="s">
        <v>11</v>
      </c>
      <c r="G127" s="288"/>
      <c r="H127" s="286"/>
      <c r="I127" s="288"/>
      <c r="J127" s="290"/>
      <c r="K127" s="343"/>
    </row>
    <row r="128" spans="1:11" s="110" customFormat="1" ht="16.5" customHeight="1">
      <c r="A128" s="337">
        <v>120</v>
      </c>
      <c r="B128" s="257" t="s">
        <v>1506</v>
      </c>
      <c r="C128" s="258" t="s">
        <v>740</v>
      </c>
      <c r="D128" s="263" t="s">
        <v>757</v>
      </c>
      <c r="E128" s="286" t="s">
        <v>753</v>
      </c>
      <c r="F128" s="259" t="s">
        <v>11</v>
      </c>
      <c r="G128" s="288"/>
      <c r="H128" s="286"/>
      <c r="I128" s="288"/>
      <c r="J128" s="290"/>
      <c r="K128" s="343"/>
    </row>
    <row r="129" spans="1:11" s="110" customFormat="1" ht="16.5" customHeight="1">
      <c r="A129" s="337">
        <v>121</v>
      </c>
      <c r="B129" s="257" t="s">
        <v>1506</v>
      </c>
      <c r="C129" s="258" t="s">
        <v>743</v>
      </c>
      <c r="D129" s="263" t="s">
        <v>759</v>
      </c>
      <c r="E129" s="286" t="s">
        <v>760</v>
      </c>
      <c r="F129" s="259" t="s">
        <v>11</v>
      </c>
      <c r="G129" s="288"/>
      <c r="H129" s="286"/>
      <c r="I129" s="288"/>
      <c r="J129" s="290"/>
      <c r="K129" s="343"/>
    </row>
    <row r="130" spans="1:11" s="110" customFormat="1" ht="16.5" customHeight="1">
      <c r="A130" s="337">
        <v>122</v>
      </c>
      <c r="B130" s="257" t="s">
        <v>1506</v>
      </c>
      <c r="C130" s="258" t="s">
        <v>743</v>
      </c>
      <c r="D130" s="263" t="s">
        <v>762</v>
      </c>
      <c r="E130" s="286" t="s">
        <v>763</v>
      </c>
      <c r="F130" s="259" t="s">
        <v>11</v>
      </c>
      <c r="G130" s="288"/>
      <c r="H130" s="286"/>
      <c r="I130" s="288"/>
      <c r="J130" s="290"/>
      <c r="K130" s="343"/>
    </row>
    <row r="131" spans="1:11" s="110" customFormat="1" ht="16.5" customHeight="1">
      <c r="A131" s="337">
        <v>123</v>
      </c>
      <c r="B131" s="257" t="s">
        <v>1506</v>
      </c>
      <c r="C131" s="258" t="s">
        <v>743</v>
      </c>
      <c r="D131" s="263" t="s">
        <v>765</v>
      </c>
      <c r="E131" s="286" t="s">
        <v>763</v>
      </c>
      <c r="F131" s="259" t="s">
        <v>11</v>
      </c>
      <c r="G131" s="288"/>
      <c r="H131" s="286"/>
      <c r="I131" s="288"/>
      <c r="J131" s="290"/>
      <c r="K131" s="343"/>
    </row>
    <row r="132" spans="1:11" s="110" customFormat="1" ht="16.5" customHeight="1">
      <c r="A132" s="337">
        <v>124</v>
      </c>
      <c r="B132" s="257" t="s">
        <v>1506</v>
      </c>
      <c r="C132" s="258" t="s">
        <v>743</v>
      </c>
      <c r="D132" s="263" t="s">
        <v>767</v>
      </c>
      <c r="E132" s="286" t="s">
        <v>763</v>
      </c>
      <c r="F132" s="259" t="s">
        <v>11</v>
      </c>
      <c r="G132" s="288"/>
      <c r="H132" s="286"/>
      <c r="I132" s="288"/>
      <c r="J132" s="290"/>
      <c r="K132" s="343"/>
    </row>
    <row r="133" spans="1:11" s="110" customFormat="1" ht="16.5" customHeight="1">
      <c r="A133" s="337">
        <v>125</v>
      </c>
      <c r="B133" s="257" t="s">
        <v>1506</v>
      </c>
      <c r="C133" s="258" t="s">
        <v>743</v>
      </c>
      <c r="D133" s="263" t="s">
        <v>752</v>
      </c>
      <c r="E133" s="286" t="s">
        <v>769</v>
      </c>
      <c r="F133" s="259" t="s">
        <v>11</v>
      </c>
      <c r="G133" s="288"/>
      <c r="H133" s="286"/>
      <c r="I133" s="288"/>
      <c r="J133" s="290"/>
      <c r="K133" s="343"/>
    </row>
    <row r="134" spans="1:11" s="110" customFormat="1" ht="16.5" customHeight="1">
      <c r="A134" s="337">
        <v>126</v>
      </c>
      <c r="B134" s="257" t="s">
        <v>1506</v>
      </c>
      <c r="C134" s="258" t="s">
        <v>743</v>
      </c>
      <c r="D134" s="263" t="s">
        <v>755</v>
      </c>
      <c r="E134" s="286" t="s">
        <v>769</v>
      </c>
      <c r="F134" s="259" t="s">
        <v>11</v>
      </c>
      <c r="G134" s="288"/>
      <c r="H134" s="286"/>
      <c r="I134" s="288"/>
      <c r="J134" s="290"/>
      <c r="K134" s="343"/>
    </row>
    <row r="135" spans="1:11" s="110" customFormat="1" ht="16.5" customHeight="1">
      <c r="A135" s="337">
        <v>127</v>
      </c>
      <c r="B135" s="257" t="s">
        <v>1506</v>
      </c>
      <c r="C135" s="258" t="s">
        <v>743</v>
      </c>
      <c r="D135" s="263" t="s">
        <v>757</v>
      </c>
      <c r="E135" s="286" t="s">
        <v>769</v>
      </c>
      <c r="F135" s="259" t="s">
        <v>11</v>
      </c>
      <c r="G135" s="288"/>
      <c r="H135" s="286"/>
      <c r="I135" s="288"/>
      <c r="J135" s="290"/>
      <c r="K135" s="343"/>
    </row>
    <row r="136" spans="1:11" s="110" customFormat="1" ht="16.5" customHeight="1">
      <c r="A136" s="337">
        <v>128</v>
      </c>
      <c r="B136" s="257" t="s">
        <v>1506</v>
      </c>
      <c r="C136" s="258" t="s">
        <v>740</v>
      </c>
      <c r="D136" s="263" t="s">
        <v>773</v>
      </c>
      <c r="E136" s="286"/>
      <c r="F136" s="259" t="s">
        <v>11</v>
      </c>
      <c r="G136" s="287"/>
      <c r="H136" s="286"/>
      <c r="I136" s="288"/>
      <c r="J136" s="289" t="s">
        <v>1530</v>
      </c>
      <c r="K136" s="343"/>
    </row>
    <row r="137" spans="1:11" s="110" customFormat="1" ht="16.5" customHeight="1">
      <c r="A137" s="337">
        <v>129</v>
      </c>
      <c r="B137" s="257" t="s">
        <v>1506</v>
      </c>
      <c r="C137" s="258" t="s">
        <v>743</v>
      </c>
      <c r="D137" s="263" t="s">
        <v>773</v>
      </c>
      <c r="E137" s="286"/>
      <c r="F137" s="259" t="s">
        <v>11</v>
      </c>
      <c r="G137" s="287"/>
      <c r="H137" s="286"/>
      <c r="I137" s="288"/>
      <c r="J137" s="289" t="s">
        <v>1531</v>
      </c>
      <c r="K137" s="343"/>
    </row>
    <row r="138" spans="1:11" s="155" customFormat="1" ht="18" customHeight="1">
      <c r="A138" s="337">
        <v>130</v>
      </c>
      <c r="B138" s="257" t="s">
        <v>1506</v>
      </c>
      <c r="C138" s="258" t="s">
        <v>776</v>
      </c>
      <c r="D138" s="263" t="s">
        <v>777</v>
      </c>
      <c r="E138" s="264"/>
      <c r="F138" s="259" t="s">
        <v>11</v>
      </c>
      <c r="G138" s="276"/>
      <c r="H138" s="276"/>
      <c r="I138" s="266"/>
      <c r="J138" s="277" t="s">
        <v>1532</v>
      </c>
      <c r="K138" s="342"/>
    </row>
    <row r="139" spans="1:11" s="155" customFormat="1" ht="18" customHeight="1">
      <c r="A139" s="337">
        <v>131</v>
      </c>
      <c r="B139" s="257" t="s">
        <v>1506</v>
      </c>
      <c r="C139" s="258" t="s">
        <v>776</v>
      </c>
      <c r="D139" s="263" t="s">
        <v>779</v>
      </c>
      <c r="E139" s="264"/>
      <c r="F139" s="259" t="s">
        <v>11</v>
      </c>
      <c r="G139" s="276"/>
      <c r="H139" s="276"/>
      <c r="I139" s="266"/>
      <c r="J139" s="277" t="s">
        <v>1533</v>
      </c>
      <c r="K139" s="342"/>
    </row>
    <row r="140" spans="1:11" s="155" customFormat="1" ht="18" customHeight="1">
      <c r="A140" s="337">
        <v>132</v>
      </c>
      <c r="B140" s="257" t="s">
        <v>1506</v>
      </c>
      <c r="C140" s="258" t="s">
        <v>776</v>
      </c>
      <c r="D140" s="263" t="s">
        <v>773</v>
      </c>
      <c r="E140" s="264"/>
      <c r="F140" s="259" t="s">
        <v>11</v>
      </c>
      <c r="G140" s="276"/>
      <c r="H140" s="276"/>
      <c r="I140" s="266"/>
      <c r="J140" s="277" t="s">
        <v>1534</v>
      </c>
      <c r="K140" s="342"/>
    </row>
    <row r="141" spans="1:11" s="155" customFormat="1" ht="18" customHeight="1">
      <c r="A141" s="337">
        <v>133</v>
      </c>
      <c r="B141" s="257" t="s">
        <v>1506</v>
      </c>
      <c r="C141" s="258" t="s">
        <v>1535</v>
      </c>
      <c r="D141" s="271" t="s">
        <v>782</v>
      </c>
      <c r="E141" s="264" t="s">
        <v>1536</v>
      </c>
      <c r="F141" s="259" t="s">
        <v>11</v>
      </c>
      <c r="G141" s="276"/>
      <c r="H141" s="276"/>
      <c r="I141" s="266"/>
      <c r="J141" s="277" t="s">
        <v>1537</v>
      </c>
      <c r="K141" s="342"/>
    </row>
    <row r="142" spans="1:11" s="155" customFormat="1" ht="18" customHeight="1">
      <c r="A142" s="337">
        <v>134</v>
      </c>
      <c r="B142" s="257" t="s">
        <v>1538</v>
      </c>
      <c r="C142" s="258" t="s">
        <v>1640</v>
      </c>
      <c r="D142" s="271" t="s">
        <v>1641</v>
      </c>
      <c r="E142" s="291" t="s">
        <v>2065</v>
      </c>
      <c r="F142" s="259" t="s">
        <v>11</v>
      </c>
      <c r="G142" s="266"/>
      <c r="H142" s="276"/>
      <c r="I142" s="266"/>
      <c r="J142" s="292" t="s">
        <v>1539</v>
      </c>
      <c r="K142" s="342"/>
    </row>
    <row r="143" spans="1:11" s="155" customFormat="1" ht="18" customHeight="1">
      <c r="A143" s="337">
        <v>135</v>
      </c>
      <c r="B143" s="257" t="s">
        <v>1538</v>
      </c>
      <c r="C143" s="258" t="s">
        <v>776</v>
      </c>
      <c r="D143" s="271" t="s">
        <v>788</v>
      </c>
      <c r="E143" s="274" t="s">
        <v>89</v>
      </c>
      <c r="F143" s="293" t="s">
        <v>11</v>
      </c>
      <c r="G143" s="276"/>
      <c r="H143" s="276"/>
      <c r="I143" s="266"/>
      <c r="J143" s="294" t="s">
        <v>1540</v>
      </c>
      <c r="K143" s="342"/>
    </row>
    <row r="144" spans="1:11" s="155" customFormat="1" ht="18" customHeight="1">
      <c r="A144" s="337">
        <v>136</v>
      </c>
      <c r="B144" s="257" t="s">
        <v>1538</v>
      </c>
      <c r="C144" s="258" t="s">
        <v>776</v>
      </c>
      <c r="D144" s="263" t="s">
        <v>790</v>
      </c>
      <c r="E144" s="274" t="s">
        <v>791</v>
      </c>
      <c r="F144" s="293" t="s">
        <v>11</v>
      </c>
      <c r="G144" s="276"/>
      <c r="H144" s="276"/>
      <c r="I144" s="266"/>
      <c r="J144" s="277" t="s">
        <v>1541</v>
      </c>
      <c r="K144" s="342"/>
    </row>
    <row r="145" spans="1:12" s="110" customFormat="1" ht="16.5" customHeight="1">
      <c r="A145" s="337">
        <v>137</v>
      </c>
      <c r="B145" s="257" t="s">
        <v>1538</v>
      </c>
      <c r="C145" s="258" t="s">
        <v>776</v>
      </c>
      <c r="D145" s="263" t="s">
        <v>793</v>
      </c>
      <c r="E145" s="274" t="s">
        <v>794</v>
      </c>
      <c r="F145" s="293" t="s">
        <v>11</v>
      </c>
      <c r="G145" s="288"/>
      <c r="H145" s="286"/>
      <c r="I145" s="288"/>
      <c r="J145" s="895"/>
      <c r="K145" s="343"/>
    </row>
    <row r="146" spans="1:12" s="110" customFormat="1" ht="16.5" customHeight="1">
      <c r="A146" s="337">
        <v>138</v>
      </c>
      <c r="B146" s="257" t="s">
        <v>1538</v>
      </c>
      <c r="C146" s="258" t="s">
        <v>776</v>
      </c>
      <c r="D146" s="263" t="s">
        <v>796</v>
      </c>
      <c r="E146" s="274" t="s">
        <v>794</v>
      </c>
      <c r="F146" s="293" t="s">
        <v>11</v>
      </c>
      <c r="G146" s="288"/>
      <c r="H146" s="286"/>
      <c r="I146" s="288"/>
      <c r="J146" s="895"/>
      <c r="K146" s="343"/>
    </row>
    <row r="147" spans="1:12" s="110" customFormat="1" ht="16.5" customHeight="1">
      <c r="A147" s="337">
        <v>139</v>
      </c>
      <c r="B147" s="257" t="s">
        <v>1538</v>
      </c>
      <c r="C147" s="258" t="s">
        <v>776</v>
      </c>
      <c r="D147" s="263" t="s">
        <v>798</v>
      </c>
      <c r="E147" s="274" t="s">
        <v>794</v>
      </c>
      <c r="F147" s="293" t="s">
        <v>11</v>
      </c>
      <c r="G147" s="288"/>
      <c r="H147" s="286"/>
      <c r="I147" s="288"/>
      <c r="J147" s="895"/>
      <c r="K147" s="343"/>
    </row>
    <row r="148" spans="1:12" s="110" customFormat="1" ht="16.5" customHeight="1">
      <c r="A148" s="337">
        <v>140</v>
      </c>
      <c r="B148" s="257" t="s">
        <v>1538</v>
      </c>
      <c r="C148" s="258" t="s">
        <v>776</v>
      </c>
      <c r="D148" s="263" t="s">
        <v>800</v>
      </c>
      <c r="E148" s="291" t="s">
        <v>1644</v>
      </c>
      <c r="F148" s="293" t="s">
        <v>11</v>
      </c>
      <c r="G148" s="288"/>
      <c r="H148" s="286"/>
      <c r="I148" s="288"/>
      <c r="J148" s="895"/>
      <c r="K148" s="343"/>
    </row>
    <row r="149" spans="1:12" s="110" customFormat="1" ht="16.5" customHeight="1">
      <c r="A149" s="337">
        <v>141</v>
      </c>
      <c r="B149" s="257" t="s">
        <v>1538</v>
      </c>
      <c r="C149" s="258" t="s">
        <v>776</v>
      </c>
      <c r="D149" s="263" t="s">
        <v>802</v>
      </c>
      <c r="E149" s="291" t="s">
        <v>1638</v>
      </c>
      <c r="F149" s="293" t="s">
        <v>11</v>
      </c>
      <c r="G149" s="288"/>
      <c r="H149" s="286"/>
      <c r="I149" s="288"/>
      <c r="J149" s="895"/>
      <c r="K149" s="343"/>
    </row>
    <row r="150" spans="1:12" s="110" customFormat="1" ht="16.5" customHeight="1">
      <c r="A150" s="337">
        <v>142</v>
      </c>
      <c r="B150" s="257" t="s">
        <v>1538</v>
      </c>
      <c r="C150" s="258" t="s">
        <v>776</v>
      </c>
      <c r="D150" s="263" t="s">
        <v>804</v>
      </c>
      <c r="E150" s="291" t="s">
        <v>1638</v>
      </c>
      <c r="F150" s="293" t="s">
        <v>11</v>
      </c>
      <c r="G150" s="288"/>
      <c r="H150" s="286"/>
      <c r="I150" s="288"/>
      <c r="J150" s="895"/>
      <c r="K150" s="343"/>
    </row>
    <row r="151" spans="1:12" s="110" customFormat="1" ht="16.5" customHeight="1">
      <c r="A151" s="337">
        <v>143</v>
      </c>
      <c r="B151" s="257" t="s">
        <v>1538</v>
      </c>
      <c r="C151" s="258" t="s">
        <v>776</v>
      </c>
      <c r="D151" s="263" t="s">
        <v>806</v>
      </c>
      <c r="E151" s="286" t="s">
        <v>807</v>
      </c>
      <c r="F151" s="259" t="s">
        <v>11</v>
      </c>
      <c r="G151" s="288"/>
      <c r="H151" s="286"/>
      <c r="I151" s="288"/>
      <c r="J151" s="895"/>
      <c r="K151" s="343"/>
    </row>
    <row r="152" spans="1:12" ht="18" customHeight="1">
      <c r="A152" s="337">
        <v>144</v>
      </c>
      <c r="B152" s="257" t="s">
        <v>1538</v>
      </c>
      <c r="C152" s="258" t="s">
        <v>1542</v>
      </c>
      <c r="D152" s="258" t="s">
        <v>54</v>
      </c>
      <c r="E152" s="256"/>
      <c r="F152" s="243" t="s">
        <v>11</v>
      </c>
      <c r="G152" s="260"/>
      <c r="H152" s="260"/>
      <c r="I152" s="261"/>
      <c r="J152" s="281" t="s">
        <v>1543</v>
      </c>
      <c r="K152" s="338"/>
    </row>
    <row r="153" spans="1:12" ht="16.5" customHeight="1">
      <c r="A153" s="337">
        <v>145</v>
      </c>
      <c r="B153" s="257" t="s">
        <v>1538</v>
      </c>
      <c r="C153" s="258" t="s">
        <v>53</v>
      </c>
      <c r="D153" s="258" t="s">
        <v>55</v>
      </c>
      <c r="E153" s="256"/>
      <c r="F153" s="259" t="s">
        <v>11</v>
      </c>
      <c r="G153" s="260"/>
      <c r="H153" s="260"/>
      <c r="I153" s="261"/>
      <c r="J153" s="270" t="s">
        <v>1544</v>
      </c>
      <c r="K153" s="338"/>
      <c r="L153" s="160"/>
    </row>
    <row r="154" spans="1:12" ht="16.5" customHeight="1">
      <c r="A154" s="337">
        <v>146</v>
      </c>
      <c r="B154" s="257" t="s">
        <v>1538</v>
      </c>
      <c r="C154" s="258" t="s">
        <v>53</v>
      </c>
      <c r="D154" s="296" t="s">
        <v>61</v>
      </c>
      <c r="E154" s="256"/>
      <c r="F154" s="295" t="s">
        <v>1503</v>
      </c>
      <c r="G154" s="260"/>
      <c r="H154" s="260"/>
      <c r="I154" s="261"/>
      <c r="J154" s="297" t="s">
        <v>1545</v>
      </c>
      <c r="K154" s="344"/>
      <c r="L154" s="160"/>
    </row>
    <row r="155" spans="1:12" ht="16.5" customHeight="1">
      <c r="A155" s="337">
        <v>147</v>
      </c>
      <c r="B155" s="257" t="s">
        <v>1538</v>
      </c>
      <c r="C155" s="258" t="s">
        <v>53</v>
      </c>
      <c r="D155" s="258" t="s">
        <v>1025</v>
      </c>
      <c r="E155" s="256"/>
      <c r="F155" s="259" t="s">
        <v>11</v>
      </c>
      <c r="G155" s="260"/>
      <c r="H155" s="260"/>
      <c r="I155" s="261"/>
      <c r="J155" s="270" t="s">
        <v>57</v>
      </c>
      <c r="K155" s="338"/>
      <c r="L155" s="156"/>
    </row>
    <row r="156" spans="1:12" ht="16.5" customHeight="1">
      <c r="A156" s="337">
        <v>148</v>
      </c>
      <c r="B156" s="257" t="s">
        <v>1538</v>
      </c>
      <c r="C156" s="258" t="s">
        <v>53</v>
      </c>
      <c r="D156" s="258" t="s">
        <v>58</v>
      </c>
      <c r="E156" s="256"/>
      <c r="F156" s="259" t="s">
        <v>11</v>
      </c>
      <c r="G156" s="260"/>
      <c r="H156" s="260"/>
      <c r="I156" s="261"/>
      <c r="J156" s="270" t="s">
        <v>59</v>
      </c>
      <c r="K156" s="338"/>
      <c r="L156" s="160"/>
    </row>
    <row r="157" spans="1:12" ht="16.5" customHeight="1">
      <c r="A157" s="337">
        <v>149</v>
      </c>
      <c r="B157" s="257" t="s">
        <v>1538</v>
      </c>
      <c r="C157" s="258" t="s">
        <v>53</v>
      </c>
      <c r="D157" s="258" t="s">
        <v>2270</v>
      </c>
      <c r="E157" s="256"/>
      <c r="F157" s="259" t="s">
        <v>11</v>
      </c>
      <c r="G157" s="260"/>
      <c r="H157" s="260"/>
      <c r="I157" s="261"/>
      <c r="J157" s="270" t="s">
        <v>2269</v>
      </c>
      <c r="K157" s="338"/>
      <c r="L157" s="156"/>
    </row>
    <row r="158" spans="1:12" s="110" customFormat="1" ht="17.25" customHeight="1">
      <c r="A158" s="337">
        <v>150</v>
      </c>
      <c r="B158" s="257" t="s">
        <v>1506</v>
      </c>
      <c r="C158" s="298" t="s">
        <v>168</v>
      </c>
      <c r="D158" s="258" t="s">
        <v>1284</v>
      </c>
      <c r="E158" s="652" t="s">
        <v>2977</v>
      </c>
      <c r="F158" s="259" t="s">
        <v>11</v>
      </c>
      <c r="G158" s="286"/>
      <c r="H158" s="286"/>
      <c r="I158" s="299"/>
      <c r="J158" s="300" t="s">
        <v>3051</v>
      </c>
      <c r="K158" s="345"/>
      <c r="L158" s="109"/>
    </row>
    <row r="159" spans="1:12" s="110" customFormat="1" ht="16.5" customHeight="1">
      <c r="A159" s="337">
        <v>151</v>
      </c>
      <c r="B159" s="257" t="s">
        <v>1506</v>
      </c>
      <c r="C159" s="298" t="s">
        <v>168</v>
      </c>
      <c r="D159" s="298" t="s">
        <v>1285</v>
      </c>
      <c r="E159" s="652" t="s">
        <v>2747</v>
      </c>
      <c r="F159" s="259" t="s">
        <v>11</v>
      </c>
      <c r="G159" s="286"/>
      <c r="H159" s="286"/>
      <c r="I159" s="299"/>
      <c r="J159" s="253" t="s">
        <v>2981</v>
      </c>
      <c r="K159" s="345"/>
      <c r="L159" s="109"/>
    </row>
    <row r="160" spans="1:12" s="110" customFormat="1" ht="16.5" customHeight="1">
      <c r="A160" s="337">
        <v>152</v>
      </c>
      <c r="B160" s="257" t="s">
        <v>1506</v>
      </c>
      <c r="C160" s="298" t="s">
        <v>168</v>
      </c>
      <c r="D160" s="298" t="s">
        <v>1286</v>
      </c>
      <c r="E160" s="286" t="s">
        <v>1727</v>
      </c>
      <c r="F160" s="259" t="s">
        <v>11</v>
      </c>
      <c r="G160" s="286"/>
      <c r="H160" s="286"/>
      <c r="I160" s="299"/>
      <c r="J160" s="300" t="s">
        <v>1743</v>
      </c>
      <c r="K160" s="345"/>
      <c r="L160" s="109"/>
    </row>
    <row r="161" spans="1:12" s="110" customFormat="1" ht="16.5" customHeight="1">
      <c r="A161" s="337">
        <v>153</v>
      </c>
      <c r="B161" s="257" t="s">
        <v>1506</v>
      </c>
      <c r="C161" s="298" t="s">
        <v>168</v>
      </c>
      <c r="D161" s="298" t="s">
        <v>1725</v>
      </c>
      <c r="E161" s="286" t="s">
        <v>1727</v>
      </c>
      <c r="F161" s="259" t="s">
        <v>11</v>
      </c>
      <c r="G161" s="286"/>
      <c r="H161" s="286"/>
      <c r="I161" s="299"/>
      <c r="J161" s="300" t="s">
        <v>1930</v>
      </c>
      <c r="K161" s="345"/>
      <c r="L161" s="109"/>
    </row>
    <row r="162" spans="1:12" s="110" customFormat="1" ht="16.5" customHeight="1">
      <c r="A162" s="337">
        <v>154</v>
      </c>
      <c r="B162" s="257" t="s">
        <v>1506</v>
      </c>
      <c r="C162" s="298" t="s">
        <v>168</v>
      </c>
      <c r="D162" s="298" t="s">
        <v>1726</v>
      </c>
      <c r="E162" s="286" t="s">
        <v>1727</v>
      </c>
      <c r="F162" s="259" t="s">
        <v>11</v>
      </c>
      <c r="G162" s="286"/>
      <c r="H162" s="286"/>
      <c r="I162" s="299"/>
      <c r="J162" s="300" t="s">
        <v>1931</v>
      </c>
      <c r="K162" s="345"/>
      <c r="L162" s="109"/>
    </row>
    <row r="163" spans="1:12" ht="16.5" customHeight="1">
      <c r="A163" s="337">
        <v>155</v>
      </c>
      <c r="B163" s="257" t="s">
        <v>1506</v>
      </c>
      <c r="C163" s="258" t="s">
        <v>168</v>
      </c>
      <c r="D163" s="258" t="s">
        <v>1212</v>
      </c>
      <c r="E163" s="286" t="s">
        <v>1727</v>
      </c>
      <c r="F163" s="259" t="s">
        <v>11</v>
      </c>
      <c r="G163" s="260"/>
      <c r="H163" s="260"/>
      <c r="I163" s="261"/>
      <c r="J163" s="301" t="s">
        <v>2277</v>
      </c>
      <c r="K163" s="338"/>
    </row>
    <row r="164" spans="1:12" s="110" customFormat="1" ht="16.5" customHeight="1">
      <c r="A164" s="337">
        <v>156</v>
      </c>
      <c r="B164" s="257" t="s">
        <v>1506</v>
      </c>
      <c r="C164" s="298" t="s">
        <v>168</v>
      </c>
      <c r="D164" s="298" t="s">
        <v>1756</v>
      </c>
      <c r="E164" s="286" t="s">
        <v>169</v>
      </c>
      <c r="F164" s="259" t="s">
        <v>11</v>
      </c>
      <c r="G164" s="286"/>
      <c r="H164" s="286"/>
      <c r="I164" s="302" t="s">
        <v>1748</v>
      </c>
      <c r="J164" s="898" t="s">
        <v>3037</v>
      </c>
      <c r="K164" s="345"/>
      <c r="L164" s="109"/>
    </row>
    <row r="165" spans="1:12" s="110" customFormat="1" ht="16.5" customHeight="1">
      <c r="A165" s="337">
        <v>157</v>
      </c>
      <c r="B165" s="257" t="s">
        <v>1506</v>
      </c>
      <c r="C165" s="298" t="s">
        <v>168</v>
      </c>
      <c r="D165" s="298" t="s">
        <v>1757</v>
      </c>
      <c r="E165" s="286" t="s">
        <v>169</v>
      </c>
      <c r="F165" s="259" t="s">
        <v>11</v>
      </c>
      <c r="G165" s="286"/>
      <c r="H165" s="286"/>
      <c r="I165" s="303"/>
      <c r="J165" s="898"/>
      <c r="K165" s="345"/>
      <c r="L165" s="109"/>
    </row>
    <row r="166" spans="1:12" s="110" customFormat="1" ht="16.5" customHeight="1">
      <c r="A166" s="337">
        <v>158</v>
      </c>
      <c r="B166" s="257" t="s">
        <v>1506</v>
      </c>
      <c r="C166" s="298" t="s">
        <v>168</v>
      </c>
      <c r="D166" s="298" t="s">
        <v>1758</v>
      </c>
      <c r="E166" s="286" t="s">
        <v>169</v>
      </c>
      <c r="F166" s="259" t="s">
        <v>11</v>
      </c>
      <c r="G166" s="286"/>
      <c r="H166" s="286"/>
      <c r="I166" s="303"/>
      <c r="J166" s="898"/>
      <c r="K166" s="345"/>
      <c r="L166" s="109"/>
    </row>
    <row r="167" spans="1:12" s="110" customFormat="1" ht="16.5" customHeight="1">
      <c r="A167" s="337">
        <v>159</v>
      </c>
      <c r="B167" s="257" t="s">
        <v>1506</v>
      </c>
      <c r="C167" s="298" t="s">
        <v>168</v>
      </c>
      <c r="D167" s="298" t="s">
        <v>1755</v>
      </c>
      <c r="E167" s="286" t="s">
        <v>169</v>
      </c>
      <c r="F167" s="259" t="s">
        <v>11</v>
      </c>
      <c r="G167" s="286"/>
      <c r="H167" s="286"/>
      <c r="I167" s="303"/>
      <c r="J167" s="898"/>
      <c r="K167" s="345"/>
      <c r="L167" s="109"/>
    </row>
    <row r="168" spans="1:12" s="110" customFormat="1" ht="16.5" customHeight="1">
      <c r="A168" s="337">
        <v>160</v>
      </c>
      <c r="B168" s="257" t="s">
        <v>1506</v>
      </c>
      <c r="C168" s="298" t="s">
        <v>168</v>
      </c>
      <c r="D168" s="298" t="s">
        <v>1759</v>
      </c>
      <c r="E168" s="286" t="s">
        <v>169</v>
      </c>
      <c r="F168" s="259" t="s">
        <v>11</v>
      </c>
      <c r="G168" s="286"/>
      <c r="H168" s="286"/>
      <c r="I168" s="303"/>
      <c r="J168" s="898"/>
      <c r="K168" s="345"/>
      <c r="L168" s="109"/>
    </row>
    <row r="169" spans="1:12" s="110" customFormat="1" ht="16.5" customHeight="1">
      <c r="A169" s="337">
        <v>161</v>
      </c>
      <c r="B169" s="257" t="s">
        <v>1506</v>
      </c>
      <c r="C169" s="298" t="s">
        <v>168</v>
      </c>
      <c r="D169" s="298" t="s">
        <v>1760</v>
      </c>
      <c r="E169" s="286" t="s">
        <v>1727</v>
      </c>
      <c r="F169" s="259" t="s">
        <v>11</v>
      </c>
      <c r="G169" s="286"/>
      <c r="H169" s="286"/>
      <c r="I169" s="303"/>
      <c r="J169" s="898"/>
      <c r="K169" s="345"/>
      <c r="L169" s="109"/>
    </row>
    <row r="170" spans="1:12" s="110" customFormat="1" ht="16.5" customHeight="1">
      <c r="A170" s="337">
        <v>162</v>
      </c>
      <c r="B170" s="257" t="s">
        <v>1506</v>
      </c>
      <c r="C170" s="298" t="s">
        <v>168</v>
      </c>
      <c r="D170" s="298" t="s">
        <v>1288</v>
      </c>
      <c r="E170" s="652" t="s">
        <v>2977</v>
      </c>
      <c r="F170" s="259" t="s">
        <v>11</v>
      </c>
      <c r="G170" s="286"/>
      <c r="H170" s="286"/>
      <c r="I170" s="303"/>
      <c r="J170" s="659" t="s">
        <v>3044</v>
      </c>
      <c r="K170" s="345"/>
      <c r="L170" s="109"/>
    </row>
    <row r="171" spans="1:12" s="110" customFormat="1" ht="16.5" customHeight="1">
      <c r="A171" s="337">
        <v>163</v>
      </c>
      <c r="B171" s="257" t="s">
        <v>1506</v>
      </c>
      <c r="C171" s="298" t="s">
        <v>168</v>
      </c>
      <c r="D171" s="298" t="s">
        <v>1290</v>
      </c>
      <c r="E171" s="652" t="s">
        <v>2747</v>
      </c>
      <c r="F171" s="259" t="s">
        <v>11</v>
      </c>
      <c r="G171" s="286"/>
      <c r="H171" s="286"/>
      <c r="I171" s="303"/>
      <c r="J171" s="253" t="s">
        <v>2980</v>
      </c>
      <c r="K171" s="345"/>
      <c r="L171" s="109"/>
    </row>
    <row r="172" spans="1:12" s="110" customFormat="1" ht="16.5" customHeight="1">
      <c r="A172" s="337">
        <v>164</v>
      </c>
      <c r="B172" s="257" t="s">
        <v>1506</v>
      </c>
      <c r="C172" s="298" t="s">
        <v>168</v>
      </c>
      <c r="D172" s="298" t="s">
        <v>1291</v>
      </c>
      <c r="E172" s="286" t="s">
        <v>1727</v>
      </c>
      <c r="F172" s="259" t="s">
        <v>11</v>
      </c>
      <c r="G172" s="286"/>
      <c r="H172" s="286"/>
      <c r="I172" s="303"/>
      <c r="J172" s="300" t="s">
        <v>1933</v>
      </c>
      <c r="K172" s="345"/>
      <c r="L172" s="109"/>
    </row>
    <row r="173" spans="1:12" s="110" customFormat="1" ht="16.5" customHeight="1">
      <c r="A173" s="337">
        <v>165</v>
      </c>
      <c r="B173" s="257" t="s">
        <v>1506</v>
      </c>
      <c r="C173" s="298" t="s">
        <v>168</v>
      </c>
      <c r="D173" s="298" t="s">
        <v>1728</v>
      </c>
      <c r="E173" s="286" t="s">
        <v>1727</v>
      </c>
      <c r="F173" s="259" t="s">
        <v>11</v>
      </c>
      <c r="G173" s="286"/>
      <c r="H173" s="286"/>
      <c r="I173" s="303"/>
      <c r="J173" s="300" t="s">
        <v>1934</v>
      </c>
      <c r="K173" s="345"/>
      <c r="L173" s="109"/>
    </row>
    <row r="174" spans="1:12" s="110" customFormat="1" ht="16.5" customHeight="1">
      <c r="A174" s="337">
        <v>166</v>
      </c>
      <c r="B174" s="257" t="s">
        <v>1506</v>
      </c>
      <c r="C174" s="298" t="s">
        <v>168</v>
      </c>
      <c r="D174" s="298" t="s">
        <v>1729</v>
      </c>
      <c r="E174" s="286" t="s">
        <v>1727</v>
      </c>
      <c r="F174" s="259" t="s">
        <v>11</v>
      </c>
      <c r="G174" s="286"/>
      <c r="H174" s="286"/>
      <c r="I174" s="303"/>
      <c r="J174" s="300" t="s">
        <v>1935</v>
      </c>
      <c r="K174" s="345"/>
      <c r="L174" s="109"/>
    </row>
    <row r="175" spans="1:12" ht="16.5" customHeight="1">
      <c r="A175" s="337">
        <v>167</v>
      </c>
      <c r="B175" s="257" t="s">
        <v>1506</v>
      </c>
      <c r="C175" s="298" t="s">
        <v>168</v>
      </c>
      <c r="D175" s="258" t="s">
        <v>1213</v>
      </c>
      <c r="E175" s="286" t="s">
        <v>1727</v>
      </c>
      <c r="F175" s="259" t="s">
        <v>11</v>
      </c>
      <c r="G175" s="260"/>
      <c r="H175" s="260"/>
      <c r="I175" s="261"/>
      <c r="J175" s="301" t="s">
        <v>1889</v>
      </c>
      <c r="K175" s="338"/>
    </row>
    <row r="176" spans="1:12" s="110" customFormat="1" ht="16.5" customHeight="1">
      <c r="A176" s="337">
        <v>168</v>
      </c>
      <c r="B176" s="257" t="s">
        <v>1506</v>
      </c>
      <c r="C176" s="298" t="s">
        <v>168</v>
      </c>
      <c r="D176" s="298" t="s">
        <v>1761</v>
      </c>
      <c r="E176" s="286" t="s">
        <v>169</v>
      </c>
      <c r="F176" s="259" t="s">
        <v>11</v>
      </c>
      <c r="G176" s="286"/>
      <c r="H176" s="286"/>
      <c r="I176" s="302" t="s">
        <v>1770</v>
      </c>
      <c r="J176" s="898" t="s">
        <v>1747</v>
      </c>
      <c r="K176" s="345"/>
      <c r="L176" s="109"/>
    </row>
    <row r="177" spans="1:12" s="110" customFormat="1" ht="16.5" customHeight="1">
      <c r="A177" s="337">
        <v>169</v>
      </c>
      <c r="B177" s="257" t="s">
        <v>1506</v>
      </c>
      <c r="C177" s="298" t="s">
        <v>168</v>
      </c>
      <c r="D177" s="298" t="s">
        <v>1762</v>
      </c>
      <c r="E177" s="286" t="s">
        <v>169</v>
      </c>
      <c r="F177" s="259" t="s">
        <v>11</v>
      </c>
      <c r="G177" s="286"/>
      <c r="H177" s="286"/>
      <c r="I177" s="303"/>
      <c r="J177" s="898"/>
      <c r="K177" s="345"/>
      <c r="L177" s="109"/>
    </row>
    <row r="178" spans="1:12" s="110" customFormat="1" ht="16.5" customHeight="1">
      <c r="A178" s="337">
        <v>170</v>
      </c>
      <c r="B178" s="257" t="s">
        <v>1506</v>
      </c>
      <c r="C178" s="298" t="s">
        <v>168</v>
      </c>
      <c r="D178" s="298" t="s">
        <v>1763</v>
      </c>
      <c r="E178" s="286" t="s">
        <v>169</v>
      </c>
      <c r="F178" s="259" t="s">
        <v>11</v>
      </c>
      <c r="G178" s="286"/>
      <c r="H178" s="286"/>
      <c r="I178" s="303"/>
      <c r="J178" s="898"/>
      <c r="K178" s="345"/>
      <c r="L178" s="109"/>
    </row>
    <row r="179" spans="1:12" s="110" customFormat="1" ht="16.5" customHeight="1">
      <c r="A179" s="337">
        <v>171</v>
      </c>
      <c r="B179" s="257" t="s">
        <v>1506</v>
      </c>
      <c r="C179" s="298" t="s">
        <v>168</v>
      </c>
      <c r="D179" s="298" t="s">
        <v>1764</v>
      </c>
      <c r="E179" s="286" t="s">
        <v>169</v>
      </c>
      <c r="F179" s="259" t="s">
        <v>11</v>
      </c>
      <c r="G179" s="286"/>
      <c r="H179" s="286"/>
      <c r="I179" s="302"/>
      <c r="J179" s="898"/>
      <c r="K179" s="345"/>
      <c r="L179" s="109"/>
    </row>
    <row r="180" spans="1:12" s="110" customFormat="1" ht="16.5" customHeight="1">
      <c r="A180" s="337">
        <v>172</v>
      </c>
      <c r="B180" s="257" t="s">
        <v>1506</v>
      </c>
      <c r="C180" s="298" t="s">
        <v>168</v>
      </c>
      <c r="D180" s="298" t="s">
        <v>1765</v>
      </c>
      <c r="E180" s="286" t="s">
        <v>169</v>
      </c>
      <c r="F180" s="259" t="s">
        <v>11</v>
      </c>
      <c r="G180" s="286"/>
      <c r="H180" s="286"/>
      <c r="I180" s="302"/>
      <c r="J180" s="898"/>
      <c r="K180" s="345"/>
      <c r="L180" s="109"/>
    </row>
    <row r="181" spans="1:12" s="110" customFormat="1" ht="16.5" customHeight="1">
      <c r="A181" s="337">
        <v>173</v>
      </c>
      <c r="B181" s="257" t="s">
        <v>1506</v>
      </c>
      <c r="C181" s="298" t="s">
        <v>168</v>
      </c>
      <c r="D181" s="298" t="s">
        <v>1766</v>
      </c>
      <c r="E181" s="286" t="s">
        <v>1727</v>
      </c>
      <c r="F181" s="259" t="s">
        <v>11</v>
      </c>
      <c r="G181" s="286"/>
      <c r="H181" s="286"/>
      <c r="I181" s="302"/>
      <c r="J181" s="898"/>
      <c r="K181" s="345"/>
      <c r="L181" s="109"/>
    </row>
    <row r="182" spans="1:12" s="110" customFormat="1" ht="16.5" customHeight="1">
      <c r="A182" s="337">
        <v>174</v>
      </c>
      <c r="B182" s="257" t="s">
        <v>1506</v>
      </c>
      <c r="C182" s="298" t="s">
        <v>168</v>
      </c>
      <c r="D182" s="298" t="s">
        <v>1776</v>
      </c>
      <c r="E182" s="286" t="s">
        <v>2026</v>
      </c>
      <c r="F182" s="259" t="s">
        <v>11</v>
      </c>
      <c r="G182" s="286"/>
      <c r="H182" s="286"/>
      <c r="I182" s="302" t="s">
        <v>1292</v>
      </c>
      <c r="J182" s="899" t="s">
        <v>2282</v>
      </c>
      <c r="K182" s="345"/>
      <c r="L182" s="109"/>
    </row>
    <row r="183" spans="1:12" s="110" customFormat="1" ht="16.5" customHeight="1">
      <c r="A183" s="337">
        <v>175</v>
      </c>
      <c r="B183" s="257" t="s">
        <v>1506</v>
      </c>
      <c r="C183" s="298" t="s">
        <v>168</v>
      </c>
      <c r="D183" s="298" t="s">
        <v>1777</v>
      </c>
      <c r="E183" s="286" t="s">
        <v>2026</v>
      </c>
      <c r="F183" s="259" t="s">
        <v>11</v>
      </c>
      <c r="G183" s="286"/>
      <c r="H183" s="286"/>
      <c r="I183" s="303"/>
      <c r="J183" s="899"/>
      <c r="K183" s="345"/>
      <c r="L183" s="109"/>
    </row>
    <row r="184" spans="1:12" s="110" customFormat="1" ht="16.5" customHeight="1">
      <c r="A184" s="337">
        <v>176</v>
      </c>
      <c r="B184" s="257" t="s">
        <v>1506</v>
      </c>
      <c r="C184" s="298" t="s">
        <v>168</v>
      </c>
      <c r="D184" s="298" t="s">
        <v>1778</v>
      </c>
      <c r="E184" s="286" t="s">
        <v>2026</v>
      </c>
      <c r="F184" s="259" t="s">
        <v>11</v>
      </c>
      <c r="G184" s="286"/>
      <c r="H184" s="286"/>
      <c r="I184" s="303"/>
      <c r="J184" s="899"/>
      <c r="K184" s="345"/>
      <c r="L184" s="109"/>
    </row>
    <row r="185" spans="1:12" s="110" customFormat="1" ht="16.5" customHeight="1">
      <c r="A185" s="337">
        <v>177</v>
      </c>
      <c r="B185" s="257" t="s">
        <v>1506</v>
      </c>
      <c r="C185" s="298" t="s">
        <v>168</v>
      </c>
      <c r="D185" s="298" t="s">
        <v>1779</v>
      </c>
      <c r="E185" s="286" t="s">
        <v>2026</v>
      </c>
      <c r="F185" s="259" t="s">
        <v>11</v>
      </c>
      <c r="G185" s="286"/>
      <c r="H185" s="286"/>
      <c r="I185" s="302"/>
      <c r="J185" s="899"/>
      <c r="K185" s="345"/>
      <c r="L185" s="109"/>
    </row>
    <row r="186" spans="1:12" s="110" customFormat="1" ht="16.5" customHeight="1">
      <c r="A186" s="337">
        <v>178</v>
      </c>
      <c r="B186" s="257" t="s">
        <v>1506</v>
      </c>
      <c r="C186" s="298" t="s">
        <v>168</v>
      </c>
      <c r="D186" s="298" t="s">
        <v>1780</v>
      </c>
      <c r="E186" s="286" t="s">
        <v>2026</v>
      </c>
      <c r="F186" s="259" t="s">
        <v>11</v>
      </c>
      <c r="G186" s="286"/>
      <c r="H186" s="286"/>
      <c r="I186" s="302"/>
      <c r="J186" s="899"/>
      <c r="K186" s="345"/>
      <c r="L186" s="109"/>
    </row>
    <row r="187" spans="1:12" s="110" customFormat="1" ht="16.5" customHeight="1">
      <c r="A187" s="337">
        <v>179</v>
      </c>
      <c r="B187" s="257" t="s">
        <v>1506</v>
      </c>
      <c r="C187" s="298" t="s">
        <v>168</v>
      </c>
      <c r="D187" s="298" t="s">
        <v>1781</v>
      </c>
      <c r="E187" s="286" t="s">
        <v>2026</v>
      </c>
      <c r="F187" s="259" t="s">
        <v>11</v>
      </c>
      <c r="G187" s="286"/>
      <c r="H187" s="286"/>
      <c r="I187" s="302"/>
      <c r="J187" s="899" t="s">
        <v>2107</v>
      </c>
      <c r="K187" s="346"/>
      <c r="L187" s="109"/>
    </row>
    <row r="188" spans="1:12" s="110" customFormat="1" ht="16.5" customHeight="1">
      <c r="A188" s="337">
        <v>180</v>
      </c>
      <c r="B188" s="257" t="s">
        <v>1506</v>
      </c>
      <c r="C188" s="298" t="s">
        <v>168</v>
      </c>
      <c r="D188" s="298" t="s">
        <v>1782</v>
      </c>
      <c r="E188" s="286" t="s">
        <v>2026</v>
      </c>
      <c r="F188" s="259" t="s">
        <v>11</v>
      </c>
      <c r="G188" s="286"/>
      <c r="H188" s="286"/>
      <c r="I188" s="302"/>
      <c r="J188" s="899"/>
      <c r="K188" s="346"/>
      <c r="L188" s="109"/>
    </row>
    <row r="189" spans="1:12" s="110" customFormat="1" ht="16.5" customHeight="1">
      <c r="A189" s="337">
        <v>181</v>
      </c>
      <c r="B189" s="257" t="s">
        <v>1506</v>
      </c>
      <c r="C189" s="298" t="s">
        <v>168</v>
      </c>
      <c r="D189" s="298" t="s">
        <v>1783</v>
      </c>
      <c r="E189" s="286" t="s">
        <v>2026</v>
      </c>
      <c r="F189" s="259" t="s">
        <v>11</v>
      </c>
      <c r="G189" s="286"/>
      <c r="H189" s="286"/>
      <c r="I189" s="302"/>
      <c r="J189" s="899"/>
      <c r="K189" s="346"/>
      <c r="L189" s="109"/>
    </row>
    <row r="190" spans="1:12" s="110" customFormat="1" ht="16.5" customHeight="1">
      <c r="A190" s="337">
        <v>182</v>
      </c>
      <c r="B190" s="257" t="s">
        <v>1506</v>
      </c>
      <c r="C190" s="298" t="s">
        <v>168</v>
      </c>
      <c r="D190" s="298" t="s">
        <v>1784</v>
      </c>
      <c r="E190" s="286" t="s">
        <v>2026</v>
      </c>
      <c r="F190" s="259" t="s">
        <v>11</v>
      </c>
      <c r="G190" s="286"/>
      <c r="H190" s="286"/>
      <c r="I190" s="302"/>
      <c r="J190" s="899"/>
      <c r="K190" s="346"/>
      <c r="L190" s="109"/>
    </row>
    <row r="191" spans="1:12" s="110" customFormat="1" ht="16.5" customHeight="1">
      <c r="A191" s="337">
        <v>183</v>
      </c>
      <c r="B191" s="257" t="s">
        <v>1506</v>
      </c>
      <c r="C191" s="298" t="s">
        <v>168</v>
      </c>
      <c r="D191" s="298" t="s">
        <v>2109</v>
      </c>
      <c r="E191" s="286" t="s">
        <v>2026</v>
      </c>
      <c r="F191" s="259" t="s">
        <v>11</v>
      </c>
      <c r="G191" s="286"/>
      <c r="H191" s="286"/>
      <c r="I191" s="302"/>
      <c r="J191" s="899"/>
      <c r="K191" s="346"/>
      <c r="L191" s="109"/>
    </row>
    <row r="192" spans="1:12" s="110" customFormat="1" ht="16.5" customHeight="1">
      <c r="A192" s="337">
        <v>184</v>
      </c>
      <c r="B192" s="257" t="s">
        <v>1506</v>
      </c>
      <c r="C192" s="298" t="s">
        <v>168</v>
      </c>
      <c r="D192" s="298" t="s">
        <v>1786</v>
      </c>
      <c r="E192" s="286" t="s">
        <v>2026</v>
      </c>
      <c r="F192" s="259" t="s">
        <v>11</v>
      </c>
      <c r="G192" s="286"/>
      <c r="H192" s="286"/>
      <c r="I192" s="304"/>
      <c r="J192" s="899" t="s">
        <v>2108</v>
      </c>
      <c r="K192" s="346"/>
      <c r="L192" s="109"/>
    </row>
    <row r="193" spans="1:12" s="110" customFormat="1" ht="16.5" customHeight="1">
      <c r="A193" s="337">
        <v>185</v>
      </c>
      <c r="B193" s="257" t="s">
        <v>1506</v>
      </c>
      <c r="C193" s="298" t="s">
        <v>168</v>
      </c>
      <c r="D193" s="298" t="s">
        <v>1787</v>
      </c>
      <c r="E193" s="286" t="s">
        <v>2026</v>
      </c>
      <c r="F193" s="259" t="s">
        <v>11</v>
      </c>
      <c r="G193" s="286"/>
      <c r="H193" s="286"/>
      <c r="I193" s="304"/>
      <c r="J193" s="899"/>
      <c r="K193" s="346"/>
      <c r="L193" s="109"/>
    </row>
    <row r="194" spans="1:12" s="110" customFormat="1" ht="16.5" customHeight="1">
      <c r="A194" s="337">
        <v>186</v>
      </c>
      <c r="B194" s="257" t="s">
        <v>1506</v>
      </c>
      <c r="C194" s="298" t="s">
        <v>168</v>
      </c>
      <c r="D194" s="298" t="s">
        <v>1277</v>
      </c>
      <c r="E194" s="286" t="s">
        <v>2026</v>
      </c>
      <c r="F194" s="259" t="s">
        <v>11</v>
      </c>
      <c r="G194" s="286"/>
      <c r="H194" s="286"/>
      <c r="I194" s="304"/>
      <c r="J194" s="899"/>
      <c r="K194" s="346"/>
      <c r="L194" s="109"/>
    </row>
    <row r="195" spans="1:12" s="110" customFormat="1" ht="16.5" customHeight="1">
      <c r="A195" s="337">
        <v>187</v>
      </c>
      <c r="B195" s="257" t="s">
        <v>1506</v>
      </c>
      <c r="C195" s="298" t="s">
        <v>168</v>
      </c>
      <c r="D195" s="298" t="s">
        <v>1788</v>
      </c>
      <c r="E195" s="286" t="s">
        <v>2026</v>
      </c>
      <c r="F195" s="259" t="s">
        <v>11</v>
      </c>
      <c r="G195" s="286"/>
      <c r="H195" s="286"/>
      <c r="I195" s="304"/>
      <c r="J195" s="899"/>
      <c r="K195" s="346"/>
      <c r="L195" s="109"/>
    </row>
    <row r="196" spans="1:12" s="110" customFormat="1" ht="16.5" customHeight="1">
      <c r="A196" s="337">
        <v>188</v>
      </c>
      <c r="B196" s="257" t="s">
        <v>1506</v>
      </c>
      <c r="C196" s="298" t="s">
        <v>168</v>
      </c>
      <c r="D196" s="298" t="s">
        <v>1789</v>
      </c>
      <c r="E196" s="286" t="s">
        <v>2026</v>
      </c>
      <c r="F196" s="259" t="s">
        <v>11</v>
      </c>
      <c r="G196" s="286"/>
      <c r="H196" s="286"/>
      <c r="I196" s="304"/>
      <c r="J196" s="899"/>
      <c r="K196" s="346"/>
      <c r="L196" s="109"/>
    </row>
    <row r="197" spans="1:12" s="110" customFormat="1" ht="16.5" customHeight="1">
      <c r="A197" s="337">
        <v>189</v>
      </c>
      <c r="B197" s="257" t="s">
        <v>1506</v>
      </c>
      <c r="C197" s="298" t="s">
        <v>168</v>
      </c>
      <c r="D197" s="298" t="s">
        <v>1790</v>
      </c>
      <c r="E197" s="286" t="s">
        <v>2026</v>
      </c>
      <c r="F197" s="259" t="s">
        <v>11</v>
      </c>
      <c r="G197" s="286"/>
      <c r="H197" s="286"/>
      <c r="I197" s="304"/>
      <c r="J197" s="899" t="s">
        <v>2295</v>
      </c>
      <c r="K197" s="346"/>
      <c r="L197" s="109"/>
    </row>
    <row r="198" spans="1:12" s="110" customFormat="1" ht="16.5" customHeight="1">
      <c r="A198" s="337">
        <v>190</v>
      </c>
      <c r="B198" s="257" t="s">
        <v>1506</v>
      </c>
      <c r="C198" s="298" t="s">
        <v>168</v>
      </c>
      <c r="D198" s="298" t="s">
        <v>1791</v>
      </c>
      <c r="E198" s="286" t="s">
        <v>2026</v>
      </c>
      <c r="F198" s="259" t="s">
        <v>11</v>
      </c>
      <c r="G198" s="286"/>
      <c r="H198" s="286"/>
      <c r="I198" s="304"/>
      <c r="J198" s="899"/>
      <c r="K198" s="346"/>
      <c r="L198" s="109"/>
    </row>
    <row r="199" spans="1:12" s="110" customFormat="1" ht="16.5" customHeight="1">
      <c r="A199" s="337">
        <v>191</v>
      </c>
      <c r="B199" s="257" t="s">
        <v>1506</v>
      </c>
      <c r="C199" s="298" t="s">
        <v>168</v>
      </c>
      <c r="D199" s="298" t="s">
        <v>1282</v>
      </c>
      <c r="E199" s="286" t="s">
        <v>2026</v>
      </c>
      <c r="F199" s="259" t="s">
        <v>11</v>
      </c>
      <c r="G199" s="286"/>
      <c r="H199" s="286"/>
      <c r="I199" s="304"/>
      <c r="J199" s="899"/>
      <c r="K199" s="346"/>
      <c r="L199" s="109"/>
    </row>
    <row r="200" spans="1:12" s="110" customFormat="1" ht="16.5" customHeight="1">
      <c r="A200" s="337">
        <v>192</v>
      </c>
      <c r="B200" s="257" t="s">
        <v>1506</v>
      </c>
      <c r="C200" s="298" t="s">
        <v>168</v>
      </c>
      <c r="D200" s="298" t="s">
        <v>1792</v>
      </c>
      <c r="E200" s="286" t="s">
        <v>2026</v>
      </c>
      <c r="F200" s="259" t="s">
        <v>11</v>
      </c>
      <c r="G200" s="286"/>
      <c r="H200" s="286"/>
      <c r="I200" s="304"/>
      <c r="J200" s="899"/>
      <c r="K200" s="346"/>
      <c r="L200" s="109"/>
    </row>
    <row r="201" spans="1:12" s="110" customFormat="1" ht="16.5" customHeight="1">
      <c r="A201" s="337">
        <v>193</v>
      </c>
      <c r="B201" s="257" t="s">
        <v>1506</v>
      </c>
      <c r="C201" s="298" t="s">
        <v>168</v>
      </c>
      <c r="D201" s="298" t="s">
        <v>1793</v>
      </c>
      <c r="E201" s="286" t="s">
        <v>2026</v>
      </c>
      <c r="F201" s="259" t="s">
        <v>11</v>
      </c>
      <c r="G201" s="286"/>
      <c r="H201" s="286"/>
      <c r="I201" s="304" t="s">
        <v>2027</v>
      </c>
      <c r="J201" s="899"/>
      <c r="K201" s="346"/>
      <c r="L201" s="109"/>
    </row>
    <row r="202" spans="1:12" ht="16.5" customHeight="1">
      <c r="A202" s="337">
        <v>194</v>
      </c>
      <c r="B202" s="257" t="s">
        <v>1506</v>
      </c>
      <c r="C202" s="258" t="s">
        <v>857</v>
      </c>
      <c r="D202" s="271" t="s">
        <v>1141</v>
      </c>
      <c r="E202" s="256"/>
      <c r="F202" s="293" t="s">
        <v>11</v>
      </c>
      <c r="G202" s="260"/>
      <c r="H202" s="260"/>
      <c r="I202" s="305" t="s">
        <v>1720</v>
      </c>
      <c r="J202" s="270" t="s">
        <v>1546</v>
      </c>
      <c r="K202" s="338"/>
      <c r="L202" s="161"/>
    </row>
    <row r="203" spans="1:12" ht="16.5" customHeight="1">
      <c r="A203" s="337">
        <v>195</v>
      </c>
      <c r="B203" s="257" t="s">
        <v>1506</v>
      </c>
      <c r="C203" s="258" t="s">
        <v>857</v>
      </c>
      <c r="D203" s="271" t="s">
        <v>1142</v>
      </c>
      <c r="E203" s="256"/>
      <c r="F203" s="293" t="s">
        <v>11</v>
      </c>
      <c r="G203" s="260"/>
      <c r="H203" s="260"/>
      <c r="I203" s="306" t="s">
        <v>1721</v>
      </c>
      <c r="J203" s="270" t="s">
        <v>1546</v>
      </c>
      <c r="K203" s="338"/>
      <c r="L203" s="161"/>
    </row>
    <row r="204" spans="1:12" ht="16.5" customHeight="1">
      <c r="A204" s="337">
        <v>196</v>
      </c>
      <c r="B204" s="257" t="s">
        <v>1506</v>
      </c>
      <c r="C204" s="258" t="s">
        <v>857</v>
      </c>
      <c r="D204" s="271" t="s">
        <v>1143</v>
      </c>
      <c r="E204" s="256"/>
      <c r="F204" s="293" t="s">
        <v>11</v>
      </c>
      <c r="G204" s="260"/>
      <c r="H204" s="260"/>
      <c r="I204" s="305" t="s">
        <v>1722</v>
      </c>
      <c r="J204" s="270" t="s">
        <v>1547</v>
      </c>
      <c r="K204" s="338"/>
      <c r="L204" s="161"/>
    </row>
    <row r="205" spans="1:12" ht="16.5" customHeight="1">
      <c r="A205" s="337">
        <v>197</v>
      </c>
      <c r="B205" s="257" t="s">
        <v>1506</v>
      </c>
      <c r="C205" s="258" t="s">
        <v>857</v>
      </c>
      <c r="D205" s="271" t="s">
        <v>1144</v>
      </c>
      <c r="E205" s="256"/>
      <c r="F205" s="293" t="s">
        <v>11</v>
      </c>
      <c r="G205" s="260"/>
      <c r="H205" s="260"/>
      <c r="I205" s="306" t="s">
        <v>1723</v>
      </c>
      <c r="J205" s="297" t="s">
        <v>1547</v>
      </c>
      <c r="K205" s="338"/>
      <c r="L205" s="161"/>
    </row>
    <row r="206" spans="1:12" ht="16.5" customHeight="1">
      <c r="A206" s="337">
        <v>198</v>
      </c>
      <c r="B206" s="257" t="s">
        <v>1506</v>
      </c>
      <c r="C206" s="258" t="s">
        <v>1390</v>
      </c>
      <c r="D206" s="307" t="s">
        <v>1043</v>
      </c>
      <c r="E206" s="308"/>
      <c r="F206" s="293" t="s">
        <v>11</v>
      </c>
      <c r="G206" s="260"/>
      <c r="H206" s="260"/>
      <c r="I206" s="269"/>
      <c r="J206" s="309" t="s">
        <v>1419</v>
      </c>
      <c r="K206" s="347" t="s">
        <v>1633</v>
      </c>
      <c r="L206" s="162"/>
    </row>
    <row r="207" spans="1:12" ht="16.5" customHeight="1">
      <c r="A207" s="337">
        <v>199</v>
      </c>
      <c r="B207" s="257" t="s">
        <v>1506</v>
      </c>
      <c r="C207" s="258" t="s">
        <v>1390</v>
      </c>
      <c r="D207" s="307" t="s">
        <v>1423</v>
      </c>
      <c r="E207" s="308"/>
      <c r="F207" s="293" t="s">
        <v>11</v>
      </c>
      <c r="G207" s="260"/>
      <c r="H207" s="260"/>
      <c r="I207" s="269"/>
      <c r="J207" s="310" t="s">
        <v>1379</v>
      </c>
      <c r="K207" s="348" t="s">
        <v>1634</v>
      </c>
      <c r="L207" s="162"/>
    </row>
    <row r="208" spans="1:12" ht="16.5" customHeight="1">
      <c r="A208" s="337">
        <v>200</v>
      </c>
      <c r="B208" s="257" t="s">
        <v>1506</v>
      </c>
      <c r="C208" s="258" t="s">
        <v>1390</v>
      </c>
      <c r="D208" s="307" t="s">
        <v>1044</v>
      </c>
      <c r="E208" s="308"/>
      <c r="F208" s="293" t="s">
        <v>11</v>
      </c>
      <c r="G208" s="260"/>
      <c r="H208" s="260"/>
      <c r="I208" s="269"/>
      <c r="J208" s="309" t="s">
        <v>1380</v>
      </c>
      <c r="K208" s="347" t="s">
        <v>1467</v>
      </c>
      <c r="L208" s="162"/>
    </row>
    <row r="209" spans="1:13" ht="16.5" customHeight="1">
      <c r="A209" s="337">
        <v>201</v>
      </c>
      <c r="B209" s="257" t="s">
        <v>1506</v>
      </c>
      <c r="C209" s="258" t="s">
        <v>1390</v>
      </c>
      <c r="D209" s="307" t="s">
        <v>1045</v>
      </c>
      <c r="E209" s="308"/>
      <c r="F209" s="293" t="s">
        <v>11</v>
      </c>
      <c r="G209" s="260"/>
      <c r="H209" s="260"/>
      <c r="I209" s="269"/>
      <c r="J209" s="310" t="s">
        <v>1421</v>
      </c>
      <c r="K209" s="348" t="s">
        <v>1635</v>
      </c>
      <c r="L209" s="163"/>
    </row>
    <row r="210" spans="1:13" ht="16.5" customHeight="1">
      <c r="A210" s="337">
        <v>202</v>
      </c>
      <c r="B210" s="257" t="s">
        <v>1506</v>
      </c>
      <c r="C210" s="258" t="s">
        <v>1390</v>
      </c>
      <c r="D210" s="307" t="s">
        <v>1989</v>
      </c>
      <c r="E210" s="308"/>
      <c r="F210" s="293" t="s">
        <v>11</v>
      </c>
      <c r="G210" s="260"/>
      <c r="H210" s="260"/>
      <c r="I210" s="269"/>
      <c r="J210" s="531" t="s">
        <v>2279</v>
      </c>
      <c r="K210" s="349" t="s">
        <v>1987</v>
      </c>
      <c r="L210" s="162"/>
    </row>
    <row r="211" spans="1:13" ht="16.5" customHeight="1">
      <c r="A211" s="337">
        <v>203</v>
      </c>
      <c r="B211" s="257" t="s">
        <v>1506</v>
      </c>
      <c r="C211" s="258" t="s">
        <v>1390</v>
      </c>
      <c r="D211" s="307" t="s">
        <v>1424</v>
      </c>
      <c r="E211" s="308"/>
      <c r="F211" s="293" t="s">
        <v>11</v>
      </c>
      <c r="G211" s="260"/>
      <c r="H211" s="260"/>
      <c r="I211" s="269"/>
      <c r="J211" s="310" t="s">
        <v>1425</v>
      </c>
      <c r="K211" s="348" t="s">
        <v>2948</v>
      </c>
      <c r="L211" s="162"/>
    </row>
    <row r="212" spans="1:13" ht="16.5" customHeight="1">
      <c r="A212" s="337">
        <v>204</v>
      </c>
      <c r="B212" s="257" t="s">
        <v>1506</v>
      </c>
      <c r="C212" s="258" t="s">
        <v>1390</v>
      </c>
      <c r="D212" s="307" t="s">
        <v>1046</v>
      </c>
      <c r="E212" s="308"/>
      <c r="F212" s="293" t="s">
        <v>11</v>
      </c>
      <c r="G212" s="260"/>
      <c r="H212" s="260"/>
      <c r="I212" s="269"/>
      <c r="J212" s="309" t="s">
        <v>1384</v>
      </c>
      <c r="K212" s="347" t="s">
        <v>1636</v>
      </c>
      <c r="L212" s="162"/>
    </row>
    <row r="213" spans="1:13" ht="16.5" customHeight="1">
      <c r="A213" s="337">
        <v>205</v>
      </c>
      <c r="B213" s="257" t="s">
        <v>1506</v>
      </c>
      <c r="C213" s="258" t="s">
        <v>1390</v>
      </c>
      <c r="D213" s="307" t="s">
        <v>1382</v>
      </c>
      <c r="E213" s="308"/>
      <c r="F213" s="293" t="s">
        <v>11</v>
      </c>
      <c r="G213" s="260"/>
      <c r="H213" s="260"/>
      <c r="I213" s="269"/>
      <c r="J213" s="309" t="s">
        <v>1381</v>
      </c>
      <c r="K213" s="347" t="s">
        <v>1468</v>
      </c>
      <c r="L213" s="162"/>
    </row>
    <row r="214" spans="1:13" ht="16.5" customHeight="1">
      <c r="A214" s="337">
        <v>206</v>
      </c>
      <c r="B214" s="257" t="s">
        <v>1506</v>
      </c>
      <c r="C214" s="258" t="s">
        <v>1390</v>
      </c>
      <c r="D214" s="307" t="s">
        <v>1047</v>
      </c>
      <c r="E214" s="308"/>
      <c r="F214" s="293" t="s">
        <v>11</v>
      </c>
      <c r="G214" s="260"/>
      <c r="H214" s="260"/>
      <c r="I214" s="269"/>
      <c r="J214" s="309" t="s">
        <v>1383</v>
      </c>
      <c r="K214" s="347" t="s">
        <v>1637</v>
      </c>
      <c r="L214" s="162"/>
    </row>
    <row r="215" spans="1:13" ht="16.5" customHeight="1">
      <c r="A215" s="337">
        <v>207</v>
      </c>
      <c r="B215" s="257" t="s">
        <v>1506</v>
      </c>
      <c r="C215" s="258" t="s">
        <v>1390</v>
      </c>
      <c r="D215" s="307" t="s">
        <v>1048</v>
      </c>
      <c r="E215" s="308"/>
      <c r="F215" s="293" t="s">
        <v>11</v>
      </c>
      <c r="G215" s="260"/>
      <c r="H215" s="260"/>
      <c r="I215" s="269"/>
      <c r="J215" s="309" t="s">
        <v>1420</v>
      </c>
      <c r="K215" s="347" t="s">
        <v>1469</v>
      </c>
      <c r="L215" s="162"/>
    </row>
    <row r="216" spans="1:13" ht="16.5" customHeight="1">
      <c r="A216" s="337">
        <v>208</v>
      </c>
      <c r="B216" s="257" t="s">
        <v>1506</v>
      </c>
      <c r="C216" s="312" t="s">
        <v>1548</v>
      </c>
      <c r="D216" s="312" t="s">
        <v>1549</v>
      </c>
      <c r="E216" s="256"/>
      <c r="F216" s="275" t="s">
        <v>1499</v>
      </c>
      <c r="G216" s="260"/>
      <c r="H216" s="260"/>
      <c r="I216" s="269"/>
      <c r="J216" s="297" t="s">
        <v>1550</v>
      </c>
      <c r="K216" s="338"/>
      <c r="L216" s="164"/>
    </row>
    <row r="217" spans="1:13" ht="16.5" customHeight="1">
      <c r="A217" s="337">
        <v>209</v>
      </c>
      <c r="B217" s="257" t="s">
        <v>1506</v>
      </c>
      <c r="C217" s="258" t="s">
        <v>170</v>
      </c>
      <c r="D217" s="263" t="s">
        <v>836</v>
      </c>
      <c r="E217" s="256"/>
      <c r="F217" s="259" t="s">
        <v>11</v>
      </c>
      <c r="G217" s="260"/>
      <c r="H217" s="260"/>
      <c r="I217" s="269"/>
      <c r="J217" s="270" t="s">
        <v>2271</v>
      </c>
      <c r="K217" s="338"/>
      <c r="L217" s="165"/>
      <c r="M217" s="164"/>
    </row>
    <row r="218" spans="1:13" s="155" customFormat="1" ht="16.5" customHeight="1">
      <c r="A218" s="337">
        <v>210</v>
      </c>
      <c r="B218" s="257" t="s">
        <v>1506</v>
      </c>
      <c r="C218" s="258" t="s">
        <v>338</v>
      </c>
      <c r="D218" s="263" t="s">
        <v>339</v>
      </c>
      <c r="E218" s="313" t="s">
        <v>340</v>
      </c>
      <c r="F218" s="314" t="s">
        <v>11</v>
      </c>
      <c r="G218" s="315"/>
      <c r="H218" s="316"/>
      <c r="I218" s="317" t="s">
        <v>341</v>
      </c>
      <c r="J218" s="318" t="s">
        <v>1551</v>
      </c>
      <c r="K218" s="896"/>
      <c r="L218" s="166"/>
    </row>
    <row r="219" spans="1:13" s="155" customFormat="1" ht="16.5" customHeight="1">
      <c r="A219" s="337">
        <v>211</v>
      </c>
      <c r="B219" s="257" t="s">
        <v>1506</v>
      </c>
      <c r="C219" s="258" t="s">
        <v>338</v>
      </c>
      <c r="D219" s="263" t="s">
        <v>342</v>
      </c>
      <c r="E219" s="313" t="s">
        <v>340</v>
      </c>
      <c r="F219" s="314" t="s">
        <v>11</v>
      </c>
      <c r="G219" s="315"/>
      <c r="H219" s="316"/>
      <c r="I219" s="317" t="s">
        <v>343</v>
      </c>
      <c r="J219" s="318" t="s">
        <v>1552</v>
      </c>
      <c r="K219" s="897"/>
      <c r="L219" s="166"/>
    </row>
    <row r="220" spans="1:13" s="155" customFormat="1" ht="16.5" customHeight="1">
      <c r="A220" s="337">
        <v>212</v>
      </c>
      <c r="B220" s="257" t="s">
        <v>1506</v>
      </c>
      <c r="C220" s="258" t="s">
        <v>338</v>
      </c>
      <c r="D220" s="263" t="s">
        <v>344</v>
      </c>
      <c r="E220" s="313" t="s">
        <v>340</v>
      </c>
      <c r="F220" s="314" t="s">
        <v>11</v>
      </c>
      <c r="G220" s="315"/>
      <c r="H220" s="316"/>
      <c r="I220" s="317" t="s">
        <v>345</v>
      </c>
      <c r="J220" s="318" t="s">
        <v>1553</v>
      </c>
      <c r="K220" s="897"/>
      <c r="L220" s="166"/>
    </row>
    <row r="221" spans="1:13" s="155" customFormat="1" ht="16.5" customHeight="1">
      <c r="A221" s="337">
        <v>213</v>
      </c>
      <c r="B221" s="257" t="s">
        <v>1506</v>
      </c>
      <c r="C221" s="258" t="s">
        <v>338</v>
      </c>
      <c r="D221" s="263" t="s">
        <v>346</v>
      </c>
      <c r="E221" s="319"/>
      <c r="F221" s="314" t="s">
        <v>11</v>
      </c>
      <c r="G221" s="315"/>
      <c r="H221" s="316"/>
      <c r="I221" s="317" t="s">
        <v>1554</v>
      </c>
      <c r="J221" s="320"/>
      <c r="K221" s="897"/>
      <c r="L221" s="166"/>
    </row>
    <row r="222" spans="1:13" s="155" customFormat="1" ht="16.5" customHeight="1">
      <c r="A222" s="337">
        <v>214</v>
      </c>
      <c r="B222" s="257" t="s">
        <v>1506</v>
      </c>
      <c r="C222" s="258" t="s">
        <v>338</v>
      </c>
      <c r="D222" s="263" t="s">
        <v>347</v>
      </c>
      <c r="E222" s="319"/>
      <c r="F222" s="314" t="s">
        <v>11</v>
      </c>
      <c r="G222" s="315"/>
      <c r="H222" s="316"/>
      <c r="I222" s="321"/>
      <c r="J222" s="318" t="s">
        <v>1555</v>
      </c>
      <c r="K222" s="897"/>
      <c r="L222" s="166"/>
    </row>
    <row r="223" spans="1:13" s="155" customFormat="1" ht="16.5" customHeight="1">
      <c r="A223" s="337">
        <v>215</v>
      </c>
      <c r="B223" s="257" t="s">
        <v>1506</v>
      </c>
      <c r="C223" s="258" t="s">
        <v>338</v>
      </c>
      <c r="D223" s="263" t="s">
        <v>348</v>
      </c>
      <c r="E223" s="319"/>
      <c r="F223" s="314" t="s">
        <v>11</v>
      </c>
      <c r="G223" s="315"/>
      <c r="H223" s="316"/>
      <c r="I223" s="317" t="s">
        <v>349</v>
      </c>
      <c r="J223" s="318" t="s">
        <v>1556</v>
      </c>
      <c r="K223" s="897"/>
      <c r="L223" s="166"/>
    </row>
    <row r="224" spans="1:13" s="155" customFormat="1" ht="16.5" customHeight="1">
      <c r="A224" s="337">
        <v>216</v>
      </c>
      <c r="B224" s="257" t="s">
        <v>1506</v>
      </c>
      <c r="C224" s="258" t="s">
        <v>338</v>
      </c>
      <c r="D224" s="263" t="s">
        <v>350</v>
      </c>
      <c r="E224" s="313" t="s">
        <v>351</v>
      </c>
      <c r="F224" s="314" t="s">
        <v>11</v>
      </c>
      <c r="G224" s="315"/>
      <c r="H224" s="316"/>
      <c r="I224" s="317" t="s">
        <v>352</v>
      </c>
      <c r="J224" s="318"/>
      <c r="K224" s="897"/>
      <c r="L224" s="166"/>
    </row>
    <row r="225" spans="1:12" s="155" customFormat="1" ht="16.5" customHeight="1">
      <c r="A225" s="337">
        <v>217</v>
      </c>
      <c r="B225" s="257" t="s">
        <v>1506</v>
      </c>
      <c r="C225" s="258" t="s">
        <v>338</v>
      </c>
      <c r="D225" s="263" t="s">
        <v>353</v>
      </c>
      <c r="E225" s="313" t="s">
        <v>354</v>
      </c>
      <c r="F225" s="314" t="s">
        <v>11</v>
      </c>
      <c r="G225" s="315"/>
      <c r="H225" s="316"/>
      <c r="I225" s="317" t="s">
        <v>355</v>
      </c>
      <c r="J225" s="318"/>
      <c r="K225" s="897"/>
      <c r="L225" s="166"/>
    </row>
    <row r="226" spans="1:12" s="155" customFormat="1" ht="16.5" customHeight="1">
      <c r="A226" s="337">
        <v>218</v>
      </c>
      <c r="B226" s="257" t="s">
        <v>1506</v>
      </c>
      <c r="C226" s="258" t="s">
        <v>338</v>
      </c>
      <c r="D226" s="263" t="s">
        <v>356</v>
      </c>
      <c r="E226" s="313" t="s">
        <v>357</v>
      </c>
      <c r="F226" s="314" t="s">
        <v>11</v>
      </c>
      <c r="G226" s="315"/>
      <c r="H226" s="316"/>
      <c r="I226" s="317" t="s">
        <v>352</v>
      </c>
      <c r="J226" s="318"/>
      <c r="K226" s="897"/>
      <c r="L226" s="166"/>
    </row>
    <row r="227" spans="1:12" s="155" customFormat="1" ht="16.5" customHeight="1">
      <c r="A227" s="337">
        <v>219</v>
      </c>
      <c r="B227" s="257" t="s">
        <v>1506</v>
      </c>
      <c r="C227" s="258" t="s">
        <v>338</v>
      </c>
      <c r="D227" s="263" t="s">
        <v>358</v>
      </c>
      <c r="E227" s="313" t="s">
        <v>351</v>
      </c>
      <c r="F227" s="314" t="s">
        <v>11</v>
      </c>
      <c r="G227" s="315"/>
      <c r="H227" s="316"/>
      <c r="I227" s="317" t="s">
        <v>359</v>
      </c>
      <c r="J227" s="318"/>
      <c r="K227" s="897"/>
      <c r="L227" s="166"/>
    </row>
    <row r="228" spans="1:12" s="155" customFormat="1" ht="16.5" customHeight="1">
      <c r="A228" s="337">
        <v>220</v>
      </c>
      <c r="B228" s="257" t="s">
        <v>1506</v>
      </c>
      <c r="C228" s="258" t="s">
        <v>338</v>
      </c>
      <c r="D228" s="263" t="s">
        <v>360</v>
      </c>
      <c r="E228" s="313" t="s">
        <v>361</v>
      </c>
      <c r="F228" s="314" t="s">
        <v>11</v>
      </c>
      <c r="G228" s="315"/>
      <c r="H228" s="316"/>
      <c r="I228" s="317" t="s">
        <v>362</v>
      </c>
      <c r="J228" s="318"/>
      <c r="K228" s="897"/>
      <c r="L228" s="166"/>
    </row>
    <row r="229" spans="1:12" s="155" customFormat="1" ht="16.5" customHeight="1">
      <c r="A229" s="337">
        <v>221</v>
      </c>
      <c r="B229" s="257" t="s">
        <v>1506</v>
      </c>
      <c r="C229" s="258" t="s">
        <v>338</v>
      </c>
      <c r="D229" s="263" t="s">
        <v>363</v>
      </c>
      <c r="E229" s="313" t="s">
        <v>364</v>
      </c>
      <c r="F229" s="314" t="s">
        <v>11</v>
      </c>
      <c r="G229" s="315"/>
      <c r="H229" s="316"/>
      <c r="I229" s="317" t="s">
        <v>352</v>
      </c>
      <c r="J229" s="318"/>
      <c r="K229" s="897"/>
      <c r="L229" s="166"/>
    </row>
    <row r="230" spans="1:12" s="155" customFormat="1" ht="16.5" customHeight="1">
      <c r="A230" s="337">
        <v>222</v>
      </c>
      <c r="B230" s="257" t="s">
        <v>1506</v>
      </c>
      <c r="C230" s="258" t="s">
        <v>338</v>
      </c>
      <c r="D230" s="263" t="s">
        <v>365</v>
      </c>
      <c r="E230" s="313" t="s">
        <v>366</v>
      </c>
      <c r="F230" s="314" t="s">
        <v>11</v>
      </c>
      <c r="G230" s="315"/>
      <c r="H230" s="316"/>
      <c r="I230" s="322" t="s">
        <v>1557</v>
      </c>
      <c r="J230" s="318"/>
      <c r="K230" s="897"/>
      <c r="L230" s="166"/>
    </row>
    <row r="231" spans="1:12" s="155" customFormat="1" ht="16.5" customHeight="1">
      <c r="A231" s="337">
        <v>223</v>
      </c>
      <c r="B231" s="257" t="s">
        <v>1506</v>
      </c>
      <c r="C231" s="258" t="s">
        <v>338</v>
      </c>
      <c r="D231" s="263" t="s">
        <v>367</v>
      </c>
      <c r="E231" s="313" t="s">
        <v>368</v>
      </c>
      <c r="F231" s="314" t="s">
        <v>11</v>
      </c>
      <c r="G231" s="315"/>
      <c r="H231" s="316"/>
      <c r="I231" s="317" t="s">
        <v>369</v>
      </c>
      <c r="J231" s="318"/>
      <c r="K231" s="897"/>
      <c r="L231" s="166"/>
    </row>
    <row r="232" spans="1:12" s="155" customFormat="1" ht="16.5" customHeight="1">
      <c r="A232" s="337">
        <v>224</v>
      </c>
      <c r="B232" s="257" t="s">
        <v>1506</v>
      </c>
      <c r="C232" s="258" t="s">
        <v>338</v>
      </c>
      <c r="D232" s="263" t="s">
        <v>370</v>
      </c>
      <c r="E232" s="319"/>
      <c r="F232" s="314" t="s">
        <v>11</v>
      </c>
      <c r="G232" s="315"/>
      <c r="H232" s="316"/>
      <c r="I232" s="321"/>
      <c r="J232" s="318" t="s">
        <v>1558</v>
      </c>
      <c r="K232" s="897"/>
      <c r="L232" s="166"/>
    </row>
    <row r="233" spans="1:12" s="155" customFormat="1" ht="16.5" customHeight="1">
      <c r="A233" s="337">
        <v>225</v>
      </c>
      <c r="B233" s="257" t="s">
        <v>1506</v>
      </c>
      <c r="C233" s="258" t="s">
        <v>338</v>
      </c>
      <c r="D233" s="271" t="s">
        <v>371</v>
      </c>
      <c r="E233" s="319"/>
      <c r="F233" s="314" t="s">
        <v>11</v>
      </c>
      <c r="G233" s="315"/>
      <c r="H233" s="316"/>
      <c r="I233" s="323"/>
      <c r="J233" s="318" t="s">
        <v>1559</v>
      </c>
      <c r="K233" s="897"/>
      <c r="L233" s="166"/>
    </row>
    <row r="234" spans="1:12" s="155" customFormat="1" ht="16.5" customHeight="1">
      <c r="A234" s="337">
        <v>226</v>
      </c>
      <c r="B234" s="257" t="s">
        <v>1506</v>
      </c>
      <c r="C234" s="258" t="s">
        <v>338</v>
      </c>
      <c r="D234" s="271" t="s">
        <v>1560</v>
      </c>
      <c r="E234" s="319"/>
      <c r="F234" s="314" t="s">
        <v>11</v>
      </c>
      <c r="G234" s="315"/>
      <c r="H234" s="316"/>
      <c r="I234" s="317" t="s">
        <v>372</v>
      </c>
      <c r="J234" s="318" t="s">
        <v>1561</v>
      </c>
      <c r="K234" s="897"/>
      <c r="L234" s="166"/>
    </row>
    <row r="235" spans="1:12" s="155" customFormat="1" ht="16.5" customHeight="1">
      <c r="A235" s="337">
        <v>227</v>
      </c>
      <c r="B235" s="257" t="s">
        <v>1506</v>
      </c>
      <c r="C235" s="258" t="s">
        <v>338</v>
      </c>
      <c r="D235" s="271" t="s">
        <v>1562</v>
      </c>
      <c r="E235" s="319"/>
      <c r="F235" s="152" t="s">
        <v>10</v>
      </c>
      <c r="G235" s="315"/>
      <c r="H235" s="316"/>
      <c r="I235" s="317" t="s">
        <v>373</v>
      </c>
      <c r="J235" s="318" t="s">
        <v>1563</v>
      </c>
      <c r="K235" s="897"/>
      <c r="L235" s="167"/>
    </row>
    <row r="236" spans="1:12" s="155" customFormat="1" ht="16.5" customHeight="1">
      <c r="A236" s="337">
        <v>228</v>
      </c>
      <c r="B236" s="257" t="s">
        <v>1506</v>
      </c>
      <c r="C236" s="258" t="s">
        <v>338</v>
      </c>
      <c r="D236" s="271" t="s">
        <v>1564</v>
      </c>
      <c r="E236" s="319"/>
      <c r="F236" s="314" t="s">
        <v>11</v>
      </c>
      <c r="G236" s="315"/>
      <c r="H236" s="316"/>
      <c r="I236" s="317" t="s">
        <v>374</v>
      </c>
      <c r="J236" s="318" t="s">
        <v>1565</v>
      </c>
      <c r="K236" s="897"/>
      <c r="L236" s="166"/>
    </row>
    <row r="237" spans="1:12" s="155" customFormat="1" ht="16.5" customHeight="1">
      <c r="A237" s="337">
        <v>229</v>
      </c>
      <c r="B237" s="257" t="s">
        <v>1506</v>
      </c>
      <c r="C237" s="258" t="s">
        <v>338</v>
      </c>
      <c r="D237" s="271" t="s">
        <v>376</v>
      </c>
      <c r="E237" s="319"/>
      <c r="F237" s="314" t="s">
        <v>11</v>
      </c>
      <c r="G237" s="315"/>
      <c r="H237" s="316"/>
      <c r="I237" s="317" t="s">
        <v>377</v>
      </c>
      <c r="J237" s="318"/>
      <c r="K237" s="897"/>
      <c r="L237" s="166"/>
    </row>
    <row r="238" spans="1:12" s="155" customFormat="1" ht="16.5" customHeight="1">
      <c r="A238" s="337">
        <v>230</v>
      </c>
      <c r="B238" s="257" t="s">
        <v>1506</v>
      </c>
      <c r="C238" s="258" t="s">
        <v>338</v>
      </c>
      <c r="D238" s="271" t="s">
        <v>378</v>
      </c>
      <c r="E238" s="319"/>
      <c r="F238" s="314" t="s">
        <v>11</v>
      </c>
      <c r="G238" s="315"/>
      <c r="H238" s="316"/>
      <c r="I238" s="323"/>
      <c r="J238" s="318" t="s">
        <v>1566</v>
      </c>
      <c r="K238" s="897"/>
      <c r="L238" s="167"/>
    </row>
    <row r="239" spans="1:12" s="155" customFormat="1" ht="16.5" customHeight="1">
      <c r="A239" s="337">
        <v>231</v>
      </c>
      <c r="B239" s="257" t="s">
        <v>1506</v>
      </c>
      <c r="C239" s="258" t="s">
        <v>338</v>
      </c>
      <c r="D239" s="271" t="s">
        <v>379</v>
      </c>
      <c r="E239" s="313" t="s">
        <v>380</v>
      </c>
      <c r="F239" s="314" t="s">
        <v>11</v>
      </c>
      <c r="G239" s="315"/>
      <c r="H239" s="316"/>
      <c r="I239" s="317" t="s">
        <v>381</v>
      </c>
      <c r="J239" s="318" t="s">
        <v>1567</v>
      </c>
      <c r="K239" s="897"/>
      <c r="L239" s="166"/>
    </row>
    <row r="240" spans="1:12" s="155" customFormat="1" ht="16.5" customHeight="1">
      <c r="A240" s="337">
        <v>232</v>
      </c>
      <c r="B240" s="257" t="s">
        <v>1506</v>
      </c>
      <c r="C240" s="258" t="s">
        <v>338</v>
      </c>
      <c r="D240" s="271" t="s">
        <v>382</v>
      </c>
      <c r="E240" s="319"/>
      <c r="F240" s="314" t="s">
        <v>11</v>
      </c>
      <c r="G240" s="315"/>
      <c r="H240" s="316"/>
      <c r="I240" s="321"/>
      <c r="J240" s="318" t="s">
        <v>375</v>
      </c>
      <c r="K240" s="897"/>
      <c r="L240" s="166"/>
    </row>
    <row r="241" spans="1:40" s="155" customFormat="1" ht="16.5" customHeight="1">
      <c r="A241" s="337">
        <v>233</v>
      </c>
      <c r="B241" s="257" t="s">
        <v>1506</v>
      </c>
      <c r="C241" s="258" t="s">
        <v>338</v>
      </c>
      <c r="D241" s="271" t="s">
        <v>383</v>
      </c>
      <c r="E241" s="313" t="s">
        <v>384</v>
      </c>
      <c r="F241" s="314" t="s">
        <v>11</v>
      </c>
      <c r="G241" s="315"/>
      <c r="H241" s="316"/>
      <c r="I241" s="317" t="s">
        <v>385</v>
      </c>
      <c r="J241" s="318" t="s">
        <v>1568</v>
      </c>
      <c r="K241" s="897"/>
      <c r="L241" s="166"/>
    </row>
    <row r="242" spans="1:40" s="155" customFormat="1" ht="16.5" customHeight="1">
      <c r="A242" s="337">
        <v>234</v>
      </c>
      <c r="B242" s="257" t="s">
        <v>1506</v>
      </c>
      <c r="C242" s="258" t="s">
        <v>338</v>
      </c>
      <c r="D242" s="271" t="s">
        <v>386</v>
      </c>
      <c r="E242" s="313" t="s">
        <v>387</v>
      </c>
      <c r="F242" s="314" t="s">
        <v>11</v>
      </c>
      <c r="G242" s="315"/>
      <c r="H242" s="316"/>
      <c r="I242" s="317" t="s">
        <v>388</v>
      </c>
      <c r="J242" s="318" t="s">
        <v>2118</v>
      </c>
      <c r="K242" s="897"/>
      <c r="L242" s="166"/>
    </row>
    <row r="243" spans="1:40" s="155" customFormat="1" ht="16.5" customHeight="1">
      <c r="A243" s="337">
        <v>235</v>
      </c>
      <c r="B243" s="257" t="s">
        <v>1506</v>
      </c>
      <c r="C243" s="258" t="s">
        <v>338</v>
      </c>
      <c r="D243" s="271" t="s">
        <v>389</v>
      </c>
      <c r="E243" s="313" t="s">
        <v>384</v>
      </c>
      <c r="F243" s="314" t="s">
        <v>11</v>
      </c>
      <c r="G243" s="315"/>
      <c r="H243" s="316"/>
      <c r="I243" s="317" t="s">
        <v>385</v>
      </c>
      <c r="J243" s="318" t="s">
        <v>2117</v>
      </c>
      <c r="K243" s="897"/>
      <c r="L243" s="166"/>
    </row>
    <row r="244" spans="1:40" s="155" customFormat="1" ht="16.5" customHeight="1">
      <c r="A244" s="337">
        <v>236</v>
      </c>
      <c r="B244" s="257" t="s">
        <v>1506</v>
      </c>
      <c r="C244" s="258" t="s">
        <v>338</v>
      </c>
      <c r="D244" s="271" t="s">
        <v>390</v>
      </c>
      <c r="E244" s="324"/>
      <c r="F244" s="314" t="s">
        <v>11</v>
      </c>
      <c r="G244" s="325"/>
      <c r="H244" s="316"/>
      <c r="I244" s="323"/>
      <c r="J244" s="326" t="s">
        <v>1569</v>
      </c>
      <c r="K244" s="897"/>
      <c r="L244" s="166"/>
    </row>
    <row r="245" spans="1:40" s="155" customFormat="1" ht="16.5" customHeight="1">
      <c r="A245" s="337">
        <v>237</v>
      </c>
      <c r="B245" s="257" t="s">
        <v>1506</v>
      </c>
      <c r="C245" s="258" t="s">
        <v>338</v>
      </c>
      <c r="D245" s="271" t="s">
        <v>391</v>
      </c>
      <c r="E245" s="319"/>
      <c r="F245" s="314" t="s">
        <v>11</v>
      </c>
      <c r="G245" s="315"/>
      <c r="H245" s="316"/>
      <c r="I245" s="323"/>
      <c r="J245" s="318" t="s">
        <v>1570</v>
      </c>
      <c r="K245" s="897"/>
      <c r="L245" s="166"/>
    </row>
    <row r="246" spans="1:40" s="155" customFormat="1" ht="16.5" customHeight="1">
      <c r="A246" s="337">
        <v>238</v>
      </c>
      <c r="B246" s="257" t="s">
        <v>1506</v>
      </c>
      <c r="C246" s="258" t="s">
        <v>338</v>
      </c>
      <c r="D246" s="271" t="s">
        <v>392</v>
      </c>
      <c r="E246" s="319"/>
      <c r="F246" s="314" t="s">
        <v>11</v>
      </c>
      <c r="G246" s="315"/>
      <c r="H246" s="316"/>
      <c r="I246" s="323"/>
      <c r="J246" s="318" t="s">
        <v>1571</v>
      </c>
      <c r="K246" s="897"/>
      <c r="L246" s="166"/>
    </row>
    <row r="247" spans="1:40" s="155" customFormat="1" ht="16.5" customHeight="1">
      <c r="A247" s="337">
        <v>239</v>
      </c>
      <c r="B247" s="257" t="s">
        <v>1506</v>
      </c>
      <c r="C247" s="258" t="s">
        <v>338</v>
      </c>
      <c r="D247" s="271" t="s">
        <v>393</v>
      </c>
      <c r="E247" s="319"/>
      <c r="F247" s="314" t="s">
        <v>11</v>
      </c>
      <c r="G247" s="315"/>
      <c r="H247" s="316"/>
      <c r="I247" s="317" t="s">
        <v>372</v>
      </c>
      <c r="J247" s="318" t="s">
        <v>1572</v>
      </c>
      <c r="K247" s="897"/>
      <c r="L247" s="166"/>
    </row>
    <row r="248" spans="1:40" s="155" customFormat="1" ht="16.5" customHeight="1">
      <c r="A248" s="337">
        <v>240</v>
      </c>
      <c r="B248" s="257" t="s">
        <v>1506</v>
      </c>
      <c r="C248" s="258" t="s">
        <v>338</v>
      </c>
      <c r="D248" s="271" t="s">
        <v>394</v>
      </c>
      <c r="E248" s="319"/>
      <c r="F248" s="152" t="s">
        <v>10</v>
      </c>
      <c r="G248" s="315"/>
      <c r="H248" s="316"/>
      <c r="I248" s="317" t="s">
        <v>373</v>
      </c>
      <c r="J248" s="318" t="s">
        <v>1573</v>
      </c>
      <c r="K248" s="897"/>
      <c r="L248" s="166"/>
    </row>
    <row r="249" spans="1:40" s="155" customFormat="1" ht="16.5" customHeight="1">
      <c r="A249" s="337">
        <v>241</v>
      </c>
      <c r="B249" s="257" t="s">
        <v>1506</v>
      </c>
      <c r="C249" s="258" t="s">
        <v>338</v>
      </c>
      <c r="D249" s="263" t="s">
        <v>395</v>
      </c>
      <c r="E249" s="319"/>
      <c r="F249" s="314" t="s">
        <v>11</v>
      </c>
      <c r="G249" s="315"/>
      <c r="H249" s="316"/>
      <c r="I249" s="317" t="s">
        <v>396</v>
      </c>
      <c r="J249" s="318" t="s">
        <v>1574</v>
      </c>
      <c r="K249" s="897"/>
      <c r="L249" s="166"/>
    </row>
    <row r="250" spans="1:40" s="155" customFormat="1" ht="16.5" customHeight="1">
      <c r="A250" s="337">
        <v>242</v>
      </c>
      <c r="B250" s="257" t="s">
        <v>1506</v>
      </c>
      <c r="C250" s="258" t="s">
        <v>338</v>
      </c>
      <c r="D250" s="263" t="s">
        <v>397</v>
      </c>
      <c r="E250" s="319"/>
      <c r="F250" s="314" t="s">
        <v>11</v>
      </c>
      <c r="G250" s="315"/>
      <c r="H250" s="316"/>
      <c r="I250" s="317" t="s">
        <v>398</v>
      </c>
      <c r="J250" s="318"/>
      <c r="K250" s="897"/>
      <c r="L250" s="167"/>
    </row>
    <row r="251" spans="1:40" s="169" customFormat="1" ht="16.5" customHeight="1">
      <c r="A251" s="337">
        <v>243</v>
      </c>
      <c r="B251" s="257" t="s">
        <v>1506</v>
      </c>
      <c r="C251" s="258" t="s">
        <v>414</v>
      </c>
      <c r="D251" s="263" t="s">
        <v>864</v>
      </c>
      <c r="E251" s="327"/>
      <c r="F251" s="314" t="s">
        <v>11</v>
      </c>
      <c r="G251" s="305"/>
      <c r="H251" s="305"/>
      <c r="I251" s="305"/>
      <c r="J251" s="902" t="s">
        <v>2254</v>
      </c>
      <c r="K251" s="350"/>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row>
    <row r="252" spans="1:40" s="169" customFormat="1" ht="16.5" customHeight="1">
      <c r="A252" s="337">
        <v>244</v>
      </c>
      <c r="B252" s="257" t="s">
        <v>1506</v>
      </c>
      <c r="C252" s="258" t="s">
        <v>414</v>
      </c>
      <c r="D252" s="263" t="s">
        <v>1145</v>
      </c>
      <c r="E252" s="327" t="s">
        <v>415</v>
      </c>
      <c r="F252" s="314" t="s">
        <v>11</v>
      </c>
      <c r="G252" s="305"/>
      <c r="H252" s="305"/>
      <c r="I252" s="305"/>
      <c r="J252" s="902"/>
      <c r="K252" s="350"/>
      <c r="L252" s="168"/>
      <c r="M252" s="168"/>
      <c r="N252" s="168"/>
      <c r="O252" s="168"/>
      <c r="P252" s="168"/>
      <c r="Q252" s="168"/>
      <c r="R252" s="168"/>
      <c r="S252" s="168"/>
      <c r="T252" s="168"/>
      <c r="U252" s="168"/>
      <c r="V252" s="168"/>
      <c r="W252" s="168"/>
      <c r="X252" s="168"/>
      <c r="Y252" s="168"/>
      <c r="Z252" s="168"/>
      <c r="AA252" s="168"/>
      <c r="AB252" s="168"/>
      <c r="AC252" s="168"/>
      <c r="AD252" s="168"/>
      <c r="AE252" s="168"/>
      <c r="AF252" s="168"/>
      <c r="AG252" s="168"/>
      <c r="AH252" s="168"/>
      <c r="AI252" s="168"/>
      <c r="AJ252" s="168"/>
      <c r="AK252" s="168"/>
      <c r="AL252" s="168"/>
      <c r="AM252" s="168"/>
      <c r="AN252" s="168"/>
    </row>
    <row r="253" spans="1:40" s="169" customFormat="1" ht="16.5" customHeight="1">
      <c r="A253" s="337">
        <v>245</v>
      </c>
      <c r="B253" s="257" t="s">
        <v>1506</v>
      </c>
      <c r="C253" s="258" t="s">
        <v>414</v>
      </c>
      <c r="D253" s="263" t="s">
        <v>1146</v>
      </c>
      <c r="E253" s="327" t="s">
        <v>415</v>
      </c>
      <c r="F253" s="314" t="s">
        <v>11</v>
      </c>
      <c r="G253" s="305"/>
      <c r="H253" s="305"/>
      <c r="I253" s="305"/>
      <c r="J253" s="902"/>
      <c r="K253" s="350"/>
      <c r="L253" s="168"/>
      <c r="M253" s="168"/>
      <c r="N253" s="168"/>
      <c r="O253" s="168"/>
      <c r="P253" s="168"/>
      <c r="Q253" s="168"/>
      <c r="R253" s="168"/>
      <c r="S253" s="168"/>
      <c r="T253" s="168"/>
      <c r="U253" s="168"/>
      <c r="V253" s="168"/>
      <c r="W253" s="168"/>
      <c r="X253" s="168"/>
      <c r="Y253" s="168"/>
      <c r="Z253" s="168"/>
      <c r="AA253" s="168"/>
      <c r="AB253" s="168"/>
      <c r="AC253" s="168"/>
      <c r="AD253" s="168"/>
      <c r="AE253" s="168"/>
      <c r="AF253" s="168"/>
      <c r="AG253" s="168"/>
      <c r="AH253" s="168"/>
      <c r="AI253" s="168"/>
      <c r="AJ253" s="168"/>
      <c r="AK253" s="168"/>
      <c r="AL253" s="168"/>
      <c r="AM253" s="168"/>
      <c r="AN253" s="168"/>
    </row>
    <row r="254" spans="1:40" s="169" customFormat="1" ht="16.5" customHeight="1">
      <c r="A254" s="337">
        <v>246</v>
      </c>
      <c r="B254" s="257" t="s">
        <v>1506</v>
      </c>
      <c r="C254" s="258" t="s">
        <v>414</v>
      </c>
      <c r="D254" s="263" t="s">
        <v>416</v>
      </c>
      <c r="E254" s="327" t="s">
        <v>415</v>
      </c>
      <c r="F254" s="314" t="s">
        <v>11</v>
      </c>
      <c r="G254" s="305"/>
      <c r="H254" s="305"/>
      <c r="I254" s="305"/>
      <c r="J254" s="902"/>
      <c r="K254" s="350"/>
      <c r="L254" s="168"/>
      <c r="M254" s="168"/>
      <c r="N254" s="168"/>
      <c r="O254" s="168"/>
      <c r="P254" s="168"/>
      <c r="Q254" s="168"/>
      <c r="R254" s="168"/>
      <c r="S254" s="168"/>
      <c r="T254" s="168"/>
      <c r="U254" s="168"/>
      <c r="V254" s="168"/>
      <c r="W254" s="168"/>
      <c r="X254" s="168"/>
      <c r="Y254" s="168"/>
      <c r="Z254" s="168"/>
      <c r="AA254" s="168"/>
      <c r="AB254" s="168"/>
      <c r="AC254" s="168"/>
      <c r="AD254" s="168"/>
      <c r="AE254" s="168"/>
      <c r="AF254" s="168"/>
      <c r="AG254" s="168"/>
      <c r="AH254" s="168"/>
      <c r="AI254" s="168"/>
      <c r="AJ254" s="168"/>
      <c r="AK254" s="168"/>
      <c r="AL254" s="168"/>
      <c r="AM254" s="168"/>
      <c r="AN254" s="168"/>
    </row>
    <row r="255" spans="1:40" s="169" customFormat="1" ht="16.5" customHeight="1">
      <c r="A255" s="337">
        <v>247</v>
      </c>
      <c r="B255" s="257" t="s">
        <v>1506</v>
      </c>
      <c r="C255" s="258" t="s">
        <v>414</v>
      </c>
      <c r="D255" s="263" t="s">
        <v>417</v>
      </c>
      <c r="E255" s="327" t="s">
        <v>1575</v>
      </c>
      <c r="F255" s="314" t="s">
        <v>11</v>
      </c>
      <c r="G255" s="305"/>
      <c r="H255" s="305"/>
      <c r="I255" s="305"/>
      <c r="J255" s="902"/>
      <c r="K255" s="350"/>
      <c r="L255" s="168"/>
      <c r="M255" s="168"/>
      <c r="N255" s="168"/>
      <c r="O255" s="168"/>
      <c r="P255" s="168"/>
      <c r="Q255" s="168"/>
      <c r="R255" s="168"/>
      <c r="S255" s="168"/>
      <c r="T255" s="168"/>
      <c r="U255" s="168"/>
      <c r="V255" s="168"/>
      <c r="W255" s="168"/>
      <c r="X255" s="168"/>
      <c r="Y255" s="168"/>
      <c r="Z255" s="168"/>
      <c r="AA255" s="168"/>
      <c r="AB255" s="168"/>
      <c r="AC255" s="168"/>
      <c r="AD255" s="168"/>
      <c r="AE255" s="168"/>
      <c r="AF255" s="168"/>
      <c r="AG255" s="168"/>
      <c r="AH255" s="168"/>
      <c r="AI255" s="168"/>
      <c r="AJ255" s="168"/>
      <c r="AK255" s="168"/>
      <c r="AL255" s="168"/>
      <c r="AM255" s="168"/>
      <c r="AN255" s="168"/>
    </row>
    <row r="256" spans="1:40" s="169" customFormat="1" ht="16.5" customHeight="1">
      <c r="A256" s="337">
        <v>248</v>
      </c>
      <c r="B256" s="257" t="s">
        <v>1506</v>
      </c>
      <c r="C256" s="258" t="s">
        <v>414</v>
      </c>
      <c r="D256" s="263" t="s">
        <v>1147</v>
      </c>
      <c r="E256" s="327" t="s">
        <v>1576</v>
      </c>
      <c r="F256" s="314" t="s">
        <v>11</v>
      </c>
      <c r="G256" s="305"/>
      <c r="H256" s="305"/>
      <c r="I256" s="305"/>
      <c r="J256" s="902"/>
      <c r="K256" s="350"/>
      <c r="L256" s="168"/>
      <c r="M256" s="168"/>
      <c r="N256" s="168"/>
      <c r="O256" s="168"/>
      <c r="P256" s="168"/>
      <c r="Q256" s="168"/>
      <c r="R256" s="168"/>
      <c r="S256" s="168"/>
      <c r="T256" s="168"/>
      <c r="U256" s="168"/>
      <c r="V256" s="168"/>
      <c r="W256" s="168"/>
      <c r="X256" s="168"/>
      <c r="Y256" s="168"/>
      <c r="Z256" s="168"/>
      <c r="AA256" s="168"/>
      <c r="AB256" s="168"/>
      <c r="AC256" s="168"/>
      <c r="AD256" s="168"/>
      <c r="AE256" s="168"/>
      <c r="AF256" s="168"/>
      <c r="AG256" s="168"/>
      <c r="AH256" s="168"/>
      <c r="AI256" s="168"/>
      <c r="AJ256" s="168"/>
      <c r="AK256" s="168"/>
      <c r="AL256" s="168"/>
      <c r="AM256" s="168"/>
      <c r="AN256" s="168"/>
    </row>
    <row r="257" spans="1:40" s="169" customFormat="1" ht="16.5" customHeight="1">
      <c r="A257" s="337">
        <v>249</v>
      </c>
      <c r="B257" s="257" t="s">
        <v>1506</v>
      </c>
      <c r="C257" s="258" t="s">
        <v>414</v>
      </c>
      <c r="D257" s="263" t="s">
        <v>1148</v>
      </c>
      <c r="E257" s="327" t="s">
        <v>1576</v>
      </c>
      <c r="F257" s="314" t="s">
        <v>11</v>
      </c>
      <c r="G257" s="305"/>
      <c r="H257" s="305"/>
      <c r="I257" s="305"/>
      <c r="J257" s="902"/>
      <c r="K257" s="350"/>
      <c r="L257" s="168"/>
      <c r="M257" s="168"/>
      <c r="N257" s="168"/>
      <c r="O257" s="168"/>
      <c r="P257" s="168"/>
      <c r="Q257" s="168"/>
      <c r="R257" s="168"/>
      <c r="S257" s="168"/>
      <c r="T257" s="168"/>
      <c r="U257" s="168"/>
      <c r="V257" s="168"/>
      <c r="W257" s="168"/>
      <c r="X257" s="168"/>
      <c r="Y257" s="168"/>
      <c r="Z257" s="168"/>
      <c r="AA257" s="168"/>
      <c r="AB257" s="168"/>
      <c r="AC257" s="168"/>
      <c r="AD257" s="168"/>
      <c r="AE257" s="168"/>
      <c r="AF257" s="168"/>
      <c r="AG257" s="168"/>
      <c r="AH257" s="168"/>
      <c r="AI257" s="168"/>
      <c r="AJ257" s="168"/>
      <c r="AK257" s="168"/>
      <c r="AL257" s="168"/>
      <c r="AM257" s="168"/>
      <c r="AN257" s="168"/>
    </row>
    <row r="258" spans="1:40" s="169" customFormat="1" ht="16.5" customHeight="1">
      <c r="A258" s="337">
        <v>250</v>
      </c>
      <c r="B258" s="257" t="s">
        <v>1506</v>
      </c>
      <c r="C258" s="258" t="s">
        <v>414</v>
      </c>
      <c r="D258" s="263" t="s">
        <v>418</v>
      </c>
      <c r="E258" s="327" t="s">
        <v>1576</v>
      </c>
      <c r="F258" s="314" t="s">
        <v>11</v>
      </c>
      <c r="G258" s="305"/>
      <c r="H258" s="305"/>
      <c r="I258" s="305"/>
      <c r="J258" s="902"/>
      <c r="K258" s="350"/>
      <c r="L258" s="168"/>
      <c r="M258" s="168"/>
      <c r="N258" s="168"/>
      <c r="O258" s="168"/>
      <c r="P258" s="168"/>
      <c r="Q258" s="168"/>
      <c r="R258" s="168"/>
      <c r="S258" s="168"/>
      <c r="T258" s="168"/>
      <c r="U258" s="168"/>
      <c r="V258" s="168"/>
      <c r="W258" s="168"/>
      <c r="X258" s="168"/>
      <c r="Y258" s="168"/>
      <c r="Z258" s="168"/>
      <c r="AA258" s="168"/>
      <c r="AB258" s="168"/>
      <c r="AC258" s="168"/>
      <c r="AD258" s="168"/>
      <c r="AE258" s="168"/>
      <c r="AF258" s="168"/>
      <c r="AG258" s="168"/>
      <c r="AH258" s="168"/>
      <c r="AI258" s="168"/>
      <c r="AJ258" s="168"/>
      <c r="AK258" s="168"/>
      <c r="AL258" s="168"/>
      <c r="AM258" s="168"/>
      <c r="AN258" s="168"/>
    </row>
    <row r="259" spans="1:40" s="169" customFormat="1" ht="16.5" customHeight="1">
      <c r="A259" s="337">
        <v>251</v>
      </c>
      <c r="B259" s="257" t="s">
        <v>1506</v>
      </c>
      <c r="C259" s="258" t="s">
        <v>414</v>
      </c>
      <c r="D259" s="263" t="s">
        <v>419</v>
      </c>
      <c r="E259" s="327" t="s">
        <v>1576</v>
      </c>
      <c r="F259" s="314" t="s">
        <v>11</v>
      </c>
      <c r="G259" s="305"/>
      <c r="H259" s="305"/>
      <c r="I259" s="305"/>
      <c r="J259" s="902"/>
      <c r="K259" s="350"/>
      <c r="L259" s="168"/>
      <c r="M259" s="168"/>
      <c r="N259" s="168"/>
      <c r="O259" s="168"/>
      <c r="P259" s="168"/>
      <c r="Q259" s="168"/>
      <c r="R259" s="168"/>
      <c r="S259" s="168"/>
      <c r="T259" s="168"/>
      <c r="U259" s="168"/>
      <c r="V259" s="168"/>
      <c r="W259" s="168"/>
      <c r="X259" s="168"/>
      <c r="Y259" s="168"/>
      <c r="Z259" s="168"/>
      <c r="AA259" s="168"/>
      <c r="AB259" s="168"/>
      <c r="AC259" s="168"/>
      <c r="AD259" s="168"/>
      <c r="AE259" s="168"/>
      <c r="AF259" s="168"/>
      <c r="AG259" s="168"/>
      <c r="AH259" s="168"/>
      <c r="AI259" s="168"/>
      <c r="AJ259" s="168"/>
      <c r="AK259" s="168"/>
      <c r="AL259" s="168"/>
      <c r="AM259" s="168"/>
      <c r="AN259" s="168"/>
    </row>
    <row r="260" spans="1:40" s="155" customFormat="1" ht="16.5" customHeight="1">
      <c r="A260" s="337">
        <v>252</v>
      </c>
      <c r="B260" s="257" t="s">
        <v>1506</v>
      </c>
      <c r="C260" s="258" t="s">
        <v>401</v>
      </c>
      <c r="D260" s="263" t="s">
        <v>876</v>
      </c>
      <c r="E260" s="264" t="s">
        <v>403</v>
      </c>
      <c r="F260" s="259" t="s">
        <v>11</v>
      </c>
      <c r="G260" s="268"/>
      <c r="H260" s="265"/>
      <c r="I260" s="328" t="s">
        <v>1577</v>
      </c>
      <c r="J260" s="529" t="s">
        <v>1669</v>
      </c>
      <c r="K260" s="351"/>
    </row>
    <row r="261" spans="1:40" s="155" customFormat="1" ht="16.5" customHeight="1">
      <c r="A261" s="337">
        <v>253</v>
      </c>
      <c r="B261" s="257" t="s">
        <v>1506</v>
      </c>
      <c r="C261" s="258" t="s">
        <v>401</v>
      </c>
      <c r="D261" s="263" t="s">
        <v>1157</v>
      </c>
      <c r="E261" s="264" t="s">
        <v>406</v>
      </c>
      <c r="F261" s="259" t="s">
        <v>11</v>
      </c>
      <c r="G261" s="268"/>
      <c r="H261" s="265"/>
      <c r="I261" s="328" t="s">
        <v>1578</v>
      </c>
      <c r="J261" s="329"/>
      <c r="K261" s="351"/>
    </row>
    <row r="262" spans="1:40" s="155" customFormat="1" ht="16.5" customHeight="1">
      <c r="A262" s="337">
        <v>254</v>
      </c>
      <c r="B262" s="257" t="s">
        <v>1506</v>
      </c>
      <c r="C262" s="258" t="s">
        <v>401</v>
      </c>
      <c r="D262" s="263" t="s">
        <v>1158</v>
      </c>
      <c r="E262" s="264" t="s">
        <v>406</v>
      </c>
      <c r="F262" s="259" t="s">
        <v>11</v>
      </c>
      <c r="G262" s="268"/>
      <c r="H262" s="265"/>
      <c r="I262" s="328" t="s">
        <v>1579</v>
      </c>
      <c r="J262" s="267"/>
      <c r="K262" s="351"/>
    </row>
    <row r="263" spans="1:40" s="155" customFormat="1" ht="16.5" customHeight="1">
      <c r="A263" s="337">
        <v>255</v>
      </c>
      <c r="B263" s="257" t="s">
        <v>1506</v>
      </c>
      <c r="C263" s="258" t="s">
        <v>401</v>
      </c>
      <c r="D263" s="263" t="s">
        <v>890</v>
      </c>
      <c r="E263" s="264"/>
      <c r="F263" s="259" t="s">
        <v>11</v>
      </c>
      <c r="G263" s="268"/>
      <c r="H263" s="265"/>
      <c r="I263" s="266"/>
      <c r="J263" s="267"/>
      <c r="K263" s="351"/>
    </row>
    <row r="264" spans="1:40" s="155" customFormat="1" ht="16.5" customHeight="1">
      <c r="A264" s="337">
        <v>256</v>
      </c>
      <c r="B264" s="257" t="s">
        <v>1506</v>
      </c>
      <c r="C264" s="258" t="s">
        <v>401</v>
      </c>
      <c r="D264" s="263" t="s">
        <v>892</v>
      </c>
      <c r="E264" s="264"/>
      <c r="F264" s="259" t="s">
        <v>11</v>
      </c>
      <c r="G264" s="268"/>
      <c r="H264" s="265"/>
      <c r="I264" s="266"/>
      <c r="J264" s="267"/>
      <c r="K264" s="351"/>
    </row>
    <row r="265" spans="1:40" s="155" customFormat="1" ht="16.5" customHeight="1">
      <c r="A265" s="337">
        <v>257</v>
      </c>
      <c r="B265" s="257" t="s">
        <v>1506</v>
      </c>
      <c r="C265" s="258" t="s">
        <v>401</v>
      </c>
      <c r="D265" s="263" t="s">
        <v>894</v>
      </c>
      <c r="E265" s="264"/>
      <c r="F265" s="259" t="s">
        <v>11</v>
      </c>
      <c r="G265" s="268"/>
      <c r="H265" s="265"/>
      <c r="I265" s="266"/>
      <c r="J265" s="267"/>
      <c r="K265" s="351"/>
    </row>
    <row r="266" spans="1:40" ht="16.5" customHeight="1">
      <c r="A266" s="337">
        <v>258</v>
      </c>
      <c r="B266" s="257" t="s">
        <v>1506</v>
      </c>
      <c r="C266" s="258" t="s">
        <v>207</v>
      </c>
      <c r="D266" s="258" t="s">
        <v>1051</v>
      </c>
      <c r="E266" s="286" t="s">
        <v>737</v>
      </c>
      <c r="F266" s="259" t="s">
        <v>11</v>
      </c>
      <c r="G266" s="260"/>
      <c r="H266" s="260"/>
      <c r="I266" s="269"/>
      <c r="J266" s="270" t="s">
        <v>1580</v>
      </c>
      <c r="K266" s="338"/>
      <c r="L266" s="161"/>
    </row>
    <row r="267" spans="1:40" ht="16.5" customHeight="1">
      <c r="A267" s="337">
        <v>259</v>
      </c>
      <c r="B267" s="257" t="s">
        <v>1506</v>
      </c>
      <c r="C267" s="258" t="s">
        <v>1581</v>
      </c>
      <c r="D267" s="258" t="s">
        <v>1582</v>
      </c>
      <c r="E267" s="313" t="s">
        <v>1081</v>
      </c>
      <c r="F267" s="259" t="s">
        <v>11</v>
      </c>
      <c r="G267" s="260"/>
      <c r="H267" s="260"/>
      <c r="I267" s="269"/>
      <c r="J267" s="903" t="s">
        <v>1583</v>
      </c>
      <c r="K267" s="338"/>
      <c r="L267" s="161"/>
    </row>
    <row r="268" spans="1:40" ht="16.5" customHeight="1">
      <c r="A268" s="337">
        <v>260</v>
      </c>
      <c r="B268" s="257" t="s">
        <v>1506</v>
      </c>
      <c r="C268" s="258" t="s">
        <v>1078</v>
      </c>
      <c r="D268" s="258" t="s">
        <v>1584</v>
      </c>
      <c r="E268" s="313" t="s">
        <v>1079</v>
      </c>
      <c r="F268" s="259" t="s">
        <v>11</v>
      </c>
      <c r="G268" s="260"/>
      <c r="H268" s="260"/>
      <c r="I268" s="269"/>
      <c r="J268" s="903"/>
      <c r="K268" s="338"/>
      <c r="L268" s="161"/>
    </row>
    <row r="269" spans="1:40" ht="16.5" customHeight="1">
      <c r="A269" s="337">
        <v>261</v>
      </c>
      <c r="B269" s="257" t="s">
        <v>1506</v>
      </c>
      <c r="C269" s="258" t="s">
        <v>1078</v>
      </c>
      <c r="D269" s="258" t="s">
        <v>1585</v>
      </c>
      <c r="E269" s="313" t="s">
        <v>1079</v>
      </c>
      <c r="F269" s="259" t="s">
        <v>11</v>
      </c>
      <c r="G269" s="260"/>
      <c r="H269" s="260"/>
      <c r="I269" s="269"/>
      <c r="J269" s="903"/>
      <c r="K269" s="338"/>
      <c r="L269" s="161"/>
    </row>
    <row r="270" spans="1:40" ht="16.5" customHeight="1">
      <c r="A270" s="337">
        <v>262</v>
      </c>
      <c r="B270" s="257" t="s">
        <v>1506</v>
      </c>
      <c r="C270" s="258" t="s">
        <v>1078</v>
      </c>
      <c r="D270" s="258" t="s">
        <v>1426</v>
      </c>
      <c r="E270" s="313" t="s">
        <v>1079</v>
      </c>
      <c r="F270" s="259" t="s">
        <v>11</v>
      </c>
      <c r="G270" s="260"/>
      <c r="H270" s="260"/>
      <c r="I270" s="269"/>
      <c r="J270" s="903"/>
      <c r="K270" s="338"/>
      <c r="L270" s="161"/>
    </row>
    <row r="271" spans="1:40" ht="16.5" customHeight="1">
      <c r="A271" s="337">
        <v>263</v>
      </c>
      <c r="B271" s="257" t="s">
        <v>1506</v>
      </c>
      <c r="C271" s="258" t="s">
        <v>1078</v>
      </c>
      <c r="D271" s="258" t="s">
        <v>1586</v>
      </c>
      <c r="E271" s="313" t="s">
        <v>1079</v>
      </c>
      <c r="F271" s="259" t="s">
        <v>11</v>
      </c>
      <c r="G271" s="260"/>
      <c r="H271" s="260"/>
      <c r="I271" s="269"/>
      <c r="J271" s="903"/>
      <c r="K271" s="338"/>
      <c r="L271" s="161"/>
    </row>
    <row r="272" spans="1:40" ht="16.5" customHeight="1">
      <c r="A272" s="337">
        <v>264</v>
      </c>
      <c r="B272" s="257" t="s">
        <v>1506</v>
      </c>
      <c r="C272" s="258" t="s">
        <v>1078</v>
      </c>
      <c r="D272" s="258" t="s">
        <v>1587</v>
      </c>
      <c r="E272" s="313" t="s">
        <v>1079</v>
      </c>
      <c r="F272" s="259" t="s">
        <v>11</v>
      </c>
      <c r="G272" s="260"/>
      <c r="H272" s="260"/>
      <c r="I272" s="269"/>
      <c r="J272" s="903"/>
      <c r="K272" s="338"/>
      <c r="L272" s="161"/>
    </row>
    <row r="273" spans="1:12" ht="16.5" customHeight="1">
      <c r="A273" s="337">
        <v>265</v>
      </c>
      <c r="B273" s="257" t="s">
        <v>1506</v>
      </c>
      <c r="C273" s="258" t="s">
        <v>1078</v>
      </c>
      <c r="D273" s="258" t="s">
        <v>1588</v>
      </c>
      <c r="E273" s="313" t="s">
        <v>1079</v>
      </c>
      <c r="F273" s="259" t="s">
        <v>11</v>
      </c>
      <c r="G273" s="260"/>
      <c r="H273" s="260"/>
      <c r="I273" s="269"/>
      <c r="J273" s="903"/>
      <c r="K273" s="338"/>
      <c r="L273" s="161"/>
    </row>
    <row r="274" spans="1:12" ht="16.5" customHeight="1">
      <c r="A274" s="337">
        <v>266</v>
      </c>
      <c r="B274" s="257" t="s">
        <v>1506</v>
      </c>
      <c r="C274" s="258" t="s">
        <v>1078</v>
      </c>
      <c r="D274" s="258" t="s">
        <v>1589</v>
      </c>
      <c r="E274" s="313" t="s">
        <v>1079</v>
      </c>
      <c r="F274" s="259" t="s">
        <v>11</v>
      </c>
      <c r="G274" s="260"/>
      <c r="H274" s="260"/>
      <c r="I274" s="269"/>
      <c r="J274" s="903"/>
      <c r="K274" s="338"/>
      <c r="L274" s="161"/>
    </row>
    <row r="275" spans="1:12" ht="16.5" customHeight="1">
      <c r="A275" s="337">
        <v>267</v>
      </c>
      <c r="B275" s="257" t="s">
        <v>1506</v>
      </c>
      <c r="C275" s="258" t="s">
        <v>1078</v>
      </c>
      <c r="D275" s="258" t="s">
        <v>1590</v>
      </c>
      <c r="E275" s="313" t="s">
        <v>1079</v>
      </c>
      <c r="F275" s="259" t="s">
        <v>11</v>
      </c>
      <c r="G275" s="260"/>
      <c r="H275" s="260"/>
      <c r="I275" s="269"/>
      <c r="J275" s="903"/>
      <c r="K275" s="338"/>
      <c r="L275" s="161"/>
    </row>
    <row r="276" spans="1:12" ht="16.5" customHeight="1">
      <c r="A276" s="337">
        <v>268</v>
      </c>
      <c r="B276" s="257" t="s">
        <v>1506</v>
      </c>
      <c r="C276" s="258" t="s">
        <v>1078</v>
      </c>
      <c r="D276" s="258" t="s">
        <v>1591</v>
      </c>
      <c r="E276" s="313" t="s">
        <v>1081</v>
      </c>
      <c r="F276" s="259" t="s">
        <v>11</v>
      </c>
      <c r="G276" s="260"/>
      <c r="H276" s="260"/>
      <c r="I276" s="269"/>
      <c r="J276" s="903"/>
      <c r="K276" s="338"/>
      <c r="L276" s="161"/>
    </row>
    <row r="277" spans="1:12" ht="16.5" customHeight="1">
      <c r="A277" s="337">
        <v>269</v>
      </c>
      <c r="B277" s="257" t="s">
        <v>1506</v>
      </c>
      <c r="C277" s="258" t="s">
        <v>1078</v>
      </c>
      <c r="D277" s="258" t="s">
        <v>1592</v>
      </c>
      <c r="E277" s="313" t="s">
        <v>1079</v>
      </c>
      <c r="F277" s="259" t="s">
        <v>11</v>
      </c>
      <c r="G277" s="260"/>
      <c r="H277" s="260"/>
      <c r="I277" s="269"/>
      <c r="J277" s="903"/>
      <c r="K277" s="338"/>
      <c r="L277" s="161"/>
    </row>
    <row r="278" spans="1:12" ht="16.5" customHeight="1">
      <c r="A278" s="337">
        <v>270</v>
      </c>
      <c r="B278" s="257" t="s">
        <v>1506</v>
      </c>
      <c r="C278" s="258" t="s">
        <v>1078</v>
      </c>
      <c r="D278" s="258" t="s">
        <v>1593</v>
      </c>
      <c r="E278" s="313" t="s">
        <v>1079</v>
      </c>
      <c r="F278" s="259" t="s">
        <v>11</v>
      </c>
      <c r="G278" s="260"/>
      <c r="H278" s="260"/>
      <c r="I278" s="269"/>
      <c r="J278" s="903"/>
      <c r="K278" s="338"/>
      <c r="L278" s="161"/>
    </row>
    <row r="279" spans="1:12" ht="16.5" customHeight="1">
      <c r="A279" s="337">
        <v>271</v>
      </c>
      <c r="B279" s="257" t="s">
        <v>1506</v>
      </c>
      <c r="C279" s="258" t="s">
        <v>1078</v>
      </c>
      <c r="D279" s="258" t="s">
        <v>1594</v>
      </c>
      <c r="E279" s="313" t="s">
        <v>1079</v>
      </c>
      <c r="F279" s="259" t="s">
        <v>11</v>
      </c>
      <c r="G279" s="260"/>
      <c r="H279" s="260"/>
      <c r="I279" s="269"/>
      <c r="J279" s="903"/>
      <c r="K279" s="352"/>
      <c r="L279" s="161"/>
    </row>
    <row r="280" spans="1:12" s="162" customFormat="1" ht="16.5" customHeight="1">
      <c r="A280" s="337">
        <v>272</v>
      </c>
      <c r="B280" s="257" t="s">
        <v>1506</v>
      </c>
      <c r="C280" s="258" t="s">
        <v>1078</v>
      </c>
      <c r="D280" s="258" t="s">
        <v>1595</v>
      </c>
      <c r="E280" s="313" t="s">
        <v>1079</v>
      </c>
      <c r="F280" s="259" t="s">
        <v>11</v>
      </c>
      <c r="G280" s="330"/>
      <c r="H280" s="331"/>
      <c r="I280" s="269"/>
      <c r="J280" s="903"/>
      <c r="K280" s="353"/>
    </row>
    <row r="281" spans="1:12" s="162" customFormat="1" ht="16.5" customHeight="1">
      <c r="A281" s="337">
        <v>273</v>
      </c>
      <c r="B281" s="257" t="s">
        <v>1506</v>
      </c>
      <c r="C281" s="258" t="s">
        <v>1078</v>
      </c>
      <c r="D281" s="258" t="s">
        <v>1596</v>
      </c>
      <c r="E281" s="313" t="s">
        <v>1079</v>
      </c>
      <c r="F281" s="259" t="s">
        <v>11</v>
      </c>
      <c r="G281" s="330"/>
      <c r="H281" s="331"/>
      <c r="I281" s="269"/>
      <c r="J281" s="903"/>
      <c r="K281" s="354"/>
    </row>
    <row r="282" spans="1:12" s="162" customFormat="1" ht="16.5" customHeight="1">
      <c r="A282" s="337">
        <v>274</v>
      </c>
      <c r="B282" s="257" t="s">
        <v>1506</v>
      </c>
      <c r="C282" s="258" t="s">
        <v>1078</v>
      </c>
      <c r="D282" s="258" t="s">
        <v>1623</v>
      </c>
      <c r="E282" s="274" t="s">
        <v>1079</v>
      </c>
      <c r="F282" s="259" t="s">
        <v>11</v>
      </c>
      <c r="G282" s="330"/>
      <c r="H282" s="331"/>
      <c r="I282" s="332"/>
      <c r="J282" s="900" t="s">
        <v>1948</v>
      </c>
      <c r="K282" s="901" t="s">
        <v>1626</v>
      </c>
    </row>
    <row r="283" spans="1:12" s="162" customFormat="1" ht="16.5" customHeight="1">
      <c r="A283" s="337">
        <v>275</v>
      </c>
      <c r="B283" s="257" t="s">
        <v>1506</v>
      </c>
      <c r="C283" s="258" t="s">
        <v>1078</v>
      </c>
      <c r="D283" s="258" t="s">
        <v>1624</v>
      </c>
      <c r="E283" s="274" t="s">
        <v>1081</v>
      </c>
      <c r="F283" s="259" t="s">
        <v>11</v>
      </c>
      <c r="G283" s="330"/>
      <c r="H283" s="331"/>
      <c r="I283" s="332"/>
      <c r="J283" s="900"/>
      <c r="K283" s="901"/>
    </row>
    <row r="284" spans="1:12" s="162" customFormat="1" ht="16.5" customHeight="1">
      <c r="A284" s="337">
        <v>276</v>
      </c>
      <c r="B284" s="257" t="s">
        <v>1506</v>
      </c>
      <c r="C284" s="258" t="s">
        <v>1078</v>
      </c>
      <c r="D284" s="258" t="s">
        <v>1631</v>
      </c>
      <c r="E284" s="274" t="s">
        <v>1079</v>
      </c>
      <c r="F284" s="259" t="s">
        <v>11</v>
      </c>
      <c r="G284" s="330"/>
      <c r="H284" s="331"/>
      <c r="I284" s="332"/>
      <c r="J284" s="900"/>
      <c r="K284" s="901" t="s">
        <v>1627</v>
      </c>
    </row>
    <row r="285" spans="1:12" s="162" customFormat="1" ht="16.5" customHeight="1">
      <c r="A285" s="337">
        <v>277</v>
      </c>
      <c r="B285" s="257" t="s">
        <v>1506</v>
      </c>
      <c r="C285" s="258" t="s">
        <v>1078</v>
      </c>
      <c r="D285" s="258" t="s">
        <v>1625</v>
      </c>
      <c r="E285" s="274" t="s">
        <v>1081</v>
      </c>
      <c r="F285" s="259" t="s">
        <v>11</v>
      </c>
      <c r="G285" s="330"/>
      <c r="H285" s="331"/>
      <c r="I285" s="332"/>
      <c r="J285" s="900"/>
      <c r="K285" s="901"/>
    </row>
    <row r="286" spans="1:12" ht="16.5" customHeight="1">
      <c r="A286" s="337">
        <v>278</v>
      </c>
      <c r="B286" s="257" t="s">
        <v>1506</v>
      </c>
      <c r="C286" s="258" t="s">
        <v>207</v>
      </c>
      <c r="D286" s="258" t="s">
        <v>1082</v>
      </c>
      <c r="E286" s="256" t="s">
        <v>1597</v>
      </c>
      <c r="F286" s="259" t="s">
        <v>11</v>
      </c>
      <c r="G286" s="260"/>
      <c r="H286" s="260"/>
      <c r="I286" s="269"/>
      <c r="J286" s="270" t="s">
        <v>1598</v>
      </c>
      <c r="K286" s="338"/>
      <c r="L286" s="156"/>
    </row>
    <row r="287" spans="1:12" ht="16.5" customHeight="1">
      <c r="A287" s="337">
        <v>279</v>
      </c>
      <c r="B287" s="257" t="s">
        <v>1506</v>
      </c>
      <c r="C287" s="258" t="s">
        <v>207</v>
      </c>
      <c r="D287" s="258" t="s">
        <v>1083</v>
      </c>
      <c r="E287" s="256" t="s">
        <v>1599</v>
      </c>
      <c r="F287" s="259" t="s">
        <v>11</v>
      </c>
      <c r="G287" s="260"/>
      <c r="H287" s="260"/>
      <c r="I287" s="269"/>
      <c r="J287" s="270" t="s">
        <v>2009</v>
      </c>
      <c r="K287" s="338"/>
      <c r="L287" s="170"/>
    </row>
    <row r="288" spans="1:12" ht="16.5" customHeight="1" thickBot="1">
      <c r="A288" s="337">
        <v>280</v>
      </c>
      <c r="B288" s="355" t="s">
        <v>1506</v>
      </c>
      <c r="C288" s="356" t="s">
        <v>188</v>
      </c>
      <c r="D288" s="357" t="s">
        <v>189</v>
      </c>
      <c r="E288" s="358"/>
      <c r="F288" s="359" t="s">
        <v>11</v>
      </c>
      <c r="G288" s="360"/>
      <c r="H288" s="360"/>
      <c r="I288" s="361"/>
      <c r="J288" s="362"/>
      <c r="K288" s="363"/>
    </row>
    <row r="289" spans="2:10">
      <c r="B289" s="171"/>
      <c r="C289" s="179"/>
      <c r="D289" s="172"/>
      <c r="I289" s="173"/>
      <c r="J289" s="173"/>
    </row>
    <row r="290" spans="2:10">
      <c r="I290" s="173"/>
      <c r="J290" s="173"/>
    </row>
    <row r="291" spans="2:10">
      <c r="I291" s="173"/>
      <c r="J291" s="173"/>
    </row>
    <row r="292" spans="2:10">
      <c r="I292" s="173"/>
      <c r="J292" s="173"/>
    </row>
    <row r="293" spans="2:10">
      <c r="I293" s="173"/>
      <c r="J293" s="173"/>
    </row>
    <row r="294" spans="2:10">
      <c r="I294" s="173"/>
      <c r="J294" s="173"/>
    </row>
    <row r="295" spans="2:10">
      <c r="I295" s="173"/>
      <c r="J295" s="173"/>
    </row>
    <row r="296" spans="2:10">
      <c r="I296" s="173"/>
      <c r="J296" s="173"/>
    </row>
    <row r="297" spans="2:10">
      <c r="I297" s="173"/>
      <c r="J297" s="173"/>
    </row>
    <row r="298" spans="2:10">
      <c r="I298" s="173"/>
      <c r="J298" s="173"/>
    </row>
    <row r="299" spans="2:10">
      <c r="I299" s="173"/>
      <c r="J299" s="173"/>
    </row>
    <row r="300" spans="2:10">
      <c r="I300" s="173"/>
      <c r="J300" s="173"/>
    </row>
    <row r="301" spans="2:10">
      <c r="I301" s="173"/>
      <c r="J301" s="173"/>
    </row>
    <row r="302" spans="2:10">
      <c r="I302" s="173"/>
      <c r="J302" s="173"/>
    </row>
    <row r="303" spans="2:10">
      <c r="I303" s="173"/>
      <c r="J303" s="173"/>
    </row>
    <row r="304" spans="2:10">
      <c r="I304" s="173"/>
      <c r="J304" s="173"/>
    </row>
    <row r="305" spans="9:10">
      <c r="I305" s="173"/>
      <c r="J305" s="173"/>
    </row>
    <row r="306" spans="9:10">
      <c r="I306" s="173"/>
      <c r="J306" s="173"/>
    </row>
    <row r="307" spans="9:10">
      <c r="I307" s="173"/>
      <c r="J307" s="173"/>
    </row>
    <row r="308" spans="9:10">
      <c r="I308" s="173"/>
      <c r="J308" s="173"/>
    </row>
    <row r="309" spans="9:10">
      <c r="I309" s="173"/>
      <c r="J309" s="173"/>
    </row>
    <row r="310" spans="9:10">
      <c r="I310" s="173"/>
      <c r="J310" s="173"/>
    </row>
    <row r="311" spans="9:10" ht="87.75" customHeight="1">
      <c r="I311" s="173"/>
      <c r="J311" s="173"/>
    </row>
    <row r="312" spans="9:10">
      <c r="I312" s="173"/>
      <c r="J312" s="173"/>
    </row>
    <row r="313" spans="9:10">
      <c r="I313" s="173"/>
      <c r="J313" s="173"/>
    </row>
    <row r="314" spans="9:10">
      <c r="I314" s="173"/>
      <c r="J314" s="173"/>
    </row>
    <row r="315" spans="9:10">
      <c r="I315" s="173"/>
      <c r="J315" s="173"/>
    </row>
    <row r="316" spans="9:10">
      <c r="I316" s="173"/>
      <c r="J316" s="173"/>
    </row>
    <row r="317" spans="9:10">
      <c r="I317" s="173"/>
      <c r="J317" s="173"/>
    </row>
    <row r="318" spans="9:10">
      <c r="I318" s="173"/>
      <c r="J318" s="173"/>
    </row>
    <row r="319" spans="9:10">
      <c r="I319" s="173"/>
      <c r="J319" s="173"/>
    </row>
    <row r="320" spans="9:10">
      <c r="I320" s="173"/>
      <c r="J320" s="173"/>
    </row>
    <row r="321" spans="9:10">
      <c r="I321" s="173"/>
      <c r="J321" s="173"/>
    </row>
    <row r="322" spans="9:10">
      <c r="I322" s="173"/>
      <c r="J322" s="173"/>
    </row>
  </sheetData>
  <mergeCells count="22">
    <mergeCell ref="J282:J285"/>
    <mergeCell ref="K282:K283"/>
    <mergeCell ref="K284:K285"/>
    <mergeCell ref="J251:J259"/>
    <mergeCell ref="J267:J281"/>
    <mergeCell ref="J76:J107"/>
    <mergeCell ref="J116:J120"/>
    <mergeCell ref="J145:J151"/>
    <mergeCell ref="K218:K250"/>
    <mergeCell ref="J176:J181"/>
    <mergeCell ref="J164:J169"/>
    <mergeCell ref="J182:J186"/>
    <mergeCell ref="J187:J191"/>
    <mergeCell ref="J192:J196"/>
    <mergeCell ref="J197:J201"/>
    <mergeCell ref="J19:J22"/>
    <mergeCell ref="J23:J26"/>
    <mergeCell ref="E1:E8"/>
    <mergeCell ref="K39:K41"/>
    <mergeCell ref="J63:J70"/>
    <mergeCell ref="K63:K71"/>
    <mergeCell ref="J15:J18"/>
  </mergeCells>
  <phoneticPr fontId="28" type="noConversion"/>
  <hyperlinks>
    <hyperlink ref="D72" r:id="rId1" xr:uid="{00000000-0004-0000-0900-000000000000}"/>
    <hyperlink ref="D73" r:id="rId2" xr:uid="{00000000-0004-0000-0900-000001000000}"/>
    <hyperlink ref="D75" r:id="rId3" xr:uid="{00000000-0004-0000-0900-000002000000}"/>
    <hyperlink ref="D202" r:id="rId4" xr:uid="{00000000-0004-0000-0900-000003000000}"/>
    <hyperlink ref="D203" r:id="rId5" xr:uid="{00000000-0004-0000-0900-000004000000}"/>
    <hyperlink ref="D204" r:id="rId6" xr:uid="{00000000-0004-0000-0900-000005000000}"/>
    <hyperlink ref="D205" r:id="rId7" xr:uid="{00000000-0004-0000-0900-000006000000}"/>
    <hyperlink ref="D268" r:id="rId8" xr:uid="{00000000-0004-0000-0900-000007000000}"/>
    <hyperlink ref="D277" r:id="rId9" xr:uid="{00000000-0004-0000-0900-000008000000}"/>
    <hyperlink ref="D269:D275" r:id="rId10" display="Temperature_TDEV1@Sera" xr:uid="{00000000-0004-0000-0900-000009000000}"/>
    <hyperlink ref="D278:D281" r:id="rId11" display="Temperature_TDEV1@SIMETRA" xr:uid="{00000000-0004-0000-0900-00000A000000}"/>
    <hyperlink ref="D267" r:id="rId12" xr:uid="{00000000-0004-0000-0900-00000B000000}"/>
    <hyperlink ref="D276" r:id="rId13" xr:uid="{00000000-0004-0000-0900-00000C000000}"/>
    <hyperlink ref="D261" r:id="rId14" xr:uid="{00000000-0004-0000-0900-00000D000000}"/>
    <hyperlink ref="D262" r:id="rId15" xr:uid="{00000000-0004-0000-0900-00000E000000}"/>
    <hyperlink ref="D252" r:id="rId16" xr:uid="{00000000-0004-0000-0900-00000F000000}"/>
    <hyperlink ref="D253" r:id="rId17" xr:uid="{00000000-0004-0000-0900-000010000000}"/>
    <hyperlink ref="D254" r:id="rId18" xr:uid="{00000000-0004-0000-0900-000011000000}"/>
    <hyperlink ref="D255" r:id="rId19" xr:uid="{00000000-0004-0000-0900-000012000000}"/>
    <hyperlink ref="D256" r:id="rId20" xr:uid="{00000000-0004-0000-0900-000013000000}"/>
    <hyperlink ref="D257" r:id="rId21" xr:uid="{00000000-0004-0000-0900-000014000000}"/>
    <hyperlink ref="D258" r:id="rId22" xr:uid="{00000000-0004-0000-0900-000015000000}"/>
    <hyperlink ref="D259" r:id="rId23" xr:uid="{00000000-0004-0000-0900-000016000000}"/>
    <hyperlink ref="D282" r:id="rId24" xr:uid="{00000000-0004-0000-0900-000017000000}"/>
    <hyperlink ref="D283" r:id="rId25" xr:uid="{00000000-0004-0000-0900-000018000000}"/>
    <hyperlink ref="D284" r:id="rId26" xr:uid="{00000000-0004-0000-0900-000019000000}"/>
    <hyperlink ref="D285" r:id="rId27" xr:uid="{00000000-0004-0000-0900-00001A000000}"/>
    <hyperlink ref="D160" r:id="rId28" xr:uid="{00000000-0004-0000-0900-00001B000000}"/>
    <hyperlink ref="D170" r:id="rId29" xr:uid="{00000000-0004-0000-0900-00001C000000}"/>
    <hyperlink ref="D171" r:id="rId30" xr:uid="{00000000-0004-0000-0900-00001D000000}"/>
    <hyperlink ref="D172" r:id="rId31" xr:uid="{00000000-0004-0000-0900-00001E000000}"/>
    <hyperlink ref="D159" r:id="rId32" xr:uid="{00000000-0004-0000-0900-00001F000000}"/>
    <hyperlink ref="D158" r:id="rId33" xr:uid="{00000000-0004-0000-0900-000020000000}"/>
    <hyperlink ref="D161" r:id="rId34" xr:uid="{00000000-0004-0000-0900-000021000000}"/>
    <hyperlink ref="D162" r:id="rId35" xr:uid="{00000000-0004-0000-0900-000022000000}"/>
    <hyperlink ref="D173" r:id="rId36" xr:uid="{00000000-0004-0000-0900-000023000000}"/>
    <hyperlink ref="D174" r:id="rId37" xr:uid="{00000000-0004-0000-0900-000024000000}"/>
    <hyperlink ref="D163" r:id="rId38" xr:uid="{00000000-0004-0000-0900-000025000000}"/>
    <hyperlink ref="D175" r:id="rId39" xr:uid="{00000000-0004-0000-0900-000026000000}"/>
    <hyperlink ref="D169" r:id="rId40" xr:uid="{00000000-0004-0000-0900-000027000000}"/>
    <hyperlink ref="D181" r:id="rId41" xr:uid="{00000000-0004-0000-0900-000028000000}"/>
    <hyperlink ref="D182" r:id="rId42" xr:uid="{00000000-0004-0000-0900-000029000000}"/>
    <hyperlink ref="D183" r:id="rId43" xr:uid="{00000000-0004-0000-0900-00002A000000}"/>
    <hyperlink ref="D184" r:id="rId44" display="BL_Leakage_Bright_Ch_1@ALS_FH_Right" xr:uid="{00000000-0004-0000-0900-00002B000000}"/>
    <hyperlink ref="D186" r:id="rId45" display="BL_Leakage_Bright_Ch_1@ALS_FH_Right" xr:uid="{00000000-0004-0000-0900-00002C000000}"/>
    <hyperlink ref="D185" r:id="rId46" display="BL_Leakage_Bright_Ch_2@ALS_FH_Right" xr:uid="{00000000-0004-0000-0900-00002D000000}"/>
    <hyperlink ref="D187" r:id="rId47" xr:uid="{00000000-0004-0000-0900-00002E000000}"/>
    <hyperlink ref="D188" r:id="rId48" xr:uid="{00000000-0004-0000-0900-00002F000000}"/>
    <hyperlink ref="D189" r:id="rId49" display="BL_Leakage_Bright_Ch_1@ALS_FH_Left" xr:uid="{00000000-0004-0000-0900-000030000000}"/>
    <hyperlink ref="D191" r:id="rId50" xr:uid="{00000000-0004-0000-0900-000031000000}"/>
    <hyperlink ref="D190" r:id="rId51" display="BL_Leakage_Bright_Ch_2@ALS_FH_Left" xr:uid="{00000000-0004-0000-0900-000032000000}"/>
    <hyperlink ref="D104" r:id="rId52" display="Juliet_NVM_Revision" xr:uid="{00000000-0004-0000-0900-000033000000}"/>
    <hyperlink ref="D105" r:id="rId53" display="Juliet_Project" xr:uid="{00000000-0004-0000-0900-000034000000}"/>
    <hyperlink ref="D106" r:id="rId54" display="Juliet_Project_Version" xr:uid="{00000000-0004-0000-0900-000035000000}"/>
    <hyperlink ref="D107" r:id="rId55" display="Juliet_Plant" xr:uid="{00000000-0004-0000-0900-000036000000}"/>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X135"/>
  <sheetViews>
    <sheetView showGridLines="0" topLeftCell="A94" zoomScale="85" zoomScaleNormal="85" workbookViewId="0">
      <selection activeCell="D132" sqref="D132"/>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62" t="s">
        <v>1136</v>
      </c>
      <c r="D1" s="763"/>
      <c r="E1" s="89"/>
      <c r="F1" s="89"/>
      <c r="G1" s="83"/>
      <c r="H1" s="92" t="s">
        <v>5</v>
      </c>
      <c r="I1" s="79"/>
      <c r="J1" s="79"/>
      <c r="K1" s="80"/>
      <c r="L1" s="76"/>
      <c r="M1" s="42"/>
    </row>
    <row r="2" spans="1:13" ht="17.100000000000001" customHeight="1">
      <c r="A2" s="42"/>
      <c r="B2" s="44"/>
      <c r="C2" s="763"/>
      <c r="D2" s="763"/>
      <c r="E2" s="89"/>
      <c r="F2" s="18"/>
      <c r="G2" s="25" t="s">
        <v>6</v>
      </c>
      <c r="H2" s="22">
        <f>COUNTIF(G12:G135,"Not POR")</f>
        <v>0</v>
      </c>
      <c r="I2" s="81"/>
      <c r="J2" s="82"/>
      <c r="K2" s="80"/>
      <c r="L2" s="76"/>
      <c r="M2" s="42"/>
    </row>
    <row r="3" spans="1:13" ht="17.100000000000001" customHeight="1">
      <c r="A3" s="42"/>
      <c r="B3" s="44"/>
      <c r="C3" s="763"/>
      <c r="D3" s="763"/>
      <c r="E3" s="89"/>
      <c r="F3" s="18"/>
      <c r="G3" s="33" t="s">
        <v>7</v>
      </c>
      <c r="H3" s="22">
        <f>COUNTIF(G12:G135,"Pending update")</f>
        <v>0</v>
      </c>
      <c r="I3" s="81"/>
      <c r="J3" s="82"/>
      <c r="K3" s="80"/>
      <c r="L3" s="76"/>
      <c r="M3" s="42"/>
    </row>
    <row r="4" spans="1:13" ht="17.100000000000001" customHeight="1">
      <c r="A4" s="42"/>
      <c r="B4" s="44"/>
      <c r="C4" s="763"/>
      <c r="D4" s="763"/>
      <c r="E4" s="89"/>
      <c r="F4" s="18"/>
      <c r="G4" s="31" t="s">
        <v>8</v>
      </c>
      <c r="H4" s="22">
        <f>COUNTIF(G13:G135,"CHN validation")</f>
        <v>0</v>
      </c>
      <c r="I4" s="81"/>
      <c r="J4" s="82"/>
      <c r="K4" s="80"/>
      <c r="L4" s="76"/>
      <c r="M4" s="42"/>
    </row>
    <row r="5" spans="1:13" ht="17.100000000000001" customHeight="1">
      <c r="A5" s="42"/>
      <c r="B5" s="44"/>
      <c r="C5" s="763"/>
      <c r="D5" s="763"/>
      <c r="E5" s="89"/>
      <c r="F5" s="18"/>
      <c r="G5" s="32" t="s">
        <v>9</v>
      </c>
      <c r="H5" s="22">
        <f>COUNTIF(G12:G135,"New Item")</f>
        <v>0</v>
      </c>
      <c r="I5" s="81"/>
      <c r="J5" s="82"/>
      <c r="K5" s="80"/>
      <c r="L5" s="76"/>
      <c r="M5" s="42"/>
    </row>
    <row r="6" spans="1:13" ht="17.100000000000001" customHeight="1">
      <c r="A6" s="42"/>
      <c r="B6" s="44"/>
      <c r="C6" s="763"/>
      <c r="D6" s="763"/>
      <c r="E6" s="89"/>
      <c r="F6" s="18"/>
      <c r="G6" s="84" t="s">
        <v>10</v>
      </c>
      <c r="H6" s="22">
        <f>COUNTIF(G15:G135,"Modified")</f>
        <v>1</v>
      </c>
      <c r="I6" s="81"/>
      <c r="J6" s="82"/>
      <c r="K6" s="80"/>
      <c r="L6" s="76"/>
      <c r="M6" s="42"/>
    </row>
    <row r="7" spans="1:13" ht="17.100000000000001" customHeight="1">
      <c r="A7" s="42"/>
      <c r="B7" s="44"/>
      <c r="C7" s="763"/>
      <c r="D7" s="763"/>
      <c r="E7" s="89"/>
      <c r="F7" s="18"/>
      <c r="G7" s="36" t="s">
        <v>11</v>
      </c>
      <c r="H7" s="22">
        <f>COUNTIF(G12:G135,"Ready")</f>
        <v>122</v>
      </c>
      <c r="I7" s="81"/>
      <c r="J7" s="82"/>
      <c r="K7" s="80"/>
      <c r="L7" s="76"/>
      <c r="M7" s="42"/>
    </row>
    <row r="8" spans="1:13" ht="17.45" customHeight="1" thickBot="1">
      <c r="A8" s="86"/>
      <c r="B8" s="94"/>
      <c r="C8" s="764"/>
      <c r="D8" s="764"/>
      <c r="E8" s="473"/>
      <c r="F8" s="474"/>
      <c r="G8" s="241" t="s">
        <v>12</v>
      </c>
      <c r="H8" s="242">
        <f>COUNTIF(G12:G135,"Not ready")</f>
        <v>1</v>
      </c>
      <c r="I8" s="475"/>
      <c r="J8" s="82"/>
      <c r="K8" s="104"/>
      <c r="L8" s="105"/>
      <c r="M8" s="86"/>
    </row>
    <row r="9" spans="1:13" ht="31.5">
      <c r="A9" s="404" t="s">
        <v>13</v>
      </c>
      <c r="B9" s="405" t="s">
        <v>14</v>
      </c>
      <c r="C9" s="405" t="s">
        <v>15</v>
      </c>
      <c r="D9" s="405" t="s">
        <v>16</v>
      </c>
      <c r="E9" s="405" t="s">
        <v>2927</v>
      </c>
      <c r="F9" s="405" t="s">
        <v>2928</v>
      </c>
      <c r="G9" s="405" t="s">
        <v>17</v>
      </c>
      <c r="H9" s="405" t="s">
        <v>1137</v>
      </c>
      <c r="I9" s="405" t="s">
        <v>18</v>
      </c>
      <c r="J9" s="405" t="s">
        <v>19</v>
      </c>
      <c r="K9" s="405" t="s">
        <v>20</v>
      </c>
      <c r="L9" s="405" t="s">
        <v>21</v>
      </c>
      <c r="M9" s="406" t="s">
        <v>22</v>
      </c>
    </row>
    <row r="10" spans="1:13" ht="16.5" customHeight="1">
      <c r="A10" s="407">
        <v>1</v>
      </c>
      <c r="B10" s="245" t="s">
        <v>23</v>
      </c>
      <c r="C10" s="246" t="s">
        <v>26</v>
      </c>
      <c r="D10" s="408" t="s">
        <v>27</v>
      </c>
      <c r="E10" s="409"/>
      <c r="F10" s="409"/>
      <c r="G10" s="410" t="s">
        <v>11</v>
      </c>
      <c r="H10" s="409"/>
      <c r="I10" s="248"/>
      <c r="J10" s="476"/>
      <c r="K10" s="418" t="s">
        <v>28</v>
      </c>
      <c r="L10" s="476"/>
      <c r="M10" s="477"/>
    </row>
    <row r="11" spans="1:13" ht="16.5" customHeight="1">
      <c r="A11" s="407">
        <v>2</v>
      </c>
      <c r="B11" s="245" t="s">
        <v>23</v>
      </c>
      <c r="C11" s="246" t="s">
        <v>26</v>
      </c>
      <c r="D11" s="408" t="s">
        <v>29</v>
      </c>
      <c r="E11" s="409"/>
      <c r="F11" s="409"/>
      <c r="G11" s="410" t="s">
        <v>11</v>
      </c>
      <c r="H11" s="409"/>
      <c r="I11" s="248"/>
      <c r="J11" s="476"/>
      <c r="K11" s="418" t="s">
        <v>30</v>
      </c>
      <c r="L11" s="476"/>
      <c r="M11" s="477"/>
    </row>
    <row r="12" spans="1:13" ht="16.5" customHeight="1">
      <c r="A12" s="407">
        <v>3</v>
      </c>
      <c r="B12" s="245" t="s">
        <v>23</v>
      </c>
      <c r="C12" s="246" t="s">
        <v>24</v>
      </c>
      <c r="D12" s="246" t="s">
        <v>2313</v>
      </c>
      <c r="E12" s="409"/>
      <c r="F12" s="409"/>
      <c r="G12" s="410" t="s">
        <v>11</v>
      </c>
      <c r="H12" s="409"/>
      <c r="I12" s="247"/>
      <c r="J12" s="247"/>
      <c r="K12" s="247"/>
      <c r="L12" s="247"/>
      <c r="M12" s="478"/>
    </row>
    <row r="13" spans="1:13" ht="16.5" customHeight="1">
      <c r="A13" s="407">
        <v>4</v>
      </c>
      <c r="B13" s="245" t="s">
        <v>23</v>
      </c>
      <c r="C13" s="246" t="s">
        <v>31</v>
      </c>
      <c r="D13" s="246" t="s">
        <v>32</v>
      </c>
      <c r="E13" s="409"/>
      <c r="F13" s="409"/>
      <c r="G13" s="410" t="s">
        <v>11</v>
      </c>
      <c r="H13" s="409"/>
      <c r="I13" s="248"/>
      <c r="J13" s="418" t="s">
        <v>33</v>
      </c>
      <c r="K13" s="411"/>
      <c r="L13" s="476"/>
      <c r="M13" s="477"/>
    </row>
    <row r="14" spans="1:13" ht="16.5" customHeight="1">
      <c r="A14" s="407">
        <v>5</v>
      </c>
      <c r="B14" s="245" t="s">
        <v>23</v>
      </c>
      <c r="C14" s="246" t="s">
        <v>26</v>
      </c>
      <c r="D14" s="408" t="s">
        <v>34</v>
      </c>
      <c r="E14" s="409"/>
      <c r="F14" s="409"/>
      <c r="G14" s="203" t="s">
        <v>11</v>
      </c>
      <c r="H14" s="409"/>
      <c r="I14" s="248"/>
      <c r="J14" s="411"/>
      <c r="K14" s="411"/>
      <c r="L14" s="201"/>
      <c r="M14" s="477"/>
    </row>
    <row r="15" spans="1:13" ht="16.5" customHeight="1">
      <c r="A15" s="407">
        <v>6</v>
      </c>
      <c r="B15" s="245" t="s">
        <v>23</v>
      </c>
      <c r="C15" s="246" t="s">
        <v>24</v>
      </c>
      <c r="D15" s="246" t="s">
        <v>35</v>
      </c>
      <c r="E15" s="409"/>
      <c r="F15" s="207"/>
      <c r="G15" s="203" t="s">
        <v>11</v>
      </c>
      <c r="H15" s="202"/>
      <c r="I15" s="424" t="s">
        <v>36</v>
      </c>
      <c r="J15" s="476"/>
      <c r="K15" s="411"/>
      <c r="L15" s="479" t="s">
        <v>1492</v>
      </c>
      <c r="M15" s="477"/>
    </row>
    <row r="16" spans="1:13" ht="16.5" customHeight="1">
      <c r="A16" s="407">
        <v>7</v>
      </c>
      <c r="B16" s="245" t="s">
        <v>23</v>
      </c>
      <c r="C16" s="246" t="s">
        <v>24</v>
      </c>
      <c r="D16" s="246" t="s">
        <v>37</v>
      </c>
      <c r="E16" s="409"/>
      <c r="F16" s="409"/>
      <c r="G16" s="203" t="s">
        <v>11</v>
      </c>
      <c r="H16" s="409"/>
      <c r="I16" s="413"/>
      <c r="J16" s="476"/>
      <c r="K16" s="476"/>
      <c r="L16" s="476"/>
      <c r="M16" s="477"/>
    </row>
    <row r="17" spans="1:13" ht="16.5" customHeight="1">
      <c r="A17" s="407">
        <v>8</v>
      </c>
      <c r="B17" s="245" t="s">
        <v>23</v>
      </c>
      <c r="C17" s="246" t="s">
        <v>24</v>
      </c>
      <c r="D17" s="461" t="s">
        <v>38</v>
      </c>
      <c r="E17" s="409"/>
      <c r="F17" s="409"/>
      <c r="G17" s="410" t="s">
        <v>11</v>
      </c>
      <c r="H17" s="409"/>
      <c r="I17" s="424" t="s">
        <v>39</v>
      </c>
      <c r="J17" s="476"/>
      <c r="K17" s="476"/>
      <c r="L17" s="476"/>
      <c r="M17" s="477"/>
    </row>
    <row r="18" spans="1:13" ht="16.5" customHeight="1">
      <c r="A18" s="407">
        <v>9</v>
      </c>
      <c r="B18" s="245" t="s">
        <v>23</v>
      </c>
      <c r="C18" s="246" t="s">
        <v>24</v>
      </c>
      <c r="D18" s="461" t="s">
        <v>40</v>
      </c>
      <c r="E18" s="409"/>
      <c r="F18" s="409"/>
      <c r="G18" s="410" t="s">
        <v>11</v>
      </c>
      <c r="H18" s="409"/>
      <c r="I18" s="424" t="s">
        <v>41</v>
      </c>
      <c r="J18" s="476"/>
      <c r="K18" s="476"/>
      <c r="L18" s="476"/>
      <c r="M18" s="477"/>
    </row>
    <row r="19" spans="1:13" ht="16.5" customHeight="1">
      <c r="A19" s="407">
        <v>10</v>
      </c>
      <c r="B19" s="245" t="s">
        <v>23</v>
      </c>
      <c r="C19" s="246" t="s">
        <v>24</v>
      </c>
      <c r="D19" s="408" t="s">
        <v>42</v>
      </c>
      <c r="E19" s="409"/>
      <c r="F19" s="409"/>
      <c r="G19" s="410" t="s">
        <v>11</v>
      </c>
      <c r="H19" s="409"/>
      <c r="I19" s="424" t="s">
        <v>43</v>
      </c>
      <c r="J19" s="476"/>
      <c r="K19" s="476"/>
      <c r="L19" s="476"/>
      <c r="M19" s="477"/>
    </row>
    <row r="20" spans="1:13" ht="16.5" customHeight="1">
      <c r="A20" s="407">
        <v>11</v>
      </c>
      <c r="B20" s="245" t="s">
        <v>23</v>
      </c>
      <c r="C20" s="246" t="s">
        <v>24</v>
      </c>
      <c r="D20" s="408" t="s">
        <v>44</v>
      </c>
      <c r="E20" s="409"/>
      <c r="F20" s="409"/>
      <c r="G20" s="410" t="s">
        <v>11</v>
      </c>
      <c r="H20" s="409"/>
      <c r="I20" s="424" t="s">
        <v>45</v>
      </c>
      <c r="J20" s="476"/>
      <c r="K20" s="476"/>
      <c r="L20" s="476"/>
      <c r="M20" s="477"/>
    </row>
    <row r="21" spans="1:13" ht="16.5" customHeight="1">
      <c r="A21" s="407">
        <v>12</v>
      </c>
      <c r="B21" s="245" t="s">
        <v>23</v>
      </c>
      <c r="C21" s="246" t="s">
        <v>24</v>
      </c>
      <c r="D21" s="408" t="s">
        <v>46</v>
      </c>
      <c r="E21" s="409"/>
      <c r="F21" s="409"/>
      <c r="G21" s="410" t="s">
        <v>11</v>
      </c>
      <c r="H21" s="409"/>
      <c r="I21" s="424" t="s">
        <v>47</v>
      </c>
      <c r="J21" s="476"/>
      <c r="K21" s="476"/>
      <c r="L21" s="476"/>
      <c r="M21" s="477"/>
    </row>
    <row r="22" spans="1:13" ht="16.5" customHeight="1">
      <c r="A22" s="407">
        <v>13</v>
      </c>
      <c r="B22" s="245" t="s">
        <v>23</v>
      </c>
      <c r="C22" s="246" t="s">
        <v>24</v>
      </c>
      <c r="D22" s="408" t="s">
        <v>48</v>
      </c>
      <c r="E22" s="409"/>
      <c r="F22" s="409"/>
      <c r="G22" s="410" t="s">
        <v>11</v>
      </c>
      <c r="H22" s="409"/>
      <c r="I22" s="424" t="s">
        <v>49</v>
      </c>
      <c r="J22" s="476"/>
      <c r="K22" s="476"/>
      <c r="L22" s="476"/>
      <c r="M22" s="477"/>
    </row>
    <row r="23" spans="1:13" ht="16.5" customHeight="1">
      <c r="A23" s="407">
        <v>14</v>
      </c>
      <c r="B23" s="245" t="s">
        <v>23</v>
      </c>
      <c r="C23" s="246" t="s">
        <v>24</v>
      </c>
      <c r="D23" s="408" t="s">
        <v>50</v>
      </c>
      <c r="E23" s="409"/>
      <c r="F23" s="409"/>
      <c r="G23" s="410" t="s">
        <v>11</v>
      </c>
      <c r="H23" s="409"/>
      <c r="I23" s="424" t="s">
        <v>51</v>
      </c>
      <c r="J23" s="476"/>
      <c r="K23" s="476"/>
      <c r="L23" s="476"/>
      <c r="M23" s="477"/>
    </row>
    <row r="24" spans="1:13" ht="16.5" customHeight="1">
      <c r="A24" s="407">
        <v>15</v>
      </c>
      <c r="B24" s="245" t="s">
        <v>23</v>
      </c>
      <c r="C24" s="246" t="s">
        <v>24</v>
      </c>
      <c r="D24" s="408" t="s">
        <v>1922</v>
      </c>
      <c r="E24" s="409"/>
      <c r="F24" s="409"/>
      <c r="G24" s="410" t="s">
        <v>11</v>
      </c>
      <c r="H24" s="409"/>
      <c r="I24" s="248"/>
      <c r="J24" s="411"/>
      <c r="K24" s="411"/>
      <c r="L24" s="418"/>
      <c r="M24" s="478"/>
    </row>
    <row r="25" spans="1:13" ht="16.5" customHeight="1">
      <c r="A25" s="407">
        <v>16</v>
      </c>
      <c r="B25" s="245" t="s">
        <v>23</v>
      </c>
      <c r="C25" s="246" t="s">
        <v>52</v>
      </c>
      <c r="D25" s="408" t="s">
        <v>2248</v>
      </c>
      <c r="E25" s="409"/>
      <c r="F25" s="409"/>
      <c r="G25" s="410" t="s">
        <v>11</v>
      </c>
      <c r="H25" s="409"/>
      <c r="I25" s="248"/>
      <c r="J25" s="476"/>
      <c r="K25" s="476"/>
      <c r="L25" s="504" t="s">
        <v>2279</v>
      </c>
      <c r="M25" s="478" t="s">
        <v>1988</v>
      </c>
    </row>
    <row r="26" spans="1:13" ht="16.5" customHeight="1">
      <c r="A26" s="407">
        <v>17</v>
      </c>
      <c r="B26" s="245" t="s">
        <v>23</v>
      </c>
      <c r="C26" s="461" t="s">
        <v>53</v>
      </c>
      <c r="D26" s="408" t="s">
        <v>2098</v>
      </c>
      <c r="E26" s="409"/>
      <c r="F26" s="409"/>
      <c r="G26" s="410" t="s">
        <v>11</v>
      </c>
      <c r="H26" s="409"/>
      <c r="I26" s="248"/>
      <c r="J26" s="476"/>
      <c r="K26" s="476"/>
      <c r="L26" s="414" t="s">
        <v>1466</v>
      </c>
      <c r="M26" s="478"/>
    </row>
    <row r="27" spans="1:13" ht="16.5" customHeight="1">
      <c r="A27" s="407">
        <v>18</v>
      </c>
      <c r="B27" s="245" t="s">
        <v>23</v>
      </c>
      <c r="C27" s="461" t="s">
        <v>53</v>
      </c>
      <c r="D27" s="408" t="s">
        <v>56</v>
      </c>
      <c r="E27" s="409"/>
      <c r="F27" s="409"/>
      <c r="G27" s="410" t="s">
        <v>11</v>
      </c>
      <c r="H27" s="409"/>
      <c r="I27" s="248"/>
      <c r="J27" s="476"/>
      <c r="K27" s="476"/>
      <c r="L27" s="418" t="s">
        <v>1848</v>
      </c>
      <c r="M27" s="478"/>
    </row>
    <row r="28" spans="1:13" ht="16.5" customHeight="1">
      <c r="A28" s="407">
        <v>19</v>
      </c>
      <c r="B28" s="245" t="s">
        <v>23</v>
      </c>
      <c r="C28" s="461" t="s">
        <v>53</v>
      </c>
      <c r="D28" s="408" t="s">
        <v>58</v>
      </c>
      <c r="E28" s="409"/>
      <c r="F28" s="409"/>
      <c r="G28" s="410" t="s">
        <v>11</v>
      </c>
      <c r="H28" s="409"/>
      <c r="I28" s="248"/>
      <c r="J28" s="476"/>
      <c r="K28" s="476"/>
      <c r="L28" s="418" t="s">
        <v>3030</v>
      </c>
      <c r="M28" s="415"/>
    </row>
    <row r="29" spans="1:13" ht="16.5" customHeight="1">
      <c r="A29" s="407">
        <v>20</v>
      </c>
      <c r="B29" s="245" t="s">
        <v>23</v>
      </c>
      <c r="C29" s="461" t="s">
        <v>53</v>
      </c>
      <c r="D29" s="408" t="s">
        <v>60</v>
      </c>
      <c r="E29" s="409"/>
      <c r="F29" s="409"/>
      <c r="G29" s="410" t="s">
        <v>11</v>
      </c>
      <c r="H29" s="409"/>
      <c r="I29" s="248"/>
      <c r="J29" s="476"/>
      <c r="K29" s="476"/>
      <c r="L29" s="418" t="s">
        <v>3265</v>
      </c>
      <c r="M29" s="415"/>
    </row>
    <row r="30" spans="1:13" ht="16.5" customHeight="1">
      <c r="A30" s="407">
        <v>21</v>
      </c>
      <c r="B30" s="245" t="s">
        <v>23</v>
      </c>
      <c r="C30" s="461" t="s">
        <v>53</v>
      </c>
      <c r="D30" s="408" t="s">
        <v>61</v>
      </c>
      <c r="E30" s="409"/>
      <c r="F30" s="409"/>
      <c r="G30" s="480" t="s">
        <v>12</v>
      </c>
      <c r="H30" s="409"/>
      <c r="I30" s="248"/>
      <c r="J30" s="476"/>
      <c r="K30" s="476"/>
      <c r="L30" s="418" t="s">
        <v>2280</v>
      </c>
      <c r="M30" s="415"/>
    </row>
    <row r="31" spans="1:13" ht="16.5" customHeight="1">
      <c r="A31" s="407">
        <v>22</v>
      </c>
      <c r="B31" s="245" t="s">
        <v>23</v>
      </c>
      <c r="C31" s="461" t="s">
        <v>63</v>
      </c>
      <c r="D31" s="408" t="s">
        <v>3119</v>
      </c>
      <c r="E31" s="245" t="s">
        <v>65</v>
      </c>
      <c r="F31" s="245" t="s">
        <v>65</v>
      </c>
      <c r="G31" s="410" t="s">
        <v>11</v>
      </c>
      <c r="H31" s="409"/>
      <c r="I31" s="248"/>
      <c r="J31" s="476"/>
      <c r="K31" s="411"/>
      <c r="L31" s="418" t="s">
        <v>1601</v>
      </c>
      <c r="M31" s="478"/>
    </row>
    <row r="32" spans="1:13" ht="16.5" customHeight="1">
      <c r="A32" s="407">
        <v>23</v>
      </c>
      <c r="B32" s="245" t="s">
        <v>23</v>
      </c>
      <c r="C32" s="461" t="s">
        <v>63</v>
      </c>
      <c r="D32" s="408" t="s">
        <v>3120</v>
      </c>
      <c r="E32" s="245" t="s">
        <v>66</v>
      </c>
      <c r="F32" s="245" t="s">
        <v>66</v>
      </c>
      <c r="G32" s="410" t="s">
        <v>11</v>
      </c>
      <c r="H32" s="409"/>
      <c r="I32" s="248"/>
      <c r="J32" s="476"/>
      <c r="K32" s="476"/>
      <c r="L32" s="504" t="s">
        <v>2100</v>
      </c>
      <c r="M32" s="415"/>
    </row>
    <row r="33" spans="1:13" ht="16.5" customHeight="1">
      <c r="A33" s="407">
        <v>24</v>
      </c>
      <c r="B33" s="245" t="s">
        <v>23</v>
      </c>
      <c r="C33" s="461" t="s">
        <v>63</v>
      </c>
      <c r="D33" s="408" t="s">
        <v>67</v>
      </c>
      <c r="E33" s="245" t="s">
        <v>68</v>
      </c>
      <c r="F33" s="245" t="s">
        <v>68</v>
      </c>
      <c r="G33" s="410" t="s">
        <v>11</v>
      </c>
      <c r="H33" s="409"/>
      <c r="I33" s="248"/>
      <c r="J33" s="476"/>
      <c r="K33" s="476"/>
      <c r="L33" s="479" t="s">
        <v>3034</v>
      </c>
      <c r="M33" s="415"/>
    </row>
    <row r="34" spans="1:13" ht="16.5" customHeight="1">
      <c r="A34" s="407">
        <v>25</v>
      </c>
      <c r="B34" s="245" t="s">
        <v>23</v>
      </c>
      <c r="C34" s="461" t="s">
        <v>63</v>
      </c>
      <c r="D34" s="408" t="s">
        <v>3035</v>
      </c>
      <c r="E34" s="245" t="s">
        <v>69</v>
      </c>
      <c r="F34" s="245" t="s">
        <v>69</v>
      </c>
      <c r="G34" s="410" t="s">
        <v>3068</v>
      </c>
      <c r="H34" s="409"/>
      <c r="I34" s="248"/>
      <c r="J34" s="476"/>
      <c r="K34" s="476"/>
      <c r="L34" s="418" t="s">
        <v>3046</v>
      </c>
      <c r="M34" s="415"/>
    </row>
    <row r="35" spans="1:13" ht="16.5" customHeight="1">
      <c r="A35" s="407">
        <v>26</v>
      </c>
      <c r="B35" s="245" t="s">
        <v>23</v>
      </c>
      <c r="C35" s="461" t="s">
        <v>63</v>
      </c>
      <c r="D35" s="408" t="s">
        <v>70</v>
      </c>
      <c r="E35" s="245" t="s">
        <v>71</v>
      </c>
      <c r="F35" s="245" t="s">
        <v>71</v>
      </c>
      <c r="G35" s="410" t="s">
        <v>11</v>
      </c>
      <c r="H35" s="409"/>
      <c r="I35" s="248"/>
      <c r="J35" s="476"/>
      <c r="K35" s="476"/>
      <c r="L35" s="479" t="s">
        <v>1685</v>
      </c>
      <c r="M35" s="415"/>
    </row>
    <row r="36" spans="1:13" ht="16.5" customHeight="1">
      <c r="A36" s="407">
        <v>27</v>
      </c>
      <c r="B36" s="245" t="s">
        <v>23</v>
      </c>
      <c r="C36" s="461" t="s">
        <v>63</v>
      </c>
      <c r="D36" s="408" t="s">
        <v>72</v>
      </c>
      <c r="E36" s="409"/>
      <c r="F36" s="409"/>
      <c r="G36" s="410" t="s">
        <v>11</v>
      </c>
      <c r="H36" s="409"/>
      <c r="I36" s="248"/>
      <c r="J36" s="476"/>
      <c r="K36" s="476"/>
      <c r="L36" s="479" t="s">
        <v>1686</v>
      </c>
      <c r="M36" s="415"/>
    </row>
    <row r="37" spans="1:13" ht="16.5" customHeight="1">
      <c r="A37" s="407">
        <v>28</v>
      </c>
      <c r="B37" s="245" t="s">
        <v>23</v>
      </c>
      <c r="C37" s="461" t="s">
        <v>63</v>
      </c>
      <c r="D37" s="408" t="s">
        <v>73</v>
      </c>
      <c r="E37" s="409"/>
      <c r="F37" s="409"/>
      <c r="G37" s="410" t="s">
        <v>11</v>
      </c>
      <c r="H37" s="409"/>
      <c r="I37" s="248"/>
      <c r="J37" s="476"/>
      <c r="K37" s="476"/>
      <c r="L37" s="479" t="s">
        <v>1687</v>
      </c>
      <c r="M37" s="415"/>
    </row>
    <row r="38" spans="1:13" ht="16.5" customHeight="1">
      <c r="A38" s="407">
        <v>29</v>
      </c>
      <c r="B38" s="245" t="s">
        <v>23</v>
      </c>
      <c r="C38" s="461" t="s">
        <v>63</v>
      </c>
      <c r="D38" s="408" t="s">
        <v>74</v>
      </c>
      <c r="E38" s="245" t="s">
        <v>75</v>
      </c>
      <c r="F38" s="245" t="s">
        <v>75</v>
      </c>
      <c r="G38" s="410" t="s">
        <v>11</v>
      </c>
      <c r="H38" s="409"/>
      <c r="I38" s="248"/>
      <c r="J38" s="476"/>
      <c r="K38" s="476"/>
      <c r="L38" s="479" t="s">
        <v>1688</v>
      </c>
      <c r="M38" s="415"/>
    </row>
    <row r="39" spans="1:13" ht="16.5" customHeight="1">
      <c r="A39" s="407">
        <v>30</v>
      </c>
      <c r="B39" s="245" t="s">
        <v>23</v>
      </c>
      <c r="C39" s="461" t="s">
        <v>63</v>
      </c>
      <c r="D39" s="408" t="s">
        <v>76</v>
      </c>
      <c r="E39" s="245" t="s">
        <v>77</v>
      </c>
      <c r="F39" s="245" t="s">
        <v>77</v>
      </c>
      <c r="G39" s="410" t="s">
        <v>11</v>
      </c>
      <c r="H39" s="409"/>
      <c r="I39" s="248"/>
      <c r="J39" s="476"/>
      <c r="K39" s="476"/>
      <c r="L39" s="418" t="s">
        <v>1689</v>
      </c>
      <c r="M39" s="415"/>
    </row>
    <row r="40" spans="1:13" ht="16.5" customHeight="1">
      <c r="A40" s="407">
        <v>31</v>
      </c>
      <c r="B40" s="245" t="s">
        <v>23</v>
      </c>
      <c r="C40" s="461" t="s">
        <v>63</v>
      </c>
      <c r="D40" s="408" t="s">
        <v>78</v>
      </c>
      <c r="E40" s="245" t="s">
        <v>79</v>
      </c>
      <c r="F40" s="245" t="s">
        <v>79</v>
      </c>
      <c r="G40" s="410" t="s">
        <v>11</v>
      </c>
      <c r="H40" s="409"/>
      <c r="I40" s="248"/>
      <c r="J40" s="476"/>
      <c r="K40" s="476"/>
      <c r="L40" s="418" t="s">
        <v>1690</v>
      </c>
      <c r="M40" s="415"/>
    </row>
    <row r="41" spans="1:13" ht="16.5" customHeight="1">
      <c r="A41" s="407">
        <v>32</v>
      </c>
      <c r="B41" s="245" t="s">
        <v>23</v>
      </c>
      <c r="C41" s="461" t="s">
        <v>63</v>
      </c>
      <c r="D41" s="408" t="s">
        <v>80</v>
      </c>
      <c r="E41" s="245" t="s">
        <v>81</v>
      </c>
      <c r="F41" s="245" t="s">
        <v>81</v>
      </c>
      <c r="G41" s="410" t="s">
        <v>11</v>
      </c>
      <c r="H41" s="409"/>
      <c r="I41" s="248"/>
      <c r="J41" s="476"/>
      <c r="K41" s="476"/>
      <c r="L41" s="418" t="s">
        <v>1691</v>
      </c>
      <c r="M41" s="415"/>
    </row>
    <row r="42" spans="1:13" ht="16.5" customHeight="1">
      <c r="A42" s="407">
        <v>33</v>
      </c>
      <c r="B42" s="245" t="s">
        <v>23</v>
      </c>
      <c r="C42" s="461" t="s">
        <v>63</v>
      </c>
      <c r="D42" s="408" t="s">
        <v>82</v>
      </c>
      <c r="E42" s="245" t="s">
        <v>83</v>
      </c>
      <c r="F42" s="245" t="s">
        <v>83</v>
      </c>
      <c r="G42" s="410" t="s">
        <v>11</v>
      </c>
      <c r="H42" s="409"/>
      <c r="I42" s="248"/>
      <c r="J42" s="476"/>
      <c r="K42" s="476"/>
      <c r="L42" s="479" t="s">
        <v>1704</v>
      </c>
      <c r="M42" s="415"/>
    </row>
    <row r="43" spans="1:13" ht="16.5" customHeight="1">
      <c r="A43" s="407">
        <v>34</v>
      </c>
      <c r="B43" s="245" t="s">
        <v>23</v>
      </c>
      <c r="C43" s="461" t="s">
        <v>63</v>
      </c>
      <c r="D43" s="408" t="s">
        <v>84</v>
      </c>
      <c r="E43" s="245" t="s">
        <v>85</v>
      </c>
      <c r="F43" s="245" t="s">
        <v>85</v>
      </c>
      <c r="G43" s="410" t="s">
        <v>11</v>
      </c>
      <c r="H43" s="409"/>
      <c r="I43" s="248"/>
      <c r="J43" s="476"/>
      <c r="K43" s="476"/>
      <c r="L43" s="418" t="s">
        <v>1692</v>
      </c>
      <c r="M43" s="415"/>
    </row>
    <row r="44" spans="1:13" ht="16.5" customHeight="1">
      <c r="A44" s="407">
        <v>35</v>
      </c>
      <c r="B44" s="245" t="s">
        <v>23</v>
      </c>
      <c r="C44" s="461" t="s">
        <v>63</v>
      </c>
      <c r="D44" s="408" t="s">
        <v>86</v>
      </c>
      <c r="E44" s="245" t="s">
        <v>87</v>
      </c>
      <c r="F44" s="245" t="s">
        <v>87</v>
      </c>
      <c r="G44" s="410" t="s">
        <v>11</v>
      </c>
      <c r="H44" s="409"/>
      <c r="I44" s="248"/>
      <c r="J44" s="476"/>
      <c r="K44" s="476"/>
      <c r="L44" s="418" t="s">
        <v>1705</v>
      </c>
      <c r="M44" s="415"/>
    </row>
    <row r="45" spans="1:13" ht="16.5" customHeight="1">
      <c r="A45" s="407">
        <v>36</v>
      </c>
      <c r="B45" s="245" t="s">
        <v>23</v>
      </c>
      <c r="C45" s="461" t="s">
        <v>63</v>
      </c>
      <c r="D45" s="408" t="s">
        <v>88</v>
      </c>
      <c r="E45" s="245" t="s">
        <v>89</v>
      </c>
      <c r="F45" s="245" t="s">
        <v>89</v>
      </c>
      <c r="G45" s="410" t="s">
        <v>11</v>
      </c>
      <c r="H45" s="409"/>
      <c r="I45" s="248"/>
      <c r="J45" s="476"/>
      <c r="K45" s="476"/>
      <c r="L45" s="418" t="s">
        <v>1693</v>
      </c>
      <c r="M45" s="415"/>
    </row>
    <row r="46" spans="1:13" ht="16.5" customHeight="1">
      <c r="A46" s="407">
        <v>37</v>
      </c>
      <c r="B46" s="245" t="s">
        <v>23</v>
      </c>
      <c r="C46" s="461" t="s">
        <v>63</v>
      </c>
      <c r="D46" s="408" t="s">
        <v>90</v>
      </c>
      <c r="E46" s="245" t="s">
        <v>89</v>
      </c>
      <c r="F46" s="245" t="s">
        <v>89</v>
      </c>
      <c r="G46" s="410" t="s">
        <v>11</v>
      </c>
      <c r="H46" s="409"/>
      <c r="I46" s="248"/>
      <c r="J46" s="476"/>
      <c r="K46" s="476"/>
      <c r="L46" s="479" t="s">
        <v>1694</v>
      </c>
      <c r="M46" s="415"/>
    </row>
    <row r="47" spans="1:13" ht="16.5" customHeight="1">
      <c r="A47" s="407">
        <v>38</v>
      </c>
      <c r="B47" s="245" t="s">
        <v>23</v>
      </c>
      <c r="C47" s="461" t="s">
        <v>63</v>
      </c>
      <c r="D47" s="408" t="s">
        <v>91</v>
      </c>
      <c r="E47" s="245" t="s">
        <v>87</v>
      </c>
      <c r="F47" s="245" t="s">
        <v>87</v>
      </c>
      <c r="G47" s="410" t="s">
        <v>11</v>
      </c>
      <c r="H47" s="409"/>
      <c r="I47" s="248"/>
      <c r="J47" s="476"/>
      <c r="K47" s="476"/>
      <c r="L47" s="479" t="s">
        <v>1695</v>
      </c>
      <c r="M47" s="415"/>
    </row>
    <row r="48" spans="1:13" ht="16.5" customHeight="1">
      <c r="A48" s="407">
        <v>39</v>
      </c>
      <c r="B48" s="245" t="s">
        <v>23</v>
      </c>
      <c r="C48" s="461" t="s">
        <v>63</v>
      </c>
      <c r="D48" s="408" t="s">
        <v>92</v>
      </c>
      <c r="E48" s="245" t="s">
        <v>87</v>
      </c>
      <c r="F48" s="245" t="s">
        <v>87</v>
      </c>
      <c r="G48" s="410" t="s">
        <v>11</v>
      </c>
      <c r="H48" s="409"/>
      <c r="I48" s="248"/>
      <c r="J48" s="476"/>
      <c r="K48" s="476"/>
      <c r="L48" s="479" t="s">
        <v>1695</v>
      </c>
      <c r="M48" s="415"/>
    </row>
    <row r="49" spans="1:13" ht="16.5" customHeight="1">
      <c r="A49" s="407">
        <v>40</v>
      </c>
      <c r="B49" s="245" t="s">
        <v>23</v>
      </c>
      <c r="C49" s="461" t="s">
        <v>63</v>
      </c>
      <c r="D49" s="408" t="s">
        <v>93</v>
      </c>
      <c r="E49" s="245" t="s">
        <v>87</v>
      </c>
      <c r="F49" s="245" t="s">
        <v>87</v>
      </c>
      <c r="G49" s="410" t="s">
        <v>11</v>
      </c>
      <c r="H49" s="409"/>
      <c r="I49" s="248"/>
      <c r="J49" s="476"/>
      <c r="K49" s="476"/>
      <c r="L49" s="479" t="s">
        <v>1694</v>
      </c>
      <c r="M49" s="415"/>
    </row>
    <row r="50" spans="1:13" ht="16.5" customHeight="1">
      <c r="A50" s="407">
        <v>41</v>
      </c>
      <c r="B50" s="245" t="s">
        <v>23</v>
      </c>
      <c r="C50" s="461" t="s">
        <v>63</v>
      </c>
      <c r="D50" s="408" t="s">
        <v>94</v>
      </c>
      <c r="E50" s="245" t="s">
        <v>87</v>
      </c>
      <c r="F50" s="245" t="s">
        <v>87</v>
      </c>
      <c r="G50" s="410" t="s">
        <v>11</v>
      </c>
      <c r="H50" s="409"/>
      <c r="I50" s="248"/>
      <c r="J50" s="476"/>
      <c r="K50" s="476"/>
      <c r="L50" s="418" t="s">
        <v>1696</v>
      </c>
      <c r="M50" s="415"/>
    </row>
    <row r="51" spans="1:13" ht="16.5" customHeight="1">
      <c r="A51" s="407">
        <v>42</v>
      </c>
      <c r="B51" s="245" t="s">
        <v>23</v>
      </c>
      <c r="C51" s="461" t="s">
        <v>63</v>
      </c>
      <c r="D51" s="408" t="s">
        <v>95</v>
      </c>
      <c r="E51" s="245" t="s">
        <v>96</v>
      </c>
      <c r="F51" s="245" t="s">
        <v>96</v>
      </c>
      <c r="G51" s="410" t="s">
        <v>11</v>
      </c>
      <c r="H51" s="409"/>
      <c r="I51" s="248"/>
      <c r="J51" s="476"/>
      <c r="K51" s="476"/>
      <c r="L51" s="479" t="s">
        <v>1706</v>
      </c>
      <c r="M51" s="415"/>
    </row>
    <row r="52" spans="1:13" ht="16.5" customHeight="1">
      <c r="A52" s="407">
        <v>43</v>
      </c>
      <c r="B52" s="245" t="s">
        <v>23</v>
      </c>
      <c r="C52" s="461" t="s">
        <v>63</v>
      </c>
      <c r="D52" s="408" t="s">
        <v>97</v>
      </c>
      <c r="E52" s="245" t="s">
        <v>98</v>
      </c>
      <c r="F52" s="245" t="s">
        <v>98</v>
      </c>
      <c r="G52" s="410" t="s">
        <v>11</v>
      </c>
      <c r="H52" s="409"/>
      <c r="I52" s="248"/>
      <c r="J52" s="476"/>
      <c r="K52" s="476"/>
      <c r="L52" s="479" t="s">
        <v>1706</v>
      </c>
      <c r="M52" s="415"/>
    </row>
    <row r="53" spans="1:13" ht="16.5" customHeight="1">
      <c r="A53" s="407">
        <v>44</v>
      </c>
      <c r="B53" s="245" t="s">
        <v>23</v>
      </c>
      <c r="C53" s="461" t="s">
        <v>63</v>
      </c>
      <c r="D53" s="408" t="s">
        <v>3116</v>
      </c>
      <c r="E53" s="245" t="s">
        <v>100</v>
      </c>
      <c r="F53" s="245" t="s">
        <v>100</v>
      </c>
      <c r="G53" s="410" t="s">
        <v>11</v>
      </c>
      <c r="H53" s="409"/>
      <c r="I53" s="248"/>
      <c r="J53" s="476"/>
      <c r="K53" s="476"/>
      <c r="L53" s="479" t="s">
        <v>101</v>
      </c>
      <c r="M53" s="415"/>
    </row>
    <row r="54" spans="1:13" ht="16.5" customHeight="1">
      <c r="A54" s="407">
        <v>45</v>
      </c>
      <c r="B54" s="245" t="s">
        <v>23</v>
      </c>
      <c r="C54" s="461" t="s">
        <v>63</v>
      </c>
      <c r="D54" s="408" t="s">
        <v>102</v>
      </c>
      <c r="E54" s="245" t="s">
        <v>62</v>
      </c>
      <c r="F54" s="245" t="s">
        <v>62</v>
      </c>
      <c r="G54" s="410" t="s">
        <v>11</v>
      </c>
      <c r="H54" s="409"/>
      <c r="I54" s="248"/>
      <c r="J54" s="476"/>
      <c r="K54" s="476"/>
      <c r="L54" s="479" t="s">
        <v>101</v>
      </c>
      <c r="M54" s="415"/>
    </row>
    <row r="55" spans="1:13" ht="16.5" customHeight="1">
      <c r="A55" s="407">
        <v>46</v>
      </c>
      <c r="B55" s="245" t="s">
        <v>23</v>
      </c>
      <c r="C55" s="461" t="s">
        <v>63</v>
      </c>
      <c r="D55" s="408" t="s">
        <v>103</v>
      </c>
      <c r="E55" s="245" t="s">
        <v>104</v>
      </c>
      <c r="F55" s="245" t="s">
        <v>104</v>
      </c>
      <c r="G55" s="410" t="s">
        <v>11</v>
      </c>
      <c r="H55" s="409"/>
      <c r="I55" s="248"/>
      <c r="J55" s="476"/>
      <c r="K55" s="476"/>
      <c r="L55" s="479" t="s">
        <v>101</v>
      </c>
      <c r="M55" s="415"/>
    </row>
    <row r="56" spans="1:13" ht="16.5" customHeight="1">
      <c r="A56" s="407">
        <v>47</v>
      </c>
      <c r="B56" s="245" t="s">
        <v>23</v>
      </c>
      <c r="C56" s="461" t="s">
        <v>63</v>
      </c>
      <c r="D56" s="408" t="s">
        <v>105</v>
      </c>
      <c r="E56" s="245" t="s">
        <v>89</v>
      </c>
      <c r="F56" s="245" t="s">
        <v>89</v>
      </c>
      <c r="G56" s="410" t="s">
        <v>11</v>
      </c>
      <c r="H56" s="409"/>
      <c r="I56" s="248"/>
      <c r="J56" s="476"/>
      <c r="K56" s="476"/>
      <c r="L56" s="479" t="s">
        <v>101</v>
      </c>
      <c r="M56" s="415"/>
    </row>
    <row r="57" spans="1:13" ht="16.5" customHeight="1">
      <c r="A57" s="407">
        <v>48</v>
      </c>
      <c r="B57" s="245" t="s">
        <v>23</v>
      </c>
      <c r="C57" s="461" t="s">
        <v>63</v>
      </c>
      <c r="D57" s="408" t="s">
        <v>106</v>
      </c>
      <c r="E57" s="245" t="s">
        <v>62</v>
      </c>
      <c r="F57" s="245" t="s">
        <v>62</v>
      </c>
      <c r="G57" s="410" t="s">
        <v>11</v>
      </c>
      <c r="H57" s="409"/>
      <c r="I57" s="248"/>
      <c r="J57" s="476"/>
      <c r="K57" s="476"/>
      <c r="L57" s="479" t="s">
        <v>101</v>
      </c>
      <c r="M57" s="415"/>
    </row>
    <row r="58" spans="1:13" ht="16.5" customHeight="1">
      <c r="A58" s="407">
        <v>49</v>
      </c>
      <c r="B58" s="245" t="s">
        <v>23</v>
      </c>
      <c r="C58" s="461" t="s">
        <v>63</v>
      </c>
      <c r="D58" s="408" t="s">
        <v>107</v>
      </c>
      <c r="E58" s="245" t="s">
        <v>71</v>
      </c>
      <c r="F58" s="245" t="s">
        <v>71</v>
      </c>
      <c r="G58" s="410" t="s">
        <v>11</v>
      </c>
      <c r="H58" s="409"/>
      <c r="I58" s="248"/>
      <c r="J58" s="476"/>
      <c r="K58" s="476"/>
      <c r="L58" s="479" t="s">
        <v>101</v>
      </c>
      <c r="M58" s="415"/>
    </row>
    <row r="59" spans="1:13" ht="16.5" customHeight="1">
      <c r="A59" s="407">
        <v>50</v>
      </c>
      <c r="B59" s="245" t="s">
        <v>23</v>
      </c>
      <c r="C59" s="461" t="s">
        <v>63</v>
      </c>
      <c r="D59" s="408" t="s">
        <v>108</v>
      </c>
      <c r="E59" s="245" t="s">
        <v>89</v>
      </c>
      <c r="F59" s="245" t="s">
        <v>89</v>
      </c>
      <c r="G59" s="410" t="s">
        <v>11</v>
      </c>
      <c r="H59" s="409"/>
      <c r="I59" s="248"/>
      <c r="J59" s="476"/>
      <c r="K59" s="476"/>
      <c r="L59" s="479" t="s">
        <v>101</v>
      </c>
      <c r="M59" s="415"/>
    </row>
    <row r="60" spans="1:13" ht="16.5" customHeight="1">
      <c r="A60" s="407">
        <v>51</v>
      </c>
      <c r="B60" s="245" t="s">
        <v>23</v>
      </c>
      <c r="C60" s="461" t="s">
        <v>63</v>
      </c>
      <c r="D60" s="408" t="s">
        <v>109</v>
      </c>
      <c r="E60" s="245" t="s">
        <v>110</v>
      </c>
      <c r="F60" s="245" t="s">
        <v>110</v>
      </c>
      <c r="G60" s="410" t="s">
        <v>11</v>
      </c>
      <c r="H60" s="409"/>
      <c r="I60" s="248"/>
      <c r="J60" s="476"/>
      <c r="K60" s="476"/>
      <c r="L60" s="418" t="s">
        <v>101</v>
      </c>
      <c r="M60" s="415"/>
    </row>
    <row r="61" spans="1:13" ht="16.5" customHeight="1">
      <c r="A61" s="407">
        <v>52</v>
      </c>
      <c r="B61" s="245" t="s">
        <v>23</v>
      </c>
      <c r="C61" s="461" t="s">
        <v>63</v>
      </c>
      <c r="D61" s="408" t="s">
        <v>111</v>
      </c>
      <c r="E61" s="409"/>
      <c r="F61" s="409"/>
      <c r="G61" s="410" t="s">
        <v>11</v>
      </c>
      <c r="H61" s="409"/>
      <c r="I61" s="248"/>
      <c r="J61" s="476"/>
      <c r="K61" s="476"/>
      <c r="L61" s="418" t="s">
        <v>112</v>
      </c>
      <c r="M61" s="415"/>
    </row>
    <row r="62" spans="1:13" ht="16.5" customHeight="1">
      <c r="A62" s="407">
        <v>53</v>
      </c>
      <c r="B62" s="245" t="s">
        <v>23</v>
      </c>
      <c r="C62" s="246" t="s">
        <v>113</v>
      </c>
      <c r="D62" s="408" t="s">
        <v>1138</v>
      </c>
      <c r="E62" s="409"/>
      <c r="F62" s="409"/>
      <c r="G62" s="410" t="s">
        <v>11</v>
      </c>
      <c r="H62" s="409"/>
      <c r="I62" s="248"/>
      <c r="J62" s="418" t="s">
        <v>114</v>
      </c>
      <c r="K62" s="476"/>
      <c r="L62" s="418" t="s">
        <v>115</v>
      </c>
      <c r="M62" s="415"/>
    </row>
    <row r="63" spans="1:13" ht="16.5" customHeight="1">
      <c r="A63" s="407">
        <v>54</v>
      </c>
      <c r="B63" s="245" t="s">
        <v>23</v>
      </c>
      <c r="C63" s="246" t="s">
        <v>113</v>
      </c>
      <c r="D63" s="408" t="s">
        <v>1139</v>
      </c>
      <c r="E63" s="409"/>
      <c r="F63" s="409"/>
      <c r="G63" s="410" t="s">
        <v>11</v>
      </c>
      <c r="H63" s="409"/>
      <c r="I63" s="248"/>
      <c r="J63" s="418" t="s">
        <v>116</v>
      </c>
      <c r="K63" s="476"/>
      <c r="L63" s="418" t="s">
        <v>115</v>
      </c>
      <c r="M63" s="415"/>
    </row>
    <row r="64" spans="1:13" ht="16.5" customHeight="1">
      <c r="A64" s="407">
        <v>55</v>
      </c>
      <c r="B64" s="245" t="s">
        <v>23</v>
      </c>
      <c r="C64" s="246" t="s">
        <v>117</v>
      </c>
      <c r="D64" s="408" t="s">
        <v>118</v>
      </c>
      <c r="E64" s="245" t="s">
        <v>119</v>
      </c>
      <c r="F64" s="245" t="s">
        <v>120</v>
      </c>
      <c r="G64" s="410" t="s">
        <v>11</v>
      </c>
      <c r="H64" s="409"/>
      <c r="I64" s="248"/>
      <c r="J64" s="418" t="s">
        <v>121</v>
      </c>
      <c r="K64" s="476"/>
      <c r="L64" s="476"/>
      <c r="M64" s="415"/>
    </row>
    <row r="65" spans="1:13" ht="16.5" customHeight="1">
      <c r="A65" s="407">
        <v>56</v>
      </c>
      <c r="B65" s="245" t="s">
        <v>23</v>
      </c>
      <c r="C65" s="246" t="s">
        <v>117</v>
      </c>
      <c r="D65" s="408" t="s">
        <v>122</v>
      </c>
      <c r="E65" s="245" t="s">
        <v>120</v>
      </c>
      <c r="F65" s="245" t="s">
        <v>119</v>
      </c>
      <c r="G65" s="410" t="s">
        <v>11</v>
      </c>
      <c r="H65" s="409"/>
      <c r="I65" s="248"/>
      <c r="J65" s="418" t="s">
        <v>123</v>
      </c>
      <c r="K65" s="476"/>
      <c r="L65" s="476"/>
      <c r="M65" s="415"/>
    </row>
    <row r="66" spans="1:13" ht="16.5" customHeight="1">
      <c r="A66" s="407">
        <v>57</v>
      </c>
      <c r="B66" s="245" t="s">
        <v>23</v>
      </c>
      <c r="C66" s="246" t="s">
        <v>117</v>
      </c>
      <c r="D66" s="408" t="s">
        <v>124</v>
      </c>
      <c r="E66" s="245" t="s">
        <v>120</v>
      </c>
      <c r="F66" s="245" t="s">
        <v>120</v>
      </c>
      <c r="G66" s="410" t="s">
        <v>11</v>
      </c>
      <c r="H66" s="409"/>
      <c r="I66" s="248"/>
      <c r="J66" s="418" t="s">
        <v>125</v>
      </c>
      <c r="K66" s="476"/>
      <c r="L66" s="476"/>
      <c r="M66" s="415"/>
    </row>
    <row r="67" spans="1:13" ht="16.5" customHeight="1">
      <c r="A67" s="407">
        <v>58</v>
      </c>
      <c r="B67" s="245" t="s">
        <v>23</v>
      </c>
      <c r="C67" s="246" t="s">
        <v>117</v>
      </c>
      <c r="D67" s="408" t="s">
        <v>126</v>
      </c>
      <c r="E67" s="245" t="s">
        <v>119</v>
      </c>
      <c r="F67" s="245" t="s">
        <v>119</v>
      </c>
      <c r="G67" s="410" t="s">
        <v>11</v>
      </c>
      <c r="H67" s="409"/>
      <c r="I67" s="248"/>
      <c r="J67" s="418" t="s">
        <v>127</v>
      </c>
      <c r="K67" s="476"/>
      <c r="L67" s="476"/>
      <c r="M67" s="415"/>
    </row>
    <row r="68" spans="1:13" ht="16.5" customHeight="1">
      <c r="A68" s="407">
        <v>59</v>
      </c>
      <c r="B68" s="245" t="s">
        <v>23</v>
      </c>
      <c r="C68" s="461" t="s">
        <v>63</v>
      </c>
      <c r="D68" s="408" t="s">
        <v>3121</v>
      </c>
      <c r="E68" s="245" t="s">
        <v>128</v>
      </c>
      <c r="F68" s="245" t="s">
        <v>128</v>
      </c>
      <c r="G68" s="410" t="s">
        <v>11</v>
      </c>
      <c r="H68" s="409"/>
      <c r="I68" s="245" t="s">
        <v>129</v>
      </c>
      <c r="J68" s="476"/>
      <c r="K68" s="411"/>
      <c r="L68" s="418" t="s">
        <v>3124</v>
      </c>
      <c r="M68" s="415"/>
    </row>
    <row r="69" spans="1:13" ht="16.5" customHeight="1">
      <c r="A69" s="407">
        <v>60</v>
      </c>
      <c r="B69" s="245" t="s">
        <v>23</v>
      </c>
      <c r="C69" s="461" t="s">
        <v>63</v>
      </c>
      <c r="D69" s="408" t="s">
        <v>130</v>
      </c>
      <c r="E69" s="245" t="s">
        <v>131</v>
      </c>
      <c r="F69" s="245" t="s">
        <v>131</v>
      </c>
      <c r="G69" s="410" t="s">
        <v>11</v>
      </c>
      <c r="H69" s="409"/>
      <c r="I69" s="245" t="s">
        <v>132</v>
      </c>
      <c r="J69" s="476"/>
      <c r="K69" s="476"/>
      <c r="L69" s="479" t="s">
        <v>3125</v>
      </c>
      <c r="M69" s="415"/>
    </row>
    <row r="70" spans="1:13" ht="16.5" customHeight="1">
      <c r="A70" s="407">
        <v>61</v>
      </c>
      <c r="B70" s="245" t="s">
        <v>23</v>
      </c>
      <c r="C70" s="461" t="s">
        <v>63</v>
      </c>
      <c r="D70" s="408" t="s">
        <v>133</v>
      </c>
      <c r="E70" s="409"/>
      <c r="F70" s="409"/>
      <c r="G70" s="410" t="s">
        <v>11</v>
      </c>
      <c r="H70" s="409"/>
      <c r="I70" s="245" t="s">
        <v>134</v>
      </c>
      <c r="J70" s="476"/>
      <c r="K70" s="476"/>
      <c r="L70" s="479" t="s">
        <v>3126</v>
      </c>
      <c r="M70" s="415"/>
    </row>
    <row r="71" spans="1:13" ht="16.5" customHeight="1">
      <c r="A71" s="407">
        <v>62</v>
      </c>
      <c r="B71" s="245" t="s">
        <v>23</v>
      </c>
      <c r="C71" s="461" t="s">
        <v>63</v>
      </c>
      <c r="D71" s="408" t="s">
        <v>136</v>
      </c>
      <c r="E71" s="245" t="s">
        <v>137</v>
      </c>
      <c r="F71" s="245" t="s">
        <v>137</v>
      </c>
      <c r="G71" s="410" t="s">
        <v>11</v>
      </c>
      <c r="H71" s="409"/>
      <c r="I71" s="481"/>
      <c r="J71" s="479" t="s">
        <v>3127</v>
      </c>
      <c r="K71" s="476"/>
      <c r="L71" s="768" t="s">
        <v>1703</v>
      </c>
      <c r="M71" s="415"/>
    </row>
    <row r="72" spans="1:13" ht="16.5" customHeight="1">
      <c r="A72" s="407">
        <v>63</v>
      </c>
      <c r="B72" s="245" t="s">
        <v>23</v>
      </c>
      <c r="C72" s="461" t="s">
        <v>63</v>
      </c>
      <c r="D72" s="408" t="s">
        <v>138</v>
      </c>
      <c r="E72" s="245" t="s">
        <v>139</v>
      </c>
      <c r="F72" s="245" t="s">
        <v>139</v>
      </c>
      <c r="G72" s="410" t="s">
        <v>11</v>
      </c>
      <c r="H72" s="409"/>
      <c r="I72" s="481"/>
      <c r="J72" s="476"/>
      <c r="K72" s="476"/>
      <c r="L72" s="769"/>
      <c r="M72" s="415"/>
    </row>
    <row r="73" spans="1:13" ht="16.5" customHeight="1">
      <c r="A73" s="407">
        <v>64</v>
      </c>
      <c r="B73" s="245" t="s">
        <v>23</v>
      </c>
      <c r="C73" s="461" t="s">
        <v>63</v>
      </c>
      <c r="D73" s="408" t="s">
        <v>140</v>
      </c>
      <c r="E73" s="245" t="s">
        <v>141</v>
      </c>
      <c r="F73" s="245" t="s">
        <v>141</v>
      </c>
      <c r="G73" s="410" t="s">
        <v>11</v>
      </c>
      <c r="H73" s="409"/>
      <c r="I73" s="481"/>
      <c r="J73" s="476"/>
      <c r="K73" s="476"/>
      <c r="L73" s="769"/>
      <c r="M73" s="415"/>
    </row>
    <row r="74" spans="1:13" ht="16.5" customHeight="1">
      <c r="A74" s="407">
        <v>65</v>
      </c>
      <c r="B74" s="245" t="s">
        <v>23</v>
      </c>
      <c r="C74" s="461" t="s">
        <v>63</v>
      </c>
      <c r="D74" s="408" t="s">
        <v>142</v>
      </c>
      <c r="E74" s="245" t="s">
        <v>143</v>
      </c>
      <c r="F74" s="245" t="s">
        <v>143</v>
      </c>
      <c r="G74" s="410" t="s">
        <v>11</v>
      </c>
      <c r="H74" s="409"/>
      <c r="I74" s="481"/>
      <c r="J74" s="476"/>
      <c r="K74" s="476"/>
      <c r="L74" s="769"/>
      <c r="M74" s="415"/>
    </row>
    <row r="75" spans="1:13" ht="16.5" customHeight="1">
      <c r="A75" s="407">
        <v>66</v>
      </c>
      <c r="B75" s="245" t="s">
        <v>23</v>
      </c>
      <c r="C75" s="461" t="s">
        <v>63</v>
      </c>
      <c r="D75" s="408" t="s">
        <v>144</v>
      </c>
      <c r="E75" s="245" t="s">
        <v>145</v>
      </c>
      <c r="F75" s="245" t="s">
        <v>145</v>
      </c>
      <c r="G75" s="410" t="s">
        <v>11</v>
      </c>
      <c r="H75" s="409"/>
      <c r="I75" s="481"/>
      <c r="J75" s="476"/>
      <c r="K75" s="476"/>
      <c r="L75" s="769"/>
      <c r="M75" s="415"/>
    </row>
    <row r="76" spans="1:13" ht="16.5" customHeight="1">
      <c r="A76" s="407">
        <v>67</v>
      </c>
      <c r="B76" s="245" t="s">
        <v>23</v>
      </c>
      <c r="C76" s="461" t="s">
        <v>63</v>
      </c>
      <c r="D76" s="408" t="s">
        <v>146</v>
      </c>
      <c r="E76" s="245" t="s">
        <v>147</v>
      </c>
      <c r="F76" s="245" t="s">
        <v>147</v>
      </c>
      <c r="G76" s="410" t="s">
        <v>11</v>
      </c>
      <c r="H76" s="409"/>
      <c r="I76" s="481"/>
      <c r="J76" s="476"/>
      <c r="K76" s="476"/>
      <c r="L76" s="769"/>
      <c r="M76" s="415"/>
    </row>
    <row r="77" spans="1:13" ht="16.5" customHeight="1">
      <c r="A77" s="407">
        <v>68</v>
      </c>
      <c r="B77" s="245" t="s">
        <v>23</v>
      </c>
      <c r="C77" s="461" t="s">
        <v>63</v>
      </c>
      <c r="D77" s="408" t="s">
        <v>148</v>
      </c>
      <c r="E77" s="245" t="s">
        <v>149</v>
      </c>
      <c r="F77" s="245" t="s">
        <v>149</v>
      </c>
      <c r="G77" s="410" t="s">
        <v>11</v>
      </c>
      <c r="H77" s="409"/>
      <c r="I77" s="481"/>
      <c r="J77" s="476"/>
      <c r="K77" s="476"/>
      <c r="L77" s="769"/>
      <c r="M77" s="415"/>
    </row>
    <row r="78" spans="1:13" ht="16.5" customHeight="1">
      <c r="A78" s="407">
        <v>69</v>
      </c>
      <c r="B78" s="245" t="s">
        <v>23</v>
      </c>
      <c r="C78" s="461" t="s">
        <v>63</v>
      </c>
      <c r="D78" s="408" t="s">
        <v>150</v>
      </c>
      <c r="E78" s="245" t="s">
        <v>151</v>
      </c>
      <c r="F78" s="245" t="s">
        <v>151</v>
      </c>
      <c r="G78" s="410" t="s">
        <v>11</v>
      </c>
      <c r="H78" s="409"/>
      <c r="I78" s="481"/>
      <c r="J78" s="476"/>
      <c r="K78" s="476"/>
      <c r="L78" s="769"/>
      <c r="M78" s="415"/>
    </row>
    <row r="79" spans="1:13" ht="16.5" customHeight="1">
      <c r="A79" s="407">
        <v>70</v>
      </c>
      <c r="B79" s="245" t="s">
        <v>23</v>
      </c>
      <c r="C79" s="461" t="s">
        <v>63</v>
      </c>
      <c r="D79" s="408" t="s">
        <v>152</v>
      </c>
      <c r="E79" s="245" t="s">
        <v>153</v>
      </c>
      <c r="F79" s="245" t="s">
        <v>153</v>
      </c>
      <c r="G79" s="410" t="s">
        <v>11</v>
      </c>
      <c r="H79" s="409"/>
      <c r="I79" s="481"/>
      <c r="J79" s="479" t="s">
        <v>3128</v>
      </c>
      <c r="K79" s="476"/>
      <c r="L79" s="770"/>
      <c r="M79" s="415"/>
    </row>
    <row r="80" spans="1:13" ht="16.5" customHeight="1">
      <c r="A80" s="407">
        <v>71</v>
      </c>
      <c r="B80" s="245" t="s">
        <v>23</v>
      </c>
      <c r="C80" s="461" t="s">
        <v>63</v>
      </c>
      <c r="D80" s="408" t="s">
        <v>154</v>
      </c>
      <c r="E80" s="245" t="s">
        <v>155</v>
      </c>
      <c r="F80" s="245" t="s">
        <v>155</v>
      </c>
      <c r="G80" s="410" t="s">
        <v>11</v>
      </c>
      <c r="H80" s="409"/>
      <c r="I80" s="481"/>
      <c r="J80" s="479" t="s">
        <v>3129</v>
      </c>
      <c r="K80" s="476"/>
      <c r="L80" s="765" t="s">
        <v>3115</v>
      </c>
      <c r="M80" s="415"/>
    </row>
    <row r="81" spans="1:14" ht="16.5" customHeight="1">
      <c r="A81" s="407">
        <v>72</v>
      </c>
      <c r="B81" s="245" t="s">
        <v>23</v>
      </c>
      <c r="C81" s="461" t="s">
        <v>63</v>
      </c>
      <c r="D81" s="408" t="s">
        <v>156</v>
      </c>
      <c r="E81" s="245" t="s">
        <v>139</v>
      </c>
      <c r="F81" s="245" t="s">
        <v>139</v>
      </c>
      <c r="G81" s="410" t="s">
        <v>11</v>
      </c>
      <c r="H81" s="409"/>
      <c r="I81" s="481"/>
      <c r="J81" s="476"/>
      <c r="K81" s="476"/>
      <c r="L81" s="766"/>
      <c r="M81" s="415"/>
    </row>
    <row r="82" spans="1:14" ht="16.5" customHeight="1">
      <c r="A82" s="407">
        <v>73</v>
      </c>
      <c r="B82" s="245" t="s">
        <v>23</v>
      </c>
      <c r="C82" s="461" t="s">
        <v>63</v>
      </c>
      <c r="D82" s="408" t="s">
        <v>157</v>
      </c>
      <c r="E82" s="245" t="s">
        <v>158</v>
      </c>
      <c r="F82" s="245" t="s">
        <v>158</v>
      </c>
      <c r="G82" s="410" t="s">
        <v>11</v>
      </c>
      <c r="H82" s="409"/>
      <c r="I82" s="481"/>
      <c r="J82" s="476"/>
      <c r="K82" s="476"/>
      <c r="L82" s="766"/>
      <c r="M82" s="415"/>
    </row>
    <row r="83" spans="1:14" ht="16.5" customHeight="1">
      <c r="A83" s="407">
        <v>74</v>
      </c>
      <c r="B83" s="245" t="s">
        <v>23</v>
      </c>
      <c r="C83" s="461" t="s">
        <v>63</v>
      </c>
      <c r="D83" s="408" t="s">
        <v>159</v>
      </c>
      <c r="E83" s="245" t="s">
        <v>160</v>
      </c>
      <c r="F83" s="245" t="s">
        <v>160</v>
      </c>
      <c r="G83" s="410" t="s">
        <v>11</v>
      </c>
      <c r="H83" s="409"/>
      <c r="I83" s="481"/>
      <c r="J83" s="476"/>
      <c r="K83" s="476"/>
      <c r="L83" s="766"/>
      <c r="M83" s="415"/>
    </row>
    <row r="84" spans="1:14" ht="16.5" customHeight="1">
      <c r="A84" s="407">
        <v>75</v>
      </c>
      <c r="B84" s="245" t="s">
        <v>23</v>
      </c>
      <c r="C84" s="461" t="s">
        <v>63</v>
      </c>
      <c r="D84" s="408" t="s">
        <v>161</v>
      </c>
      <c r="E84" s="245" t="s">
        <v>162</v>
      </c>
      <c r="F84" s="245" t="s">
        <v>162</v>
      </c>
      <c r="G84" s="410" t="s">
        <v>11</v>
      </c>
      <c r="H84" s="409"/>
      <c r="I84" s="481"/>
      <c r="J84" s="476"/>
      <c r="K84" s="476"/>
      <c r="L84" s="766"/>
      <c r="M84" s="415"/>
    </row>
    <row r="85" spans="1:14" ht="16.5" customHeight="1">
      <c r="A85" s="407">
        <v>76</v>
      </c>
      <c r="B85" s="245" t="s">
        <v>23</v>
      </c>
      <c r="C85" s="461" t="s">
        <v>63</v>
      </c>
      <c r="D85" s="408" t="s">
        <v>163</v>
      </c>
      <c r="E85" s="245" t="s">
        <v>164</v>
      </c>
      <c r="F85" s="245" t="s">
        <v>164</v>
      </c>
      <c r="G85" s="410" t="s">
        <v>11</v>
      </c>
      <c r="H85" s="409"/>
      <c r="I85" s="481"/>
      <c r="J85" s="476"/>
      <c r="K85" s="476"/>
      <c r="L85" s="766"/>
      <c r="M85" s="415"/>
    </row>
    <row r="86" spans="1:14" ht="16.5" customHeight="1">
      <c r="A86" s="407">
        <v>77</v>
      </c>
      <c r="B86" s="245" t="s">
        <v>23</v>
      </c>
      <c r="C86" s="461" t="s">
        <v>63</v>
      </c>
      <c r="D86" s="408" t="s">
        <v>165</v>
      </c>
      <c r="E86" s="245" t="s">
        <v>149</v>
      </c>
      <c r="F86" s="245" t="s">
        <v>149</v>
      </c>
      <c r="G86" s="410" t="s">
        <v>11</v>
      </c>
      <c r="H86" s="409"/>
      <c r="I86" s="481"/>
      <c r="J86" s="476"/>
      <c r="K86" s="476"/>
      <c r="L86" s="766"/>
      <c r="M86" s="415"/>
    </row>
    <row r="87" spans="1:14" ht="16.5" customHeight="1">
      <c r="A87" s="407">
        <v>78</v>
      </c>
      <c r="B87" s="245" t="s">
        <v>23</v>
      </c>
      <c r="C87" s="461" t="s">
        <v>63</v>
      </c>
      <c r="D87" s="408" t="s">
        <v>166</v>
      </c>
      <c r="E87" s="245" t="s">
        <v>167</v>
      </c>
      <c r="F87" s="245" t="s">
        <v>167</v>
      </c>
      <c r="G87" s="410" t="s">
        <v>11</v>
      </c>
      <c r="H87" s="409"/>
      <c r="I87" s="481"/>
      <c r="J87" s="479" t="s">
        <v>3130</v>
      </c>
      <c r="K87" s="476"/>
      <c r="L87" s="767"/>
      <c r="M87" s="415"/>
    </row>
    <row r="88" spans="1:14" ht="16.5" customHeight="1">
      <c r="A88" s="407">
        <v>79</v>
      </c>
      <c r="B88" s="245" t="s">
        <v>23</v>
      </c>
      <c r="C88" s="234" t="s">
        <v>168</v>
      </c>
      <c r="D88" s="408" t="s">
        <v>1284</v>
      </c>
      <c r="E88" s="661" t="s">
        <v>3047</v>
      </c>
      <c r="F88" s="661" t="s">
        <v>3047</v>
      </c>
      <c r="G88" s="410" t="s">
        <v>11</v>
      </c>
      <c r="H88" s="182"/>
      <c r="I88" s="182"/>
      <c r="J88" s="184"/>
      <c r="K88" s="184"/>
      <c r="L88" s="253" t="s">
        <v>3045</v>
      </c>
      <c r="M88" s="181"/>
    </row>
    <row r="89" spans="1:14" s="110" customFormat="1" ht="16.5" customHeight="1">
      <c r="A89" s="407">
        <v>80</v>
      </c>
      <c r="B89" s="245" t="s">
        <v>23</v>
      </c>
      <c r="C89" s="234" t="s">
        <v>168</v>
      </c>
      <c r="D89" s="408" t="s">
        <v>1285</v>
      </c>
      <c r="E89" s="661" t="s">
        <v>3048</v>
      </c>
      <c r="F89" s="661" t="s">
        <v>3048</v>
      </c>
      <c r="G89" s="410" t="s">
        <v>11</v>
      </c>
      <c r="H89" s="182"/>
      <c r="I89" s="182"/>
      <c r="J89" s="184"/>
      <c r="K89" s="184"/>
      <c r="L89" s="658" t="s">
        <v>3043</v>
      </c>
      <c r="M89" s="181"/>
      <c r="N89" s="109"/>
    </row>
    <row r="90" spans="1:14" s="110" customFormat="1" ht="16.5" customHeight="1">
      <c r="A90" s="407">
        <v>81</v>
      </c>
      <c r="B90" s="245" t="s">
        <v>23</v>
      </c>
      <c r="C90" s="234" t="s">
        <v>168</v>
      </c>
      <c r="D90" s="408" t="s">
        <v>1286</v>
      </c>
      <c r="E90" s="661" t="s">
        <v>3049</v>
      </c>
      <c r="F90" s="661" t="s">
        <v>3049</v>
      </c>
      <c r="G90" s="410" t="s">
        <v>11</v>
      </c>
      <c r="H90" s="182"/>
      <c r="I90" s="182"/>
      <c r="J90" s="184"/>
      <c r="K90" s="482"/>
      <c r="L90" s="530" t="s">
        <v>1743</v>
      </c>
      <c r="M90" s="181"/>
      <c r="N90" s="109"/>
    </row>
    <row r="91" spans="1:14" s="110" customFormat="1" ht="16.5" customHeight="1">
      <c r="A91" s="407">
        <v>82</v>
      </c>
      <c r="B91" s="245" t="s">
        <v>23</v>
      </c>
      <c r="C91" s="234" t="s">
        <v>168</v>
      </c>
      <c r="D91" s="408" t="s">
        <v>1725</v>
      </c>
      <c r="E91" s="661" t="s">
        <v>3049</v>
      </c>
      <c r="F91" s="661" t="s">
        <v>3049</v>
      </c>
      <c r="G91" s="410" t="s">
        <v>11</v>
      </c>
      <c r="H91" s="182"/>
      <c r="I91" s="182"/>
      <c r="J91" s="184"/>
      <c r="K91" s="184"/>
      <c r="L91" s="253" t="s">
        <v>1754</v>
      </c>
      <c r="M91" s="181"/>
      <c r="N91" s="109"/>
    </row>
    <row r="92" spans="1:14" s="110" customFormat="1" ht="16.5" customHeight="1">
      <c r="A92" s="407">
        <v>83</v>
      </c>
      <c r="B92" s="245" t="s">
        <v>23</v>
      </c>
      <c r="C92" s="234" t="s">
        <v>168</v>
      </c>
      <c r="D92" s="408" t="s">
        <v>2314</v>
      </c>
      <c r="E92" s="661" t="s">
        <v>3049</v>
      </c>
      <c r="F92" s="661" t="s">
        <v>3049</v>
      </c>
      <c r="G92" s="410" t="s">
        <v>11</v>
      </c>
      <c r="H92" s="182"/>
      <c r="I92" s="182"/>
      <c r="J92" s="184"/>
      <c r="K92" s="184"/>
      <c r="L92" s="253" t="s">
        <v>1744</v>
      </c>
      <c r="M92" s="181"/>
      <c r="N92" s="109"/>
    </row>
    <row r="93" spans="1:14" s="110" customFormat="1" ht="16.5" customHeight="1">
      <c r="A93" s="407">
        <v>84</v>
      </c>
      <c r="B93" s="245" t="s">
        <v>23</v>
      </c>
      <c r="C93" s="483" t="s">
        <v>168</v>
      </c>
      <c r="D93" s="408" t="s">
        <v>2315</v>
      </c>
      <c r="E93" s="661" t="s">
        <v>3049</v>
      </c>
      <c r="F93" s="661" t="s">
        <v>3049</v>
      </c>
      <c r="G93" s="410" t="s">
        <v>11</v>
      </c>
      <c r="H93" s="250"/>
      <c r="I93" s="250"/>
      <c r="J93" s="251"/>
      <c r="K93" s="251"/>
      <c r="L93" s="252" t="s">
        <v>2277</v>
      </c>
      <c r="M93" s="484"/>
      <c r="N93" s="109"/>
    </row>
    <row r="94" spans="1:14" s="143" customFormat="1" ht="16.5" customHeight="1">
      <c r="A94" s="407">
        <v>85</v>
      </c>
      <c r="B94" s="245" t="s">
        <v>23</v>
      </c>
      <c r="C94" s="234" t="s">
        <v>168</v>
      </c>
      <c r="D94" s="408" t="s">
        <v>1756</v>
      </c>
      <c r="E94" s="661" t="s">
        <v>169</v>
      </c>
      <c r="F94" s="661" t="s">
        <v>169</v>
      </c>
      <c r="G94" s="410" t="s">
        <v>11</v>
      </c>
      <c r="H94" s="182"/>
      <c r="I94" s="182"/>
      <c r="J94" s="185" t="s">
        <v>1751</v>
      </c>
      <c r="K94" s="185"/>
      <c r="L94" s="771" t="s">
        <v>1932</v>
      </c>
      <c r="M94" s="181"/>
    </row>
    <row r="95" spans="1:14" s="110" customFormat="1" ht="16.5" customHeight="1">
      <c r="A95" s="407">
        <v>86</v>
      </c>
      <c r="B95" s="245" t="s">
        <v>23</v>
      </c>
      <c r="C95" s="234" t="s">
        <v>168</v>
      </c>
      <c r="D95" s="408" t="s">
        <v>1757</v>
      </c>
      <c r="E95" s="661" t="s">
        <v>169</v>
      </c>
      <c r="F95" s="661" t="s">
        <v>169</v>
      </c>
      <c r="G95" s="410" t="s">
        <v>11</v>
      </c>
      <c r="H95" s="182"/>
      <c r="I95" s="182"/>
      <c r="J95" s="183"/>
      <c r="K95" s="183"/>
      <c r="L95" s="772"/>
      <c r="M95" s="181"/>
      <c r="N95" s="109"/>
    </row>
    <row r="96" spans="1:14" s="110" customFormat="1" ht="16.5" customHeight="1">
      <c r="A96" s="407">
        <v>87</v>
      </c>
      <c r="B96" s="245" t="s">
        <v>23</v>
      </c>
      <c r="C96" s="234" t="s">
        <v>168</v>
      </c>
      <c r="D96" s="408" t="s">
        <v>2316</v>
      </c>
      <c r="E96" s="661" t="s">
        <v>169</v>
      </c>
      <c r="F96" s="661" t="s">
        <v>169</v>
      </c>
      <c r="G96" s="410" t="s">
        <v>11</v>
      </c>
      <c r="H96" s="182"/>
      <c r="I96" s="182"/>
      <c r="J96" s="183"/>
      <c r="K96" s="183"/>
      <c r="L96" s="772"/>
      <c r="M96" s="181"/>
      <c r="N96" s="109"/>
    </row>
    <row r="97" spans="1:14" s="110" customFormat="1" ht="16.5" customHeight="1">
      <c r="A97" s="407">
        <v>88</v>
      </c>
      <c r="B97" s="245" t="s">
        <v>23</v>
      </c>
      <c r="C97" s="234" t="s">
        <v>168</v>
      </c>
      <c r="D97" s="408" t="s">
        <v>2317</v>
      </c>
      <c r="E97" s="661" t="s">
        <v>169</v>
      </c>
      <c r="F97" s="661" t="s">
        <v>169</v>
      </c>
      <c r="G97" s="410" t="s">
        <v>11</v>
      </c>
      <c r="H97" s="182"/>
      <c r="I97" s="182"/>
      <c r="J97" s="183"/>
      <c r="K97" s="183"/>
      <c r="L97" s="772"/>
      <c r="M97" s="181"/>
      <c r="N97" s="109"/>
    </row>
    <row r="98" spans="1:14" s="110" customFormat="1" ht="16.5" customHeight="1">
      <c r="A98" s="407">
        <v>89</v>
      </c>
      <c r="B98" s="245" t="s">
        <v>23</v>
      </c>
      <c r="C98" s="234" t="s">
        <v>168</v>
      </c>
      <c r="D98" s="408" t="s">
        <v>2318</v>
      </c>
      <c r="E98" s="661" t="s">
        <v>169</v>
      </c>
      <c r="F98" s="661" t="s">
        <v>169</v>
      </c>
      <c r="G98" s="410" t="s">
        <v>11</v>
      </c>
      <c r="H98" s="182"/>
      <c r="I98" s="182"/>
      <c r="J98" s="183"/>
      <c r="K98" s="183"/>
      <c r="L98" s="772"/>
      <c r="M98" s="181"/>
      <c r="N98" s="109"/>
    </row>
    <row r="99" spans="1:14" s="110" customFormat="1" ht="16.5" customHeight="1">
      <c r="A99" s="407">
        <v>90</v>
      </c>
      <c r="B99" s="245" t="s">
        <v>23</v>
      </c>
      <c r="C99" s="234" t="s">
        <v>168</v>
      </c>
      <c r="D99" s="408" t="s">
        <v>2319</v>
      </c>
      <c r="E99" s="661" t="s">
        <v>3049</v>
      </c>
      <c r="F99" s="661" t="s">
        <v>3049</v>
      </c>
      <c r="G99" s="410" t="s">
        <v>11</v>
      </c>
      <c r="H99" s="182"/>
      <c r="I99" s="182"/>
      <c r="J99" s="183"/>
      <c r="K99" s="183"/>
      <c r="L99" s="773"/>
      <c r="M99" s="181"/>
      <c r="N99" s="109"/>
    </row>
    <row r="100" spans="1:14" s="110" customFormat="1" ht="16.5" customHeight="1">
      <c r="A100" s="407">
        <v>91</v>
      </c>
      <c r="B100" s="245" t="s">
        <v>23</v>
      </c>
      <c r="C100" s="234" t="s">
        <v>168</v>
      </c>
      <c r="D100" s="408" t="s">
        <v>1288</v>
      </c>
      <c r="E100" s="661" t="s">
        <v>3047</v>
      </c>
      <c r="F100" s="661" t="s">
        <v>3047</v>
      </c>
      <c r="G100" s="410" t="s">
        <v>11</v>
      </c>
      <c r="H100" s="182"/>
      <c r="I100" s="182"/>
      <c r="J100" s="183"/>
      <c r="K100" s="183"/>
      <c r="L100" s="254" t="s">
        <v>2979</v>
      </c>
      <c r="M100" s="181"/>
      <c r="N100" s="109"/>
    </row>
    <row r="101" spans="1:14" s="110" customFormat="1" ht="16.5" customHeight="1">
      <c r="A101" s="407">
        <v>92</v>
      </c>
      <c r="B101" s="245" t="s">
        <v>23</v>
      </c>
      <c r="C101" s="234" t="s">
        <v>168</v>
      </c>
      <c r="D101" s="234" t="s">
        <v>1290</v>
      </c>
      <c r="E101" s="661" t="s">
        <v>3048</v>
      </c>
      <c r="F101" s="661" t="s">
        <v>3048</v>
      </c>
      <c r="G101" s="410" t="s">
        <v>11</v>
      </c>
      <c r="H101" s="182"/>
      <c r="I101" s="182"/>
      <c r="J101" s="183"/>
      <c r="K101" s="183"/>
      <c r="L101" s="658" t="s">
        <v>2982</v>
      </c>
      <c r="M101" s="181"/>
      <c r="N101" s="109"/>
    </row>
    <row r="102" spans="1:14" s="110" customFormat="1" ht="16.5" customHeight="1">
      <c r="A102" s="407">
        <v>93</v>
      </c>
      <c r="B102" s="245" t="s">
        <v>23</v>
      </c>
      <c r="C102" s="234" t="s">
        <v>168</v>
      </c>
      <c r="D102" s="234" t="s">
        <v>1291</v>
      </c>
      <c r="E102" s="182" t="s">
        <v>1727</v>
      </c>
      <c r="F102" s="182" t="s">
        <v>1727</v>
      </c>
      <c r="G102" s="410" t="s">
        <v>11</v>
      </c>
      <c r="H102" s="182"/>
      <c r="I102" s="182"/>
      <c r="J102" s="183"/>
      <c r="K102" s="485"/>
      <c r="L102" s="530" t="s">
        <v>1933</v>
      </c>
      <c r="M102" s="181"/>
      <c r="N102" s="109"/>
    </row>
    <row r="103" spans="1:14" s="110" customFormat="1" ht="16.5" customHeight="1">
      <c r="A103" s="407">
        <v>94</v>
      </c>
      <c r="B103" s="245" t="s">
        <v>23</v>
      </c>
      <c r="C103" s="234" t="s">
        <v>168</v>
      </c>
      <c r="D103" s="234" t="s">
        <v>1728</v>
      </c>
      <c r="E103" s="182" t="s">
        <v>1727</v>
      </c>
      <c r="F103" s="182" t="s">
        <v>1727</v>
      </c>
      <c r="G103" s="410" t="s">
        <v>11</v>
      </c>
      <c r="H103" s="182"/>
      <c r="I103" s="182"/>
      <c r="J103" s="183"/>
      <c r="K103" s="183"/>
      <c r="L103" s="253" t="s">
        <v>1745</v>
      </c>
      <c r="M103" s="181"/>
      <c r="N103" s="109"/>
    </row>
    <row r="104" spans="1:14" s="110" customFormat="1" ht="16.5" customHeight="1">
      <c r="A104" s="407">
        <v>95</v>
      </c>
      <c r="B104" s="245" t="s">
        <v>23</v>
      </c>
      <c r="C104" s="234" t="s">
        <v>168</v>
      </c>
      <c r="D104" s="234" t="s">
        <v>1729</v>
      </c>
      <c r="E104" s="182" t="s">
        <v>1727</v>
      </c>
      <c r="F104" s="182" t="s">
        <v>1727</v>
      </c>
      <c r="G104" s="410" t="s">
        <v>11</v>
      </c>
      <c r="H104" s="182"/>
      <c r="I104" s="182"/>
      <c r="J104" s="183"/>
      <c r="K104" s="183"/>
      <c r="L104" s="253" t="s">
        <v>1746</v>
      </c>
      <c r="M104" s="181"/>
      <c r="N104" s="109"/>
    </row>
    <row r="105" spans="1:14" s="110" customFormat="1" ht="16.5" customHeight="1">
      <c r="A105" s="407">
        <v>96</v>
      </c>
      <c r="B105" s="245" t="s">
        <v>23</v>
      </c>
      <c r="C105" s="234" t="s">
        <v>168</v>
      </c>
      <c r="D105" s="483" t="s">
        <v>1213</v>
      </c>
      <c r="E105" s="182" t="s">
        <v>1727</v>
      </c>
      <c r="F105" s="182" t="s">
        <v>1727</v>
      </c>
      <c r="G105" s="410" t="s">
        <v>11</v>
      </c>
      <c r="H105" s="250"/>
      <c r="I105" s="250"/>
      <c r="J105" s="251"/>
      <c r="K105" s="251"/>
      <c r="L105" s="252" t="s">
        <v>1889</v>
      </c>
      <c r="M105" s="484"/>
      <c r="N105" s="109"/>
    </row>
    <row r="106" spans="1:14" s="143" customFormat="1" ht="16.5" customHeight="1">
      <c r="A106" s="407">
        <v>97</v>
      </c>
      <c r="B106" s="245" t="s">
        <v>23</v>
      </c>
      <c r="C106" s="234" t="s">
        <v>168</v>
      </c>
      <c r="D106" s="234" t="s">
        <v>1761</v>
      </c>
      <c r="E106" s="182" t="s">
        <v>169</v>
      </c>
      <c r="F106" s="182" t="s">
        <v>169</v>
      </c>
      <c r="G106" s="410" t="s">
        <v>11</v>
      </c>
      <c r="H106" s="182"/>
      <c r="I106" s="182"/>
      <c r="J106" s="185" t="s">
        <v>1752</v>
      </c>
      <c r="K106" s="183"/>
      <c r="L106" s="771" t="s">
        <v>2278</v>
      </c>
      <c r="M106" s="181"/>
    </row>
    <row r="107" spans="1:14" s="110" customFormat="1" ht="16.5" customHeight="1">
      <c r="A107" s="407">
        <v>98</v>
      </c>
      <c r="B107" s="245" t="s">
        <v>23</v>
      </c>
      <c r="C107" s="234" t="s">
        <v>168</v>
      </c>
      <c r="D107" s="234" t="s">
        <v>1762</v>
      </c>
      <c r="E107" s="182" t="s">
        <v>169</v>
      </c>
      <c r="F107" s="182" t="s">
        <v>169</v>
      </c>
      <c r="G107" s="410" t="s">
        <v>11</v>
      </c>
      <c r="H107" s="182"/>
      <c r="I107" s="182"/>
      <c r="J107" s="183"/>
      <c r="K107" s="183"/>
      <c r="L107" s="772"/>
      <c r="M107" s="181"/>
      <c r="N107" s="109"/>
    </row>
    <row r="108" spans="1:14" s="110" customFormat="1" ht="16.5" customHeight="1">
      <c r="A108" s="407">
        <v>99</v>
      </c>
      <c r="B108" s="245" t="s">
        <v>23</v>
      </c>
      <c r="C108" s="234" t="s">
        <v>168</v>
      </c>
      <c r="D108" s="234" t="s">
        <v>1763</v>
      </c>
      <c r="E108" s="182" t="s">
        <v>169</v>
      </c>
      <c r="F108" s="182" t="s">
        <v>169</v>
      </c>
      <c r="G108" s="410" t="s">
        <v>11</v>
      </c>
      <c r="H108" s="182"/>
      <c r="I108" s="182"/>
      <c r="J108" s="183"/>
      <c r="K108" s="183"/>
      <c r="L108" s="772"/>
      <c r="M108" s="181"/>
      <c r="N108" s="109"/>
    </row>
    <row r="109" spans="1:14" s="110" customFormat="1" ht="16.5" customHeight="1">
      <c r="A109" s="407">
        <v>100</v>
      </c>
      <c r="B109" s="245" t="s">
        <v>23</v>
      </c>
      <c r="C109" s="234" t="s">
        <v>168</v>
      </c>
      <c r="D109" s="234" t="s">
        <v>1764</v>
      </c>
      <c r="E109" s="182" t="s">
        <v>169</v>
      </c>
      <c r="F109" s="182" t="s">
        <v>169</v>
      </c>
      <c r="G109" s="410" t="s">
        <v>11</v>
      </c>
      <c r="H109" s="182"/>
      <c r="I109" s="182"/>
      <c r="J109" s="185"/>
      <c r="K109" s="185"/>
      <c r="L109" s="772"/>
      <c r="M109" s="181"/>
      <c r="N109" s="109"/>
    </row>
    <row r="110" spans="1:14" s="110" customFormat="1" ht="16.5" customHeight="1">
      <c r="A110" s="407">
        <v>101</v>
      </c>
      <c r="B110" s="245" t="s">
        <v>23</v>
      </c>
      <c r="C110" s="234" t="s">
        <v>168</v>
      </c>
      <c r="D110" s="234" t="s">
        <v>1765</v>
      </c>
      <c r="E110" s="182" t="s">
        <v>169</v>
      </c>
      <c r="F110" s="182" t="s">
        <v>169</v>
      </c>
      <c r="G110" s="410" t="s">
        <v>11</v>
      </c>
      <c r="H110" s="182"/>
      <c r="I110" s="182"/>
      <c r="J110" s="185"/>
      <c r="K110" s="185"/>
      <c r="L110" s="772"/>
      <c r="M110" s="181"/>
      <c r="N110" s="109"/>
    </row>
    <row r="111" spans="1:14" s="110" customFormat="1" ht="16.5" customHeight="1">
      <c r="A111" s="407">
        <v>102</v>
      </c>
      <c r="B111" s="245" t="s">
        <v>23</v>
      </c>
      <c r="C111" s="234" t="s">
        <v>168</v>
      </c>
      <c r="D111" s="234" t="s">
        <v>1766</v>
      </c>
      <c r="E111" s="182" t="s">
        <v>1727</v>
      </c>
      <c r="F111" s="182" t="s">
        <v>1727</v>
      </c>
      <c r="G111" s="410" t="s">
        <v>11</v>
      </c>
      <c r="H111" s="182"/>
      <c r="I111" s="182"/>
      <c r="J111" s="185"/>
      <c r="K111" s="185"/>
      <c r="L111" s="773"/>
      <c r="M111" s="181"/>
      <c r="N111" s="109"/>
    </row>
    <row r="112" spans="1:14" s="110" customFormat="1" ht="16.5" customHeight="1">
      <c r="A112" s="407">
        <v>103</v>
      </c>
      <c r="B112" s="245" t="s">
        <v>23</v>
      </c>
      <c r="C112" s="408" t="s">
        <v>170</v>
      </c>
      <c r="D112" s="408" t="s">
        <v>171</v>
      </c>
      <c r="E112" s="409"/>
      <c r="F112" s="409"/>
      <c r="G112" s="410" t="s">
        <v>11</v>
      </c>
      <c r="H112" s="486"/>
      <c r="I112" s="487"/>
      <c r="J112" s="488"/>
      <c r="K112" s="489"/>
      <c r="L112" s="490" t="s">
        <v>1890</v>
      </c>
      <c r="M112" s="491"/>
      <c r="N112" s="109"/>
    </row>
    <row r="113" spans="1:258" ht="16.5" customHeight="1">
      <c r="A113" s="407">
        <v>104</v>
      </c>
      <c r="B113" s="244" t="s">
        <v>23</v>
      </c>
      <c r="C113" s="386" t="s">
        <v>52</v>
      </c>
      <c r="D113" s="386" t="s">
        <v>2734</v>
      </c>
      <c r="E113" s="386"/>
      <c r="F113" s="215"/>
      <c r="G113" s="410" t="s">
        <v>11</v>
      </c>
      <c r="H113" s="216"/>
      <c r="I113" s="228"/>
      <c r="J113" s="228" t="s">
        <v>1607</v>
      </c>
      <c r="K113" s="228"/>
      <c r="L113" s="640" t="s">
        <v>3105</v>
      </c>
      <c r="M113" s="761" t="s">
        <v>1488</v>
      </c>
    </row>
    <row r="114" spans="1:258" ht="15.75" customHeight="1">
      <c r="A114" s="407">
        <v>105</v>
      </c>
      <c r="B114" s="244" t="s">
        <v>23</v>
      </c>
      <c r="C114" s="386" t="s">
        <v>52</v>
      </c>
      <c r="D114" s="386" t="s">
        <v>173</v>
      </c>
      <c r="E114" s="386"/>
      <c r="F114" s="215"/>
      <c r="G114" s="204" t="s">
        <v>11</v>
      </c>
      <c r="H114" s="216"/>
      <c r="I114" s="228"/>
      <c r="J114" s="228"/>
      <c r="K114" s="228"/>
      <c r="L114" s="219" t="s">
        <v>1487</v>
      </c>
      <c r="M114" s="761"/>
      <c r="IW114" s="71"/>
      <c r="IX114" s="71"/>
    </row>
    <row r="115" spans="1:258" ht="15.75" customHeight="1">
      <c r="A115" s="407">
        <v>106</v>
      </c>
      <c r="B115" s="244" t="s">
        <v>23</v>
      </c>
      <c r="C115" s="386" t="s">
        <v>52</v>
      </c>
      <c r="D115" s="386" t="s">
        <v>174</v>
      </c>
      <c r="E115" s="386"/>
      <c r="F115" s="215"/>
      <c r="G115" s="204" t="s">
        <v>11</v>
      </c>
      <c r="H115" s="216"/>
      <c r="I115" s="228"/>
      <c r="J115" s="228"/>
      <c r="K115" s="228"/>
      <c r="L115" s="219" t="s">
        <v>1232</v>
      </c>
      <c r="M115" s="761"/>
      <c r="IW115" s="71"/>
      <c r="IX115" s="71"/>
    </row>
    <row r="116" spans="1:258" ht="15.75" customHeight="1">
      <c r="A116" s="407">
        <v>107</v>
      </c>
      <c r="B116" s="244" t="s">
        <v>23</v>
      </c>
      <c r="C116" s="386" t="s">
        <v>52</v>
      </c>
      <c r="D116" s="386" t="s">
        <v>175</v>
      </c>
      <c r="E116" s="386"/>
      <c r="F116" s="215"/>
      <c r="G116" s="204" t="s">
        <v>11</v>
      </c>
      <c r="H116" s="216"/>
      <c r="I116" s="228"/>
      <c r="J116" s="228"/>
      <c r="K116" s="228"/>
      <c r="L116" s="219" t="s">
        <v>176</v>
      </c>
      <c r="M116" s="761"/>
      <c r="IW116" s="71"/>
      <c r="IX116" s="71"/>
    </row>
    <row r="117" spans="1:258" ht="15.75" customHeight="1">
      <c r="A117" s="407">
        <v>108</v>
      </c>
      <c r="B117" s="244" t="s">
        <v>23</v>
      </c>
      <c r="C117" s="386" t="s">
        <v>52</v>
      </c>
      <c r="D117" s="386" t="s">
        <v>1085</v>
      </c>
      <c r="E117" s="386"/>
      <c r="F117" s="215"/>
      <c r="G117" s="204" t="s">
        <v>11</v>
      </c>
      <c r="H117" s="216"/>
      <c r="I117" s="228"/>
      <c r="J117" s="228"/>
      <c r="K117" s="228"/>
      <c r="L117" s="219" t="s">
        <v>1086</v>
      </c>
      <c r="M117" s="761"/>
      <c r="IW117" s="71"/>
      <c r="IX117" s="71"/>
    </row>
    <row r="118" spans="1:258" ht="15.75" customHeight="1">
      <c r="A118" s="407">
        <v>109</v>
      </c>
      <c r="B118" s="244" t="s">
        <v>23</v>
      </c>
      <c r="C118" s="386" t="s">
        <v>52</v>
      </c>
      <c r="D118" s="386" t="s">
        <v>1087</v>
      </c>
      <c r="E118" s="386"/>
      <c r="F118" s="215"/>
      <c r="G118" s="204" t="s">
        <v>11</v>
      </c>
      <c r="H118" s="216"/>
      <c r="I118" s="228"/>
      <c r="J118" s="228"/>
      <c r="K118" s="228"/>
      <c r="L118" s="219" t="s">
        <v>1088</v>
      </c>
      <c r="M118" s="761"/>
      <c r="IW118" s="71"/>
      <c r="IX118" s="71"/>
    </row>
    <row r="119" spans="1:258" ht="15.75" customHeight="1">
      <c r="A119" s="407">
        <v>110</v>
      </c>
      <c r="B119" s="244" t="s">
        <v>23</v>
      </c>
      <c r="C119" s="386" t="s">
        <v>52</v>
      </c>
      <c r="D119" s="386" t="s">
        <v>1089</v>
      </c>
      <c r="E119" s="386"/>
      <c r="F119" s="215"/>
      <c r="G119" s="204" t="s">
        <v>11</v>
      </c>
      <c r="H119" s="216"/>
      <c r="I119" s="228"/>
      <c r="J119" s="228"/>
      <c r="K119" s="228"/>
      <c r="L119" s="219" t="s">
        <v>1090</v>
      </c>
      <c r="M119" s="761"/>
      <c r="IW119" s="71"/>
      <c r="IX119" s="71"/>
    </row>
    <row r="120" spans="1:258" ht="15.75" customHeight="1">
      <c r="A120" s="407">
        <v>111</v>
      </c>
      <c r="B120" s="244" t="s">
        <v>23</v>
      </c>
      <c r="C120" s="386" t="s">
        <v>52</v>
      </c>
      <c r="D120" s="386" t="s">
        <v>1091</v>
      </c>
      <c r="E120" s="386"/>
      <c r="F120" s="215"/>
      <c r="G120" s="204" t="s">
        <v>11</v>
      </c>
      <c r="H120" s="216"/>
      <c r="I120" s="228"/>
      <c r="J120" s="228"/>
      <c r="K120" s="228"/>
      <c r="L120" s="219" t="s">
        <v>1092</v>
      </c>
      <c r="M120" s="761"/>
      <c r="IW120" s="71"/>
      <c r="IX120" s="71"/>
    </row>
    <row r="121" spans="1:258" ht="15.75" customHeight="1">
      <c r="A121" s="407">
        <v>112</v>
      </c>
      <c r="B121" s="244" t="s">
        <v>23</v>
      </c>
      <c r="C121" s="386" t="s">
        <v>52</v>
      </c>
      <c r="D121" s="386" t="s">
        <v>177</v>
      </c>
      <c r="E121" s="386"/>
      <c r="F121" s="215"/>
      <c r="G121" s="204" t="s">
        <v>11</v>
      </c>
      <c r="H121" s="216"/>
      <c r="I121" s="228"/>
      <c r="J121" s="228"/>
      <c r="K121" s="228"/>
      <c r="L121" s="219" t="s">
        <v>178</v>
      </c>
      <c r="M121" s="761"/>
      <c r="IW121" s="71"/>
      <c r="IX121" s="71"/>
    </row>
    <row r="122" spans="1:258" ht="15.75" customHeight="1">
      <c r="A122" s="407">
        <v>113</v>
      </c>
      <c r="B122" s="244" t="s">
        <v>23</v>
      </c>
      <c r="C122" s="386" t="s">
        <v>52</v>
      </c>
      <c r="D122" s="386" t="s">
        <v>179</v>
      </c>
      <c r="E122" s="386"/>
      <c r="F122" s="215"/>
      <c r="G122" s="204" t="s">
        <v>11</v>
      </c>
      <c r="H122" s="216"/>
      <c r="I122" s="228"/>
      <c r="J122" s="228"/>
      <c r="K122" s="228"/>
      <c r="L122" s="219" t="s">
        <v>180</v>
      </c>
      <c r="M122" s="761"/>
      <c r="IW122" s="71"/>
      <c r="IX122" s="71"/>
    </row>
    <row r="123" spans="1:258" ht="15.75" customHeight="1">
      <c r="A123" s="407">
        <v>114</v>
      </c>
      <c r="B123" s="244" t="s">
        <v>23</v>
      </c>
      <c r="C123" s="386" t="s">
        <v>52</v>
      </c>
      <c r="D123" s="386" t="s">
        <v>1093</v>
      </c>
      <c r="E123" s="386"/>
      <c r="F123" s="215"/>
      <c r="G123" s="204" t="s">
        <v>11</v>
      </c>
      <c r="H123" s="216"/>
      <c r="I123" s="228"/>
      <c r="J123" s="228"/>
      <c r="K123" s="228"/>
      <c r="L123" s="219" t="s">
        <v>1094</v>
      </c>
      <c r="M123" s="761"/>
      <c r="IW123" s="71"/>
      <c r="IX123" s="71"/>
    </row>
    <row r="124" spans="1:258" ht="15.75" customHeight="1">
      <c r="A124" s="407">
        <v>115</v>
      </c>
      <c r="B124" s="244" t="s">
        <v>23</v>
      </c>
      <c r="C124" s="386" t="s">
        <v>52</v>
      </c>
      <c r="D124" s="386" t="s">
        <v>1095</v>
      </c>
      <c r="E124" s="386"/>
      <c r="F124" s="215"/>
      <c r="G124" s="204" t="s">
        <v>11</v>
      </c>
      <c r="H124" s="216"/>
      <c r="I124" s="228"/>
      <c r="J124" s="228"/>
      <c r="K124" s="228"/>
      <c r="L124" s="219" t="s">
        <v>1096</v>
      </c>
      <c r="M124" s="761"/>
      <c r="IW124" s="71"/>
      <c r="IX124" s="71"/>
    </row>
    <row r="125" spans="1:258" ht="15.75" customHeight="1">
      <c r="A125" s="407">
        <v>116</v>
      </c>
      <c r="B125" s="244" t="s">
        <v>23</v>
      </c>
      <c r="C125" s="386" t="s">
        <v>52</v>
      </c>
      <c r="D125" s="386" t="s">
        <v>1097</v>
      </c>
      <c r="E125" s="386"/>
      <c r="F125" s="215"/>
      <c r="G125" s="204" t="s">
        <v>11</v>
      </c>
      <c r="H125" s="216"/>
      <c r="I125" s="228"/>
      <c r="J125" s="228"/>
      <c r="K125" s="228"/>
      <c r="L125" s="219" t="s">
        <v>1098</v>
      </c>
      <c r="M125" s="761"/>
      <c r="IW125" s="71"/>
      <c r="IX125" s="71"/>
    </row>
    <row r="126" spans="1:258" ht="15.75" customHeight="1">
      <c r="A126" s="407">
        <v>117</v>
      </c>
      <c r="B126" s="244" t="s">
        <v>23</v>
      </c>
      <c r="C126" s="386" t="s">
        <v>52</v>
      </c>
      <c r="D126" s="386" t="s">
        <v>1099</v>
      </c>
      <c r="E126" s="386"/>
      <c r="F126" s="215"/>
      <c r="G126" s="204" t="s">
        <v>11</v>
      </c>
      <c r="H126" s="216"/>
      <c r="I126" s="228"/>
      <c r="J126" s="228"/>
      <c r="K126" s="228"/>
      <c r="L126" s="219" t="s">
        <v>1100</v>
      </c>
      <c r="M126" s="761"/>
      <c r="IW126" s="71"/>
      <c r="IX126" s="71"/>
    </row>
    <row r="127" spans="1:258" ht="15.75" customHeight="1">
      <c r="A127" s="407">
        <v>118</v>
      </c>
      <c r="B127" s="244" t="s">
        <v>23</v>
      </c>
      <c r="C127" s="386" t="s">
        <v>52</v>
      </c>
      <c r="D127" s="386" t="s">
        <v>1101</v>
      </c>
      <c r="E127" s="386"/>
      <c r="F127" s="215"/>
      <c r="G127" s="204" t="s">
        <v>11</v>
      </c>
      <c r="H127" s="216"/>
      <c r="I127" s="228"/>
      <c r="J127" s="228"/>
      <c r="K127" s="228"/>
      <c r="L127" s="219" t="s">
        <v>1102</v>
      </c>
      <c r="M127" s="761"/>
      <c r="IW127" s="71"/>
      <c r="IX127" s="71"/>
    </row>
    <row r="128" spans="1:258" ht="15.75" customHeight="1">
      <c r="A128" s="407">
        <v>119</v>
      </c>
      <c r="B128" s="244" t="s">
        <v>23</v>
      </c>
      <c r="C128" s="386" t="s">
        <v>52</v>
      </c>
      <c r="D128" s="213" t="s">
        <v>1103</v>
      </c>
      <c r="E128" s="213"/>
      <c r="F128" s="215"/>
      <c r="G128" s="204" t="s">
        <v>11</v>
      </c>
      <c r="H128" s="216"/>
      <c r="I128" s="228"/>
      <c r="J128" s="228"/>
      <c r="K128" s="228"/>
      <c r="L128" s="219" t="s">
        <v>181</v>
      </c>
      <c r="M128" s="761"/>
      <c r="IW128" s="71"/>
      <c r="IX128" s="71"/>
    </row>
    <row r="129" spans="1:258" ht="15.75" customHeight="1">
      <c r="A129" s="407">
        <v>120</v>
      </c>
      <c r="B129" s="244" t="s">
        <v>23</v>
      </c>
      <c r="C129" s="386" t="s">
        <v>52</v>
      </c>
      <c r="D129" s="386" t="s">
        <v>182</v>
      </c>
      <c r="E129" s="386"/>
      <c r="F129" s="215"/>
      <c r="G129" s="204" t="s">
        <v>11</v>
      </c>
      <c r="H129" s="216"/>
      <c r="I129" s="228"/>
      <c r="J129" s="228"/>
      <c r="K129" s="228"/>
      <c r="L129" s="219" t="s">
        <v>183</v>
      </c>
      <c r="M129" s="761"/>
      <c r="IW129" s="71"/>
      <c r="IX129" s="71"/>
    </row>
    <row r="130" spans="1:258" ht="15.75" customHeight="1">
      <c r="A130" s="407">
        <v>121</v>
      </c>
      <c r="B130" s="244" t="s">
        <v>23</v>
      </c>
      <c r="C130" s="386" t="s">
        <v>52</v>
      </c>
      <c r="D130" s="386" t="s">
        <v>184</v>
      </c>
      <c r="E130" s="386"/>
      <c r="F130" s="215"/>
      <c r="G130" s="204" t="s">
        <v>11</v>
      </c>
      <c r="H130" s="216"/>
      <c r="I130" s="228"/>
      <c r="J130" s="228"/>
      <c r="K130" s="228"/>
      <c r="L130" s="219" t="s">
        <v>185</v>
      </c>
      <c r="M130" s="761"/>
      <c r="IW130" s="71"/>
      <c r="IX130" s="71"/>
    </row>
    <row r="131" spans="1:258" ht="15.75" customHeight="1">
      <c r="A131" s="407">
        <v>122</v>
      </c>
      <c r="B131" s="244" t="s">
        <v>23</v>
      </c>
      <c r="C131" s="386" t="s">
        <v>52</v>
      </c>
      <c r="D131" s="386" t="s">
        <v>1104</v>
      </c>
      <c r="E131" s="386"/>
      <c r="F131" s="215"/>
      <c r="G131" s="204" t="s">
        <v>11</v>
      </c>
      <c r="H131" s="216"/>
      <c r="I131" s="228"/>
      <c r="J131" s="228"/>
      <c r="K131" s="228"/>
      <c r="L131" s="219" t="s">
        <v>1105</v>
      </c>
      <c r="M131" s="761"/>
      <c r="IW131" s="71"/>
      <c r="IX131" s="71"/>
    </row>
    <row r="132" spans="1:258" ht="15.75" customHeight="1">
      <c r="A132" s="407">
        <v>123</v>
      </c>
      <c r="B132" s="244" t="s">
        <v>23</v>
      </c>
      <c r="C132" s="386" t="s">
        <v>52</v>
      </c>
      <c r="D132" s="386" t="s">
        <v>3268</v>
      </c>
      <c r="E132" s="386"/>
      <c r="F132" s="215"/>
      <c r="G132" s="204" t="s">
        <v>11</v>
      </c>
      <c r="H132" s="216"/>
      <c r="I132" s="228"/>
      <c r="J132" s="228"/>
      <c r="K132" s="228"/>
      <c r="L132" s="219" t="s">
        <v>1107</v>
      </c>
      <c r="M132" s="761"/>
      <c r="IW132" s="71"/>
      <c r="IX132" s="71"/>
    </row>
    <row r="133" spans="1:258" ht="15.75" customHeight="1">
      <c r="A133" s="407">
        <v>124</v>
      </c>
      <c r="B133" s="245" t="s">
        <v>23</v>
      </c>
      <c r="C133" s="461" t="s">
        <v>53</v>
      </c>
      <c r="D133" s="408" t="s">
        <v>2021</v>
      </c>
      <c r="E133" s="409"/>
      <c r="F133" s="409"/>
      <c r="G133" s="84" t="s">
        <v>10</v>
      </c>
      <c r="H133" s="409"/>
      <c r="I133" s="248"/>
      <c r="J133" s="476"/>
      <c r="K133" s="476"/>
      <c r="L133" s="414" t="s">
        <v>2140</v>
      </c>
      <c r="M133" s="478"/>
      <c r="IW133" s="71"/>
      <c r="IX133" s="71"/>
    </row>
    <row r="134" spans="1:258" ht="16.5" customHeight="1">
      <c r="A134" s="407">
        <v>125</v>
      </c>
      <c r="B134" s="245" t="s">
        <v>23</v>
      </c>
      <c r="C134" s="461" t="s">
        <v>31</v>
      </c>
      <c r="D134" s="461" t="s">
        <v>186</v>
      </c>
      <c r="E134" s="409"/>
      <c r="F134" s="409"/>
      <c r="G134" s="204" t="s">
        <v>11</v>
      </c>
      <c r="H134" s="409"/>
      <c r="I134" s="248"/>
      <c r="J134" s="418" t="s">
        <v>1608</v>
      </c>
      <c r="K134" s="411"/>
      <c r="L134" s="418" t="s">
        <v>187</v>
      </c>
      <c r="M134" s="415"/>
    </row>
    <row r="135" spans="1:258" ht="16.5" customHeight="1" thickBot="1">
      <c r="A135" s="407">
        <v>126</v>
      </c>
      <c r="B135" s="463" t="s">
        <v>23</v>
      </c>
      <c r="C135" s="464" t="s">
        <v>188</v>
      </c>
      <c r="D135" s="464" t="s">
        <v>189</v>
      </c>
      <c r="E135" s="466"/>
      <c r="F135" s="466"/>
      <c r="G135" s="392" t="s">
        <v>11</v>
      </c>
      <c r="H135" s="466"/>
      <c r="I135" s="492"/>
      <c r="J135" s="493"/>
      <c r="K135" s="493"/>
      <c r="L135" s="471"/>
      <c r="M135" s="494"/>
    </row>
  </sheetData>
  <mergeCells count="6">
    <mergeCell ref="M113:M132"/>
    <mergeCell ref="C1:D8"/>
    <mergeCell ref="L80:L87"/>
    <mergeCell ref="L71:L79"/>
    <mergeCell ref="L106:L111"/>
    <mergeCell ref="L94:L99"/>
  </mergeCells>
  <phoneticPr fontId="22" type="noConversion"/>
  <hyperlinks>
    <hyperlink ref="D62" r:id="rId1" xr:uid="{00000000-0004-0000-0100-000000000000}"/>
    <hyperlink ref="D63" r:id="rId2" xr:uid="{00000000-0004-0000-0100-000001000000}"/>
    <hyperlink ref="D100" r:id="rId3" xr:uid="{00000000-0004-0000-0100-000002000000}"/>
    <hyperlink ref="D101" r:id="rId4" xr:uid="{00000000-0004-0000-0100-000003000000}"/>
    <hyperlink ref="D102" r:id="rId5" xr:uid="{00000000-0004-0000-0100-000004000000}"/>
    <hyperlink ref="D103" r:id="rId6" xr:uid="{00000000-0004-0000-0100-000005000000}"/>
    <hyperlink ref="D104" r:id="rId7" xr:uid="{00000000-0004-0000-0100-000006000000}"/>
    <hyperlink ref="D105" r:id="rId8" xr:uid="{00000000-0004-0000-0100-000007000000}"/>
    <hyperlink ref="D99" r:id="rId9" xr:uid="{00000000-0004-0000-0100-000008000000}"/>
    <hyperlink ref="D111" r:id="rId10" xr:uid="{00000000-0004-0000-0100-000009000000}"/>
    <hyperlink ref="D92" r:id="rId11" xr:uid="{00000000-0004-0000-0100-00000A000000}"/>
    <hyperlink ref="D93" r:id="rId12" xr:uid="{00000000-0004-0000-0100-00000B000000}"/>
  </hyperlinks>
  <pageMargins left="0.69930599999999998" right="0.69930599999999998" top="0.75" bottom="0.75" header="0.3" footer="0.3"/>
  <pageSetup orientation="portrait" r:id="rId13"/>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341"/>
  <sheetViews>
    <sheetView showGridLines="0" topLeftCell="A118" zoomScale="85" zoomScaleNormal="85" workbookViewId="0">
      <selection activeCell="I150" sqref="I150"/>
    </sheetView>
  </sheetViews>
  <sheetFormatPr defaultColWidth="9" defaultRowHeight="15.75" customHeight="1"/>
  <cols>
    <col min="1" max="1" width="5.125" style="71" customWidth="1"/>
    <col min="2" max="2" width="5.625" style="78" customWidth="1"/>
    <col min="3" max="3" width="19.25" style="71" customWidth="1"/>
    <col min="4" max="4" width="45.5" style="71" customWidth="1"/>
    <col min="5" max="5" width="12.625" style="78" customWidth="1"/>
    <col min="6" max="6" width="13.625" style="71" bestFit="1" customWidth="1"/>
    <col min="7" max="7" width="8.875" style="78" customWidth="1"/>
    <col min="8" max="8" width="38.125" style="71" bestFit="1" customWidth="1"/>
    <col min="9" max="9" width="31.375" style="71" customWidth="1"/>
    <col min="10" max="10" width="63.5" style="71" customWidth="1"/>
    <col min="11" max="11" width="47.625" style="71" customWidth="1"/>
    <col min="12" max="254" width="8.875" style="71" customWidth="1"/>
    <col min="255" max="16384" width="9" style="72"/>
  </cols>
  <sheetData>
    <row r="1" spans="1:11" ht="16.5" customHeight="1">
      <c r="A1" s="42"/>
      <c r="B1" s="77"/>
      <c r="C1" s="793" t="s">
        <v>1112</v>
      </c>
      <c r="D1" s="794"/>
      <c r="E1" s="794"/>
      <c r="F1" s="30"/>
      <c r="G1" s="90" t="s">
        <v>5</v>
      </c>
      <c r="H1" s="42"/>
      <c r="I1" s="42"/>
      <c r="J1" s="70"/>
      <c r="K1" s="42"/>
    </row>
    <row r="2" spans="1:11" ht="17.25" customHeight="1">
      <c r="A2" s="42"/>
      <c r="B2" s="77"/>
      <c r="C2" s="795"/>
      <c r="D2" s="795"/>
      <c r="E2" s="796"/>
      <c r="F2" s="25" t="s">
        <v>6</v>
      </c>
      <c r="G2" s="22">
        <f>COUNTIF(F10:F341,"Not POR")</f>
        <v>1</v>
      </c>
      <c r="H2" s="73"/>
      <c r="I2" s="42"/>
      <c r="J2" s="74"/>
      <c r="K2" s="42"/>
    </row>
    <row r="3" spans="1:11" ht="21" customHeight="1">
      <c r="A3" s="42"/>
      <c r="B3" s="77"/>
      <c r="C3" s="795"/>
      <c r="D3" s="795"/>
      <c r="E3" s="796"/>
      <c r="F3" s="31" t="s">
        <v>8</v>
      </c>
      <c r="G3" s="22">
        <f>COUNTIF(F10:F341,"CHN validation")</f>
        <v>0</v>
      </c>
      <c r="H3" s="73"/>
      <c r="I3" s="42"/>
      <c r="J3" s="74"/>
      <c r="K3" s="42"/>
    </row>
    <row r="4" spans="1:11" ht="18.75" customHeight="1">
      <c r="A4" s="42"/>
      <c r="B4" s="77"/>
      <c r="C4" s="795"/>
      <c r="D4" s="795"/>
      <c r="E4" s="796"/>
      <c r="F4" s="32" t="s">
        <v>9</v>
      </c>
      <c r="G4" s="22">
        <f>COUNTIF(F12:F341,"New Item")</f>
        <v>0</v>
      </c>
      <c r="H4" s="73"/>
      <c r="I4" s="42"/>
      <c r="J4" s="74"/>
      <c r="K4" s="42"/>
    </row>
    <row r="5" spans="1:11" ht="19.5" customHeight="1">
      <c r="A5" s="42"/>
      <c r="B5" s="77"/>
      <c r="C5" s="795"/>
      <c r="D5" s="795"/>
      <c r="E5" s="796"/>
      <c r="F5" s="33" t="s">
        <v>7</v>
      </c>
      <c r="G5" s="22">
        <f>COUNTIF(F12:F341,"Pending update")</f>
        <v>0</v>
      </c>
      <c r="H5" s="34"/>
      <c r="I5" s="42"/>
      <c r="J5" s="73"/>
      <c r="K5" s="42"/>
    </row>
    <row r="6" spans="1:11" ht="18.75" customHeight="1">
      <c r="A6" s="42"/>
      <c r="B6" s="77"/>
      <c r="C6" s="795"/>
      <c r="D6" s="795"/>
      <c r="E6" s="796"/>
      <c r="F6" s="35" t="s">
        <v>10</v>
      </c>
      <c r="G6" s="22">
        <f>COUNTIF(F15:F341,"Modified")</f>
        <v>2</v>
      </c>
      <c r="H6" s="73"/>
      <c r="I6" s="42"/>
      <c r="J6" s="74"/>
      <c r="K6" s="42"/>
    </row>
    <row r="7" spans="1:11" ht="16.5" customHeight="1">
      <c r="A7" s="42"/>
      <c r="B7" s="77"/>
      <c r="C7" s="795"/>
      <c r="D7" s="795"/>
      <c r="E7" s="796"/>
      <c r="F7" s="36" t="s">
        <v>11</v>
      </c>
      <c r="G7" s="22">
        <f>COUNTIF(F10:F341,"Ready")</f>
        <v>329</v>
      </c>
      <c r="H7" s="73"/>
      <c r="I7" s="42"/>
      <c r="J7" s="74"/>
      <c r="K7" s="42"/>
    </row>
    <row r="8" spans="1:11" ht="18" customHeight="1" thickBot="1">
      <c r="A8" s="86"/>
      <c r="B8" s="402"/>
      <c r="C8" s="795"/>
      <c r="D8" s="795"/>
      <c r="E8" s="796"/>
      <c r="F8" s="241" t="s">
        <v>12</v>
      </c>
      <c r="G8" s="242">
        <f>COUNTIF(F10:F341,"Not ready")</f>
        <v>0</v>
      </c>
      <c r="H8" s="96"/>
      <c r="I8" s="86"/>
      <c r="J8" s="403"/>
      <c r="K8" s="86"/>
    </row>
    <row r="9" spans="1:11" ht="63">
      <c r="A9" s="404" t="s">
        <v>13</v>
      </c>
      <c r="B9" s="405" t="s">
        <v>14</v>
      </c>
      <c r="C9" s="405" t="s">
        <v>15</v>
      </c>
      <c r="D9" s="405" t="s">
        <v>16</v>
      </c>
      <c r="E9" s="405" t="s">
        <v>190</v>
      </c>
      <c r="F9" s="405" t="s">
        <v>17</v>
      </c>
      <c r="G9" s="405" t="s">
        <v>1229</v>
      </c>
      <c r="H9" s="405" t="s">
        <v>18</v>
      </c>
      <c r="I9" s="405" t="s">
        <v>19</v>
      </c>
      <c r="J9" s="405" t="s">
        <v>21</v>
      </c>
      <c r="K9" s="406" t="s">
        <v>191</v>
      </c>
    </row>
    <row r="10" spans="1:11" ht="16.5" customHeight="1">
      <c r="A10" s="407">
        <v>1</v>
      </c>
      <c r="B10" s="245" t="s">
        <v>23</v>
      </c>
      <c r="C10" s="246" t="s">
        <v>26</v>
      </c>
      <c r="D10" s="408" t="s">
        <v>27</v>
      </c>
      <c r="E10" s="409"/>
      <c r="F10" s="410" t="s">
        <v>11</v>
      </c>
      <c r="G10" s="201"/>
      <c r="H10" s="247"/>
      <c r="I10" s="248"/>
      <c r="J10" s="411"/>
      <c r="K10" s="412"/>
    </row>
    <row r="11" spans="1:11" ht="16.5" customHeight="1">
      <c r="A11" s="407">
        <v>2</v>
      </c>
      <c r="B11" s="245" t="s">
        <v>23</v>
      </c>
      <c r="C11" s="246" t="s">
        <v>26</v>
      </c>
      <c r="D11" s="408" t="s">
        <v>29</v>
      </c>
      <c r="E11" s="409"/>
      <c r="F11" s="410" t="s">
        <v>11</v>
      </c>
      <c r="G11" s="201"/>
      <c r="H11" s="247"/>
      <c r="I11" s="248"/>
      <c r="J11" s="411"/>
      <c r="K11" s="412"/>
    </row>
    <row r="12" spans="1:11" ht="16.5" customHeight="1">
      <c r="A12" s="407">
        <v>3</v>
      </c>
      <c r="B12" s="245" t="s">
        <v>23</v>
      </c>
      <c r="C12" s="246" t="s">
        <v>24</v>
      </c>
      <c r="D12" s="246" t="s">
        <v>25</v>
      </c>
      <c r="E12" s="409"/>
      <c r="F12" s="410" t="s">
        <v>11</v>
      </c>
      <c r="G12" s="201"/>
      <c r="H12" s="247"/>
      <c r="I12" s="248"/>
      <c r="J12" s="411"/>
      <c r="K12" s="412"/>
    </row>
    <row r="13" spans="1:11" ht="16.5" customHeight="1">
      <c r="A13" s="407">
        <v>4</v>
      </c>
      <c r="B13" s="245" t="s">
        <v>23</v>
      </c>
      <c r="C13" s="246" t="s">
        <v>31</v>
      </c>
      <c r="D13" s="246" t="s">
        <v>32</v>
      </c>
      <c r="E13" s="409"/>
      <c r="F13" s="410" t="s">
        <v>11</v>
      </c>
      <c r="G13" s="409"/>
      <c r="H13" s="413"/>
      <c r="I13" s="414" t="s">
        <v>192</v>
      </c>
      <c r="J13" s="413"/>
      <c r="K13" s="415"/>
    </row>
    <row r="14" spans="1:11" ht="16.5" customHeight="1">
      <c r="A14" s="407">
        <v>5</v>
      </c>
      <c r="B14" s="245" t="s">
        <v>23</v>
      </c>
      <c r="C14" s="246" t="s">
        <v>31</v>
      </c>
      <c r="D14" s="416" t="s">
        <v>193</v>
      </c>
      <c r="E14" s="245"/>
      <c r="F14" s="410" t="s">
        <v>11</v>
      </c>
      <c r="G14" s="409"/>
      <c r="H14" s="413"/>
      <c r="I14" s="414" t="s">
        <v>1217</v>
      </c>
      <c r="J14" s="413"/>
      <c r="K14" s="417"/>
    </row>
    <row r="15" spans="1:11" ht="16.5" customHeight="1">
      <c r="A15" s="407">
        <v>6</v>
      </c>
      <c r="B15" s="245" t="s">
        <v>23</v>
      </c>
      <c r="C15" s="246" t="s">
        <v>26</v>
      </c>
      <c r="D15" s="246" t="s">
        <v>34</v>
      </c>
      <c r="E15" s="409"/>
      <c r="F15" s="203" t="s">
        <v>11</v>
      </c>
      <c r="G15" s="201"/>
      <c r="H15" s="247"/>
      <c r="I15" s="413"/>
      <c r="J15" s="418" t="s">
        <v>1417</v>
      </c>
      <c r="K15" s="412"/>
    </row>
    <row r="16" spans="1:11" ht="16.5" customHeight="1">
      <c r="A16" s="407">
        <v>7</v>
      </c>
      <c r="B16" s="245" t="s">
        <v>23</v>
      </c>
      <c r="C16" s="246" t="s">
        <v>24</v>
      </c>
      <c r="D16" s="246" t="s">
        <v>1261</v>
      </c>
      <c r="E16" s="207"/>
      <c r="F16" s="203" t="s">
        <v>11</v>
      </c>
      <c r="G16" s="199"/>
      <c r="H16" s="245" t="s">
        <v>196</v>
      </c>
      <c r="I16" s="248"/>
      <c r="J16" s="418" t="s">
        <v>1491</v>
      </c>
      <c r="K16" s="419"/>
    </row>
    <row r="17" spans="1:11" ht="16.5" customHeight="1">
      <c r="A17" s="407">
        <v>8</v>
      </c>
      <c r="B17" s="245" t="s">
        <v>23</v>
      </c>
      <c r="C17" s="213" t="s">
        <v>24</v>
      </c>
      <c r="D17" s="213" t="s">
        <v>1238</v>
      </c>
      <c r="E17" s="409"/>
      <c r="F17" s="208" t="s">
        <v>11</v>
      </c>
      <c r="G17" s="201"/>
      <c r="H17" s="247"/>
      <c r="I17" s="413"/>
      <c r="J17" s="418" t="s">
        <v>1237</v>
      </c>
      <c r="K17" s="412"/>
    </row>
    <row r="18" spans="1:11" ht="16.5" customHeight="1">
      <c r="A18" s="407">
        <v>9</v>
      </c>
      <c r="B18" s="245" t="s">
        <v>23</v>
      </c>
      <c r="C18" s="213" t="s">
        <v>188</v>
      </c>
      <c r="D18" s="214" t="s">
        <v>1239</v>
      </c>
      <c r="E18" s="409"/>
      <c r="F18" s="410" t="s">
        <v>11</v>
      </c>
      <c r="G18" s="201"/>
      <c r="H18" s="247"/>
      <c r="I18" s="413"/>
      <c r="J18" s="418" t="s">
        <v>1259</v>
      </c>
      <c r="K18" s="412"/>
    </row>
    <row r="19" spans="1:11" ht="16.5" customHeight="1">
      <c r="A19" s="407">
        <v>10</v>
      </c>
      <c r="B19" s="245" t="s">
        <v>23</v>
      </c>
      <c r="C19" s="246" t="s">
        <v>24</v>
      </c>
      <c r="D19" s="246" t="s">
        <v>194</v>
      </c>
      <c r="E19" s="409"/>
      <c r="F19" s="410" t="s">
        <v>11</v>
      </c>
      <c r="G19" s="420" t="s">
        <v>195</v>
      </c>
      <c r="H19" s="247"/>
      <c r="I19" s="248"/>
      <c r="J19" s="418" t="s">
        <v>1257</v>
      </c>
      <c r="K19" s="412"/>
    </row>
    <row r="20" spans="1:11" ht="16.5" customHeight="1">
      <c r="A20" s="407">
        <v>11</v>
      </c>
      <c r="B20" s="245" t="s">
        <v>23</v>
      </c>
      <c r="C20" s="246" t="s">
        <v>24</v>
      </c>
      <c r="D20" s="246" t="s">
        <v>1260</v>
      </c>
      <c r="E20" s="409"/>
      <c r="F20" s="410" t="s">
        <v>11</v>
      </c>
      <c r="G20" s="201"/>
      <c r="H20" s="247"/>
      <c r="I20" s="248"/>
      <c r="J20" s="418" t="s">
        <v>1240</v>
      </c>
      <c r="K20" s="412"/>
    </row>
    <row r="21" spans="1:11" ht="16.5" customHeight="1">
      <c r="A21" s="407">
        <v>12</v>
      </c>
      <c r="B21" s="245" t="s">
        <v>23</v>
      </c>
      <c r="C21" s="246" t="s">
        <v>24</v>
      </c>
      <c r="D21" s="246" t="s">
        <v>1241</v>
      </c>
      <c r="E21" s="409"/>
      <c r="F21" s="410" t="s">
        <v>11</v>
      </c>
      <c r="G21" s="201"/>
      <c r="H21" s="247"/>
      <c r="I21" s="248"/>
      <c r="J21" s="413"/>
      <c r="K21" s="421" t="s">
        <v>1226</v>
      </c>
    </row>
    <row r="22" spans="1:11" ht="16.5" customHeight="1">
      <c r="A22" s="407">
        <v>13</v>
      </c>
      <c r="B22" s="245" t="s">
        <v>23</v>
      </c>
      <c r="C22" s="246" t="s">
        <v>24</v>
      </c>
      <c r="D22" s="246" t="s">
        <v>198</v>
      </c>
      <c r="E22" s="409"/>
      <c r="F22" s="410" t="s">
        <v>11</v>
      </c>
      <c r="G22" s="201"/>
      <c r="H22" s="247"/>
      <c r="I22" s="248"/>
      <c r="J22" s="418" t="s">
        <v>1215</v>
      </c>
      <c r="K22" s="422" t="s">
        <v>2002</v>
      </c>
    </row>
    <row r="23" spans="1:11" ht="16.5" customHeight="1">
      <c r="A23" s="407">
        <v>14</v>
      </c>
      <c r="B23" s="245" t="s">
        <v>23</v>
      </c>
      <c r="C23" s="246" t="s">
        <v>24</v>
      </c>
      <c r="D23" s="246" t="s">
        <v>199</v>
      </c>
      <c r="E23" s="409"/>
      <c r="F23" s="410" t="s">
        <v>11</v>
      </c>
      <c r="G23" s="201"/>
      <c r="H23" s="423" t="s">
        <v>200</v>
      </c>
      <c r="I23" s="248"/>
      <c r="J23" s="424" t="s">
        <v>1216</v>
      </c>
      <c r="K23" s="412" t="s">
        <v>1218</v>
      </c>
    </row>
    <row r="24" spans="1:11" ht="16.5" customHeight="1">
      <c r="A24" s="407">
        <v>15</v>
      </c>
      <c r="B24" s="245" t="s">
        <v>23</v>
      </c>
      <c r="C24" s="246" t="s">
        <v>24</v>
      </c>
      <c r="D24" s="246" t="s">
        <v>201</v>
      </c>
      <c r="E24" s="409"/>
      <c r="F24" s="410" t="s">
        <v>11</v>
      </c>
      <c r="G24" s="409"/>
      <c r="H24" s="423" t="s">
        <v>202</v>
      </c>
      <c r="I24" s="247"/>
      <c r="J24" s="424" t="s">
        <v>203</v>
      </c>
      <c r="K24" s="425" t="s">
        <v>2748</v>
      </c>
    </row>
    <row r="25" spans="1:11" ht="16.5" customHeight="1">
      <c r="A25" s="407">
        <v>16</v>
      </c>
      <c r="B25" s="245" t="s">
        <v>23</v>
      </c>
      <c r="C25" s="246" t="s">
        <v>188</v>
      </c>
      <c r="D25" s="246" t="s">
        <v>1907</v>
      </c>
      <c r="E25" s="409"/>
      <c r="F25" s="426" t="s">
        <v>6</v>
      </c>
      <c r="G25" s="201"/>
      <c r="H25" s="247"/>
      <c r="I25" s="248"/>
      <c r="J25" s="418" t="s">
        <v>1264</v>
      </c>
      <c r="K25" s="412"/>
    </row>
    <row r="26" spans="1:11" ht="16.5" customHeight="1">
      <c r="A26" s="407">
        <v>17</v>
      </c>
      <c r="B26" s="245" t="s">
        <v>23</v>
      </c>
      <c r="C26" s="246" t="s">
        <v>188</v>
      </c>
      <c r="D26" s="246" t="s">
        <v>204</v>
      </c>
      <c r="E26" s="409"/>
      <c r="F26" s="410" t="s">
        <v>11</v>
      </c>
      <c r="G26" s="201"/>
      <c r="H26" s="247"/>
      <c r="I26" s="248"/>
      <c r="J26" s="418" t="s">
        <v>1220</v>
      </c>
      <c r="K26" s="412"/>
    </row>
    <row r="27" spans="1:11" ht="16.5" customHeight="1">
      <c r="A27" s="407">
        <v>18</v>
      </c>
      <c r="B27" s="245" t="s">
        <v>23</v>
      </c>
      <c r="C27" s="246" t="s">
        <v>188</v>
      </c>
      <c r="D27" s="246" t="s">
        <v>205</v>
      </c>
      <c r="E27" s="409"/>
      <c r="F27" s="410" t="s">
        <v>11</v>
      </c>
      <c r="G27" s="521" t="s">
        <v>2215</v>
      </c>
      <c r="H27" s="409"/>
      <c r="I27" s="413"/>
      <c r="J27" s="418" t="s">
        <v>2214</v>
      </c>
      <c r="K27" s="412"/>
    </row>
    <row r="28" spans="1:11" ht="16.5" customHeight="1">
      <c r="A28" s="407">
        <v>19</v>
      </c>
      <c r="B28" s="245" t="s">
        <v>23</v>
      </c>
      <c r="C28" s="246" t="s">
        <v>188</v>
      </c>
      <c r="D28" s="246" t="s">
        <v>206</v>
      </c>
      <c r="E28" s="409"/>
      <c r="F28" s="410" t="s">
        <v>11</v>
      </c>
      <c r="G28" s="522" t="s">
        <v>2216</v>
      </c>
      <c r="H28" s="409"/>
      <c r="I28" s="413"/>
      <c r="J28" s="418" t="s">
        <v>1265</v>
      </c>
      <c r="K28" s="412"/>
    </row>
    <row r="29" spans="1:11" ht="16.5" customHeight="1">
      <c r="A29" s="407">
        <v>20</v>
      </c>
      <c r="B29" s="245" t="s">
        <v>23</v>
      </c>
      <c r="C29" s="246" t="s">
        <v>207</v>
      </c>
      <c r="D29" s="246" t="s">
        <v>208</v>
      </c>
      <c r="E29" s="535" t="s">
        <v>2300</v>
      </c>
      <c r="F29" s="410" t="s">
        <v>11</v>
      </c>
      <c r="G29" s="201"/>
      <c r="H29" s="247"/>
      <c r="I29" s="248"/>
      <c r="J29" s="418" t="s">
        <v>2301</v>
      </c>
      <c r="K29" s="428"/>
    </row>
    <row r="30" spans="1:11" ht="16.5" customHeight="1">
      <c r="A30" s="407">
        <v>21</v>
      </c>
      <c r="B30" s="245" t="s">
        <v>23</v>
      </c>
      <c r="C30" s="246" t="s">
        <v>207</v>
      </c>
      <c r="D30" s="246" t="s">
        <v>210</v>
      </c>
      <c r="E30" s="245" t="s">
        <v>211</v>
      </c>
      <c r="F30" s="410" t="s">
        <v>11</v>
      </c>
      <c r="G30" s="201"/>
      <c r="H30" s="247"/>
      <c r="I30" s="248"/>
      <c r="J30" s="418" t="s">
        <v>1219</v>
      </c>
      <c r="K30" s="412"/>
    </row>
    <row r="31" spans="1:11" ht="16.5" customHeight="1">
      <c r="A31" s="407">
        <v>22</v>
      </c>
      <c r="B31" s="245" t="s">
        <v>23</v>
      </c>
      <c r="C31" s="246" t="s">
        <v>207</v>
      </c>
      <c r="D31" s="416" t="s">
        <v>1416</v>
      </c>
      <c r="E31" s="409"/>
      <c r="F31" s="410" t="s">
        <v>11</v>
      </c>
      <c r="G31" s="201"/>
      <c r="H31" s="247"/>
      <c r="I31" s="248"/>
      <c r="J31" s="429" t="s">
        <v>1997</v>
      </c>
      <c r="K31" s="430"/>
    </row>
    <row r="32" spans="1:11" ht="16.5" customHeight="1">
      <c r="A32" s="407">
        <v>23</v>
      </c>
      <c r="B32" s="245" t="s">
        <v>23</v>
      </c>
      <c r="C32" s="246" t="s">
        <v>207</v>
      </c>
      <c r="D32" s="246" t="s">
        <v>214</v>
      </c>
      <c r="E32" s="245" t="s">
        <v>215</v>
      </c>
      <c r="F32" s="410" t="s">
        <v>11</v>
      </c>
      <c r="G32" s="201"/>
      <c r="H32" s="247"/>
      <c r="I32" s="248"/>
      <c r="J32" s="799" t="s">
        <v>2302</v>
      </c>
      <c r="K32" s="802"/>
    </row>
    <row r="33" spans="1:11" ht="16.5" customHeight="1">
      <c r="A33" s="407">
        <v>24</v>
      </c>
      <c r="B33" s="245" t="s">
        <v>23</v>
      </c>
      <c r="C33" s="246" t="s">
        <v>207</v>
      </c>
      <c r="D33" s="246" t="s">
        <v>216</v>
      </c>
      <c r="E33" s="245" t="s">
        <v>62</v>
      </c>
      <c r="F33" s="410" t="s">
        <v>11</v>
      </c>
      <c r="G33" s="201"/>
      <c r="H33" s="247"/>
      <c r="I33" s="248"/>
      <c r="J33" s="800"/>
      <c r="K33" s="802"/>
    </row>
    <row r="34" spans="1:11" ht="16.5" customHeight="1">
      <c r="A34" s="407">
        <v>25</v>
      </c>
      <c r="B34" s="245" t="s">
        <v>23</v>
      </c>
      <c r="C34" s="246" t="s">
        <v>207</v>
      </c>
      <c r="D34" s="246" t="s">
        <v>217</v>
      </c>
      <c r="E34" s="245" t="s">
        <v>62</v>
      </c>
      <c r="F34" s="410" t="s">
        <v>11</v>
      </c>
      <c r="G34" s="201"/>
      <c r="H34" s="247"/>
      <c r="I34" s="248"/>
      <c r="J34" s="800"/>
      <c r="K34" s="802"/>
    </row>
    <row r="35" spans="1:11" ht="16.5" customHeight="1">
      <c r="A35" s="407">
        <v>26</v>
      </c>
      <c r="B35" s="245" t="s">
        <v>23</v>
      </c>
      <c r="C35" s="246" t="s">
        <v>207</v>
      </c>
      <c r="D35" s="246" t="s">
        <v>218</v>
      </c>
      <c r="E35" s="245" t="s">
        <v>62</v>
      </c>
      <c r="F35" s="410" t="s">
        <v>11</v>
      </c>
      <c r="G35" s="201"/>
      <c r="H35" s="247"/>
      <c r="I35" s="248"/>
      <c r="J35" s="800"/>
      <c r="K35" s="802"/>
    </row>
    <row r="36" spans="1:11" ht="16.5" customHeight="1">
      <c r="A36" s="407">
        <v>27</v>
      </c>
      <c r="B36" s="245" t="s">
        <v>23</v>
      </c>
      <c r="C36" s="246" t="s">
        <v>207</v>
      </c>
      <c r="D36" s="246" t="s">
        <v>219</v>
      </c>
      <c r="E36" s="245" t="s">
        <v>62</v>
      </c>
      <c r="F36" s="410" t="s">
        <v>11</v>
      </c>
      <c r="G36" s="201"/>
      <c r="H36" s="247"/>
      <c r="I36" s="248"/>
      <c r="J36" s="800"/>
      <c r="K36" s="802"/>
    </row>
    <row r="37" spans="1:11" ht="16.5" customHeight="1">
      <c r="A37" s="407">
        <v>28</v>
      </c>
      <c r="B37" s="245" t="s">
        <v>23</v>
      </c>
      <c r="C37" s="246" t="s">
        <v>207</v>
      </c>
      <c r="D37" s="246" t="s">
        <v>220</v>
      </c>
      <c r="E37" s="245" t="s">
        <v>62</v>
      </c>
      <c r="F37" s="410" t="s">
        <v>11</v>
      </c>
      <c r="G37" s="201"/>
      <c r="H37" s="247"/>
      <c r="I37" s="248"/>
      <c r="J37" s="800"/>
      <c r="K37" s="802"/>
    </row>
    <row r="38" spans="1:11" ht="16.5" customHeight="1">
      <c r="A38" s="407">
        <v>29</v>
      </c>
      <c r="B38" s="245"/>
      <c r="C38" s="246" t="s">
        <v>207</v>
      </c>
      <c r="D38" s="246" t="s">
        <v>2068</v>
      </c>
      <c r="E38" s="245"/>
      <c r="F38" s="410" t="s">
        <v>11</v>
      </c>
      <c r="G38" s="201"/>
      <c r="H38" s="247"/>
      <c r="I38" s="248"/>
      <c r="J38" s="249"/>
      <c r="K38" s="383" t="s">
        <v>2058</v>
      </c>
    </row>
    <row r="39" spans="1:11" ht="16.5" customHeight="1">
      <c r="A39" s="407">
        <v>30</v>
      </c>
      <c r="B39" s="245" t="s">
        <v>23</v>
      </c>
      <c r="C39" s="246" t="s">
        <v>24</v>
      </c>
      <c r="D39" s="246" t="s">
        <v>221</v>
      </c>
      <c r="E39" s="409"/>
      <c r="F39" s="410" t="s">
        <v>11</v>
      </c>
      <c r="G39" s="201"/>
      <c r="H39" s="245" t="s">
        <v>1221</v>
      </c>
      <c r="I39" s="248"/>
      <c r="J39" s="411"/>
      <c r="K39" s="412"/>
    </row>
    <row r="40" spans="1:11" ht="16.5" customHeight="1">
      <c r="A40" s="407">
        <v>31</v>
      </c>
      <c r="B40" s="245" t="s">
        <v>23</v>
      </c>
      <c r="C40" s="246" t="s">
        <v>24</v>
      </c>
      <c r="D40" s="246" t="s">
        <v>222</v>
      </c>
      <c r="E40" s="409"/>
      <c r="F40" s="410" t="s">
        <v>11</v>
      </c>
      <c r="G40" s="201"/>
      <c r="H40" s="245" t="s">
        <v>1222</v>
      </c>
      <c r="I40" s="248"/>
      <c r="J40" s="411"/>
      <c r="K40" s="412"/>
    </row>
    <row r="41" spans="1:11" ht="16.5" customHeight="1">
      <c r="A41" s="407">
        <v>32</v>
      </c>
      <c r="B41" s="245" t="s">
        <v>23</v>
      </c>
      <c r="C41" s="246" t="s">
        <v>24</v>
      </c>
      <c r="D41" s="246" t="s">
        <v>223</v>
      </c>
      <c r="E41" s="409"/>
      <c r="F41" s="410" t="s">
        <v>11</v>
      </c>
      <c r="G41" s="201" t="s">
        <v>224</v>
      </c>
      <c r="H41" s="245"/>
      <c r="I41" s="248"/>
      <c r="J41" s="411" t="s">
        <v>1714</v>
      </c>
      <c r="K41" s="431"/>
    </row>
    <row r="42" spans="1:11" ht="16.5" customHeight="1">
      <c r="A42" s="407">
        <v>33</v>
      </c>
      <c r="B42" s="245" t="s">
        <v>23</v>
      </c>
      <c r="C42" s="246" t="s">
        <v>24</v>
      </c>
      <c r="D42" s="246" t="s">
        <v>225</v>
      </c>
      <c r="E42" s="409"/>
      <c r="F42" s="410" t="s">
        <v>11</v>
      </c>
      <c r="G42" s="432"/>
      <c r="H42" s="409"/>
      <c r="I42" s="248"/>
      <c r="J42" s="418" t="s">
        <v>1411</v>
      </c>
      <c r="K42" s="804"/>
    </row>
    <row r="43" spans="1:11" ht="16.5" customHeight="1">
      <c r="A43" s="407">
        <v>34</v>
      </c>
      <c r="B43" s="245" t="s">
        <v>23</v>
      </c>
      <c r="C43" s="246" t="s">
        <v>24</v>
      </c>
      <c r="D43" s="246" t="s">
        <v>226</v>
      </c>
      <c r="E43" s="409"/>
      <c r="F43" s="410" t="s">
        <v>11</v>
      </c>
      <c r="G43" s="420" t="s">
        <v>227</v>
      </c>
      <c r="H43" s="797" t="s">
        <v>228</v>
      </c>
      <c r="I43" s="248"/>
      <c r="J43" s="418" t="s">
        <v>1410</v>
      </c>
      <c r="K43" s="805"/>
    </row>
    <row r="44" spans="1:11" ht="16.5" customHeight="1">
      <c r="A44" s="407">
        <v>35</v>
      </c>
      <c r="B44" s="245" t="s">
        <v>23</v>
      </c>
      <c r="C44" s="246" t="s">
        <v>24</v>
      </c>
      <c r="D44" s="246" t="s">
        <v>229</v>
      </c>
      <c r="E44" s="409"/>
      <c r="F44" s="410" t="s">
        <v>11</v>
      </c>
      <c r="G44" s="434" t="s">
        <v>227</v>
      </c>
      <c r="H44" s="798"/>
      <c r="I44" s="248"/>
      <c r="J44" s="418" t="s">
        <v>230</v>
      </c>
      <c r="K44" s="805"/>
    </row>
    <row r="45" spans="1:11" ht="16.5" customHeight="1">
      <c r="A45" s="407">
        <v>36</v>
      </c>
      <c r="B45" s="245" t="s">
        <v>23</v>
      </c>
      <c r="C45" s="246" t="s">
        <v>24</v>
      </c>
      <c r="D45" s="246" t="s">
        <v>231</v>
      </c>
      <c r="E45" s="409"/>
      <c r="F45" s="410" t="s">
        <v>11</v>
      </c>
      <c r="G45" s="420" t="s">
        <v>232</v>
      </c>
      <c r="H45" s="797" t="s">
        <v>233</v>
      </c>
      <c r="I45" s="248"/>
      <c r="J45" s="418" t="s">
        <v>234</v>
      </c>
      <c r="K45" s="412"/>
    </row>
    <row r="46" spans="1:11" ht="16.5" customHeight="1">
      <c r="A46" s="407">
        <v>37</v>
      </c>
      <c r="B46" s="245" t="s">
        <v>23</v>
      </c>
      <c r="C46" s="246" t="s">
        <v>24</v>
      </c>
      <c r="D46" s="246" t="s">
        <v>235</v>
      </c>
      <c r="E46" s="409"/>
      <c r="F46" s="410" t="s">
        <v>11</v>
      </c>
      <c r="G46" s="436" t="s">
        <v>232</v>
      </c>
      <c r="H46" s="798"/>
      <c r="I46" s="248"/>
      <c r="J46" s="418" t="s">
        <v>236</v>
      </c>
      <c r="K46" s="412"/>
    </row>
    <row r="47" spans="1:11" ht="16.5" customHeight="1">
      <c r="A47" s="407">
        <v>38</v>
      </c>
      <c r="B47" s="245" t="s">
        <v>23</v>
      </c>
      <c r="C47" s="246" t="s">
        <v>24</v>
      </c>
      <c r="D47" s="246" t="s">
        <v>237</v>
      </c>
      <c r="E47" s="409"/>
      <c r="F47" s="410" t="s">
        <v>11</v>
      </c>
      <c r="G47" s="420" t="s">
        <v>238</v>
      </c>
      <c r="H47" s="797" t="s">
        <v>239</v>
      </c>
      <c r="I47" s="248"/>
      <c r="J47" s="418" t="s">
        <v>240</v>
      </c>
      <c r="K47" s="412"/>
    </row>
    <row r="48" spans="1:11" ht="16.5" customHeight="1">
      <c r="A48" s="407">
        <v>39</v>
      </c>
      <c r="B48" s="245" t="s">
        <v>23</v>
      </c>
      <c r="C48" s="246" t="s">
        <v>24</v>
      </c>
      <c r="D48" s="246" t="s">
        <v>241</v>
      </c>
      <c r="E48" s="409"/>
      <c r="F48" s="410" t="s">
        <v>11</v>
      </c>
      <c r="G48" s="436" t="s">
        <v>242</v>
      </c>
      <c r="H48" s="798"/>
      <c r="I48" s="248"/>
      <c r="J48" s="418" t="s">
        <v>243</v>
      </c>
      <c r="K48" s="412"/>
    </row>
    <row r="49" spans="1:11" ht="16.5" customHeight="1">
      <c r="A49" s="407">
        <v>40</v>
      </c>
      <c r="B49" s="245" t="s">
        <v>23</v>
      </c>
      <c r="C49" s="246" t="s">
        <v>24</v>
      </c>
      <c r="D49" s="246" t="s">
        <v>244</v>
      </c>
      <c r="E49" s="409"/>
      <c r="F49" s="410" t="s">
        <v>11</v>
      </c>
      <c r="G49" s="420" t="s">
        <v>245</v>
      </c>
      <c r="H49" s="797" t="s">
        <v>246</v>
      </c>
      <c r="I49" s="248"/>
      <c r="J49" s="418" t="s">
        <v>1414</v>
      </c>
      <c r="K49" s="412"/>
    </row>
    <row r="50" spans="1:11" ht="16.5" customHeight="1">
      <c r="A50" s="407">
        <v>41</v>
      </c>
      <c r="B50" s="245" t="s">
        <v>23</v>
      </c>
      <c r="C50" s="246" t="s">
        <v>24</v>
      </c>
      <c r="D50" s="246" t="s">
        <v>247</v>
      </c>
      <c r="E50" s="409"/>
      <c r="F50" s="410" t="s">
        <v>11</v>
      </c>
      <c r="G50" s="436" t="s">
        <v>248</v>
      </c>
      <c r="H50" s="798"/>
      <c r="I50" s="248"/>
      <c r="J50" s="418" t="s">
        <v>249</v>
      </c>
      <c r="K50" s="412"/>
    </row>
    <row r="51" spans="1:11" ht="16.5" customHeight="1">
      <c r="A51" s="407">
        <v>42</v>
      </c>
      <c r="B51" s="245" t="s">
        <v>23</v>
      </c>
      <c r="C51" s="246" t="s">
        <v>24</v>
      </c>
      <c r="D51" s="246" t="s">
        <v>250</v>
      </c>
      <c r="E51" s="409"/>
      <c r="F51" s="410" t="s">
        <v>11</v>
      </c>
      <c r="G51" s="420" t="s">
        <v>251</v>
      </c>
      <c r="H51" s="797" t="s">
        <v>252</v>
      </c>
      <c r="I51" s="248"/>
      <c r="J51" s="418" t="s">
        <v>253</v>
      </c>
      <c r="K51" s="412"/>
    </row>
    <row r="52" spans="1:11" ht="16.5" customHeight="1">
      <c r="A52" s="407">
        <v>43</v>
      </c>
      <c r="B52" s="245" t="s">
        <v>23</v>
      </c>
      <c r="C52" s="246" t="s">
        <v>24</v>
      </c>
      <c r="D52" s="246" t="s">
        <v>254</v>
      </c>
      <c r="E52" s="409"/>
      <c r="F52" s="410" t="s">
        <v>11</v>
      </c>
      <c r="G52" s="436" t="s">
        <v>252</v>
      </c>
      <c r="H52" s="798"/>
      <c r="I52" s="248"/>
      <c r="J52" s="418" t="s">
        <v>255</v>
      </c>
      <c r="K52" s="412"/>
    </row>
    <row r="53" spans="1:11" ht="16.5" customHeight="1">
      <c r="A53" s="407">
        <v>44</v>
      </c>
      <c r="B53" s="245" t="s">
        <v>23</v>
      </c>
      <c r="C53" s="246" t="s">
        <v>24</v>
      </c>
      <c r="D53" s="246" t="s">
        <v>256</v>
      </c>
      <c r="E53" s="409"/>
      <c r="F53" s="410" t="s">
        <v>11</v>
      </c>
      <c r="G53" s="420" t="s">
        <v>257</v>
      </c>
      <c r="H53" s="797" t="s">
        <v>257</v>
      </c>
      <c r="I53" s="248"/>
      <c r="J53" s="418" t="s">
        <v>258</v>
      </c>
      <c r="K53" s="412"/>
    </row>
    <row r="54" spans="1:11" ht="16.5" customHeight="1">
      <c r="A54" s="407">
        <v>45</v>
      </c>
      <c r="B54" s="245" t="s">
        <v>23</v>
      </c>
      <c r="C54" s="246" t="s">
        <v>24</v>
      </c>
      <c r="D54" s="246" t="s">
        <v>259</v>
      </c>
      <c r="E54" s="409"/>
      <c r="F54" s="410" t="s">
        <v>11</v>
      </c>
      <c r="G54" s="436" t="s">
        <v>257</v>
      </c>
      <c r="H54" s="798"/>
      <c r="I54" s="248"/>
      <c r="J54" s="418" t="s">
        <v>260</v>
      </c>
      <c r="K54" s="412"/>
    </row>
    <row r="55" spans="1:11" ht="16.5" customHeight="1">
      <c r="A55" s="407">
        <v>46</v>
      </c>
      <c r="B55" s="245" t="s">
        <v>23</v>
      </c>
      <c r="C55" s="246" t="s">
        <v>24</v>
      </c>
      <c r="D55" s="246" t="s">
        <v>261</v>
      </c>
      <c r="E55" s="409"/>
      <c r="F55" s="410" t="s">
        <v>11</v>
      </c>
      <c r="G55" s="436" t="s">
        <v>232</v>
      </c>
      <c r="H55" s="409"/>
      <c r="I55" s="248"/>
      <c r="J55" s="418" t="s">
        <v>1621</v>
      </c>
      <c r="K55" s="437" t="s">
        <v>262</v>
      </c>
    </row>
    <row r="56" spans="1:11" ht="16.5" customHeight="1">
      <c r="A56" s="407">
        <v>47</v>
      </c>
      <c r="B56" s="245" t="s">
        <v>23</v>
      </c>
      <c r="C56" s="246" t="s">
        <v>24</v>
      </c>
      <c r="D56" s="246" t="s">
        <v>263</v>
      </c>
      <c r="E56" s="409"/>
      <c r="F56" s="410" t="s">
        <v>11</v>
      </c>
      <c r="G56" s="201"/>
      <c r="H56" s="438" t="s">
        <v>264</v>
      </c>
      <c r="I56" s="248"/>
      <c r="J56" s="418" t="s">
        <v>1622</v>
      </c>
      <c r="K56" s="412"/>
    </row>
    <row r="57" spans="1:11" ht="16.5" customHeight="1">
      <c r="A57" s="407">
        <v>48</v>
      </c>
      <c r="B57" s="245" t="s">
        <v>23</v>
      </c>
      <c r="C57" s="246" t="s">
        <v>24</v>
      </c>
      <c r="D57" s="246" t="s">
        <v>265</v>
      </c>
      <c r="E57" s="409"/>
      <c r="F57" s="410" t="s">
        <v>11</v>
      </c>
      <c r="G57" s="420" t="s">
        <v>266</v>
      </c>
      <c r="H57" s="803" t="s">
        <v>267</v>
      </c>
      <c r="I57" s="248"/>
      <c r="J57" s="418" t="s">
        <v>268</v>
      </c>
      <c r="K57" s="412"/>
    </row>
    <row r="58" spans="1:11" ht="16.5" customHeight="1">
      <c r="A58" s="407">
        <v>49</v>
      </c>
      <c r="B58" s="245" t="s">
        <v>23</v>
      </c>
      <c r="C58" s="246" t="s">
        <v>24</v>
      </c>
      <c r="D58" s="246" t="s">
        <v>269</v>
      </c>
      <c r="E58" s="409"/>
      <c r="F58" s="410" t="s">
        <v>11</v>
      </c>
      <c r="G58" s="436" t="s">
        <v>270</v>
      </c>
      <c r="H58" s="798"/>
      <c r="I58" s="248"/>
      <c r="J58" s="418" t="s">
        <v>271</v>
      </c>
      <c r="K58" s="412"/>
    </row>
    <row r="59" spans="1:11" ht="16.5" customHeight="1">
      <c r="A59" s="407">
        <v>50</v>
      </c>
      <c r="B59" s="245" t="s">
        <v>23</v>
      </c>
      <c r="C59" s="246" t="s">
        <v>24</v>
      </c>
      <c r="D59" s="246" t="s">
        <v>272</v>
      </c>
      <c r="E59" s="409"/>
      <c r="F59" s="410" t="s">
        <v>11</v>
      </c>
      <c r="G59" s="436" t="s">
        <v>273</v>
      </c>
      <c r="H59" s="245" t="s">
        <v>274</v>
      </c>
      <c r="I59" s="414" t="s">
        <v>275</v>
      </c>
      <c r="J59" s="418" t="s">
        <v>276</v>
      </c>
      <c r="K59" s="412"/>
    </row>
    <row r="60" spans="1:11" ht="16.5" customHeight="1">
      <c r="A60" s="407">
        <v>51</v>
      </c>
      <c r="B60" s="245" t="s">
        <v>23</v>
      </c>
      <c r="C60" s="246" t="s">
        <v>24</v>
      </c>
      <c r="D60" s="246" t="s">
        <v>277</v>
      </c>
      <c r="E60" s="409"/>
      <c r="F60" s="410" t="s">
        <v>11</v>
      </c>
      <c r="G60" s="201"/>
      <c r="H60" s="245" t="s">
        <v>278</v>
      </c>
      <c r="I60" s="248"/>
      <c r="J60" s="411"/>
      <c r="K60" s="801"/>
    </row>
    <row r="61" spans="1:11" ht="16.5" customHeight="1">
      <c r="A61" s="407">
        <v>52</v>
      </c>
      <c r="B61" s="245" t="s">
        <v>23</v>
      </c>
      <c r="C61" s="246" t="s">
        <v>24</v>
      </c>
      <c r="D61" s="246" t="s">
        <v>279</v>
      </c>
      <c r="E61" s="409"/>
      <c r="F61" s="410" t="s">
        <v>11</v>
      </c>
      <c r="G61" s="201"/>
      <c r="H61" s="245" t="s">
        <v>280</v>
      </c>
      <c r="I61" s="248"/>
      <c r="J61" s="411"/>
      <c r="K61" s="801"/>
    </row>
    <row r="62" spans="1:11" ht="16.5" customHeight="1">
      <c r="A62" s="407">
        <v>53</v>
      </c>
      <c r="B62" s="433" t="s">
        <v>23</v>
      </c>
      <c r="C62" s="246" t="s">
        <v>24</v>
      </c>
      <c r="D62" s="246" t="s">
        <v>2081</v>
      </c>
      <c r="E62" s="435"/>
      <c r="F62" s="410" t="s">
        <v>11</v>
      </c>
      <c r="G62" s="201"/>
      <c r="H62" s="495" t="s">
        <v>2081</v>
      </c>
      <c r="I62" s="248"/>
      <c r="J62" s="411"/>
      <c r="K62" s="496" t="s">
        <v>2082</v>
      </c>
    </row>
    <row r="63" spans="1:11" ht="16.5" customHeight="1">
      <c r="A63" s="407">
        <v>54</v>
      </c>
      <c r="B63" s="245" t="s">
        <v>23</v>
      </c>
      <c r="C63" s="246" t="s">
        <v>24</v>
      </c>
      <c r="D63" s="246" t="s">
        <v>281</v>
      </c>
      <c r="E63" s="409"/>
      <c r="F63" s="410" t="s">
        <v>11</v>
      </c>
      <c r="G63" s="201"/>
      <c r="H63" s="245" t="s">
        <v>282</v>
      </c>
      <c r="I63" s="248"/>
      <c r="J63" s="414" t="s">
        <v>1682</v>
      </c>
      <c r="K63" s="439"/>
    </row>
    <row r="64" spans="1:11" ht="16.5" customHeight="1">
      <c r="A64" s="407">
        <v>55</v>
      </c>
      <c r="B64" s="245" t="s">
        <v>23</v>
      </c>
      <c r="C64" s="246" t="s">
        <v>24</v>
      </c>
      <c r="D64" s="246" t="s">
        <v>283</v>
      </c>
      <c r="E64" s="409"/>
      <c r="F64" s="410" t="s">
        <v>11</v>
      </c>
      <c r="G64" s="201"/>
      <c r="H64" s="409"/>
      <c r="I64" s="248"/>
      <c r="J64" s="411"/>
      <c r="K64" s="439"/>
    </row>
    <row r="65" spans="1:11" ht="16.5" customHeight="1">
      <c r="A65" s="407">
        <v>56</v>
      </c>
      <c r="B65" s="245" t="s">
        <v>23</v>
      </c>
      <c r="C65" s="246" t="s">
        <v>284</v>
      </c>
      <c r="D65" s="246" t="s">
        <v>1262</v>
      </c>
      <c r="E65" s="409"/>
      <c r="F65" s="410" t="s">
        <v>11</v>
      </c>
      <c r="G65" s="201"/>
      <c r="H65" s="409"/>
      <c r="I65" s="248"/>
      <c r="J65" s="418" t="s">
        <v>1246</v>
      </c>
      <c r="K65" s="440" t="s">
        <v>2766</v>
      </c>
    </row>
    <row r="66" spans="1:11" ht="16.5" customHeight="1">
      <c r="A66" s="407">
        <v>57</v>
      </c>
      <c r="B66" s="600" t="s">
        <v>23</v>
      </c>
      <c r="C66" s="246" t="s">
        <v>285</v>
      </c>
      <c r="D66" s="606" t="s">
        <v>2750</v>
      </c>
      <c r="E66" s="602"/>
      <c r="F66" s="204" t="s">
        <v>3243</v>
      </c>
      <c r="G66" s="603"/>
      <c r="H66" s="602"/>
      <c r="I66" s="604"/>
      <c r="J66" s="610" t="s">
        <v>3236</v>
      </c>
      <c r="K66" s="605"/>
    </row>
    <row r="67" spans="1:11" ht="16.5" customHeight="1">
      <c r="A67" s="407">
        <v>58</v>
      </c>
      <c r="B67" s="600" t="s">
        <v>23</v>
      </c>
      <c r="C67" s="246" t="s">
        <v>285</v>
      </c>
      <c r="D67" s="606" t="s">
        <v>2751</v>
      </c>
      <c r="E67" s="602"/>
      <c r="F67" s="204" t="s">
        <v>3243</v>
      </c>
      <c r="G67" s="603"/>
      <c r="H67" s="602"/>
      <c r="I67" s="604"/>
      <c r="J67" s="610" t="s">
        <v>3237</v>
      </c>
      <c r="K67" s="605"/>
    </row>
    <row r="68" spans="1:11" ht="16.5" customHeight="1">
      <c r="A68" s="407">
        <v>59</v>
      </c>
      <c r="B68" s="600" t="s">
        <v>23</v>
      </c>
      <c r="C68" s="246" t="s">
        <v>285</v>
      </c>
      <c r="D68" s="246" t="s">
        <v>1846</v>
      </c>
      <c r="E68" s="409"/>
      <c r="F68" s="204" t="s">
        <v>3243</v>
      </c>
      <c r="G68" s="201"/>
      <c r="H68" s="201"/>
      <c r="I68" s="248"/>
      <c r="J68" s="414" t="s">
        <v>2913</v>
      </c>
      <c r="K68" s="441"/>
    </row>
    <row r="69" spans="1:11" ht="16.5" customHeight="1">
      <c r="A69" s="407">
        <v>60</v>
      </c>
      <c r="B69" s="245" t="s">
        <v>23</v>
      </c>
      <c r="C69" s="246" t="s">
        <v>285</v>
      </c>
      <c r="D69" s="246" t="s">
        <v>286</v>
      </c>
      <c r="E69" s="409"/>
      <c r="F69" s="204" t="s">
        <v>3243</v>
      </c>
      <c r="G69" s="201"/>
      <c r="H69" s="438" t="s">
        <v>287</v>
      </c>
      <c r="I69" s="248"/>
      <c r="J69" s="414" t="s">
        <v>3015</v>
      </c>
      <c r="K69" s="439"/>
    </row>
    <row r="70" spans="1:11" ht="16.5" customHeight="1">
      <c r="A70" s="407">
        <v>61</v>
      </c>
      <c r="B70" s="245" t="s">
        <v>23</v>
      </c>
      <c r="C70" s="246" t="s">
        <v>285</v>
      </c>
      <c r="D70" s="246" t="s">
        <v>288</v>
      </c>
      <c r="E70" s="613" t="s">
        <v>3212</v>
      </c>
      <c r="F70" s="204" t="s">
        <v>3243</v>
      </c>
      <c r="G70" s="201"/>
      <c r="H70" s="245" t="s">
        <v>289</v>
      </c>
      <c r="I70" s="248"/>
      <c r="J70" s="414" t="s">
        <v>2916</v>
      </c>
      <c r="K70" s="443" t="s">
        <v>2954</v>
      </c>
    </row>
    <row r="71" spans="1:11" ht="16.5" customHeight="1">
      <c r="A71" s="407">
        <v>62</v>
      </c>
      <c r="B71" s="245" t="s">
        <v>23</v>
      </c>
      <c r="C71" s="246" t="s">
        <v>285</v>
      </c>
      <c r="D71" s="246" t="s">
        <v>291</v>
      </c>
      <c r="E71" s="245" t="s">
        <v>89</v>
      </c>
      <c r="F71" s="410" t="s">
        <v>11</v>
      </c>
      <c r="G71" s="201"/>
      <c r="H71" s="245" t="s">
        <v>292</v>
      </c>
      <c r="I71" s="248"/>
      <c r="J71" s="413"/>
      <c r="K71" s="442" t="s">
        <v>293</v>
      </c>
    </row>
    <row r="72" spans="1:11" ht="16.5" customHeight="1">
      <c r="A72" s="407">
        <v>63</v>
      </c>
      <c r="B72" s="245" t="s">
        <v>23</v>
      </c>
      <c r="C72" s="246" t="s">
        <v>285</v>
      </c>
      <c r="D72" s="246" t="s">
        <v>294</v>
      </c>
      <c r="E72" s="245" t="s">
        <v>71</v>
      </c>
      <c r="F72" s="410" t="s">
        <v>11</v>
      </c>
      <c r="G72" s="201"/>
      <c r="H72" s="613" t="s">
        <v>294</v>
      </c>
      <c r="I72" s="248"/>
      <c r="J72" s="414" t="s">
        <v>3014</v>
      </c>
      <c r="K72" s="442" t="s">
        <v>295</v>
      </c>
    </row>
    <row r="73" spans="1:11" ht="16.5" customHeight="1">
      <c r="A73" s="407">
        <v>64</v>
      </c>
      <c r="B73" s="245" t="s">
        <v>23</v>
      </c>
      <c r="C73" s="246" t="s">
        <v>285</v>
      </c>
      <c r="D73" s="246" t="s">
        <v>296</v>
      </c>
      <c r="E73" s="607" t="s">
        <v>71</v>
      </c>
      <c r="F73" s="410" t="s">
        <v>11</v>
      </c>
      <c r="G73" s="201"/>
      <c r="H73" s="613" t="s">
        <v>296</v>
      </c>
      <c r="I73" s="248"/>
      <c r="J73" s="413" t="s">
        <v>2912</v>
      </c>
      <c r="K73" s="439"/>
    </row>
    <row r="74" spans="1:11" ht="16.5" customHeight="1">
      <c r="A74" s="407">
        <v>65</v>
      </c>
      <c r="B74" s="245" t="s">
        <v>23</v>
      </c>
      <c r="C74" s="246" t="s">
        <v>285</v>
      </c>
      <c r="D74" s="246" t="s">
        <v>297</v>
      </c>
      <c r="E74" s="607" t="s">
        <v>71</v>
      </c>
      <c r="F74" s="410" t="s">
        <v>11</v>
      </c>
      <c r="G74" s="201"/>
      <c r="H74" s="613" t="s">
        <v>297</v>
      </c>
      <c r="I74" s="248"/>
      <c r="J74" s="413" t="s">
        <v>2915</v>
      </c>
      <c r="K74" s="439"/>
    </row>
    <row r="75" spans="1:11" ht="16.5" customHeight="1">
      <c r="A75" s="407">
        <v>66</v>
      </c>
      <c r="B75" s="245" t="s">
        <v>23</v>
      </c>
      <c r="C75" s="246" t="s">
        <v>285</v>
      </c>
      <c r="D75" s="246" t="s">
        <v>298</v>
      </c>
      <c r="E75" s="245" t="s">
        <v>299</v>
      </c>
      <c r="F75" s="410" t="s">
        <v>11</v>
      </c>
      <c r="G75" s="201"/>
      <c r="H75" s="654"/>
      <c r="I75" s="248"/>
      <c r="J75" s="448" t="s">
        <v>1905</v>
      </c>
      <c r="K75" s="608"/>
    </row>
    <row r="76" spans="1:11" ht="16.5" customHeight="1">
      <c r="A76" s="407">
        <v>67</v>
      </c>
      <c r="B76" s="245" t="s">
        <v>23</v>
      </c>
      <c r="C76" s="246" t="s">
        <v>285</v>
      </c>
      <c r="D76" s="246" t="s">
        <v>1114</v>
      </c>
      <c r="E76" s="444" t="s">
        <v>301</v>
      </c>
      <c r="F76" s="410" t="s">
        <v>11</v>
      </c>
      <c r="G76" s="199"/>
      <c r="H76" s="654"/>
      <c r="I76" s="248"/>
      <c r="J76" s="448" t="s">
        <v>3016</v>
      </c>
      <c r="K76" s="608"/>
    </row>
    <row r="77" spans="1:11" ht="16.5" customHeight="1">
      <c r="A77" s="407">
        <v>68</v>
      </c>
      <c r="B77" s="245" t="s">
        <v>23</v>
      </c>
      <c r="C77" s="246" t="s">
        <v>285</v>
      </c>
      <c r="D77" s="246" t="s">
        <v>3021</v>
      </c>
      <c r="E77" s="444" t="s">
        <v>302</v>
      </c>
      <c r="F77" s="410" t="s">
        <v>11</v>
      </c>
      <c r="G77" s="199"/>
      <c r="H77" s="654"/>
      <c r="I77" s="248"/>
      <c r="J77" s="448" t="s">
        <v>3078</v>
      </c>
      <c r="K77" s="656" t="s">
        <v>3017</v>
      </c>
    </row>
    <row r="78" spans="1:11" ht="16.5" customHeight="1">
      <c r="A78" s="407">
        <v>69</v>
      </c>
      <c r="B78" s="245" t="s">
        <v>23</v>
      </c>
      <c r="C78" s="246" t="s">
        <v>285</v>
      </c>
      <c r="D78" s="246" t="s">
        <v>2740</v>
      </c>
      <c r="E78" s="611" t="s">
        <v>2010</v>
      </c>
      <c r="F78" s="410" t="s">
        <v>11</v>
      </c>
      <c r="G78" s="201"/>
      <c r="H78" s="613" t="s">
        <v>3011</v>
      </c>
      <c r="I78" s="248"/>
      <c r="J78" s="414" t="s">
        <v>2761</v>
      </c>
      <c r="K78" s="443" t="s">
        <v>3072</v>
      </c>
    </row>
    <row r="79" spans="1:11" ht="16.5" customHeight="1">
      <c r="A79" s="407">
        <v>70</v>
      </c>
      <c r="B79" s="600" t="s">
        <v>23</v>
      </c>
      <c r="C79" s="246" t="s">
        <v>285</v>
      </c>
      <c r="D79" s="246" t="s">
        <v>2741</v>
      </c>
      <c r="E79" s="611" t="s">
        <v>2010</v>
      </c>
      <c r="F79" s="410" t="s">
        <v>11</v>
      </c>
      <c r="G79" s="603"/>
      <c r="H79" s="613" t="s">
        <v>3012</v>
      </c>
      <c r="I79" s="604"/>
      <c r="J79" s="414" t="s">
        <v>2754</v>
      </c>
      <c r="K79" s="443" t="s">
        <v>3073</v>
      </c>
    </row>
    <row r="80" spans="1:11" ht="16.5" customHeight="1">
      <c r="A80" s="407">
        <v>71</v>
      </c>
      <c r="B80" s="600" t="s">
        <v>23</v>
      </c>
      <c r="C80" s="246" t="s">
        <v>285</v>
      </c>
      <c r="D80" s="246" t="s">
        <v>2742</v>
      </c>
      <c r="E80" s="611" t="s">
        <v>2010</v>
      </c>
      <c r="F80" s="410" t="s">
        <v>11</v>
      </c>
      <c r="G80" s="603"/>
      <c r="H80" s="613" t="s">
        <v>3013</v>
      </c>
      <c r="I80" s="604"/>
      <c r="J80" s="414" t="s">
        <v>2755</v>
      </c>
      <c r="K80" s="443" t="s">
        <v>3074</v>
      </c>
    </row>
    <row r="81" spans="1:11" ht="16.5" customHeight="1">
      <c r="A81" s="407">
        <v>72</v>
      </c>
      <c r="B81" s="600" t="s">
        <v>23</v>
      </c>
      <c r="C81" s="246" t="s">
        <v>285</v>
      </c>
      <c r="D81" s="246" t="s">
        <v>2743</v>
      </c>
      <c r="E81" s="611" t="s">
        <v>2010</v>
      </c>
      <c r="F81" s="410" t="s">
        <v>11</v>
      </c>
      <c r="G81" s="603"/>
      <c r="H81" s="613" t="s">
        <v>2743</v>
      </c>
      <c r="I81" s="604"/>
      <c r="J81" s="414" t="s">
        <v>2756</v>
      </c>
      <c r="K81" s="443" t="s">
        <v>3075</v>
      </c>
    </row>
    <row r="82" spans="1:11" ht="16.5" customHeight="1">
      <c r="A82" s="407">
        <v>73</v>
      </c>
      <c r="B82" s="600" t="s">
        <v>23</v>
      </c>
      <c r="C82" s="246" t="s">
        <v>285</v>
      </c>
      <c r="D82" s="246" t="s">
        <v>2744</v>
      </c>
      <c r="E82" s="611" t="s">
        <v>2010</v>
      </c>
      <c r="F82" s="410" t="s">
        <v>11</v>
      </c>
      <c r="G82" s="603"/>
      <c r="H82" s="613" t="s">
        <v>2744</v>
      </c>
      <c r="I82" s="604"/>
      <c r="J82" s="414" t="s">
        <v>2757</v>
      </c>
      <c r="K82" s="443" t="s">
        <v>3076</v>
      </c>
    </row>
    <row r="83" spans="1:11" ht="16.5" customHeight="1">
      <c r="A83" s="407">
        <v>74</v>
      </c>
      <c r="B83" s="600" t="s">
        <v>23</v>
      </c>
      <c r="C83" s="246" t="s">
        <v>285</v>
      </c>
      <c r="D83" s="246" t="s">
        <v>2745</v>
      </c>
      <c r="E83" s="611" t="s">
        <v>3079</v>
      </c>
      <c r="F83" s="410" t="s">
        <v>11</v>
      </c>
      <c r="G83" s="603"/>
      <c r="H83" s="613" t="s">
        <v>2745</v>
      </c>
      <c r="I83" s="604"/>
      <c r="J83" s="414" t="s">
        <v>2758</v>
      </c>
      <c r="K83" s="443" t="s">
        <v>3077</v>
      </c>
    </row>
    <row r="84" spans="1:11" ht="16.5" customHeight="1">
      <c r="A84" s="407">
        <v>75</v>
      </c>
      <c r="B84" s="600" t="s">
        <v>23</v>
      </c>
      <c r="C84" s="246" t="s">
        <v>285</v>
      </c>
      <c r="D84" s="246" t="s">
        <v>2960</v>
      </c>
      <c r="E84" s="612" t="s">
        <v>2973</v>
      </c>
      <c r="F84" s="410" t="s">
        <v>11</v>
      </c>
      <c r="G84" s="603"/>
      <c r="H84" s="613"/>
      <c r="I84" s="604"/>
      <c r="J84" s="414" t="s">
        <v>2759</v>
      </c>
      <c r="K84" s="443" t="s">
        <v>2764</v>
      </c>
    </row>
    <row r="85" spans="1:11" ht="16.5" customHeight="1">
      <c r="A85" s="407">
        <v>76</v>
      </c>
      <c r="B85" s="600" t="s">
        <v>23</v>
      </c>
      <c r="C85" s="246" t="s">
        <v>285</v>
      </c>
      <c r="D85" s="246" t="s">
        <v>2746</v>
      </c>
      <c r="E85" s="612" t="s">
        <v>1724</v>
      </c>
      <c r="F85" s="410" t="s">
        <v>11</v>
      </c>
      <c r="G85" s="603"/>
      <c r="H85" s="613"/>
      <c r="I85" s="604"/>
      <c r="J85" s="414" t="s">
        <v>2760</v>
      </c>
      <c r="K85" s="443" t="s">
        <v>2764</v>
      </c>
    </row>
    <row r="86" spans="1:11" ht="16.5" customHeight="1">
      <c r="A86" s="407">
        <v>77</v>
      </c>
      <c r="B86" s="648" t="s">
        <v>23</v>
      </c>
      <c r="C86" s="246" t="s">
        <v>285</v>
      </c>
      <c r="D86" s="246" t="s">
        <v>2961</v>
      </c>
      <c r="E86" s="662" t="s">
        <v>3080</v>
      </c>
      <c r="F86" s="410" t="s">
        <v>11</v>
      </c>
      <c r="G86" s="649"/>
      <c r="H86" s="655"/>
      <c r="I86" s="650"/>
      <c r="J86" s="414" t="s">
        <v>2955</v>
      </c>
      <c r="K86" s="657" t="s">
        <v>2958</v>
      </c>
    </row>
    <row r="87" spans="1:11" ht="16.5" customHeight="1">
      <c r="A87" s="407">
        <v>78</v>
      </c>
      <c r="B87" s="600" t="s">
        <v>23</v>
      </c>
      <c r="C87" s="246" t="s">
        <v>285</v>
      </c>
      <c r="D87" s="246" t="s">
        <v>303</v>
      </c>
      <c r="E87" s="245" t="s">
        <v>71</v>
      </c>
      <c r="F87" s="410" t="s">
        <v>11</v>
      </c>
      <c r="G87" s="201"/>
      <c r="H87" s="613" t="s">
        <v>303</v>
      </c>
      <c r="I87" s="248"/>
      <c r="J87" s="414" t="s">
        <v>2739</v>
      </c>
      <c r="K87" s="442" t="s">
        <v>2765</v>
      </c>
    </row>
    <row r="88" spans="1:11" ht="16.5" customHeight="1">
      <c r="A88" s="407">
        <v>79</v>
      </c>
      <c r="B88" s="245" t="s">
        <v>23</v>
      </c>
      <c r="C88" s="246" t="s">
        <v>285</v>
      </c>
      <c r="D88" s="246" t="s">
        <v>304</v>
      </c>
      <c r="E88" s="613" t="s">
        <v>71</v>
      </c>
      <c r="F88" s="410" t="s">
        <v>11</v>
      </c>
      <c r="G88" s="201"/>
      <c r="H88" s="613" t="s">
        <v>304</v>
      </c>
      <c r="I88" s="248"/>
      <c r="J88" s="413" t="s">
        <v>2737</v>
      </c>
      <c r="K88" s="442" t="s">
        <v>2765</v>
      </c>
    </row>
    <row r="89" spans="1:11" ht="16.5" customHeight="1">
      <c r="A89" s="407">
        <v>80</v>
      </c>
      <c r="B89" s="245" t="s">
        <v>23</v>
      </c>
      <c r="C89" s="246" t="s">
        <v>285</v>
      </c>
      <c r="D89" s="246" t="s">
        <v>305</v>
      </c>
      <c r="E89" s="613" t="s">
        <v>71</v>
      </c>
      <c r="F89" s="410" t="s">
        <v>11</v>
      </c>
      <c r="G89" s="201"/>
      <c r="H89" s="613" t="s">
        <v>305</v>
      </c>
      <c r="I89" s="248"/>
      <c r="J89" s="413" t="s">
        <v>2738</v>
      </c>
      <c r="K89" s="442" t="s">
        <v>2765</v>
      </c>
    </row>
    <row r="90" spans="1:11" ht="16.5" customHeight="1">
      <c r="A90" s="407">
        <v>81</v>
      </c>
      <c r="B90" s="245" t="s">
        <v>23</v>
      </c>
      <c r="C90" s="246" t="s">
        <v>285</v>
      </c>
      <c r="D90" s="246" t="s">
        <v>306</v>
      </c>
      <c r="E90" s="613" t="s">
        <v>71</v>
      </c>
      <c r="F90" s="410" t="s">
        <v>11</v>
      </c>
      <c r="G90" s="201"/>
      <c r="H90" s="613" t="s">
        <v>306</v>
      </c>
      <c r="I90" s="248"/>
      <c r="J90" s="413" t="s">
        <v>2911</v>
      </c>
      <c r="K90" s="442" t="s">
        <v>2765</v>
      </c>
    </row>
    <row r="91" spans="1:11" ht="16.5" customHeight="1">
      <c r="A91" s="407">
        <v>82</v>
      </c>
      <c r="B91" s="245" t="s">
        <v>23</v>
      </c>
      <c r="C91" s="246" t="s">
        <v>285</v>
      </c>
      <c r="D91" s="246" t="s">
        <v>3018</v>
      </c>
      <c r="E91" s="409"/>
      <c r="F91" s="410" t="s">
        <v>11</v>
      </c>
      <c r="G91" s="201"/>
      <c r="H91" s="201"/>
      <c r="I91" s="248"/>
      <c r="J91" s="414" t="s">
        <v>2914</v>
      </c>
      <c r="K91" s="443" t="s">
        <v>307</v>
      </c>
    </row>
    <row r="92" spans="1:11" ht="16.5" customHeight="1">
      <c r="A92" s="407">
        <v>83</v>
      </c>
      <c r="B92" s="245" t="s">
        <v>23</v>
      </c>
      <c r="C92" s="246" t="s">
        <v>285</v>
      </c>
      <c r="D92" s="246" t="s">
        <v>308</v>
      </c>
      <c r="E92" s="409"/>
      <c r="F92" s="410" t="s">
        <v>11</v>
      </c>
      <c r="G92" s="201"/>
      <c r="H92" s="201"/>
      <c r="I92" s="248"/>
      <c r="J92" s="413"/>
      <c r="K92" s="443" t="s">
        <v>309</v>
      </c>
    </row>
    <row r="93" spans="1:11" ht="16.5" customHeight="1">
      <c r="A93" s="407">
        <v>84</v>
      </c>
      <c r="B93" s="245" t="s">
        <v>23</v>
      </c>
      <c r="C93" s="246" t="s">
        <v>285</v>
      </c>
      <c r="D93" s="246" t="s">
        <v>3019</v>
      </c>
      <c r="E93" s="245" t="s">
        <v>89</v>
      </c>
      <c r="F93" s="410" t="s">
        <v>11</v>
      </c>
      <c r="G93" s="201"/>
      <c r="H93" s="201"/>
      <c r="I93" s="248"/>
      <c r="J93" s="414" t="s">
        <v>2910</v>
      </c>
      <c r="K93" s="443" t="s">
        <v>307</v>
      </c>
    </row>
    <row r="94" spans="1:11" ht="16.5" customHeight="1">
      <c r="A94" s="407">
        <v>85</v>
      </c>
      <c r="B94" s="245" t="s">
        <v>23</v>
      </c>
      <c r="C94" s="246" t="s">
        <v>285</v>
      </c>
      <c r="D94" s="246" t="s">
        <v>310</v>
      </c>
      <c r="E94" s="245" t="s">
        <v>71</v>
      </c>
      <c r="F94" s="410" t="s">
        <v>11</v>
      </c>
      <c r="G94" s="201"/>
      <c r="H94" s="201"/>
      <c r="I94" s="248"/>
      <c r="J94" s="413"/>
      <c r="K94" s="443" t="s">
        <v>309</v>
      </c>
    </row>
    <row r="95" spans="1:11" ht="16.5" customHeight="1">
      <c r="A95" s="407">
        <v>86</v>
      </c>
      <c r="B95" s="245" t="s">
        <v>23</v>
      </c>
      <c r="C95" s="246" t="s">
        <v>285</v>
      </c>
      <c r="D95" s="246" t="s">
        <v>311</v>
      </c>
      <c r="E95" s="245" t="s">
        <v>312</v>
      </c>
      <c r="F95" s="410" t="s">
        <v>11</v>
      </c>
      <c r="G95" s="201"/>
      <c r="H95" s="201"/>
      <c r="I95" s="248"/>
      <c r="J95" s="448" t="s">
        <v>1905</v>
      </c>
      <c r="K95" s="442" t="s">
        <v>300</v>
      </c>
    </row>
    <row r="96" spans="1:11" ht="16.5" customHeight="1">
      <c r="A96" s="407">
        <v>87</v>
      </c>
      <c r="B96" s="245" t="s">
        <v>23</v>
      </c>
      <c r="C96" s="246" t="s">
        <v>285</v>
      </c>
      <c r="D96" s="246" t="s">
        <v>313</v>
      </c>
      <c r="E96" s="245" t="s">
        <v>314</v>
      </c>
      <c r="F96" s="410" t="s">
        <v>11</v>
      </c>
      <c r="G96" s="201"/>
      <c r="H96" s="201"/>
      <c r="I96" s="248"/>
      <c r="J96" s="448" t="s">
        <v>1903</v>
      </c>
      <c r="K96" s="442" t="s">
        <v>300</v>
      </c>
    </row>
    <row r="97" spans="1:256" ht="16.5" customHeight="1">
      <c r="A97" s="407">
        <v>88</v>
      </c>
      <c r="B97" s="245" t="s">
        <v>23</v>
      </c>
      <c r="C97" s="246" t="s">
        <v>285</v>
      </c>
      <c r="D97" s="246" t="s">
        <v>315</v>
      </c>
      <c r="E97" s="245" t="s">
        <v>316</v>
      </c>
      <c r="F97" s="410" t="s">
        <v>11</v>
      </c>
      <c r="G97" s="201"/>
      <c r="H97" s="201"/>
      <c r="I97" s="248"/>
      <c r="J97" s="448" t="s">
        <v>1904</v>
      </c>
      <c r="K97" s="442" t="s">
        <v>300</v>
      </c>
    </row>
    <row r="98" spans="1:256" ht="16.5" customHeight="1">
      <c r="A98" s="407">
        <v>89</v>
      </c>
      <c r="B98" s="245" t="s">
        <v>23</v>
      </c>
      <c r="C98" s="246" t="s">
        <v>285</v>
      </c>
      <c r="D98" s="246" t="s">
        <v>317</v>
      </c>
      <c r="E98" s="613" t="s">
        <v>3213</v>
      </c>
      <c r="F98" s="204" t="s">
        <v>3243</v>
      </c>
      <c r="G98" s="201"/>
      <c r="H98" s="601" t="s">
        <v>318</v>
      </c>
      <c r="I98" s="248"/>
      <c r="J98" s="414" t="s">
        <v>2038</v>
      </c>
      <c r="K98" s="443" t="s">
        <v>290</v>
      </c>
    </row>
    <row r="99" spans="1:256" ht="16.5" customHeight="1">
      <c r="A99" s="407">
        <v>90</v>
      </c>
      <c r="B99" s="245" t="s">
        <v>23</v>
      </c>
      <c r="C99" s="246" t="s">
        <v>285</v>
      </c>
      <c r="D99" s="246" t="s">
        <v>319</v>
      </c>
      <c r="E99" s="245" t="s">
        <v>89</v>
      </c>
      <c r="F99" s="410" t="s">
        <v>11</v>
      </c>
      <c r="G99" s="201"/>
      <c r="H99" s="601" t="s">
        <v>320</v>
      </c>
      <c r="I99" s="247"/>
      <c r="J99" s="248"/>
      <c r="K99" s="442" t="s">
        <v>293</v>
      </c>
    </row>
    <row r="100" spans="1:256" ht="16.5" customHeight="1">
      <c r="A100" s="407">
        <v>91</v>
      </c>
      <c r="B100" s="245" t="s">
        <v>23</v>
      </c>
      <c r="C100" s="246" t="s">
        <v>285</v>
      </c>
      <c r="D100" s="246" t="s">
        <v>321</v>
      </c>
      <c r="E100" s="409"/>
      <c r="F100" s="410" t="s">
        <v>11</v>
      </c>
      <c r="G100" s="201"/>
      <c r="H100" s="201"/>
      <c r="I100" s="248"/>
      <c r="J100" s="414" t="s">
        <v>1333</v>
      </c>
      <c r="K100" s="442" t="s">
        <v>2767</v>
      </c>
    </row>
    <row r="101" spans="1:256" ht="16.5" customHeight="1">
      <c r="A101" s="407">
        <v>92</v>
      </c>
      <c r="B101" s="245" t="s">
        <v>23</v>
      </c>
      <c r="C101" s="246" t="s">
        <v>285</v>
      </c>
      <c r="D101" s="246" t="s">
        <v>322</v>
      </c>
      <c r="E101" s="409"/>
      <c r="F101" s="410" t="s">
        <v>11</v>
      </c>
      <c r="G101" s="201"/>
      <c r="H101" s="601" t="s">
        <v>323</v>
      </c>
      <c r="I101" s="248"/>
      <c r="J101" s="413"/>
      <c r="K101" s="439"/>
    </row>
    <row r="102" spans="1:256" ht="16.5" customHeight="1">
      <c r="A102" s="407">
        <v>93</v>
      </c>
      <c r="B102" s="245" t="s">
        <v>23</v>
      </c>
      <c r="C102" s="246" t="s">
        <v>285</v>
      </c>
      <c r="D102" s="246" t="s">
        <v>324</v>
      </c>
      <c r="E102" s="409"/>
      <c r="F102" s="410" t="s">
        <v>11</v>
      </c>
      <c r="G102" s="201"/>
      <c r="H102" s="601" t="s">
        <v>325</v>
      </c>
      <c r="I102" s="248"/>
      <c r="J102" s="413"/>
      <c r="K102" s="439"/>
    </row>
    <row r="103" spans="1:256" ht="16.5" customHeight="1">
      <c r="A103" s="407">
        <v>94</v>
      </c>
      <c r="B103" s="245" t="s">
        <v>23</v>
      </c>
      <c r="C103" s="246" t="s">
        <v>285</v>
      </c>
      <c r="D103" s="246" t="s">
        <v>326</v>
      </c>
      <c r="E103" s="409"/>
      <c r="F103" s="410" t="s">
        <v>11</v>
      </c>
      <c r="G103" s="201"/>
      <c r="H103" s="601" t="s">
        <v>327</v>
      </c>
      <c r="I103" s="248"/>
      <c r="J103" s="413"/>
      <c r="K103" s="439"/>
    </row>
    <row r="104" spans="1:256" ht="16.5" customHeight="1">
      <c r="A104" s="407">
        <v>95</v>
      </c>
      <c r="B104" s="245" t="s">
        <v>23</v>
      </c>
      <c r="C104" s="246" t="s">
        <v>285</v>
      </c>
      <c r="D104" s="246" t="s">
        <v>3277</v>
      </c>
      <c r="E104" s="613" t="s">
        <v>3213</v>
      </c>
      <c r="F104" s="35" t="s">
        <v>10</v>
      </c>
      <c r="G104" s="201"/>
      <c r="H104" s="409"/>
      <c r="I104" s="248"/>
      <c r="J104" s="413"/>
      <c r="K104" s="439"/>
    </row>
    <row r="105" spans="1:256" ht="16.5" customHeight="1">
      <c r="A105" s="407">
        <v>96</v>
      </c>
      <c r="B105" s="245" t="s">
        <v>23</v>
      </c>
      <c r="C105" s="246" t="s">
        <v>285</v>
      </c>
      <c r="D105" s="246" t="s">
        <v>328</v>
      </c>
      <c r="E105" s="245" t="s">
        <v>329</v>
      </c>
      <c r="F105" s="410" t="s">
        <v>11</v>
      </c>
      <c r="G105" s="201"/>
      <c r="H105" s="409"/>
      <c r="I105" s="248"/>
      <c r="J105" s="413"/>
      <c r="K105" s="439"/>
    </row>
    <row r="106" spans="1:256" ht="16.5" customHeight="1">
      <c r="A106" s="407">
        <v>97</v>
      </c>
      <c r="B106" s="245" t="s">
        <v>23</v>
      </c>
      <c r="C106" s="246" t="s">
        <v>285</v>
      </c>
      <c r="D106" s="246" t="s">
        <v>330</v>
      </c>
      <c r="E106" s="409"/>
      <c r="F106" s="410" t="s">
        <v>11</v>
      </c>
      <c r="G106" s="201"/>
      <c r="H106" s="409"/>
      <c r="I106" s="248"/>
      <c r="J106" s="411"/>
      <c r="K106" s="439"/>
    </row>
    <row r="107" spans="1:256" s="621" customFormat="1" ht="16.5" customHeight="1">
      <c r="A107" s="644">
        <v>283</v>
      </c>
      <c r="B107" s="313" t="s">
        <v>23</v>
      </c>
      <c r="C107" s="263" t="s">
        <v>53</v>
      </c>
      <c r="D107" s="258" t="s">
        <v>55</v>
      </c>
      <c r="E107" s="319"/>
      <c r="F107" s="410" t="s">
        <v>11</v>
      </c>
      <c r="G107" s="316"/>
      <c r="H107" s="319"/>
      <c r="J107" s="636" t="s">
        <v>3082</v>
      </c>
      <c r="K107" s="660"/>
    </row>
    <row r="108" spans="1:256" ht="16.5" customHeight="1">
      <c r="A108" s="407">
        <v>98</v>
      </c>
      <c r="B108" s="245" t="s">
        <v>23</v>
      </c>
      <c r="C108" s="246" t="s">
        <v>24</v>
      </c>
      <c r="D108" s="416" t="s">
        <v>1363</v>
      </c>
      <c r="E108" s="409"/>
      <c r="F108" s="410" t="s">
        <v>11</v>
      </c>
      <c r="G108" s="427"/>
      <c r="H108" s="245" t="s">
        <v>331</v>
      </c>
      <c r="I108" s="413"/>
      <c r="J108" s="418" t="s">
        <v>1362</v>
      </c>
      <c r="K108" s="446" t="s">
        <v>1352</v>
      </c>
    </row>
    <row r="109" spans="1:256" ht="16.5" customHeight="1">
      <c r="A109" s="407">
        <v>99</v>
      </c>
      <c r="B109" s="245" t="s">
        <v>23</v>
      </c>
      <c r="C109" s="246" t="s">
        <v>24</v>
      </c>
      <c r="D109" s="246" t="s">
        <v>1353</v>
      </c>
      <c r="E109" s="409"/>
      <c r="F109" s="410" t="s">
        <v>11</v>
      </c>
      <c r="G109" s="427"/>
      <c r="H109" s="447" t="s">
        <v>332</v>
      </c>
      <c r="I109" s="413"/>
      <c r="J109" s="418" t="s">
        <v>1355</v>
      </c>
      <c r="K109" s="446" t="s">
        <v>1354</v>
      </c>
    </row>
    <row r="110" spans="1:256" ht="16.5" customHeight="1">
      <c r="A110" s="407">
        <v>100</v>
      </c>
      <c r="B110" s="245" t="s">
        <v>23</v>
      </c>
      <c r="C110" s="246" t="s">
        <v>1390</v>
      </c>
      <c r="D110" s="408" t="s">
        <v>1043</v>
      </c>
      <c r="E110" s="409"/>
      <c r="F110" s="410" t="s">
        <v>11</v>
      </c>
      <c r="G110" s="247"/>
      <c r="H110" s="409"/>
      <c r="I110" s="413"/>
      <c r="J110" s="448" t="s">
        <v>1419</v>
      </c>
      <c r="K110" s="418" t="s">
        <v>1470</v>
      </c>
      <c r="IU110" s="71"/>
      <c r="IV110" s="71"/>
    </row>
    <row r="111" spans="1:256" ht="16.5" customHeight="1">
      <c r="A111" s="407">
        <v>101</v>
      </c>
      <c r="B111" s="245" t="s">
        <v>23</v>
      </c>
      <c r="C111" s="246" t="s">
        <v>1390</v>
      </c>
      <c r="D111" s="408" t="s">
        <v>1423</v>
      </c>
      <c r="E111" s="409"/>
      <c r="F111" s="410" t="s">
        <v>11</v>
      </c>
      <c r="G111" s="247"/>
      <c r="H111" s="409"/>
      <c r="I111" s="413"/>
      <c r="J111" s="449" t="s">
        <v>1654</v>
      </c>
      <c r="K111" s="418" t="s">
        <v>1460</v>
      </c>
      <c r="IU111" s="71"/>
      <c r="IV111" s="71"/>
    </row>
    <row r="112" spans="1:256" ht="16.5" customHeight="1">
      <c r="A112" s="407">
        <v>102</v>
      </c>
      <c r="B112" s="245" t="s">
        <v>23</v>
      </c>
      <c r="C112" s="246" t="s">
        <v>1390</v>
      </c>
      <c r="D112" s="408" t="s">
        <v>1044</v>
      </c>
      <c r="E112" s="409"/>
      <c r="F112" s="410" t="s">
        <v>11</v>
      </c>
      <c r="G112" s="247"/>
      <c r="H112" s="409"/>
      <c r="I112" s="413"/>
      <c r="J112" s="448" t="s">
        <v>1380</v>
      </c>
      <c r="K112" s="418" t="s">
        <v>1467</v>
      </c>
      <c r="IU112" s="71"/>
      <c r="IV112" s="71"/>
    </row>
    <row r="113" spans="1:256" ht="16.5" customHeight="1">
      <c r="A113" s="407">
        <v>103</v>
      </c>
      <c r="B113" s="245" t="s">
        <v>23</v>
      </c>
      <c r="C113" s="246" t="s">
        <v>1390</v>
      </c>
      <c r="D113" s="408" t="s">
        <v>1045</v>
      </c>
      <c r="E113" s="409"/>
      <c r="F113" s="410" t="s">
        <v>11</v>
      </c>
      <c r="G113" s="247"/>
      <c r="H113" s="409"/>
      <c r="I113" s="413"/>
      <c r="J113" s="449" t="s">
        <v>1655</v>
      </c>
      <c r="K113" s="418" t="s">
        <v>1657</v>
      </c>
      <c r="IU113" s="71"/>
      <c r="IV113" s="71"/>
    </row>
    <row r="114" spans="1:256" ht="16.5" customHeight="1">
      <c r="A114" s="407">
        <v>104</v>
      </c>
      <c r="B114" s="245" t="s">
        <v>23</v>
      </c>
      <c r="C114" s="246" t="s">
        <v>1390</v>
      </c>
      <c r="D114" s="408" t="s">
        <v>1382</v>
      </c>
      <c r="E114" s="409"/>
      <c r="F114" s="410" t="s">
        <v>11</v>
      </c>
      <c r="G114" s="247"/>
      <c r="H114" s="409"/>
      <c r="I114" s="413"/>
      <c r="J114" s="448" t="s">
        <v>1381</v>
      </c>
      <c r="K114" s="418" t="s">
        <v>1468</v>
      </c>
      <c r="IU114" s="71"/>
      <c r="IV114" s="71"/>
    </row>
    <row r="115" spans="1:256" ht="16.5" customHeight="1">
      <c r="A115" s="407">
        <v>105</v>
      </c>
      <c r="B115" s="245" t="s">
        <v>23</v>
      </c>
      <c r="C115" s="246" t="s">
        <v>1390</v>
      </c>
      <c r="D115" s="408" t="s">
        <v>1047</v>
      </c>
      <c r="E115" s="409"/>
      <c r="F115" s="410" t="s">
        <v>11</v>
      </c>
      <c r="G115" s="247"/>
      <c r="H115" s="409"/>
      <c r="I115" s="413"/>
      <c r="J115" s="448" t="s">
        <v>1383</v>
      </c>
      <c r="K115" s="418" t="s">
        <v>1656</v>
      </c>
      <c r="IU115" s="71"/>
      <c r="IV115" s="71"/>
    </row>
    <row r="116" spans="1:256" ht="16.5" customHeight="1">
      <c r="A116" s="407">
        <v>106</v>
      </c>
      <c r="B116" s="245" t="s">
        <v>23</v>
      </c>
      <c r="C116" s="246" t="s">
        <v>1390</v>
      </c>
      <c r="D116" s="408" t="s">
        <v>1048</v>
      </c>
      <c r="E116" s="409"/>
      <c r="F116" s="410" t="s">
        <v>11</v>
      </c>
      <c r="G116" s="247"/>
      <c r="H116" s="409"/>
      <c r="I116" s="413"/>
      <c r="J116" s="448" t="s">
        <v>1420</v>
      </c>
      <c r="K116" s="418" t="s">
        <v>1469</v>
      </c>
      <c r="IU116" s="71"/>
      <c r="IV116" s="71"/>
    </row>
    <row r="117" spans="1:256" ht="16.5" customHeight="1">
      <c r="A117" s="407">
        <v>107</v>
      </c>
      <c r="B117" s="245" t="s">
        <v>23</v>
      </c>
      <c r="C117" s="408" t="s">
        <v>113</v>
      </c>
      <c r="D117" s="416" t="s">
        <v>333</v>
      </c>
      <c r="E117" s="409"/>
      <c r="F117" s="410" t="s">
        <v>11</v>
      </c>
      <c r="G117" s="427"/>
      <c r="H117" s="409"/>
      <c r="I117" s="448" t="s">
        <v>2165</v>
      </c>
      <c r="J117" s="418" t="s">
        <v>1336</v>
      </c>
      <c r="K117" s="412"/>
    </row>
    <row r="118" spans="1:256" ht="16.5" customHeight="1">
      <c r="A118" s="407">
        <v>108</v>
      </c>
      <c r="B118" s="245" t="s">
        <v>23</v>
      </c>
      <c r="C118" s="408" t="s">
        <v>113</v>
      </c>
      <c r="D118" s="416" t="s">
        <v>336</v>
      </c>
      <c r="E118" s="409"/>
      <c r="F118" s="410" t="s">
        <v>11</v>
      </c>
      <c r="G118" s="427"/>
      <c r="H118" s="409"/>
      <c r="I118" s="448" t="s">
        <v>2166</v>
      </c>
      <c r="J118" s="418" t="s">
        <v>335</v>
      </c>
      <c r="K118" s="412"/>
    </row>
    <row r="119" spans="1:256" ht="16.5" customHeight="1">
      <c r="A119" s="407">
        <v>109</v>
      </c>
      <c r="B119" s="245" t="s">
        <v>23</v>
      </c>
      <c r="C119" s="213" t="s">
        <v>338</v>
      </c>
      <c r="D119" s="213" t="s">
        <v>339</v>
      </c>
      <c r="E119" s="212" t="s">
        <v>340</v>
      </c>
      <c r="F119" s="204" t="s">
        <v>11</v>
      </c>
      <c r="G119" s="236"/>
      <c r="H119" s="216"/>
      <c r="I119" s="219" t="s">
        <v>3113</v>
      </c>
      <c r="J119" s="678" t="s">
        <v>1373</v>
      </c>
      <c r="K119" s="412"/>
    </row>
    <row r="120" spans="1:256" ht="16.5" customHeight="1">
      <c r="A120" s="407">
        <v>110</v>
      </c>
      <c r="B120" s="245" t="s">
        <v>23</v>
      </c>
      <c r="C120" s="213" t="s">
        <v>338</v>
      </c>
      <c r="D120" s="213" t="s">
        <v>342</v>
      </c>
      <c r="E120" s="212" t="s">
        <v>340</v>
      </c>
      <c r="F120" s="204" t="s">
        <v>11</v>
      </c>
      <c r="G120" s="236"/>
      <c r="H120" s="216"/>
      <c r="I120" s="219" t="s">
        <v>343</v>
      </c>
      <c r="J120" s="678" t="s">
        <v>1337</v>
      </c>
      <c r="K120" s="412"/>
    </row>
    <row r="121" spans="1:256" ht="16.5" customHeight="1">
      <c r="A121" s="407">
        <v>111</v>
      </c>
      <c r="B121" s="245" t="s">
        <v>23</v>
      </c>
      <c r="C121" s="213" t="s">
        <v>338</v>
      </c>
      <c r="D121" s="213" t="s">
        <v>344</v>
      </c>
      <c r="E121" s="212" t="s">
        <v>340</v>
      </c>
      <c r="F121" s="204" t="s">
        <v>11</v>
      </c>
      <c r="G121" s="236"/>
      <c r="H121" s="216"/>
      <c r="I121" s="219" t="s">
        <v>345</v>
      </c>
      <c r="J121" s="678" t="s">
        <v>1338</v>
      </c>
      <c r="K121" s="412"/>
    </row>
    <row r="122" spans="1:256" ht="16.5" customHeight="1">
      <c r="A122" s="407">
        <v>112</v>
      </c>
      <c r="B122" s="245" t="s">
        <v>23</v>
      </c>
      <c r="C122" s="213" t="s">
        <v>338</v>
      </c>
      <c r="D122" s="213" t="s">
        <v>346</v>
      </c>
      <c r="E122" s="215"/>
      <c r="F122" s="204" t="s">
        <v>11</v>
      </c>
      <c r="G122" s="236"/>
      <c r="H122" s="216"/>
      <c r="I122" s="219" t="s">
        <v>1223</v>
      </c>
      <c r="J122" s="231"/>
      <c r="K122" s="412"/>
    </row>
    <row r="123" spans="1:256" ht="16.5" customHeight="1">
      <c r="A123" s="407">
        <v>113</v>
      </c>
      <c r="B123" s="245" t="s">
        <v>23</v>
      </c>
      <c r="C123" s="213" t="s">
        <v>338</v>
      </c>
      <c r="D123" s="213" t="s">
        <v>347</v>
      </c>
      <c r="E123" s="215"/>
      <c r="F123" s="204" t="s">
        <v>11</v>
      </c>
      <c r="G123" s="236"/>
      <c r="H123" s="216"/>
      <c r="I123" s="228"/>
      <c r="J123" s="678" t="s">
        <v>1378</v>
      </c>
      <c r="K123" s="412"/>
    </row>
    <row r="124" spans="1:256" ht="16.5" customHeight="1">
      <c r="A124" s="407">
        <v>114</v>
      </c>
      <c r="B124" s="245" t="s">
        <v>23</v>
      </c>
      <c r="C124" s="213" t="s">
        <v>338</v>
      </c>
      <c r="D124" s="213" t="s">
        <v>348</v>
      </c>
      <c r="E124" s="215"/>
      <c r="F124" s="204" t="s">
        <v>11</v>
      </c>
      <c r="G124" s="236"/>
      <c r="H124" s="216"/>
      <c r="I124" s="219" t="s">
        <v>3219</v>
      </c>
      <c r="J124" s="678" t="s">
        <v>1368</v>
      </c>
      <c r="K124" s="412"/>
    </row>
    <row r="125" spans="1:256" ht="16.5" customHeight="1">
      <c r="A125" s="407">
        <v>115</v>
      </c>
      <c r="B125" s="245" t="s">
        <v>23</v>
      </c>
      <c r="C125" s="213" t="s">
        <v>338</v>
      </c>
      <c r="D125" s="213" t="s">
        <v>350</v>
      </c>
      <c r="E125" s="212" t="s">
        <v>351</v>
      </c>
      <c r="F125" s="204" t="s">
        <v>11</v>
      </c>
      <c r="G125" s="236"/>
      <c r="H125" s="216"/>
      <c r="I125" s="219" t="s">
        <v>3216</v>
      </c>
      <c r="J125" s="678"/>
      <c r="K125" s="412"/>
    </row>
    <row r="126" spans="1:256" ht="16.5" customHeight="1">
      <c r="A126" s="407">
        <v>116</v>
      </c>
      <c r="B126" s="245" t="s">
        <v>23</v>
      </c>
      <c r="C126" s="213" t="s">
        <v>338</v>
      </c>
      <c r="D126" s="213" t="s">
        <v>353</v>
      </c>
      <c r="E126" s="212" t="s">
        <v>354</v>
      </c>
      <c r="F126" s="204" t="s">
        <v>11</v>
      </c>
      <c r="G126" s="236"/>
      <c r="H126" s="216"/>
      <c r="I126" s="219" t="s">
        <v>355</v>
      </c>
      <c r="J126" s="678"/>
      <c r="K126" s="412"/>
    </row>
    <row r="127" spans="1:256" ht="16.5" customHeight="1">
      <c r="A127" s="407">
        <v>117</v>
      </c>
      <c r="B127" s="245" t="s">
        <v>23</v>
      </c>
      <c r="C127" s="213" t="s">
        <v>338</v>
      </c>
      <c r="D127" s="213" t="s">
        <v>356</v>
      </c>
      <c r="E127" s="212" t="s">
        <v>357</v>
      </c>
      <c r="F127" s="204" t="s">
        <v>11</v>
      </c>
      <c r="G127" s="236"/>
      <c r="H127" s="216"/>
      <c r="I127" s="219" t="s">
        <v>3216</v>
      </c>
      <c r="J127" s="678"/>
      <c r="K127" s="412"/>
    </row>
    <row r="128" spans="1:256" ht="16.5" customHeight="1">
      <c r="A128" s="407">
        <v>118</v>
      </c>
      <c r="B128" s="245" t="s">
        <v>23</v>
      </c>
      <c r="C128" s="213" t="s">
        <v>338</v>
      </c>
      <c r="D128" s="213" t="s">
        <v>358</v>
      </c>
      <c r="E128" s="212" t="s">
        <v>351</v>
      </c>
      <c r="F128" s="204" t="s">
        <v>11</v>
      </c>
      <c r="G128" s="236"/>
      <c r="H128" s="216"/>
      <c r="I128" s="219" t="s">
        <v>359</v>
      </c>
      <c r="J128" s="678"/>
      <c r="K128" s="412"/>
    </row>
    <row r="129" spans="1:11" ht="16.5" customHeight="1">
      <c r="A129" s="407">
        <v>119</v>
      </c>
      <c r="B129" s="245" t="s">
        <v>23</v>
      </c>
      <c r="C129" s="213" t="s">
        <v>338</v>
      </c>
      <c r="D129" s="213" t="s">
        <v>360</v>
      </c>
      <c r="E129" s="212" t="s">
        <v>361</v>
      </c>
      <c r="F129" s="204" t="s">
        <v>11</v>
      </c>
      <c r="G129" s="236"/>
      <c r="H129" s="216"/>
      <c r="I129" s="219" t="s">
        <v>3217</v>
      </c>
      <c r="J129" s="678"/>
      <c r="K129" s="412"/>
    </row>
    <row r="130" spans="1:11" ht="16.5" customHeight="1">
      <c r="A130" s="407">
        <v>120</v>
      </c>
      <c r="B130" s="245" t="s">
        <v>23</v>
      </c>
      <c r="C130" s="213" t="s">
        <v>338</v>
      </c>
      <c r="D130" s="213" t="s">
        <v>363</v>
      </c>
      <c r="E130" s="212" t="s">
        <v>364</v>
      </c>
      <c r="F130" s="204" t="s">
        <v>11</v>
      </c>
      <c r="G130" s="236"/>
      <c r="H130" s="216"/>
      <c r="I130" s="219" t="s">
        <v>352</v>
      </c>
      <c r="J130" s="678"/>
      <c r="K130" s="412"/>
    </row>
    <row r="131" spans="1:11" ht="16.5" customHeight="1">
      <c r="A131" s="407">
        <v>121</v>
      </c>
      <c r="B131" s="245" t="s">
        <v>23</v>
      </c>
      <c r="C131" s="213" t="s">
        <v>338</v>
      </c>
      <c r="D131" s="213" t="s">
        <v>365</v>
      </c>
      <c r="E131" s="212" t="s">
        <v>366</v>
      </c>
      <c r="F131" s="204" t="s">
        <v>11</v>
      </c>
      <c r="G131" s="236"/>
      <c r="H131" s="216"/>
      <c r="I131" s="237" t="s">
        <v>1334</v>
      </c>
      <c r="J131" s="678"/>
      <c r="K131" s="412"/>
    </row>
    <row r="132" spans="1:11" ht="16.5" customHeight="1">
      <c r="A132" s="407">
        <v>122</v>
      </c>
      <c r="B132" s="245" t="s">
        <v>23</v>
      </c>
      <c r="C132" s="213" t="s">
        <v>338</v>
      </c>
      <c r="D132" s="213" t="s">
        <v>367</v>
      </c>
      <c r="E132" s="212" t="s">
        <v>368</v>
      </c>
      <c r="F132" s="204" t="s">
        <v>11</v>
      </c>
      <c r="G132" s="236"/>
      <c r="H132" s="216"/>
      <c r="I132" s="219" t="s">
        <v>369</v>
      </c>
      <c r="J132" s="678"/>
      <c r="K132" s="412"/>
    </row>
    <row r="133" spans="1:11" ht="16.5" customHeight="1">
      <c r="A133" s="407">
        <v>123</v>
      </c>
      <c r="B133" s="245" t="s">
        <v>23</v>
      </c>
      <c r="C133" s="213" t="s">
        <v>338</v>
      </c>
      <c r="D133" s="213" t="s">
        <v>370</v>
      </c>
      <c r="E133" s="215"/>
      <c r="F133" s="204" t="s">
        <v>11</v>
      </c>
      <c r="G133" s="236"/>
      <c r="H133" s="216"/>
      <c r="I133" s="228"/>
      <c r="J133" s="678" t="s">
        <v>1457</v>
      </c>
      <c r="K133" s="412"/>
    </row>
    <row r="134" spans="1:11" ht="16.5" customHeight="1">
      <c r="A134" s="407">
        <v>124</v>
      </c>
      <c r="B134" s="245" t="s">
        <v>23</v>
      </c>
      <c r="C134" s="213" t="s">
        <v>338</v>
      </c>
      <c r="D134" s="220" t="s">
        <v>371</v>
      </c>
      <c r="E134" s="215"/>
      <c r="F134" s="204" t="s">
        <v>11</v>
      </c>
      <c r="G134" s="236"/>
      <c r="H134" s="216"/>
      <c r="I134" s="217"/>
      <c r="J134" s="678" t="s">
        <v>1454</v>
      </c>
      <c r="K134" s="412"/>
    </row>
    <row r="135" spans="1:11" ht="16.5" customHeight="1">
      <c r="A135" s="407">
        <v>125</v>
      </c>
      <c r="B135" s="245" t="s">
        <v>23</v>
      </c>
      <c r="C135" s="213" t="s">
        <v>338</v>
      </c>
      <c r="D135" s="220" t="s">
        <v>1369</v>
      </c>
      <c r="E135" s="215"/>
      <c r="F135" s="204" t="s">
        <v>11</v>
      </c>
      <c r="G135" s="236"/>
      <c r="H135" s="216"/>
      <c r="I135" s="219" t="s">
        <v>372</v>
      </c>
      <c r="J135" s="678" t="s">
        <v>1418</v>
      </c>
      <c r="K135" s="412"/>
    </row>
    <row r="136" spans="1:11" ht="16.5" customHeight="1">
      <c r="A136" s="407">
        <v>126</v>
      </c>
      <c r="B136" s="245" t="s">
        <v>23</v>
      </c>
      <c r="C136" s="213" t="s">
        <v>338</v>
      </c>
      <c r="D136" s="220" t="s">
        <v>1370</v>
      </c>
      <c r="E136" s="215"/>
      <c r="F136" s="204" t="s">
        <v>3243</v>
      </c>
      <c r="G136" s="236"/>
      <c r="H136" s="216"/>
      <c r="I136" s="219" t="s">
        <v>1443</v>
      </c>
      <c r="J136" s="678" t="s">
        <v>3232</v>
      </c>
      <c r="K136" s="412"/>
    </row>
    <row r="137" spans="1:11" ht="16.5" customHeight="1">
      <c r="A137" s="407">
        <v>127</v>
      </c>
      <c r="B137" s="245" t="s">
        <v>23</v>
      </c>
      <c r="C137" s="213" t="s">
        <v>338</v>
      </c>
      <c r="D137" s="220" t="s">
        <v>1371</v>
      </c>
      <c r="E137" s="215"/>
      <c r="F137" s="204" t="s">
        <v>11</v>
      </c>
      <c r="G137" s="236"/>
      <c r="H137" s="216"/>
      <c r="I137" s="219" t="s">
        <v>3215</v>
      </c>
      <c r="J137" s="678" t="s">
        <v>1372</v>
      </c>
      <c r="K137" s="412"/>
    </row>
    <row r="138" spans="1:11" ht="16.5" customHeight="1">
      <c r="A138" s="407">
        <v>128</v>
      </c>
      <c r="B138" s="245" t="s">
        <v>23</v>
      </c>
      <c r="C138" s="213" t="s">
        <v>338</v>
      </c>
      <c r="D138" s="220" t="s">
        <v>376</v>
      </c>
      <c r="E138" s="215"/>
      <c r="F138" s="204" t="s">
        <v>11</v>
      </c>
      <c r="G138" s="236"/>
      <c r="H138" s="216"/>
      <c r="I138" s="219" t="s">
        <v>377</v>
      </c>
      <c r="J138" s="678"/>
      <c r="K138" s="412"/>
    </row>
    <row r="139" spans="1:11" ht="16.5" customHeight="1">
      <c r="A139" s="407">
        <v>129</v>
      </c>
      <c r="B139" s="245" t="s">
        <v>23</v>
      </c>
      <c r="C139" s="213" t="s">
        <v>338</v>
      </c>
      <c r="D139" s="220" t="s">
        <v>378</v>
      </c>
      <c r="E139" s="215"/>
      <c r="F139" s="204" t="s">
        <v>11</v>
      </c>
      <c r="G139" s="236"/>
      <c r="H139" s="216"/>
      <c r="I139" s="217"/>
      <c r="J139" s="678" t="s">
        <v>1456</v>
      </c>
      <c r="K139" s="412"/>
    </row>
    <row r="140" spans="1:11" ht="16.5" customHeight="1">
      <c r="A140" s="407">
        <v>130</v>
      </c>
      <c r="B140" s="245" t="s">
        <v>23</v>
      </c>
      <c r="C140" s="213" t="s">
        <v>338</v>
      </c>
      <c r="D140" s="220" t="s">
        <v>379</v>
      </c>
      <c r="E140" s="212" t="s">
        <v>380</v>
      </c>
      <c r="F140" s="204" t="s">
        <v>11</v>
      </c>
      <c r="G140" s="236"/>
      <c r="H140" s="216"/>
      <c r="I140" s="219" t="s">
        <v>381</v>
      </c>
      <c r="J140" s="678" t="s">
        <v>1375</v>
      </c>
      <c r="K140" s="412"/>
    </row>
    <row r="141" spans="1:11" ht="16.5" customHeight="1">
      <c r="A141" s="407">
        <v>131</v>
      </c>
      <c r="B141" s="245" t="s">
        <v>23</v>
      </c>
      <c r="C141" s="213" t="s">
        <v>338</v>
      </c>
      <c r="D141" s="220" t="s">
        <v>382</v>
      </c>
      <c r="E141" s="215"/>
      <c r="F141" s="204" t="s">
        <v>11</v>
      </c>
      <c r="G141" s="236"/>
      <c r="H141" s="216"/>
      <c r="I141" s="228"/>
      <c r="J141" s="678" t="s">
        <v>1372</v>
      </c>
      <c r="K141" s="412"/>
    </row>
    <row r="142" spans="1:11" ht="16.5" customHeight="1">
      <c r="A142" s="407">
        <v>132</v>
      </c>
      <c r="B142" s="245" t="s">
        <v>23</v>
      </c>
      <c r="C142" s="213" t="s">
        <v>338</v>
      </c>
      <c r="D142" s="220" t="s">
        <v>383</v>
      </c>
      <c r="E142" s="212" t="s">
        <v>384</v>
      </c>
      <c r="F142" s="204" t="s">
        <v>11</v>
      </c>
      <c r="G142" s="236"/>
      <c r="H142" s="216"/>
      <c r="I142" s="219" t="s">
        <v>1444</v>
      </c>
      <c r="J142" s="678" t="s">
        <v>1225</v>
      </c>
      <c r="K142" s="412"/>
    </row>
    <row r="143" spans="1:11" ht="16.5" customHeight="1">
      <c r="A143" s="407">
        <v>133</v>
      </c>
      <c r="B143" s="245" t="s">
        <v>23</v>
      </c>
      <c r="C143" s="213" t="s">
        <v>338</v>
      </c>
      <c r="D143" s="220" t="s">
        <v>386</v>
      </c>
      <c r="E143" s="212" t="s">
        <v>387</v>
      </c>
      <c r="F143" s="204" t="s">
        <v>11</v>
      </c>
      <c r="G143" s="236"/>
      <c r="H143" s="216"/>
      <c r="I143" s="219" t="s">
        <v>388</v>
      </c>
      <c r="J143" s="678" t="s">
        <v>2116</v>
      </c>
      <c r="K143" s="412"/>
    </row>
    <row r="144" spans="1:11" ht="16.5" customHeight="1">
      <c r="A144" s="407">
        <v>134</v>
      </c>
      <c r="B144" s="245" t="s">
        <v>23</v>
      </c>
      <c r="C144" s="213" t="s">
        <v>338</v>
      </c>
      <c r="D144" s="220" t="s">
        <v>389</v>
      </c>
      <c r="E144" s="212" t="s">
        <v>384</v>
      </c>
      <c r="F144" s="204" t="s">
        <v>11</v>
      </c>
      <c r="G144" s="236"/>
      <c r="H144" s="216"/>
      <c r="I144" s="219" t="s">
        <v>385</v>
      </c>
      <c r="J144" s="678" t="s">
        <v>2117</v>
      </c>
      <c r="K144" s="412"/>
    </row>
    <row r="145" spans="1:12" ht="16.5" customHeight="1">
      <c r="A145" s="407">
        <v>135</v>
      </c>
      <c r="B145" s="245" t="s">
        <v>23</v>
      </c>
      <c r="C145" s="213" t="s">
        <v>338</v>
      </c>
      <c r="D145" s="220" t="s">
        <v>390</v>
      </c>
      <c r="E145" s="238"/>
      <c r="F145" s="204" t="s">
        <v>11</v>
      </c>
      <c r="G145" s="239"/>
      <c r="H145" s="216"/>
      <c r="I145" s="217"/>
      <c r="J145" s="240" t="s">
        <v>1335</v>
      </c>
      <c r="K145" s="412"/>
    </row>
    <row r="146" spans="1:12" ht="16.5" customHeight="1">
      <c r="A146" s="407">
        <v>136</v>
      </c>
      <c r="B146" s="245" t="s">
        <v>23</v>
      </c>
      <c r="C146" s="213" t="s">
        <v>338</v>
      </c>
      <c r="D146" s="220" t="s">
        <v>391</v>
      </c>
      <c r="E146" s="215"/>
      <c r="F146" s="204" t="s">
        <v>11</v>
      </c>
      <c r="G146" s="236"/>
      <c r="H146" s="216"/>
      <c r="I146" s="217"/>
      <c r="J146" s="678" t="s">
        <v>1374</v>
      </c>
      <c r="K146" s="412"/>
    </row>
    <row r="147" spans="1:12" ht="16.5" customHeight="1">
      <c r="A147" s="407">
        <v>137</v>
      </c>
      <c r="B147" s="245" t="s">
        <v>23</v>
      </c>
      <c r="C147" s="213" t="s">
        <v>338</v>
      </c>
      <c r="D147" s="220" t="s">
        <v>392</v>
      </c>
      <c r="E147" s="215"/>
      <c r="F147" s="204" t="s">
        <v>3243</v>
      </c>
      <c r="G147" s="236"/>
      <c r="H147" s="216"/>
      <c r="I147" s="217"/>
      <c r="J147" s="678" t="s">
        <v>1376</v>
      </c>
      <c r="K147" s="412"/>
    </row>
    <row r="148" spans="1:12" ht="16.5" customHeight="1">
      <c r="A148" s="407">
        <v>138</v>
      </c>
      <c r="B148" s="245" t="s">
        <v>23</v>
      </c>
      <c r="C148" s="213" t="s">
        <v>338</v>
      </c>
      <c r="D148" s="220" t="s">
        <v>393</v>
      </c>
      <c r="E148" s="215"/>
      <c r="F148" s="204" t="s">
        <v>3279</v>
      </c>
      <c r="G148" s="236"/>
      <c r="H148" s="216"/>
      <c r="I148" s="219" t="s">
        <v>3218</v>
      </c>
      <c r="J148" s="678" t="s">
        <v>1377</v>
      </c>
      <c r="K148" s="412"/>
    </row>
    <row r="149" spans="1:12" ht="16.5" customHeight="1">
      <c r="A149" s="407">
        <v>139</v>
      </c>
      <c r="B149" s="245" t="s">
        <v>23</v>
      </c>
      <c r="C149" s="213" t="s">
        <v>338</v>
      </c>
      <c r="D149" s="220" t="s">
        <v>394</v>
      </c>
      <c r="E149" s="215"/>
      <c r="F149" s="204" t="s">
        <v>3243</v>
      </c>
      <c r="G149" s="236"/>
      <c r="H149" s="216"/>
      <c r="I149" s="219" t="s">
        <v>1443</v>
      </c>
      <c r="J149" s="678" t="s">
        <v>3233</v>
      </c>
      <c r="K149" s="412"/>
    </row>
    <row r="150" spans="1:12" ht="16.5" customHeight="1">
      <c r="A150" s="407">
        <v>140</v>
      </c>
      <c r="B150" s="245" t="s">
        <v>23</v>
      </c>
      <c r="C150" s="213" t="s">
        <v>338</v>
      </c>
      <c r="D150" s="213" t="s">
        <v>3273</v>
      </c>
      <c r="E150" s="215"/>
      <c r="F150" s="35" t="s">
        <v>10</v>
      </c>
      <c r="G150" s="236"/>
      <c r="H150" s="216"/>
      <c r="I150" s="219" t="s">
        <v>2141</v>
      </c>
      <c r="J150" s="678" t="s">
        <v>3271</v>
      </c>
      <c r="K150" s="412"/>
    </row>
    <row r="151" spans="1:12" ht="16.5" customHeight="1">
      <c r="A151" s="407">
        <v>141</v>
      </c>
      <c r="B151" s="245" t="s">
        <v>23</v>
      </c>
      <c r="C151" s="213" t="s">
        <v>338</v>
      </c>
      <c r="D151" s="213" t="s">
        <v>3112</v>
      </c>
      <c r="E151" s="213"/>
      <c r="F151" s="204" t="s">
        <v>11</v>
      </c>
      <c r="G151" s="236"/>
      <c r="H151" s="216"/>
      <c r="I151" s="680" t="s">
        <v>3248</v>
      </c>
      <c r="J151" s="678"/>
      <c r="K151" s="412"/>
    </row>
    <row r="152" spans="1:12" s="124" customFormat="1" ht="16.5" customHeight="1">
      <c r="A152" s="407">
        <v>142</v>
      </c>
      <c r="B152" s="245" t="s">
        <v>23</v>
      </c>
      <c r="C152" s="450" t="s">
        <v>1924</v>
      </c>
      <c r="D152" s="451" t="s">
        <v>2991</v>
      </c>
      <c r="E152" s="200"/>
      <c r="F152" s="204" t="s">
        <v>3243</v>
      </c>
      <c r="G152" s="201"/>
      <c r="H152" s="517" t="s">
        <v>1365</v>
      </c>
      <c r="I152" s="453"/>
      <c r="J152" s="454" t="s">
        <v>3001</v>
      </c>
      <c r="K152" s="455" t="s">
        <v>3280</v>
      </c>
      <c r="L152" s="123"/>
    </row>
    <row r="153" spans="1:12" s="124" customFormat="1" ht="16.5" customHeight="1">
      <c r="A153" s="407">
        <v>143</v>
      </c>
      <c r="B153" s="245" t="s">
        <v>23</v>
      </c>
      <c r="C153" s="450" t="s">
        <v>399</v>
      </c>
      <c r="D153" s="513" t="s">
        <v>2168</v>
      </c>
      <c r="E153" s="200"/>
      <c r="F153" s="410" t="s">
        <v>11</v>
      </c>
      <c r="G153" s="201"/>
      <c r="H153" s="513" t="s">
        <v>2168</v>
      </c>
      <c r="I153" s="453"/>
      <c r="J153" s="502" t="s">
        <v>2167</v>
      </c>
      <c r="K153" s="459" t="s">
        <v>2180</v>
      </c>
      <c r="L153" s="110"/>
    </row>
    <row r="154" spans="1:12" s="124" customFormat="1" ht="16.5" customHeight="1">
      <c r="A154" s="407">
        <v>144</v>
      </c>
      <c r="B154" s="497" t="s">
        <v>23</v>
      </c>
      <c r="C154" s="450" t="s">
        <v>1924</v>
      </c>
      <c r="D154" s="499" t="s">
        <v>2169</v>
      </c>
      <c r="E154" s="200"/>
      <c r="F154" s="410" t="s">
        <v>11</v>
      </c>
      <c r="G154" s="201"/>
      <c r="H154" s="499" t="s">
        <v>2169</v>
      </c>
      <c r="I154" s="500"/>
      <c r="J154" s="498"/>
      <c r="K154" s="501"/>
      <c r="L154" s="123"/>
    </row>
    <row r="155" spans="1:12" s="124" customFormat="1" ht="16.5" customHeight="1">
      <c r="A155" s="407">
        <v>145</v>
      </c>
      <c r="B155" s="245" t="s">
        <v>23</v>
      </c>
      <c r="C155" s="450" t="s">
        <v>399</v>
      </c>
      <c r="D155" s="458" t="s">
        <v>2170</v>
      </c>
      <c r="E155" s="200"/>
      <c r="F155" s="410" t="s">
        <v>11</v>
      </c>
      <c r="G155" s="201"/>
      <c r="H155" s="458" t="s">
        <v>2170</v>
      </c>
      <c r="I155" s="453"/>
      <c r="J155" s="503"/>
      <c r="K155" s="459"/>
      <c r="L155" s="110"/>
    </row>
    <row r="156" spans="1:12" s="124" customFormat="1" ht="16.5" customHeight="1">
      <c r="A156" s="407">
        <v>146</v>
      </c>
      <c r="B156" s="245" t="s">
        <v>23</v>
      </c>
      <c r="C156" s="450" t="s">
        <v>399</v>
      </c>
      <c r="D156" s="458" t="s">
        <v>2171</v>
      </c>
      <c r="E156" s="200"/>
      <c r="F156" s="410" t="s">
        <v>11</v>
      </c>
      <c r="G156" s="201"/>
      <c r="H156" s="458" t="s">
        <v>2171</v>
      </c>
      <c r="I156" s="453"/>
      <c r="J156" s="503"/>
      <c r="K156" s="459"/>
      <c r="L156" s="110"/>
    </row>
    <row r="157" spans="1:12" s="124" customFormat="1" ht="16.5" customHeight="1">
      <c r="A157" s="407">
        <v>147</v>
      </c>
      <c r="B157" s="245" t="s">
        <v>23</v>
      </c>
      <c r="C157" s="450" t="s">
        <v>399</v>
      </c>
      <c r="D157" s="458" t="s">
        <v>2172</v>
      </c>
      <c r="E157" s="200"/>
      <c r="F157" s="410" t="s">
        <v>11</v>
      </c>
      <c r="G157" s="201"/>
      <c r="H157" s="458" t="s">
        <v>2172</v>
      </c>
      <c r="I157" s="453"/>
      <c r="J157" s="503"/>
      <c r="K157" s="459"/>
      <c r="L157" s="110"/>
    </row>
    <row r="158" spans="1:12" s="124" customFormat="1" ht="16.5" customHeight="1">
      <c r="A158" s="407">
        <v>148</v>
      </c>
      <c r="B158" s="245" t="s">
        <v>23</v>
      </c>
      <c r="C158" s="450" t="s">
        <v>399</v>
      </c>
      <c r="D158" s="458" t="s">
        <v>2173</v>
      </c>
      <c r="E158" s="200"/>
      <c r="F158" s="410" t="s">
        <v>11</v>
      </c>
      <c r="G158" s="201"/>
      <c r="H158" s="458" t="s">
        <v>2173</v>
      </c>
      <c r="I158" s="453"/>
      <c r="J158" s="503"/>
      <c r="K158" s="459"/>
      <c r="L158" s="110"/>
    </row>
    <row r="159" spans="1:12" s="124" customFormat="1" ht="16.5" customHeight="1">
      <c r="A159" s="407">
        <v>149</v>
      </c>
      <c r="B159" s="245" t="s">
        <v>23</v>
      </c>
      <c r="C159" s="450" t="s">
        <v>399</v>
      </c>
      <c r="D159" s="458" t="s">
        <v>2174</v>
      </c>
      <c r="E159" s="200"/>
      <c r="F159" s="410" t="s">
        <v>11</v>
      </c>
      <c r="G159" s="201"/>
      <c r="H159" s="458" t="s">
        <v>2174</v>
      </c>
      <c r="I159" s="453"/>
      <c r="J159" s="503"/>
      <c r="K159" s="459"/>
      <c r="L159" s="110"/>
    </row>
    <row r="160" spans="1:12" s="124" customFormat="1" ht="16.5" customHeight="1">
      <c r="A160" s="407">
        <v>150</v>
      </c>
      <c r="B160" s="245" t="s">
        <v>23</v>
      </c>
      <c r="C160" s="450" t="s">
        <v>399</v>
      </c>
      <c r="D160" s="458" t="s">
        <v>2175</v>
      </c>
      <c r="E160" s="200"/>
      <c r="F160" s="410" t="s">
        <v>11</v>
      </c>
      <c r="G160" s="201"/>
      <c r="H160" s="458" t="s">
        <v>2175</v>
      </c>
      <c r="I160" s="453"/>
      <c r="J160" s="503"/>
      <c r="K160" s="459"/>
      <c r="L160" s="110"/>
    </row>
    <row r="161" spans="1:12" s="124" customFormat="1" ht="16.5" customHeight="1">
      <c r="A161" s="407">
        <v>151</v>
      </c>
      <c r="B161" s="245" t="s">
        <v>23</v>
      </c>
      <c r="C161" s="450" t="s">
        <v>399</v>
      </c>
      <c r="D161" s="458" t="s">
        <v>2176</v>
      </c>
      <c r="E161" s="200"/>
      <c r="F161" s="410" t="s">
        <v>11</v>
      </c>
      <c r="G161" s="201"/>
      <c r="H161" s="458" t="s">
        <v>2176</v>
      </c>
      <c r="I161" s="453"/>
      <c r="J161" s="503"/>
      <c r="K161" s="459"/>
      <c r="L161" s="110"/>
    </row>
    <row r="162" spans="1:12" s="124" customFormat="1" ht="16.5" customHeight="1">
      <c r="A162" s="407">
        <v>152</v>
      </c>
      <c r="B162" s="245" t="s">
        <v>23</v>
      </c>
      <c r="C162" s="450" t="s">
        <v>399</v>
      </c>
      <c r="D162" s="458" t="s">
        <v>2177</v>
      </c>
      <c r="E162" s="200"/>
      <c r="F162" s="410" t="s">
        <v>11</v>
      </c>
      <c r="G162" s="201"/>
      <c r="H162" s="458" t="s">
        <v>2177</v>
      </c>
      <c r="I162" s="453"/>
      <c r="J162" s="503"/>
      <c r="K162" s="459"/>
      <c r="L162" s="110"/>
    </row>
    <row r="163" spans="1:12" s="124" customFormat="1" ht="16.5" customHeight="1">
      <c r="A163" s="407">
        <v>153</v>
      </c>
      <c r="B163" s="245" t="s">
        <v>23</v>
      </c>
      <c r="C163" s="450" t="s">
        <v>399</v>
      </c>
      <c r="D163" s="458" t="s">
        <v>2178</v>
      </c>
      <c r="E163" s="200"/>
      <c r="F163" s="410" t="s">
        <v>11</v>
      </c>
      <c r="G163" s="201"/>
      <c r="H163" s="458" t="s">
        <v>2178</v>
      </c>
      <c r="I163" s="453"/>
      <c r="J163" s="503"/>
      <c r="K163" s="459"/>
      <c r="L163" s="110"/>
    </row>
    <row r="164" spans="1:12" s="124" customFormat="1" ht="16.5" customHeight="1">
      <c r="A164" s="407">
        <v>154</v>
      </c>
      <c r="B164" s="245" t="s">
        <v>23</v>
      </c>
      <c r="C164" s="450" t="s">
        <v>399</v>
      </c>
      <c r="D164" s="458" t="s">
        <v>2179</v>
      </c>
      <c r="E164" s="200"/>
      <c r="F164" s="410" t="s">
        <v>11</v>
      </c>
      <c r="G164" s="201"/>
      <c r="H164" s="458" t="s">
        <v>2179</v>
      </c>
      <c r="I164" s="453"/>
      <c r="J164" s="503"/>
      <c r="K164" s="459"/>
      <c r="L164" s="110"/>
    </row>
    <row r="165" spans="1:12" s="124" customFormat="1" ht="16.5" customHeight="1">
      <c r="A165" s="407">
        <v>155</v>
      </c>
      <c r="B165" s="245" t="s">
        <v>23</v>
      </c>
      <c r="C165" s="450" t="s">
        <v>399</v>
      </c>
      <c r="D165" s="517" t="s">
        <v>2187</v>
      </c>
      <c r="E165" s="200"/>
      <c r="F165" s="410" t="s">
        <v>11</v>
      </c>
      <c r="G165" s="201"/>
      <c r="H165" s="517" t="s">
        <v>2187</v>
      </c>
      <c r="I165" s="453"/>
      <c r="J165" s="647" t="s">
        <v>2181</v>
      </c>
      <c r="K165" s="457" t="s">
        <v>1926</v>
      </c>
      <c r="L165" s="123"/>
    </row>
    <row r="166" spans="1:12" s="124" customFormat="1" ht="16.5" customHeight="1">
      <c r="A166" s="407">
        <v>156</v>
      </c>
      <c r="B166" s="510" t="s">
        <v>23</v>
      </c>
      <c r="C166" s="450" t="s">
        <v>399</v>
      </c>
      <c r="D166" s="518" t="s">
        <v>2188</v>
      </c>
      <c r="E166" s="609" t="s">
        <v>2749</v>
      </c>
      <c r="F166" s="410" t="s">
        <v>11</v>
      </c>
      <c r="G166" s="201"/>
      <c r="H166" s="518" t="s">
        <v>2188</v>
      </c>
      <c r="I166" s="500"/>
      <c r="J166" s="523" t="s">
        <v>2223</v>
      </c>
      <c r="K166" s="457" t="s">
        <v>1926</v>
      </c>
      <c r="L166" s="123"/>
    </row>
    <row r="167" spans="1:12" s="124" customFormat="1" ht="16.5" customHeight="1">
      <c r="A167" s="407">
        <v>157</v>
      </c>
      <c r="B167" s="245" t="s">
        <v>23</v>
      </c>
      <c r="C167" s="450" t="s">
        <v>399</v>
      </c>
      <c r="D167" s="519" t="s">
        <v>2184</v>
      </c>
      <c r="E167" s="609"/>
      <c r="F167" s="410" t="s">
        <v>11</v>
      </c>
      <c r="G167" s="201"/>
      <c r="H167" s="519" t="s">
        <v>2184</v>
      </c>
      <c r="I167" s="453"/>
      <c r="J167" s="777" t="s">
        <v>1948</v>
      </c>
      <c r="K167" s="457" t="s">
        <v>2183</v>
      </c>
      <c r="L167" s="123"/>
    </row>
    <row r="168" spans="1:12" s="124" customFormat="1" ht="16.5" customHeight="1">
      <c r="A168" s="407">
        <v>158</v>
      </c>
      <c r="B168" s="512" t="s">
        <v>23</v>
      </c>
      <c r="C168" s="450" t="s">
        <v>399</v>
      </c>
      <c r="D168" s="519" t="s">
        <v>2185</v>
      </c>
      <c r="E168" s="609"/>
      <c r="F168" s="410" t="s">
        <v>11</v>
      </c>
      <c r="G168" s="201"/>
      <c r="H168" s="519" t="s">
        <v>2185</v>
      </c>
      <c r="I168" s="453"/>
      <c r="J168" s="779"/>
      <c r="K168" s="457" t="s">
        <v>2183</v>
      </c>
      <c r="L168" s="123"/>
    </row>
    <row r="169" spans="1:12" s="124" customFormat="1" ht="16.5" customHeight="1">
      <c r="A169" s="407">
        <v>159</v>
      </c>
      <c r="B169" s="245" t="s">
        <v>23</v>
      </c>
      <c r="C169" s="450" t="s">
        <v>399</v>
      </c>
      <c r="D169" s="517" t="s">
        <v>2158</v>
      </c>
      <c r="E169" s="609"/>
      <c r="F169" s="410" t="s">
        <v>11</v>
      </c>
      <c r="G169" s="201"/>
      <c r="H169" s="517" t="s">
        <v>2158</v>
      </c>
      <c r="I169" s="453"/>
      <c r="J169" s="456"/>
      <c r="K169" s="457" t="s">
        <v>2182</v>
      </c>
      <c r="L169" s="123"/>
    </row>
    <row r="170" spans="1:12" s="124" customFormat="1" ht="16.5" customHeight="1">
      <c r="A170" s="407">
        <v>160</v>
      </c>
      <c r="B170" s="245" t="s">
        <v>23</v>
      </c>
      <c r="C170" s="450" t="s">
        <v>399</v>
      </c>
      <c r="D170" s="517" t="s">
        <v>2998</v>
      </c>
      <c r="E170" s="609" t="s">
        <v>2209</v>
      </c>
      <c r="F170" s="410" t="s">
        <v>11</v>
      </c>
      <c r="G170" s="201"/>
      <c r="H170" s="517" t="s">
        <v>2213</v>
      </c>
      <c r="I170" s="453"/>
      <c r="J170" s="653" t="s">
        <v>2997</v>
      </c>
      <c r="K170" s="457" t="s">
        <v>2161</v>
      </c>
      <c r="L170" s="123"/>
    </row>
    <row r="171" spans="1:12" s="124" customFormat="1" ht="16.5" customHeight="1">
      <c r="A171" s="407">
        <v>161</v>
      </c>
      <c r="B171" s="433" t="s">
        <v>23</v>
      </c>
      <c r="C171" s="450" t="s">
        <v>1924</v>
      </c>
      <c r="D171" s="451" t="s">
        <v>2076</v>
      </c>
      <c r="E171" s="200"/>
      <c r="F171" s="410" t="s">
        <v>11</v>
      </c>
      <c r="G171" s="201"/>
      <c r="H171" s="519" t="s">
        <v>2156</v>
      </c>
      <c r="I171" s="453"/>
      <c r="J171" s="523" t="s">
        <v>2224</v>
      </c>
      <c r="K171" s="457"/>
      <c r="L171" s="123"/>
    </row>
    <row r="172" spans="1:12" s="124" customFormat="1" ht="16.5" customHeight="1">
      <c r="A172" s="407">
        <v>162</v>
      </c>
      <c r="B172" s="433" t="s">
        <v>23</v>
      </c>
      <c r="C172" s="450" t="s">
        <v>399</v>
      </c>
      <c r="D172" s="451" t="s">
        <v>2077</v>
      </c>
      <c r="E172" s="200"/>
      <c r="F172" s="410" t="s">
        <v>11</v>
      </c>
      <c r="G172" s="201"/>
      <c r="H172" s="519" t="s">
        <v>2159</v>
      </c>
      <c r="I172" s="453"/>
      <c r="J172" s="511" t="s">
        <v>2186</v>
      </c>
      <c r="K172" s="457"/>
      <c r="L172" s="123"/>
    </row>
    <row r="173" spans="1:12" s="124" customFormat="1" ht="16.5" customHeight="1">
      <c r="A173" s="407">
        <v>163</v>
      </c>
      <c r="B173" s="433" t="s">
        <v>23</v>
      </c>
      <c r="C173" s="450" t="s">
        <v>399</v>
      </c>
      <c r="D173" s="451" t="s">
        <v>2078</v>
      </c>
      <c r="E173" s="200"/>
      <c r="F173" s="410" t="s">
        <v>11</v>
      </c>
      <c r="G173" s="201"/>
      <c r="H173" s="519" t="s">
        <v>2157</v>
      </c>
      <c r="I173" s="453"/>
      <c r="J173" s="523" t="s">
        <v>2093</v>
      </c>
      <c r="K173" s="457"/>
      <c r="L173" s="123"/>
    </row>
    <row r="174" spans="1:12" s="124" customFormat="1" ht="26.25" customHeight="1">
      <c r="A174" s="407">
        <v>164</v>
      </c>
      <c r="B174" s="433" t="s">
        <v>23</v>
      </c>
      <c r="C174" s="450" t="s">
        <v>399</v>
      </c>
      <c r="D174" s="451" t="s">
        <v>2079</v>
      </c>
      <c r="E174" s="200"/>
      <c r="F174" s="410" t="s">
        <v>11</v>
      </c>
      <c r="G174" s="201"/>
      <c r="H174" s="519" t="s">
        <v>2162</v>
      </c>
      <c r="I174" s="453"/>
      <c r="J174" s="520" t="s">
        <v>2212</v>
      </c>
      <c r="K174" s="457"/>
      <c r="L174" s="123"/>
    </row>
    <row r="175" spans="1:12" s="124" customFormat="1" ht="16.5" customHeight="1">
      <c r="A175" s="407">
        <v>165</v>
      </c>
      <c r="B175" s="245" t="s">
        <v>23</v>
      </c>
      <c r="C175" s="450" t="s">
        <v>399</v>
      </c>
      <c r="D175" s="458" t="s">
        <v>2999</v>
      </c>
      <c r="E175" s="200" t="s">
        <v>1830</v>
      </c>
      <c r="F175" s="410" t="s">
        <v>11</v>
      </c>
      <c r="G175" s="201"/>
      <c r="H175" s="517" t="s">
        <v>1366</v>
      </c>
      <c r="I175" s="453"/>
      <c r="J175" s="777" t="s">
        <v>3000</v>
      </c>
      <c r="K175" s="459"/>
      <c r="L175" s="110"/>
    </row>
    <row r="176" spans="1:12" s="124" customFormat="1" ht="16.5" customHeight="1">
      <c r="A176" s="407">
        <v>166</v>
      </c>
      <c r="B176" s="245" t="s">
        <v>23</v>
      </c>
      <c r="C176" s="450" t="s">
        <v>399</v>
      </c>
      <c r="D176" s="458" t="s">
        <v>1832</v>
      </c>
      <c r="E176" s="200" t="s">
        <v>1831</v>
      </c>
      <c r="F176" s="410" t="s">
        <v>11</v>
      </c>
      <c r="G176" s="201"/>
      <c r="H176" s="517" t="s">
        <v>1367</v>
      </c>
      <c r="I176" s="453"/>
      <c r="J176" s="778"/>
      <c r="K176" s="459"/>
      <c r="L176" s="110"/>
    </row>
    <row r="177" spans="1:12" s="124" customFormat="1" ht="16.5" customHeight="1">
      <c r="A177" s="407">
        <v>167</v>
      </c>
      <c r="B177" s="245" t="s">
        <v>23</v>
      </c>
      <c r="C177" s="450" t="s">
        <v>399</v>
      </c>
      <c r="D177" s="458" t="s">
        <v>2189</v>
      </c>
      <c r="E177" s="200"/>
      <c r="F177" s="410" t="s">
        <v>11</v>
      </c>
      <c r="G177" s="201"/>
      <c r="H177" s="458" t="s">
        <v>2189</v>
      </c>
      <c r="I177" s="453"/>
      <c r="J177" s="778"/>
      <c r="K177" s="459"/>
      <c r="L177" s="110"/>
    </row>
    <row r="178" spans="1:12" s="124" customFormat="1" ht="16.5" customHeight="1">
      <c r="A178" s="407">
        <v>168</v>
      </c>
      <c r="B178" s="245" t="s">
        <v>23</v>
      </c>
      <c r="C178" s="450" t="s">
        <v>399</v>
      </c>
      <c r="D178" s="458" t="s">
        <v>2940</v>
      </c>
      <c r="E178" s="200"/>
      <c r="F178" s="410" t="s">
        <v>11</v>
      </c>
      <c r="G178" s="201"/>
      <c r="H178" s="458" t="s">
        <v>2190</v>
      </c>
      <c r="I178" s="453"/>
      <c r="J178" s="778"/>
      <c r="K178" s="459"/>
      <c r="L178" s="110"/>
    </row>
    <row r="179" spans="1:12" s="124" customFormat="1" ht="16.5" customHeight="1">
      <c r="A179" s="407">
        <v>169</v>
      </c>
      <c r="B179" s="245" t="s">
        <v>23</v>
      </c>
      <c r="C179" s="450" t="s">
        <v>399</v>
      </c>
      <c r="D179" s="458" t="s">
        <v>2941</v>
      </c>
      <c r="E179" s="200"/>
      <c r="F179" s="410" t="s">
        <v>11</v>
      </c>
      <c r="G179" s="201"/>
      <c r="H179" s="458" t="s">
        <v>2191</v>
      </c>
      <c r="I179" s="453"/>
      <c r="J179" s="779"/>
      <c r="K179" s="459"/>
      <c r="L179" s="110"/>
    </row>
    <row r="180" spans="1:12" s="124" customFormat="1" ht="16.5" customHeight="1">
      <c r="A180" s="407">
        <v>170</v>
      </c>
      <c r="B180" s="245" t="s">
        <v>23</v>
      </c>
      <c r="C180" s="450" t="s">
        <v>399</v>
      </c>
      <c r="D180" s="458" t="s">
        <v>2192</v>
      </c>
      <c r="E180" s="452"/>
      <c r="F180" s="410" t="s">
        <v>11</v>
      </c>
      <c r="G180" s="201"/>
      <c r="H180" s="458" t="s">
        <v>2192</v>
      </c>
      <c r="I180" s="453"/>
      <c r="J180" s="777" t="s">
        <v>2210</v>
      </c>
      <c r="K180" s="459"/>
      <c r="L180" s="110"/>
    </row>
    <row r="181" spans="1:12" s="124" customFormat="1" ht="16.5" customHeight="1">
      <c r="A181" s="407">
        <v>171</v>
      </c>
      <c r="B181" s="245" t="s">
        <v>23</v>
      </c>
      <c r="C181" s="450" t="s">
        <v>399</v>
      </c>
      <c r="D181" s="458" t="s">
        <v>2193</v>
      </c>
      <c r="E181" s="452"/>
      <c r="F181" s="410" t="s">
        <v>11</v>
      </c>
      <c r="G181" s="201"/>
      <c r="H181" s="458" t="s">
        <v>2193</v>
      </c>
      <c r="I181" s="453"/>
      <c r="J181" s="778"/>
      <c r="K181" s="459"/>
      <c r="L181" s="110"/>
    </row>
    <row r="182" spans="1:12" s="124" customFormat="1" ht="16.5" customHeight="1">
      <c r="A182" s="407">
        <v>172</v>
      </c>
      <c r="B182" s="245" t="s">
        <v>23</v>
      </c>
      <c r="C182" s="450" t="s">
        <v>399</v>
      </c>
      <c r="D182" s="458" t="s">
        <v>2194</v>
      </c>
      <c r="E182" s="452"/>
      <c r="F182" s="410" t="s">
        <v>11</v>
      </c>
      <c r="G182" s="201"/>
      <c r="H182" s="458" t="s">
        <v>2194</v>
      </c>
      <c r="I182" s="453"/>
      <c r="J182" s="778"/>
      <c r="K182" s="459"/>
      <c r="L182" s="110"/>
    </row>
    <row r="183" spans="1:12" s="124" customFormat="1" ht="16.5" customHeight="1">
      <c r="A183" s="407">
        <v>173</v>
      </c>
      <c r="B183" s="245" t="s">
        <v>23</v>
      </c>
      <c r="C183" s="450" t="s">
        <v>399</v>
      </c>
      <c r="D183" s="458" t="s">
        <v>2195</v>
      </c>
      <c r="E183" s="452"/>
      <c r="F183" s="410" t="s">
        <v>11</v>
      </c>
      <c r="G183" s="201"/>
      <c r="H183" s="458" t="s">
        <v>2195</v>
      </c>
      <c r="I183" s="453"/>
      <c r="J183" s="778"/>
      <c r="K183" s="459"/>
      <c r="L183" s="110"/>
    </row>
    <row r="184" spans="1:12" s="124" customFormat="1" ht="16.5" customHeight="1">
      <c r="A184" s="407">
        <v>174</v>
      </c>
      <c r="B184" s="245" t="s">
        <v>23</v>
      </c>
      <c r="C184" s="450" t="s">
        <v>399</v>
      </c>
      <c r="D184" s="458" t="s">
        <v>2196</v>
      </c>
      <c r="E184" s="452"/>
      <c r="F184" s="410" t="s">
        <v>11</v>
      </c>
      <c r="G184" s="201"/>
      <c r="H184" s="458" t="s">
        <v>2196</v>
      </c>
      <c r="I184" s="453"/>
      <c r="J184" s="778"/>
      <c r="K184" s="459"/>
      <c r="L184" s="110"/>
    </row>
    <row r="185" spans="1:12" s="124" customFormat="1" ht="16.5" customHeight="1">
      <c r="A185" s="407">
        <v>175</v>
      </c>
      <c r="B185" s="245" t="s">
        <v>23</v>
      </c>
      <c r="C185" s="450" t="s">
        <v>399</v>
      </c>
      <c r="D185" s="458" t="s">
        <v>2197</v>
      </c>
      <c r="E185" s="452"/>
      <c r="F185" s="410" t="s">
        <v>11</v>
      </c>
      <c r="G185" s="201"/>
      <c r="H185" s="458" t="s">
        <v>2197</v>
      </c>
      <c r="I185" s="453"/>
      <c r="J185" s="778"/>
      <c r="K185" s="459"/>
      <c r="L185" s="110"/>
    </row>
    <row r="186" spans="1:12" s="124" customFormat="1" ht="16.5" customHeight="1">
      <c r="A186" s="407">
        <v>176</v>
      </c>
      <c r="B186" s="245" t="s">
        <v>23</v>
      </c>
      <c r="C186" s="450" t="s">
        <v>399</v>
      </c>
      <c r="D186" s="458" t="s">
        <v>2198</v>
      </c>
      <c r="E186" s="452"/>
      <c r="F186" s="410" t="s">
        <v>11</v>
      </c>
      <c r="G186" s="201"/>
      <c r="H186" s="458" t="s">
        <v>2198</v>
      </c>
      <c r="I186" s="453"/>
      <c r="J186" s="778"/>
      <c r="K186" s="459"/>
      <c r="L186" s="110"/>
    </row>
    <row r="187" spans="1:12" s="124" customFormat="1" ht="16.5" customHeight="1">
      <c r="A187" s="407">
        <v>177</v>
      </c>
      <c r="B187" s="245" t="s">
        <v>23</v>
      </c>
      <c r="C187" s="450" t="s">
        <v>399</v>
      </c>
      <c r="D187" s="458" t="s">
        <v>2199</v>
      </c>
      <c r="E187" s="452"/>
      <c r="F187" s="410" t="s">
        <v>11</v>
      </c>
      <c r="G187" s="201"/>
      <c r="H187" s="458" t="s">
        <v>2199</v>
      </c>
      <c r="I187" s="453"/>
      <c r="J187" s="778"/>
      <c r="K187" s="459"/>
      <c r="L187" s="110"/>
    </row>
    <row r="188" spans="1:12" s="124" customFormat="1" ht="16.5" customHeight="1">
      <c r="A188" s="407">
        <v>178</v>
      </c>
      <c r="B188" s="245" t="s">
        <v>23</v>
      </c>
      <c r="C188" s="450" t="s">
        <v>399</v>
      </c>
      <c r="D188" s="458" t="s">
        <v>2200</v>
      </c>
      <c r="E188" s="452"/>
      <c r="F188" s="410" t="s">
        <v>11</v>
      </c>
      <c r="G188" s="201"/>
      <c r="H188" s="458" t="s">
        <v>2200</v>
      </c>
      <c r="I188" s="453"/>
      <c r="J188" s="778"/>
      <c r="K188" s="459"/>
      <c r="L188" s="110"/>
    </row>
    <row r="189" spans="1:12" s="124" customFormat="1" ht="16.5" customHeight="1">
      <c r="A189" s="407">
        <v>179</v>
      </c>
      <c r="B189" s="245" t="s">
        <v>23</v>
      </c>
      <c r="C189" s="450" t="s">
        <v>399</v>
      </c>
      <c r="D189" s="458" t="s">
        <v>2201</v>
      </c>
      <c r="E189" s="452"/>
      <c r="F189" s="410" t="s">
        <v>11</v>
      </c>
      <c r="G189" s="201"/>
      <c r="H189" s="458" t="s">
        <v>2201</v>
      </c>
      <c r="I189" s="453"/>
      <c r="J189" s="778"/>
      <c r="K189" s="460"/>
      <c r="L189" s="110"/>
    </row>
    <row r="190" spans="1:12" s="124" customFormat="1" ht="16.5" customHeight="1">
      <c r="A190" s="407">
        <v>180</v>
      </c>
      <c r="B190" s="245" t="s">
        <v>23</v>
      </c>
      <c r="C190" s="450" t="s">
        <v>399</v>
      </c>
      <c r="D190" s="458" t="s">
        <v>2202</v>
      </c>
      <c r="E190" s="452"/>
      <c r="F190" s="410" t="s">
        <v>11</v>
      </c>
      <c r="G190" s="201"/>
      <c r="H190" s="458" t="s">
        <v>2202</v>
      </c>
      <c r="I190" s="453"/>
      <c r="J190" s="778"/>
      <c r="K190" s="460"/>
      <c r="L190" s="110"/>
    </row>
    <row r="191" spans="1:12" s="124" customFormat="1" ht="16.5" customHeight="1">
      <c r="A191" s="407">
        <v>181</v>
      </c>
      <c r="B191" s="245" t="s">
        <v>23</v>
      </c>
      <c r="C191" s="450" t="s">
        <v>399</v>
      </c>
      <c r="D191" s="458" t="s">
        <v>2203</v>
      </c>
      <c r="E191" s="452"/>
      <c r="F191" s="410" t="s">
        <v>11</v>
      </c>
      <c r="G191" s="201"/>
      <c r="H191" s="458" t="s">
        <v>2203</v>
      </c>
      <c r="I191" s="453"/>
      <c r="J191" s="778"/>
      <c r="K191" s="460"/>
      <c r="L191" s="110"/>
    </row>
    <row r="192" spans="1:12" s="124" customFormat="1" ht="16.5" customHeight="1">
      <c r="A192" s="407">
        <v>182</v>
      </c>
      <c r="B192" s="512" t="s">
        <v>23</v>
      </c>
      <c r="C192" s="450" t="s">
        <v>399</v>
      </c>
      <c r="D192" s="516" t="s">
        <v>2204</v>
      </c>
      <c r="E192" s="200"/>
      <c r="F192" s="410" t="s">
        <v>11</v>
      </c>
      <c r="G192" s="201"/>
      <c r="H192" s="516" t="s">
        <v>2204</v>
      </c>
      <c r="I192" s="453"/>
      <c r="J192" s="778"/>
      <c r="K192" s="460"/>
      <c r="L192" s="110"/>
    </row>
    <row r="193" spans="1:12" s="124" customFormat="1" ht="16.5" customHeight="1">
      <c r="A193" s="407">
        <v>183</v>
      </c>
      <c r="B193" s="512" t="s">
        <v>23</v>
      </c>
      <c r="C193" s="450" t="s">
        <v>399</v>
      </c>
      <c r="D193" s="516" t="s">
        <v>2205</v>
      </c>
      <c r="E193" s="200"/>
      <c r="F193" s="410" t="s">
        <v>11</v>
      </c>
      <c r="G193" s="201"/>
      <c r="H193" s="516" t="s">
        <v>2205</v>
      </c>
      <c r="I193" s="453"/>
      <c r="J193" s="778"/>
      <c r="K193" s="460"/>
      <c r="L193" s="110"/>
    </row>
    <row r="194" spans="1:12" s="124" customFormat="1" ht="16.5" customHeight="1">
      <c r="A194" s="407">
        <v>184</v>
      </c>
      <c r="B194" s="512" t="s">
        <v>23</v>
      </c>
      <c r="C194" s="450" t="s">
        <v>399</v>
      </c>
      <c r="D194" s="516" t="s">
        <v>2206</v>
      </c>
      <c r="E194" s="200"/>
      <c r="F194" s="410" t="s">
        <v>11</v>
      </c>
      <c r="G194" s="201"/>
      <c r="H194" s="516" t="s">
        <v>2206</v>
      </c>
      <c r="I194" s="453"/>
      <c r="J194" s="778"/>
      <c r="K194" s="460"/>
      <c r="L194" s="110"/>
    </row>
    <row r="195" spans="1:12" s="124" customFormat="1" ht="16.5" customHeight="1">
      <c r="A195" s="407">
        <v>185</v>
      </c>
      <c r="B195" s="512" t="s">
        <v>23</v>
      </c>
      <c r="C195" s="450" t="s">
        <v>399</v>
      </c>
      <c r="D195" s="516" t="s">
        <v>2207</v>
      </c>
      <c r="E195" s="200"/>
      <c r="F195" s="410" t="s">
        <v>11</v>
      </c>
      <c r="G195" s="201"/>
      <c r="H195" s="516" t="s">
        <v>2207</v>
      </c>
      <c r="I195" s="453"/>
      <c r="J195" s="778"/>
      <c r="K195" s="460"/>
      <c r="L195" s="110"/>
    </row>
    <row r="196" spans="1:12" s="124" customFormat="1" ht="16.5" customHeight="1">
      <c r="A196" s="407">
        <v>186</v>
      </c>
      <c r="B196" s="512" t="s">
        <v>23</v>
      </c>
      <c r="C196" s="450" t="s">
        <v>399</v>
      </c>
      <c r="D196" s="516" t="s">
        <v>2208</v>
      </c>
      <c r="E196" s="514"/>
      <c r="F196" s="410" t="s">
        <v>11</v>
      </c>
      <c r="G196" s="201"/>
      <c r="H196" s="516" t="s">
        <v>2208</v>
      </c>
      <c r="I196" s="453"/>
      <c r="J196" s="783"/>
      <c r="K196" s="460"/>
      <c r="L196" s="110"/>
    </row>
    <row r="197" spans="1:12" ht="16.5" customHeight="1">
      <c r="A197" s="407">
        <v>187</v>
      </c>
      <c r="B197" s="512" t="s">
        <v>23</v>
      </c>
      <c r="C197" s="461" t="s">
        <v>401</v>
      </c>
      <c r="D197" s="515" t="s">
        <v>402</v>
      </c>
      <c r="E197" s="245" t="s">
        <v>403</v>
      </c>
      <c r="F197" s="410" t="s">
        <v>11</v>
      </c>
      <c r="G197" s="201"/>
      <c r="H197" s="247"/>
      <c r="I197" s="445" t="s">
        <v>404</v>
      </c>
      <c r="J197" s="418" t="s">
        <v>1702</v>
      </c>
      <c r="K197" s="774"/>
    </row>
    <row r="198" spans="1:12" ht="16.5" customHeight="1">
      <c r="A198" s="407">
        <v>188</v>
      </c>
      <c r="B198" s="245" t="s">
        <v>23</v>
      </c>
      <c r="C198" s="461" t="s">
        <v>401</v>
      </c>
      <c r="D198" s="246" t="s">
        <v>405</v>
      </c>
      <c r="E198" s="245" t="s">
        <v>406</v>
      </c>
      <c r="F198" s="410" t="s">
        <v>11</v>
      </c>
      <c r="G198" s="201"/>
      <c r="H198" s="247"/>
      <c r="I198" s="445" t="s">
        <v>407</v>
      </c>
      <c r="J198" s="411"/>
      <c r="K198" s="775"/>
    </row>
    <row r="199" spans="1:12" ht="16.5" customHeight="1">
      <c r="A199" s="407">
        <v>189</v>
      </c>
      <c r="B199" s="245" t="s">
        <v>23</v>
      </c>
      <c r="C199" s="461" t="s">
        <v>401</v>
      </c>
      <c r="D199" s="246" t="s">
        <v>408</v>
      </c>
      <c r="E199" s="245" t="s">
        <v>406</v>
      </c>
      <c r="F199" s="410" t="s">
        <v>11</v>
      </c>
      <c r="G199" s="201"/>
      <c r="H199" s="247"/>
      <c r="I199" s="445" t="s">
        <v>409</v>
      </c>
      <c r="J199" s="411"/>
      <c r="K199" s="775"/>
    </row>
    <row r="200" spans="1:12" ht="16.5" customHeight="1">
      <c r="A200" s="407">
        <v>190</v>
      </c>
      <c r="B200" s="245" t="s">
        <v>23</v>
      </c>
      <c r="C200" s="461" t="s">
        <v>401</v>
      </c>
      <c r="D200" s="246" t="s">
        <v>410</v>
      </c>
      <c r="E200" s="409"/>
      <c r="F200" s="410" t="s">
        <v>11</v>
      </c>
      <c r="G200" s="201"/>
      <c r="H200" s="247"/>
      <c r="I200" s="413"/>
      <c r="J200" s="411"/>
      <c r="K200" s="775"/>
    </row>
    <row r="201" spans="1:12" ht="16.5" customHeight="1">
      <c r="A201" s="407">
        <v>191</v>
      </c>
      <c r="B201" s="245" t="s">
        <v>23</v>
      </c>
      <c r="C201" s="461" t="s">
        <v>401</v>
      </c>
      <c r="D201" s="246" t="s">
        <v>411</v>
      </c>
      <c r="E201" s="409"/>
      <c r="F201" s="410" t="s">
        <v>11</v>
      </c>
      <c r="G201" s="201"/>
      <c r="H201" s="247"/>
      <c r="I201" s="413"/>
      <c r="J201" s="411"/>
      <c r="K201" s="775"/>
    </row>
    <row r="202" spans="1:12" ht="16.5" customHeight="1">
      <c r="A202" s="407">
        <v>192</v>
      </c>
      <c r="B202" s="245" t="s">
        <v>23</v>
      </c>
      <c r="C202" s="461" t="s">
        <v>401</v>
      </c>
      <c r="D202" s="246" t="s">
        <v>3102</v>
      </c>
      <c r="E202" s="409"/>
      <c r="F202" s="410" t="s">
        <v>11</v>
      </c>
      <c r="G202" s="201"/>
      <c r="H202" s="247"/>
      <c r="I202" s="413"/>
      <c r="J202" s="411"/>
      <c r="K202" s="776"/>
    </row>
    <row r="203" spans="1:12" ht="16.5" customHeight="1">
      <c r="A203" s="667">
        <v>193</v>
      </c>
      <c r="B203" s="668" t="s">
        <v>23</v>
      </c>
      <c r="C203" s="669" t="s">
        <v>3132</v>
      </c>
      <c r="D203" s="670" t="s">
        <v>3133</v>
      </c>
      <c r="E203" s="671"/>
      <c r="F203" s="672" t="s">
        <v>11</v>
      </c>
      <c r="G203" s="673"/>
      <c r="H203" s="674"/>
      <c r="I203" s="675"/>
      <c r="J203" s="806" t="s">
        <v>3134</v>
      </c>
      <c r="K203" s="809"/>
    </row>
    <row r="204" spans="1:12" ht="16.5" customHeight="1">
      <c r="A204" s="667">
        <v>194</v>
      </c>
      <c r="B204" s="668" t="s">
        <v>23</v>
      </c>
      <c r="C204" s="669" t="s">
        <v>3132</v>
      </c>
      <c r="D204" s="670" t="s">
        <v>3135</v>
      </c>
      <c r="E204" s="668" t="s">
        <v>3136</v>
      </c>
      <c r="F204" s="672" t="s">
        <v>11</v>
      </c>
      <c r="G204" s="673"/>
      <c r="H204" s="674"/>
      <c r="I204" s="675"/>
      <c r="J204" s="807"/>
      <c r="K204" s="810"/>
    </row>
    <row r="205" spans="1:12" ht="16.5" customHeight="1">
      <c r="A205" s="667">
        <v>195</v>
      </c>
      <c r="B205" s="668" t="s">
        <v>23</v>
      </c>
      <c r="C205" s="669" t="s">
        <v>3132</v>
      </c>
      <c r="D205" s="670" t="s">
        <v>3137</v>
      </c>
      <c r="E205" s="668" t="s">
        <v>3138</v>
      </c>
      <c r="F205" s="672" t="s">
        <v>11</v>
      </c>
      <c r="G205" s="673"/>
      <c r="H205" s="674"/>
      <c r="I205" s="675"/>
      <c r="J205" s="807"/>
      <c r="K205" s="810"/>
    </row>
    <row r="206" spans="1:12" ht="16.5" customHeight="1">
      <c r="A206" s="667">
        <v>196</v>
      </c>
      <c r="B206" s="668" t="s">
        <v>23</v>
      </c>
      <c r="C206" s="669" t="s">
        <v>3132</v>
      </c>
      <c r="D206" s="670" t="s">
        <v>3139</v>
      </c>
      <c r="E206" s="668" t="s">
        <v>3140</v>
      </c>
      <c r="F206" s="672" t="s">
        <v>11</v>
      </c>
      <c r="G206" s="673"/>
      <c r="H206" s="674"/>
      <c r="I206" s="675"/>
      <c r="J206" s="807"/>
      <c r="K206" s="810"/>
    </row>
    <row r="207" spans="1:12" ht="16.5" customHeight="1">
      <c r="A207" s="667">
        <v>197</v>
      </c>
      <c r="B207" s="668" t="s">
        <v>23</v>
      </c>
      <c r="C207" s="669" t="s">
        <v>3132</v>
      </c>
      <c r="D207" s="670" t="s">
        <v>3141</v>
      </c>
      <c r="E207" s="668" t="s">
        <v>412</v>
      </c>
      <c r="F207" s="672" t="s">
        <v>11</v>
      </c>
      <c r="G207" s="673"/>
      <c r="H207" s="674"/>
      <c r="I207" s="675"/>
      <c r="J207" s="807"/>
      <c r="K207" s="810"/>
    </row>
    <row r="208" spans="1:12" ht="16.5" customHeight="1">
      <c r="A208" s="667">
        <v>198</v>
      </c>
      <c r="B208" s="668" t="s">
        <v>23</v>
      </c>
      <c r="C208" s="669" t="s">
        <v>3132</v>
      </c>
      <c r="D208" s="670" t="s">
        <v>3142</v>
      </c>
      <c r="E208" s="668" t="s">
        <v>3143</v>
      </c>
      <c r="F208" s="672" t="s">
        <v>11</v>
      </c>
      <c r="G208" s="673"/>
      <c r="H208" s="674"/>
      <c r="I208" s="675"/>
      <c r="J208" s="807"/>
      <c r="K208" s="810"/>
    </row>
    <row r="209" spans="1:11" ht="16.5" customHeight="1">
      <c r="A209" s="667">
        <v>199</v>
      </c>
      <c r="B209" s="668" t="s">
        <v>23</v>
      </c>
      <c r="C209" s="669" t="s">
        <v>3132</v>
      </c>
      <c r="D209" s="670" t="s">
        <v>3144</v>
      </c>
      <c r="E209" s="668" t="s">
        <v>3138</v>
      </c>
      <c r="F209" s="672" t="s">
        <v>11</v>
      </c>
      <c r="G209" s="673"/>
      <c r="H209" s="674"/>
      <c r="I209" s="675"/>
      <c r="J209" s="807"/>
      <c r="K209" s="810"/>
    </row>
    <row r="210" spans="1:11" ht="16.5" customHeight="1">
      <c r="A210" s="667">
        <v>200</v>
      </c>
      <c r="B210" s="668" t="s">
        <v>23</v>
      </c>
      <c r="C210" s="669" t="s">
        <v>3132</v>
      </c>
      <c r="D210" s="670" t="s">
        <v>3145</v>
      </c>
      <c r="E210" s="668" t="s">
        <v>3146</v>
      </c>
      <c r="F210" s="672" t="s">
        <v>11</v>
      </c>
      <c r="G210" s="673"/>
      <c r="H210" s="674"/>
      <c r="I210" s="675"/>
      <c r="J210" s="807"/>
      <c r="K210" s="810"/>
    </row>
    <row r="211" spans="1:11" ht="16.5" customHeight="1">
      <c r="A211" s="667">
        <v>201</v>
      </c>
      <c r="B211" s="668" t="s">
        <v>23</v>
      </c>
      <c r="C211" s="669" t="s">
        <v>3132</v>
      </c>
      <c r="D211" s="670" t="s">
        <v>3147</v>
      </c>
      <c r="E211" s="668" t="s">
        <v>3148</v>
      </c>
      <c r="F211" s="672" t="s">
        <v>11</v>
      </c>
      <c r="G211" s="673"/>
      <c r="H211" s="674"/>
      <c r="I211" s="676"/>
      <c r="J211" s="807"/>
      <c r="K211" s="810"/>
    </row>
    <row r="212" spans="1:11" ht="16.5" customHeight="1">
      <c r="A212" s="667">
        <v>202</v>
      </c>
      <c r="B212" s="668" t="s">
        <v>23</v>
      </c>
      <c r="C212" s="669" t="s">
        <v>3132</v>
      </c>
      <c r="D212" s="670" t="s">
        <v>3149</v>
      </c>
      <c r="E212" s="668" t="s">
        <v>3136</v>
      </c>
      <c r="F212" s="672" t="s">
        <v>11</v>
      </c>
      <c r="G212" s="673"/>
      <c r="H212" s="674"/>
      <c r="I212" s="675"/>
      <c r="J212" s="807"/>
      <c r="K212" s="810"/>
    </row>
    <row r="213" spans="1:11" ht="16.5" customHeight="1">
      <c r="A213" s="667">
        <v>203</v>
      </c>
      <c r="B213" s="668" t="s">
        <v>23</v>
      </c>
      <c r="C213" s="669" t="s">
        <v>3132</v>
      </c>
      <c r="D213" s="670" t="s">
        <v>3150</v>
      </c>
      <c r="E213" s="668" t="s">
        <v>3138</v>
      </c>
      <c r="F213" s="672" t="s">
        <v>11</v>
      </c>
      <c r="G213" s="673"/>
      <c r="H213" s="674"/>
      <c r="I213" s="676"/>
      <c r="J213" s="807"/>
      <c r="K213" s="810"/>
    </row>
    <row r="214" spans="1:11" ht="16.5" customHeight="1">
      <c r="A214" s="667">
        <v>204</v>
      </c>
      <c r="B214" s="668" t="s">
        <v>23</v>
      </c>
      <c r="C214" s="669" t="s">
        <v>3132</v>
      </c>
      <c r="D214" s="670" t="s">
        <v>3151</v>
      </c>
      <c r="E214" s="668" t="s">
        <v>3140</v>
      </c>
      <c r="F214" s="672" t="s">
        <v>11</v>
      </c>
      <c r="G214" s="673"/>
      <c r="H214" s="674"/>
      <c r="I214" s="676"/>
      <c r="J214" s="807"/>
      <c r="K214" s="810"/>
    </row>
    <row r="215" spans="1:11" ht="16.5" customHeight="1">
      <c r="A215" s="667">
        <v>205</v>
      </c>
      <c r="B215" s="668" t="s">
        <v>23</v>
      </c>
      <c r="C215" s="669" t="s">
        <v>3132</v>
      </c>
      <c r="D215" s="670" t="s">
        <v>3152</v>
      </c>
      <c r="E215" s="668" t="s">
        <v>412</v>
      </c>
      <c r="F215" s="672" t="s">
        <v>11</v>
      </c>
      <c r="G215" s="673"/>
      <c r="H215" s="674"/>
      <c r="I215" s="676"/>
      <c r="J215" s="807"/>
      <c r="K215" s="810"/>
    </row>
    <row r="216" spans="1:11" ht="16.5" customHeight="1">
      <c r="A216" s="667">
        <v>206</v>
      </c>
      <c r="B216" s="668" t="s">
        <v>23</v>
      </c>
      <c r="C216" s="669" t="s">
        <v>3132</v>
      </c>
      <c r="D216" s="670" t="s">
        <v>3153</v>
      </c>
      <c r="E216" s="668" t="s">
        <v>3143</v>
      </c>
      <c r="F216" s="672" t="s">
        <v>11</v>
      </c>
      <c r="G216" s="673"/>
      <c r="H216" s="674"/>
      <c r="I216" s="676"/>
      <c r="J216" s="807"/>
      <c r="K216" s="810"/>
    </row>
    <row r="217" spans="1:11" ht="16.5" customHeight="1">
      <c r="A217" s="667">
        <v>207</v>
      </c>
      <c r="B217" s="668" t="s">
        <v>23</v>
      </c>
      <c r="C217" s="669" t="s">
        <v>3132</v>
      </c>
      <c r="D217" s="670" t="s">
        <v>3154</v>
      </c>
      <c r="E217" s="668" t="s">
        <v>3138</v>
      </c>
      <c r="F217" s="672" t="s">
        <v>11</v>
      </c>
      <c r="G217" s="673"/>
      <c r="H217" s="674"/>
      <c r="I217" s="676"/>
      <c r="J217" s="807"/>
      <c r="K217" s="810"/>
    </row>
    <row r="218" spans="1:11" ht="16.5" customHeight="1">
      <c r="A218" s="667">
        <v>208</v>
      </c>
      <c r="B218" s="668" t="s">
        <v>23</v>
      </c>
      <c r="C218" s="669" t="s">
        <v>3132</v>
      </c>
      <c r="D218" s="670" t="s">
        <v>3155</v>
      </c>
      <c r="E218" s="668" t="s">
        <v>3146</v>
      </c>
      <c r="F218" s="672" t="s">
        <v>11</v>
      </c>
      <c r="G218" s="673"/>
      <c r="H218" s="674"/>
      <c r="I218" s="676"/>
      <c r="J218" s="807"/>
      <c r="K218" s="810"/>
    </row>
    <row r="219" spans="1:11" ht="16.5" customHeight="1">
      <c r="A219" s="667">
        <v>209</v>
      </c>
      <c r="B219" s="668" t="s">
        <v>23</v>
      </c>
      <c r="C219" s="669" t="s">
        <v>3132</v>
      </c>
      <c r="D219" s="670" t="s">
        <v>3156</v>
      </c>
      <c r="E219" s="668" t="s">
        <v>3148</v>
      </c>
      <c r="F219" s="672" t="s">
        <v>11</v>
      </c>
      <c r="G219" s="673"/>
      <c r="H219" s="674"/>
      <c r="I219" s="676"/>
      <c r="J219" s="807"/>
      <c r="K219" s="810"/>
    </row>
    <row r="220" spans="1:11" ht="16.5" customHeight="1">
      <c r="A220" s="667">
        <v>210</v>
      </c>
      <c r="B220" s="668" t="s">
        <v>23</v>
      </c>
      <c r="C220" s="669" t="s">
        <v>3132</v>
      </c>
      <c r="D220" s="670" t="s">
        <v>3157</v>
      </c>
      <c r="E220" s="668" t="s">
        <v>3136</v>
      </c>
      <c r="F220" s="672" t="s">
        <v>11</v>
      </c>
      <c r="G220" s="673"/>
      <c r="H220" s="674"/>
      <c r="I220" s="675"/>
      <c r="J220" s="807"/>
      <c r="K220" s="810"/>
    </row>
    <row r="221" spans="1:11" ht="16.5" customHeight="1">
      <c r="A221" s="667">
        <v>211</v>
      </c>
      <c r="B221" s="668" t="s">
        <v>23</v>
      </c>
      <c r="C221" s="669" t="s">
        <v>3132</v>
      </c>
      <c r="D221" s="670" t="s">
        <v>3158</v>
      </c>
      <c r="E221" s="668" t="s">
        <v>3138</v>
      </c>
      <c r="F221" s="672" t="s">
        <v>11</v>
      </c>
      <c r="G221" s="673"/>
      <c r="H221" s="674"/>
      <c r="I221" s="676"/>
      <c r="J221" s="807"/>
      <c r="K221" s="810"/>
    </row>
    <row r="222" spans="1:11" ht="16.5" customHeight="1">
      <c r="A222" s="667">
        <v>212</v>
      </c>
      <c r="B222" s="668" t="s">
        <v>23</v>
      </c>
      <c r="C222" s="669" t="s">
        <v>3132</v>
      </c>
      <c r="D222" s="670" t="s">
        <v>3159</v>
      </c>
      <c r="E222" s="668" t="s">
        <v>3140</v>
      </c>
      <c r="F222" s="672" t="s">
        <v>11</v>
      </c>
      <c r="G222" s="673"/>
      <c r="H222" s="674"/>
      <c r="I222" s="676"/>
      <c r="J222" s="807"/>
      <c r="K222" s="810"/>
    </row>
    <row r="223" spans="1:11" ht="16.5" customHeight="1">
      <c r="A223" s="667">
        <v>213</v>
      </c>
      <c r="B223" s="668" t="s">
        <v>23</v>
      </c>
      <c r="C223" s="669" t="s">
        <v>3132</v>
      </c>
      <c r="D223" s="670" t="s">
        <v>3160</v>
      </c>
      <c r="E223" s="668" t="s">
        <v>412</v>
      </c>
      <c r="F223" s="672" t="s">
        <v>11</v>
      </c>
      <c r="G223" s="673"/>
      <c r="H223" s="674"/>
      <c r="I223" s="676"/>
      <c r="J223" s="807"/>
      <c r="K223" s="810"/>
    </row>
    <row r="224" spans="1:11" ht="16.5" customHeight="1">
      <c r="A224" s="667">
        <v>214</v>
      </c>
      <c r="B224" s="668" t="s">
        <v>23</v>
      </c>
      <c r="C224" s="669" t="s">
        <v>3132</v>
      </c>
      <c r="D224" s="670" t="s">
        <v>3161</v>
      </c>
      <c r="E224" s="668" t="s">
        <v>3143</v>
      </c>
      <c r="F224" s="672" t="s">
        <v>11</v>
      </c>
      <c r="G224" s="673"/>
      <c r="H224" s="674"/>
      <c r="I224" s="676"/>
      <c r="J224" s="807"/>
      <c r="K224" s="810"/>
    </row>
    <row r="225" spans="1:11" ht="16.5" customHeight="1">
      <c r="A225" s="667">
        <v>215</v>
      </c>
      <c r="B225" s="668" t="s">
        <v>23</v>
      </c>
      <c r="C225" s="669" t="s">
        <v>3132</v>
      </c>
      <c r="D225" s="670" t="s">
        <v>3162</v>
      </c>
      <c r="E225" s="668" t="s">
        <v>3138</v>
      </c>
      <c r="F225" s="672" t="s">
        <v>11</v>
      </c>
      <c r="G225" s="673"/>
      <c r="H225" s="674"/>
      <c r="I225" s="676"/>
      <c r="J225" s="807"/>
      <c r="K225" s="810"/>
    </row>
    <row r="226" spans="1:11" ht="16.5" customHeight="1">
      <c r="A226" s="667">
        <v>216</v>
      </c>
      <c r="B226" s="668" t="s">
        <v>23</v>
      </c>
      <c r="C226" s="669" t="s">
        <v>3132</v>
      </c>
      <c r="D226" s="670" t="s">
        <v>3163</v>
      </c>
      <c r="E226" s="668" t="s">
        <v>3146</v>
      </c>
      <c r="F226" s="672" t="s">
        <v>11</v>
      </c>
      <c r="G226" s="673"/>
      <c r="H226" s="674"/>
      <c r="I226" s="676"/>
      <c r="J226" s="807"/>
      <c r="K226" s="810"/>
    </row>
    <row r="227" spans="1:11" ht="16.5" customHeight="1">
      <c r="A227" s="667">
        <v>217</v>
      </c>
      <c r="B227" s="668" t="s">
        <v>23</v>
      </c>
      <c r="C227" s="669" t="s">
        <v>3132</v>
      </c>
      <c r="D227" s="670" t="s">
        <v>3164</v>
      </c>
      <c r="E227" s="668" t="s">
        <v>3148</v>
      </c>
      <c r="F227" s="672" t="s">
        <v>11</v>
      </c>
      <c r="G227" s="673"/>
      <c r="H227" s="674"/>
      <c r="I227" s="676"/>
      <c r="J227" s="807"/>
      <c r="K227" s="810"/>
    </row>
    <row r="228" spans="1:11" ht="16.5" customHeight="1">
      <c r="A228" s="667">
        <v>218</v>
      </c>
      <c r="B228" s="668" t="s">
        <v>23</v>
      </c>
      <c r="C228" s="669" t="s">
        <v>3132</v>
      </c>
      <c r="D228" s="670" t="s">
        <v>3165</v>
      </c>
      <c r="E228" s="668" t="s">
        <v>3136</v>
      </c>
      <c r="F228" s="672" t="s">
        <v>11</v>
      </c>
      <c r="G228" s="673"/>
      <c r="H228" s="674"/>
      <c r="I228" s="675"/>
      <c r="J228" s="807"/>
      <c r="K228" s="810"/>
    </row>
    <row r="229" spans="1:11" ht="16.5" customHeight="1">
      <c r="A229" s="667">
        <v>219</v>
      </c>
      <c r="B229" s="668" t="s">
        <v>23</v>
      </c>
      <c r="C229" s="669" t="s">
        <v>3132</v>
      </c>
      <c r="D229" s="670" t="s">
        <v>3166</v>
      </c>
      <c r="E229" s="668" t="s">
        <v>3138</v>
      </c>
      <c r="F229" s="672" t="s">
        <v>11</v>
      </c>
      <c r="G229" s="673"/>
      <c r="H229" s="674"/>
      <c r="I229" s="676"/>
      <c r="J229" s="807"/>
      <c r="K229" s="810"/>
    </row>
    <row r="230" spans="1:11" ht="16.5" customHeight="1">
      <c r="A230" s="667">
        <v>220</v>
      </c>
      <c r="B230" s="668" t="s">
        <v>23</v>
      </c>
      <c r="C230" s="669" t="s">
        <v>3132</v>
      </c>
      <c r="D230" s="670" t="s">
        <v>3167</v>
      </c>
      <c r="E230" s="668" t="s">
        <v>3140</v>
      </c>
      <c r="F230" s="672" t="s">
        <v>11</v>
      </c>
      <c r="G230" s="673"/>
      <c r="H230" s="674"/>
      <c r="I230" s="676"/>
      <c r="J230" s="807"/>
      <c r="K230" s="810"/>
    </row>
    <row r="231" spans="1:11" ht="16.5" customHeight="1">
      <c r="A231" s="667">
        <v>221</v>
      </c>
      <c r="B231" s="668" t="s">
        <v>23</v>
      </c>
      <c r="C231" s="669" t="s">
        <v>3132</v>
      </c>
      <c r="D231" s="670" t="s">
        <v>3168</v>
      </c>
      <c r="E231" s="668" t="s">
        <v>412</v>
      </c>
      <c r="F231" s="672" t="s">
        <v>11</v>
      </c>
      <c r="G231" s="673"/>
      <c r="H231" s="674"/>
      <c r="I231" s="676"/>
      <c r="J231" s="807"/>
      <c r="K231" s="810"/>
    </row>
    <row r="232" spans="1:11" ht="16.5" customHeight="1">
      <c r="A232" s="667">
        <v>222</v>
      </c>
      <c r="B232" s="668" t="s">
        <v>23</v>
      </c>
      <c r="C232" s="669" t="s">
        <v>3132</v>
      </c>
      <c r="D232" s="670" t="s">
        <v>3169</v>
      </c>
      <c r="E232" s="668" t="s">
        <v>3143</v>
      </c>
      <c r="F232" s="672" t="s">
        <v>11</v>
      </c>
      <c r="G232" s="673"/>
      <c r="H232" s="674"/>
      <c r="I232" s="676"/>
      <c r="J232" s="807"/>
      <c r="K232" s="810"/>
    </row>
    <row r="233" spans="1:11" ht="16.5" customHeight="1">
      <c r="A233" s="667">
        <v>223</v>
      </c>
      <c r="B233" s="668" t="s">
        <v>23</v>
      </c>
      <c r="C233" s="669" t="s">
        <v>3132</v>
      </c>
      <c r="D233" s="670" t="s">
        <v>3170</v>
      </c>
      <c r="E233" s="668" t="s">
        <v>3138</v>
      </c>
      <c r="F233" s="672" t="s">
        <v>11</v>
      </c>
      <c r="G233" s="673"/>
      <c r="H233" s="674"/>
      <c r="I233" s="676"/>
      <c r="J233" s="807"/>
      <c r="K233" s="810"/>
    </row>
    <row r="234" spans="1:11" ht="16.5" customHeight="1">
      <c r="A234" s="667">
        <v>224</v>
      </c>
      <c r="B234" s="668" t="s">
        <v>23</v>
      </c>
      <c r="C234" s="669" t="s">
        <v>3132</v>
      </c>
      <c r="D234" s="670" t="s">
        <v>3171</v>
      </c>
      <c r="E234" s="668" t="s">
        <v>3146</v>
      </c>
      <c r="F234" s="672" t="s">
        <v>11</v>
      </c>
      <c r="G234" s="673"/>
      <c r="H234" s="674"/>
      <c r="I234" s="676"/>
      <c r="J234" s="807"/>
      <c r="K234" s="810"/>
    </row>
    <row r="235" spans="1:11" ht="16.5" customHeight="1">
      <c r="A235" s="667">
        <v>225</v>
      </c>
      <c r="B235" s="668" t="s">
        <v>23</v>
      </c>
      <c r="C235" s="669" t="s">
        <v>3132</v>
      </c>
      <c r="D235" s="670" t="s">
        <v>3172</v>
      </c>
      <c r="E235" s="668" t="s">
        <v>3148</v>
      </c>
      <c r="F235" s="672" t="s">
        <v>11</v>
      </c>
      <c r="G235" s="673"/>
      <c r="H235" s="674"/>
      <c r="I235" s="676"/>
      <c r="J235" s="807"/>
      <c r="K235" s="810"/>
    </row>
    <row r="236" spans="1:11" ht="16.5" customHeight="1">
      <c r="A236" s="667">
        <v>226</v>
      </c>
      <c r="B236" s="668" t="s">
        <v>23</v>
      </c>
      <c r="C236" s="669" t="s">
        <v>3132</v>
      </c>
      <c r="D236" s="670" t="s">
        <v>3173</v>
      </c>
      <c r="E236" s="668" t="s">
        <v>3136</v>
      </c>
      <c r="F236" s="672" t="s">
        <v>11</v>
      </c>
      <c r="G236" s="673"/>
      <c r="H236" s="674"/>
      <c r="I236" s="676"/>
      <c r="J236" s="807"/>
      <c r="K236" s="810"/>
    </row>
    <row r="237" spans="1:11" ht="16.5" customHeight="1">
      <c r="A237" s="667">
        <v>227</v>
      </c>
      <c r="B237" s="668" t="s">
        <v>23</v>
      </c>
      <c r="C237" s="669" t="s">
        <v>3132</v>
      </c>
      <c r="D237" s="670" t="s">
        <v>3174</v>
      </c>
      <c r="E237" s="668" t="s">
        <v>3138</v>
      </c>
      <c r="F237" s="672" t="s">
        <v>11</v>
      </c>
      <c r="G237" s="673"/>
      <c r="H237" s="674"/>
      <c r="I237" s="676"/>
      <c r="J237" s="807"/>
      <c r="K237" s="810"/>
    </row>
    <row r="238" spans="1:11" ht="16.5" customHeight="1">
      <c r="A238" s="667">
        <v>228</v>
      </c>
      <c r="B238" s="668" t="s">
        <v>23</v>
      </c>
      <c r="C238" s="669" t="s">
        <v>3132</v>
      </c>
      <c r="D238" s="670" t="s">
        <v>3175</v>
      </c>
      <c r="E238" s="668" t="s">
        <v>3140</v>
      </c>
      <c r="F238" s="672" t="s">
        <v>11</v>
      </c>
      <c r="G238" s="673"/>
      <c r="H238" s="674"/>
      <c r="I238" s="676"/>
      <c r="J238" s="807"/>
      <c r="K238" s="810"/>
    </row>
    <row r="239" spans="1:11" ht="16.5" customHeight="1">
      <c r="A239" s="667">
        <v>229</v>
      </c>
      <c r="B239" s="668" t="s">
        <v>23</v>
      </c>
      <c r="C239" s="669" t="s">
        <v>3132</v>
      </c>
      <c r="D239" s="670" t="s">
        <v>3176</v>
      </c>
      <c r="E239" s="668" t="s">
        <v>412</v>
      </c>
      <c r="F239" s="672" t="s">
        <v>11</v>
      </c>
      <c r="G239" s="673"/>
      <c r="H239" s="674"/>
      <c r="I239" s="676"/>
      <c r="J239" s="807"/>
      <c r="K239" s="810"/>
    </row>
    <row r="240" spans="1:11" ht="16.5" customHeight="1">
      <c r="A240" s="667">
        <v>230</v>
      </c>
      <c r="B240" s="668" t="s">
        <v>23</v>
      </c>
      <c r="C240" s="669" t="s">
        <v>3132</v>
      </c>
      <c r="D240" s="670" t="s">
        <v>3177</v>
      </c>
      <c r="E240" s="668" t="s">
        <v>3143</v>
      </c>
      <c r="F240" s="672" t="s">
        <v>11</v>
      </c>
      <c r="G240" s="673"/>
      <c r="H240" s="674"/>
      <c r="I240" s="676"/>
      <c r="J240" s="807"/>
      <c r="K240" s="810"/>
    </row>
    <row r="241" spans="1:11" ht="16.5" customHeight="1">
      <c r="A241" s="667">
        <v>231</v>
      </c>
      <c r="B241" s="668" t="s">
        <v>23</v>
      </c>
      <c r="C241" s="669" t="s">
        <v>3132</v>
      </c>
      <c r="D241" s="670" t="s">
        <v>3178</v>
      </c>
      <c r="E241" s="668" t="s">
        <v>3138</v>
      </c>
      <c r="F241" s="672" t="s">
        <v>11</v>
      </c>
      <c r="G241" s="673"/>
      <c r="H241" s="674"/>
      <c r="I241" s="676"/>
      <c r="J241" s="807"/>
      <c r="K241" s="810"/>
    </row>
    <row r="242" spans="1:11" ht="16.5" customHeight="1">
      <c r="A242" s="667">
        <v>232</v>
      </c>
      <c r="B242" s="668" t="s">
        <v>23</v>
      </c>
      <c r="C242" s="669" t="s">
        <v>3132</v>
      </c>
      <c r="D242" s="670" t="s">
        <v>3179</v>
      </c>
      <c r="E242" s="668" t="s">
        <v>3146</v>
      </c>
      <c r="F242" s="672" t="s">
        <v>11</v>
      </c>
      <c r="G242" s="673"/>
      <c r="H242" s="674"/>
      <c r="I242" s="676"/>
      <c r="J242" s="807"/>
      <c r="K242" s="810"/>
    </row>
    <row r="243" spans="1:11" ht="16.5" customHeight="1">
      <c r="A243" s="667">
        <v>233</v>
      </c>
      <c r="B243" s="668" t="s">
        <v>23</v>
      </c>
      <c r="C243" s="669" t="s">
        <v>3132</v>
      </c>
      <c r="D243" s="670" t="s">
        <v>3180</v>
      </c>
      <c r="E243" s="668" t="s">
        <v>3148</v>
      </c>
      <c r="F243" s="672" t="s">
        <v>11</v>
      </c>
      <c r="G243" s="673"/>
      <c r="H243" s="674"/>
      <c r="I243" s="676"/>
      <c r="J243" s="807"/>
      <c r="K243" s="810"/>
    </row>
    <row r="244" spans="1:11" ht="16.5" customHeight="1">
      <c r="A244" s="667">
        <v>234</v>
      </c>
      <c r="B244" s="668" t="s">
        <v>23</v>
      </c>
      <c r="C244" s="669" t="s">
        <v>3132</v>
      </c>
      <c r="D244" s="670" t="s">
        <v>3181</v>
      </c>
      <c r="E244" s="668" t="s">
        <v>3136</v>
      </c>
      <c r="F244" s="672" t="s">
        <v>11</v>
      </c>
      <c r="G244" s="673"/>
      <c r="H244" s="674"/>
      <c r="I244" s="676"/>
      <c r="J244" s="807"/>
      <c r="K244" s="810"/>
    </row>
    <row r="245" spans="1:11" ht="16.5" customHeight="1">
      <c r="A245" s="667">
        <v>235</v>
      </c>
      <c r="B245" s="668" t="s">
        <v>23</v>
      </c>
      <c r="C245" s="669" t="s">
        <v>3132</v>
      </c>
      <c r="D245" s="670" t="s">
        <v>3182</v>
      </c>
      <c r="E245" s="668" t="s">
        <v>3138</v>
      </c>
      <c r="F245" s="672" t="s">
        <v>11</v>
      </c>
      <c r="G245" s="673"/>
      <c r="H245" s="674"/>
      <c r="I245" s="676"/>
      <c r="J245" s="807"/>
      <c r="K245" s="810"/>
    </row>
    <row r="246" spans="1:11" ht="16.5" customHeight="1">
      <c r="A246" s="667">
        <v>236</v>
      </c>
      <c r="B246" s="668" t="s">
        <v>23</v>
      </c>
      <c r="C246" s="669" t="s">
        <v>3132</v>
      </c>
      <c r="D246" s="670" t="s">
        <v>3183</v>
      </c>
      <c r="E246" s="668" t="s">
        <v>3140</v>
      </c>
      <c r="F246" s="672" t="s">
        <v>11</v>
      </c>
      <c r="G246" s="673"/>
      <c r="H246" s="674"/>
      <c r="I246" s="676"/>
      <c r="J246" s="807"/>
      <c r="K246" s="810"/>
    </row>
    <row r="247" spans="1:11" ht="16.5" customHeight="1">
      <c r="A247" s="667">
        <v>237</v>
      </c>
      <c r="B247" s="668" t="s">
        <v>23</v>
      </c>
      <c r="C247" s="669" t="s">
        <v>3132</v>
      </c>
      <c r="D247" s="670" t="s">
        <v>3184</v>
      </c>
      <c r="E247" s="668" t="s">
        <v>412</v>
      </c>
      <c r="F247" s="672" t="s">
        <v>11</v>
      </c>
      <c r="G247" s="673"/>
      <c r="H247" s="674"/>
      <c r="I247" s="676"/>
      <c r="J247" s="807"/>
      <c r="K247" s="810"/>
    </row>
    <row r="248" spans="1:11" ht="16.5" customHeight="1">
      <c r="A248" s="667">
        <v>238</v>
      </c>
      <c r="B248" s="668" t="s">
        <v>23</v>
      </c>
      <c r="C248" s="669" t="s">
        <v>3132</v>
      </c>
      <c r="D248" s="670" t="s">
        <v>3185</v>
      </c>
      <c r="E248" s="668" t="s">
        <v>3143</v>
      </c>
      <c r="F248" s="672" t="s">
        <v>11</v>
      </c>
      <c r="G248" s="673"/>
      <c r="H248" s="674"/>
      <c r="I248" s="676"/>
      <c r="J248" s="807"/>
      <c r="K248" s="810"/>
    </row>
    <row r="249" spans="1:11" ht="16.5" customHeight="1">
      <c r="A249" s="667">
        <v>239</v>
      </c>
      <c r="B249" s="668" t="s">
        <v>23</v>
      </c>
      <c r="C249" s="669" t="s">
        <v>3132</v>
      </c>
      <c r="D249" s="670" t="s">
        <v>3186</v>
      </c>
      <c r="E249" s="668" t="s">
        <v>3138</v>
      </c>
      <c r="F249" s="672" t="s">
        <v>11</v>
      </c>
      <c r="G249" s="673"/>
      <c r="H249" s="674"/>
      <c r="I249" s="676"/>
      <c r="J249" s="807"/>
      <c r="K249" s="810"/>
    </row>
    <row r="250" spans="1:11" ht="16.5" customHeight="1">
      <c r="A250" s="667">
        <v>240</v>
      </c>
      <c r="B250" s="668" t="s">
        <v>23</v>
      </c>
      <c r="C250" s="669" t="s">
        <v>3132</v>
      </c>
      <c r="D250" s="670" t="s">
        <v>3187</v>
      </c>
      <c r="E250" s="668" t="s">
        <v>3146</v>
      </c>
      <c r="F250" s="672" t="s">
        <v>11</v>
      </c>
      <c r="G250" s="673"/>
      <c r="H250" s="674"/>
      <c r="I250" s="676"/>
      <c r="J250" s="807"/>
      <c r="K250" s="810"/>
    </row>
    <row r="251" spans="1:11" ht="16.5" customHeight="1">
      <c r="A251" s="667">
        <v>241</v>
      </c>
      <c r="B251" s="668" t="s">
        <v>23</v>
      </c>
      <c r="C251" s="669" t="s">
        <v>3132</v>
      </c>
      <c r="D251" s="670" t="s">
        <v>3188</v>
      </c>
      <c r="E251" s="668" t="s">
        <v>3148</v>
      </c>
      <c r="F251" s="672" t="s">
        <v>11</v>
      </c>
      <c r="G251" s="673"/>
      <c r="H251" s="674"/>
      <c r="I251" s="676"/>
      <c r="J251" s="807"/>
      <c r="K251" s="810"/>
    </row>
    <row r="252" spans="1:11" ht="16.5" customHeight="1">
      <c r="A252" s="667">
        <v>242</v>
      </c>
      <c r="B252" s="668" t="s">
        <v>23</v>
      </c>
      <c r="C252" s="669" t="s">
        <v>3132</v>
      </c>
      <c r="D252" s="670" t="s">
        <v>3189</v>
      </c>
      <c r="E252" s="668" t="s">
        <v>3136</v>
      </c>
      <c r="F252" s="672" t="s">
        <v>11</v>
      </c>
      <c r="G252" s="673"/>
      <c r="H252" s="674"/>
      <c r="I252" s="676"/>
      <c r="J252" s="807"/>
      <c r="K252" s="810"/>
    </row>
    <row r="253" spans="1:11" ht="16.5" customHeight="1">
      <c r="A253" s="667">
        <v>243</v>
      </c>
      <c r="B253" s="668" t="s">
        <v>23</v>
      </c>
      <c r="C253" s="669" t="s">
        <v>3132</v>
      </c>
      <c r="D253" s="670" t="s">
        <v>3190</v>
      </c>
      <c r="E253" s="668" t="s">
        <v>3138</v>
      </c>
      <c r="F253" s="672" t="s">
        <v>11</v>
      </c>
      <c r="G253" s="673"/>
      <c r="H253" s="674"/>
      <c r="I253" s="676"/>
      <c r="J253" s="807"/>
      <c r="K253" s="810"/>
    </row>
    <row r="254" spans="1:11" ht="16.5" customHeight="1">
      <c r="A254" s="667">
        <v>244</v>
      </c>
      <c r="B254" s="668" t="s">
        <v>23</v>
      </c>
      <c r="C254" s="669" t="s">
        <v>3132</v>
      </c>
      <c r="D254" s="670" t="s">
        <v>3191</v>
      </c>
      <c r="E254" s="668" t="s">
        <v>3140</v>
      </c>
      <c r="F254" s="672" t="s">
        <v>11</v>
      </c>
      <c r="G254" s="673"/>
      <c r="H254" s="674"/>
      <c r="I254" s="676"/>
      <c r="J254" s="807"/>
      <c r="K254" s="810"/>
    </row>
    <row r="255" spans="1:11" ht="16.5" customHeight="1">
      <c r="A255" s="667">
        <v>245</v>
      </c>
      <c r="B255" s="668" t="s">
        <v>23</v>
      </c>
      <c r="C255" s="669" t="s">
        <v>3132</v>
      </c>
      <c r="D255" s="670" t="s">
        <v>3192</v>
      </c>
      <c r="E255" s="668" t="s">
        <v>412</v>
      </c>
      <c r="F255" s="672" t="s">
        <v>11</v>
      </c>
      <c r="G255" s="673"/>
      <c r="H255" s="674"/>
      <c r="I255" s="676"/>
      <c r="J255" s="807"/>
      <c r="K255" s="810"/>
    </row>
    <row r="256" spans="1:11" ht="16.5" customHeight="1">
      <c r="A256" s="667">
        <v>246</v>
      </c>
      <c r="B256" s="668" t="s">
        <v>23</v>
      </c>
      <c r="C256" s="669" t="s">
        <v>3132</v>
      </c>
      <c r="D256" s="670" t="s">
        <v>3193</v>
      </c>
      <c r="E256" s="668" t="s">
        <v>3143</v>
      </c>
      <c r="F256" s="672" t="s">
        <v>11</v>
      </c>
      <c r="G256" s="673"/>
      <c r="H256" s="674"/>
      <c r="I256" s="676"/>
      <c r="J256" s="807"/>
      <c r="K256" s="810"/>
    </row>
    <row r="257" spans="1:11" ht="16.5" customHeight="1">
      <c r="A257" s="667">
        <v>247</v>
      </c>
      <c r="B257" s="668" t="s">
        <v>23</v>
      </c>
      <c r="C257" s="669" t="s">
        <v>3132</v>
      </c>
      <c r="D257" s="670" t="s">
        <v>3194</v>
      </c>
      <c r="E257" s="668" t="s">
        <v>3138</v>
      </c>
      <c r="F257" s="672" t="s">
        <v>11</v>
      </c>
      <c r="G257" s="673"/>
      <c r="H257" s="674"/>
      <c r="I257" s="676"/>
      <c r="J257" s="807"/>
      <c r="K257" s="810"/>
    </row>
    <row r="258" spans="1:11" ht="16.5" customHeight="1">
      <c r="A258" s="667">
        <v>248</v>
      </c>
      <c r="B258" s="668" t="s">
        <v>23</v>
      </c>
      <c r="C258" s="669" t="s">
        <v>3132</v>
      </c>
      <c r="D258" s="670" t="s">
        <v>3195</v>
      </c>
      <c r="E258" s="668" t="s">
        <v>3146</v>
      </c>
      <c r="F258" s="672" t="s">
        <v>11</v>
      </c>
      <c r="G258" s="673"/>
      <c r="H258" s="674"/>
      <c r="I258" s="676"/>
      <c r="J258" s="807"/>
      <c r="K258" s="810"/>
    </row>
    <row r="259" spans="1:11" ht="16.5" customHeight="1">
      <c r="A259" s="667">
        <v>249</v>
      </c>
      <c r="B259" s="668" t="s">
        <v>23</v>
      </c>
      <c r="C259" s="669" t="s">
        <v>3132</v>
      </c>
      <c r="D259" s="670" t="s">
        <v>3196</v>
      </c>
      <c r="E259" s="668" t="s">
        <v>3148</v>
      </c>
      <c r="F259" s="672" t="s">
        <v>11</v>
      </c>
      <c r="G259" s="673"/>
      <c r="H259" s="674"/>
      <c r="I259" s="676"/>
      <c r="J259" s="807"/>
      <c r="K259" s="810"/>
    </row>
    <row r="260" spans="1:11" ht="16.5" customHeight="1">
      <c r="A260" s="667">
        <v>250</v>
      </c>
      <c r="B260" s="668" t="s">
        <v>23</v>
      </c>
      <c r="C260" s="669" t="s">
        <v>3132</v>
      </c>
      <c r="D260" s="670" t="s">
        <v>3197</v>
      </c>
      <c r="E260" s="668" t="s">
        <v>3136</v>
      </c>
      <c r="F260" s="672" t="s">
        <v>11</v>
      </c>
      <c r="G260" s="673"/>
      <c r="H260" s="674"/>
      <c r="I260" s="676"/>
      <c r="J260" s="807"/>
      <c r="K260" s="810"/>
    </row>
    <row r="261" spans="1:11" ht="16.5" customHeight="1">
      <c r="A261" s="667">
        <v>251</v>
      </c>
      <c r="B261" s="668" t="s">
        <v>23</v>
      </c>
      <c r="C261" s="669" t="s">
        <v>3132</v>
      </c>
      <c r="D261" s="670" t="s">
        <v>3198</v>
      </c>
      <c r="E261" s="668" t="s">
        <v>3138</v>
      </c>
      <c r="F261" s="672" t="s">
        <v>11</v>
      </c>
      <c r="G261" s="673"/>
      <c r="H261" s="674"/>
      <c r="I261" s="676"/>
      <c r="J261" s="807"/>
      <c r="K261" s="810"/>
    </row>
    <row r="262" spans="1:11" ht="16.5" customHeight="1">
      <c r="A262" s="667">
        <v>252</v>
      </c>
      <c r="B262" s="668" t="s">
        <v>23</v>
      </c>
      <c r="C262" s="669" t="s">
        <v>3132</v>
      </c>
      <c r="D262" s="670" t="s">
        <v>3199</v>
      </c>
      <c r="E262" s="668" t="s">
        <v>3140</v>
      </c>
      <c r="F262" s="672" t="s">
        <v>11</v>
      </c>
      <c r="G262" s="673"/>
      <c r="H262" s="674"/>
      <c r="I262" s="676"/>
      <c r="J262" s="807"/>
      <c r="K262" s="810"/>
    </row>
    <row r="263" spans="1:11" ht="16.5" customHeight="1">
      <c r="A263" s="667">
        <v>253</v>
      </c>
      <c r="B263" s="668" t="s">
        <v>23</v>
      </c>
      <c r="C263" s="669" t="s">
        <v>3132</v>
      </c>
      <c r="D263" s="670" t="s">
        <v>3200</v>
      </c>
      <c r="E263" s="668" t="s">
        <v>412</v>
      </c>
      <c r="F263" s="672" t="s">
        <v>11</v>
      </c>
      <c r="G263" s="673"/>
      <c r="H263" s="674"/>
      <c r="I263" s="676"/>
      <c r="J263" s="807"/>
      <c r="K263" s="810"/>
    </row>
    <row r="264" spans="1:11" ht="16.5" customHeight="1">
      <c r="A264" s="667">
        <v>254</v>
      </c>
      <c r="B264" s="668" t="s">
        <v>23</v>
      </c>
      <c r="C264" s="669" t="s">
        <v>3132</v>
      </c>
      <c r="D264" s="670" t="s">
        <v>3201</v>
      </c>
      <c r="E264" s="668" t="s">
        <v>3143</v>
      </c>
      <c r="F264" s="672" t="s">
        <v>11</v>
      </c>
      <c r="G264" s="673"/>
      <c r="H264" s="674"/>
      <c r="I264" s="676"/>
      <c r="J264" s="807"/>
      <c r="K264" s="810"/>
    </row>
    <row r="265" spans="1:11" ht="16.5" customHeight="1">
      <c r="A265" s="667">
        <v>255</v>
      </c>
      <c r="B265" s="668" t="s">
        <v>23</v>
      </c>
      <c r="C265" s="669" t="s">
        <v>3132</v>
      </c>
      <c r="D265" s="670" t="s">
        <v>3202</v>
      </c>
      <c r="E265" s="668" t="s">
        <v>3138</v>
      </c>
      <c r="F265" s="672" t="s">
        <v>11</v>
      </c>
      <c r="G265" s="673"/>
      <c r="H265" s="674"/>
      <c r="I265" s="676"/>
      <c r="J265" s="807"/>
      <c r="K265" s="810"/>
    </row>
    <row r="266" spans="1:11" ht="16.5" customHeight="1">
      <c r="A266" s="667">
        <v>256</v>
      </c>
      <c r="B266" s="668" t="s">
        <v>23</v>
      </c>
      <c r="C266" s="669" t="s">
        <v>3132</v>
      </c>
      <c r="D266" s="670" t="s">
        <v>3203</v>
      </c>
      <c r="E266" s="668" t="s">
        <v>3146</v>
      </c>
      <c r="F266" s="672" t="s">
        <v>11</v>
      </c>
      <c r="G266" s="673"/>
      <c r="H266" s="674"/>
      <c r="I266" s="676"/>
      <c r="J266" s="807"/>
      <c r="K266" s="810"/>
    </row>
    <row r="267" spans="1:11" ht="16.5" customHeight="1">
      <c r="A267" s="667">
        <v>257</v>
      </c>
      <c r="B267" s="668" t="s">
        <v>23</v>
      </c>
      <c r="C267" s="669" t="s">
        <v>3132</v>
      </c>
      <c r="D267" s="670" t="s">
        <v>3204</v>
      </c>
      <c r="E267" s="668" t="s">
        <v>3148</v>
      </c>
      <c r="F267" s="672" t="s">
        <v>11</v>
      </c>
      <c r="G267" s="673"/>
      <c r="H267" s="674"/>
      <c r="I267" s="676"/>
      <c r="J267" s="808"/>
      <c r="K267" s="776"/>
    </row>
    <row r="268" spans="1:11" ht="16.5" customHeight="1">
      <c r="A268" s="667">
        <v>258</v>
      </c>
      <c r="B268" s="668" t="s">
        <v>23</v>
      </c>
      <c r="C268" s="669" t="s">
        <v>413</v>
      </c>
      <c r="D268" s="677" t="s">
        <v>3205</v>
      </c>
      <c r="E268" s="671"/>
      <c r="F268" s="672" t="s">
        <v>11</v>
      </c>
      <c r="G268" s="673"/>
      <c r="H268" s="674"/>
      <c r="I268" s="676"/>
      <c r="J268" s="784" t="s">
        <v>3206</v>
      </c>
      <c r="K268" s="787" t="s">
        <v>3211</v>
      </c>
    </row>
    <row r="269" spans="1:11" ht="16.5" customHeight="1">
      <c r="A269" s="667">
        <v>259</v>
      </c>
      <c r="B269" s="668" t="s">
        <v>23</v>
      </c>
      <c r="C269" s="669" t="s">
        <v>414</v>
      </c>
      <c r="D269" s="677" t="s">
        <v>3207</v>
      </c>
      <c r="E269" s="668" t="s">
        <v>415</v>
      </c>
      <c r="F269" s="672" t="s">
        <v>11</v>
      </c>
      <c r="G269" s="673"/>
      <c r="H269" s="674"/>
      <c r="I269" s="676"/>
      <c r="J269" s="785"/>
      <c r="K269" s="788"/>
    </row>
    <row r="270" spans="1:11" ht="16.5" customHeight="1">
      <c r="A270" s="667">
        <v>260</v>
      </c>
      <c r="B270" s="668" t="s">
        <v>23</v>
      </c>
      <c r="C270" s="669" t="s">
        <v>414</v>
      </c>
      <c r="D270" s="677" t="s">
        <v>3208</v>
      </c>
      <c r="E270" s="668" t="s">
        <v>415</v>
      </c>
      <c r="F270" s="672" t="s">
        <v>11</v>
      </c>
      <c r="G270" s="673"/>
      <c r="H270" s="674"/>
      <c r="I270" s="676"/>
      <c r="J270" s="785"/>
      <c r="K270" s="788"/>
    </row>
    <row r="271" spans="1:11" ht="16.5" customHeight="1">
      <c r="A271" s="667">
        <v>261</v>
      </c>
      <c r="B271" s="668" t="s">
        <v>23</v>
      </c>
      <c r="C271" s="669" t="s">
        <v>414</v>
      </c>
      <c r="D271" s="677" t="s">
        <v>416</v>
      </c>
      <c r="E271" s="668" t="s">
        <v>415</v>
      </c>
      <c r="F271" s="672" t="s">
        <v>11</v>
      </c>
      <c r="G271" s="673"/>
      <c r="H271" s="674"/>
      <c r="I271" s="676"/>
      <c r="J271" s="785"/>
      <c r="K271" s="788"/>
    </row>
    <row r="272" spans="1:11" ht="16.5" customHeight="1">
      <c r="A272" s="667">
        <v>262</v>
      </c>
      <c r="B272" s="668" t="s">
        <v>23</v>
      </c>
      <c r="C272" s="669" t="s">
        <v>414</v>
      </c>
      <c r="D272" s="677" t="s">
        <v>417</v>
      </c>
      <c r="E272" s="668" t="s">
        <v>415</v>
      </c>
      <c r="F272" s="672" t="s">
        <v>11</v>
      </c>
      <c r="G272" s="673"/>
      <c r="H272" s="674"/>
      <c r="I272" s="676"/>
      <c r="J272" s="785"/>
      <c r="K272" s="788"/>
    </row>
    <row r="273" spans="1:11" ht="16.5" customHeight="1">
      <c r="A273" s="667">
        <v>263</v>
      </c>
      <c r="B273" s="668" t="s">
        <v>23</v>
      </c>
      <c r="C273" s="669" t="s">
        <v>414</v>
      </c>
      <c r="D273" s="677" t="s">
        <v>3209</v>
      </c>
      <c r="E273" s="671"/>
      <c r="F273" s="672" t="s">
        <v>11</v>
      </c>
      <c r="G273" s="673"/>
      <c r="H273" s="674"/>
      <c r="I273" s="676"/>
      <c r="J273" s="785"/>
      <c r="K273" s="788"/>
    </row>
    <row r="274" spans="1:11" ht="16.5" customHeight="1">
      <c r="A274" s="667">
        <v>264</v>
      </c>
      <c r="B274" s="668" t="s">
        <v>23</v>
      </c>
      <c r="C274" s="669" t="s">
        <v>414</v>
      </c>
      <c r="D274" s="677" t="s">
        <v>3210</v>
      </c>
      <c r="E274" s="671"/>
      <c r="F274" s="672" t="s">
        <v>11</v>
      </c>
      <c r="G274" s="673"/>
      <c r="H274" s="674"/>
      <c r="I274" s="676"/>
      <c r="J274" s="785"/>
      <c r="K274" s="788"/>
    </row>
    <row r="275" spans="1:11" ht="16.5" customHeight="1">
      <c r="A275" s="667">
        <v>265</v>
      </c>
      <c r="B275" s="668" t="s">
        <v>23</v>
      </c>
      <c r="C275" s="669" t="s">
        <v>414</v>
      </c>
      <c r="D275" s="677" t="s">
        <v>418</v>
      </c>
      <c r="E275" s="671"/>
      <c r="F275" s="672" t="s">
        <v>11</v>
      </c>
      <c r="G275" s="673"/>
      <c r="H275" s="674"/>
      <c r="I275" s="676"/>
      <c r="J275" s="785"/>
      <c r="K275" s="788"/>
    </row>
    <row r="276" spans="1:11" ht="16.5" customHeight="1">
      <c r="A276" s="667">
        <v>266</v>
      </c>
      <c r="B276" s="668" t="s">
        <v>23</v>
      </c>
      <c r="C276" s="669" t="s">
        <v>414</v>
      </c>
      <c r="D276" s="677" t="s">
        <v>419</v>
      </c>
      <c r="E276" s="671"/>
      <c r="F276" s="672" t="s">
        <v>11</v>
      </c>
      <c r="G276" s="673"/>
      <c r="H276" s="673"/>
      <c r="I276" s="676"/>
      <c r="J276" s="786"/>
      <c r="K276" s="789"/>
    </row>
    <row r="277" spans="1:11" ht="16.5" customHeight="1">
      <c r="A277" s="407">
        <v>294</v>
      </c>
      <c r="B277" s="664" t="s">
        <v>23</v>
      </c>
      <c r="C277" s="666" t="s">
        <v>420</v>
      </c>
      <c r="D277" s="246" t="s">
        <v>422</v>
      </c>
      <c r="E277" s="665"/>
      <c r="F277" s="410" t="s">
        <v>11</v>
      </c>
      <c r="G277" s="201"/>
      <c r="H277" s="247"/>
      <c r="I277" s="248"/>
      <c r="J277" s="411"/>
      <c r="K277" s="780"/>
    </row>
    <row r="278" spans="1:11" ht="16.5" customHeight="1">
      <c r="A278" s="407">
        <v>295</v>
      </c>
      <c r="B278" s="664" t="s">
        <v>23</v>
      </c>
      <c r="C278" s="666" t="s">
        <v>420</v>
      </c>
      <c r="D278" s="246" t="s">
        <v>423</v>
      </c>
      <c r="E278" s="665"/>
      <c r="F278" s="410" t="s">
        <v>11</v>
      </c>
      <c r="G278" s="201"/>
      <c r="H278" s="247"/>
      <c r="I278" s="248"/>
      <c r="J278" s="411"/>
      <c r="K278" s="781"/>
    </row>
    <row r="279" spans="1:11" ht="16.5" customHeight="1">
      <c r="A279" s="407">
        <v>296</v>
      </c>
      <c r="B279" s="664" t="s">
        <v>23</v>
      </c>
      <c r="C279" s="666" t="s">
        <v>420</v>
      </c>
      <c r="D279" s="246" t="s">
        <v>424</v>
      </c>
      <c r="E279" s="665"/>
      <c r="F279" s="410" t="s">
        <v>11</v>
      </c>
      <c r="G279" s="201"/>
      <c r="H279" s="247"/>
      <c r="I279" s="248"/>
      <c r="J279" s="411"/>
      <c r="K279" s="781"/>
    </row>
    <row r="280" spans="1:11" ht="16.5" customHeight="1">
      <c r="A280" s="407">
        <v>297</v>
      </c>
      <c r="B280" s="664" t="s">
        <v>23</v>
      </c>
      <c r="C280" s="666" t="s">
        <v>420</v>
      </c>
      <c r="D280" s="246" t="s">
        <v>425</v>
      </c>
      <c r="E280" s="665"/>
      <c r="F280" s="410" t="s">
        <v>11</v>
      </c>
      <c r="G280" s="201"/>
      <c r="H280" s="247"/>
      <c r="I280" s="248"/>
      <c r="J280" s="411"/>
      <c r="K280" s="781"/>
    </row>
    <row r="281" spans="1:11" ht="16.5" customHeight="1">
      <c r="A281" s="407">
        <v>298</v>
      </c>
      <c r="B281" s="664" t="s">
        <v>23</v>
      </c>
      <c r="C281" s="666" t="s">
        <v>420</v>
      </c>
      <c r="D281" s="246" t="s">
        <v>426</v>
      </c>
      <c r="E281" s="665"/>
      <c r="F281" s="410" t="s">
        <v>11</v>
      </c>
      <c r="G281" s="201"/>
      <c r="H281" s="247"/>
      <c r="I281" s="248"/>
      <c r="J281" s="411"/>
      <c r="K281" s="781"/>
    </row>
    <row r="282" spans="1:11" ht="16.5" customHeight="1">
      <c r="A282" s="407">
        <v>299</v>
      </c>
      <c r="B282" s="664" t="s">
        <v>23</v>
      </c>
      <c r="C282" s="666" t="s">
        <v>420</v>
      </c>
      <c r="D282" s="246" t="s">
        <v>427</v>
      </c>
      <c r="E282" s="665"/>
      <c r="F282" s="410" t="s">
        <v>11</v>
      </c>
      <c r="G282" s="201"/>
      <c r="H282" s="247"/>
      <c r="I282" s="248"/>
      <c r="J282" s="411"/>
      <c r="K282" s="781"/>
    </row>
    <row r="283" spans="1:11" ht="16.5" customHeight="1">
      <c r="A283" s="407">
        <v>300</v>
      </c>
      <c r="B283" s="664" t="s">
        <v>23</v>
      </c>
      <c r="C283" s="666" t="s">
        <v>420</v>
      </c>
      <c r="D283" s="246" t="s">
        <v>428</v>
      </c>
      <c r="E283" s="665"/>
      <c r="F283" s="410" t="s">
        <v>11</v>
      </c>
      <c r="G283" s="201"/>
      <c r="H283" s="247"/>
      <c r="I283" s="248"/>
      <c r="J283" s="411"/>
      <c r="K283" s="781"/>
    </row>
    <row r="284" spans="1:11" ht="16.5" customHeight="1">
      <c r="A284" s="407">
        <v>301</v>
      </c>
      <c r="B284" s="664" t="s">
        <v>23</v>
      </c>
      <c r="C284" s="666" t="s">
        <v>420</v>
      </c>
      <c r="D284" s="246" t="s">
        <v>429</v>
      </c>
      <c r="E284" s="665"/>
      <c r="F284" s="410" t="s">
        <v>11</v>
      </c>
      <c r="G284" s="201"/>
      <c r="H284" s="247"/>
      <c r="I284" s="248"/>
      <c r="J284" s="411"/>
      <c r="K284" s="781"/>
    </row>
    <row r="285" spans="1:11" ht="16.5" customHeight="1">
      <c r="A285" s="407">
        <v>302</v>
      </c>
      <c r="B285" s="664" t="s">
        <v>23</v>
      </c>
      <c r="C285" s="666" t="s">
        <v>420</v>
      </c>
      <c r="D285" s="246" t="s">
        <v>430</v>
      </c>
      <c r="E285" s="665"/>
      <c r="F285" s="410" t="s">
        <v>11</v>
      </c>
      <c r="G285" s="201"/>
      <c r="H285" s="247"/>
      <c r="I285" s="248"/>
      <c r="J285" s="411"/>
      <c r="K285" s="781"/>
    </row>
    <row r="286" spans="1:11" ht="16.5" customHeight="1">
      <c r="A286" s="407">
        <v>303</v>
      </c>
      <c r="B286" s="664" t="s">
        <v>23</v>
      </c>
      <c r="C286" s="666" t="s">
        <v>420</v>
      </c>
      <c r="D286" s="246" t="s">
        <v>431</v>
      </c>
      <c r="E286" s="665"/>
      <c r="F286" s="410" t="s">
        <v>11</v>
      </c>
      <c r="G286" s="201"/>
      <c r="H286" s="247"/>
      <c r="I286" s="248"/>
      <c r="J286" s="411"/>
      <c r="K286" s="781"/>
    </row>
    <row r="287" spans="1:11" ht="16.5" customHeight="1">
      <c r="A287" s="407">
        <v>304</v>
      </c>
      <c r="B287" s="664" t="s">
        <v>23</v>
      </c>
      <c r="C287" s="666" t="s">
        <v>420</v>
      </c>
      <c r="D287" s="246" t="s">
        <v>432</v>
      </c>
      <c r="E287" s="665"/>
      <c r="F287" s="410" t="s">
        <v>11</v>
      </c>
      <c r="G287" s="201"/>
      <c r="H287" s="247"/>
      <c r="I287" s="248"/>
      <c r="J287" s="411"/>
      <c r="K287" s="781"/>
    </row>
    <row r="288" spans="1:11" ht="16.5" customHeight="1">
      <c r="A288" s="407">
        <v>305</v>
      </c>
      <c r="B288" s="664" t="s">
        <v>23</v>
      </c>
      <c r="C288" s="666" t="s">
        <v>420</v>
      </c>
      <c r="D288" s="246" t="s">
        <v>433</v>
      </c>
      <c r="E288" s="665"/>
      <c r="F288" s="410" t="s">
        <v>11</v>
      </c>
      <c r="G288" s="201"/>
      <c r="H288" s="247"/>
      <c r="I288" s="248"/>
      <c r="J288" s="411"/>
      <c r="K288" s="781"/>
    </row>
    <row r="289" spans="1:11" ht="16.5" customHeight="1">
      <c r="A289" s="407">
        <v>306</v>
      </c>
      <c r="B289" s="664" t="s">
        <v>23</v>
      </c>
      <c r="C289" s="666" t="s">
        <v>420</v>
      </c>
      <c r="D289" s="246" t="s">
        <v>434</v>
      </c>
      <c r="E289" s="665"/>
      <c r="F289" s="410" t="s">
        <v>11</v>
      </c>
      <c r="G289" s="201"/>
      <c r="H289" s="247"/>
      <c r="I289" s="248"/>
      <c r="J289" s="411"/>
      <c r="K289" s="781"/>
    </row>
    <row r="290" spans="1:11" ht="16.5" customHeight="1">
      <c r="A290" s="407">
        <v>307</v>
      </c>
      <c r="B290" s="664" t="s">
        <v>23</v>
      </c>
      <c r="C290" s="666" t="s">
        <v>420</v>
      </c>
      <c r="D290" s="246" t="s">
        <v>435</v>
      </c>
      <c r="E290" s="665"/>
      <c r="F290" s="410" t="s">
        <v>11</v>
      </c>
      <c r="G290" s="201"/>
      <c r="H290" s="247"/>
      <c r="I290" s="248"/>
      <c r="J290" s="411"/>
      <c r="K290" s="781"/>
    </row>
    <row r="291" spans="1:11" ht="16.5" customHeight="1">
      <c r="A291" s="407">
        <v>308</v>
      </c>
      <c r="B291" s="664" t="s">
        <v>23</v>
      </c>
      <c r="C291" s="666" t="s">
        <v>420</v>
      </c>
      <c r="D291" s="246" t="s">
        <v>436</v>
      </c>
      <c r="E291" s="665"/>
      <c r="F291" s="410" t="s">
        <v>11</v>
      </c>
      <c r="G291" s="201"/>
      <c r="H291" s="247"/>
      <c r="I291" s="248"/>
      <c r="J291" s="411"/>
      <c r="K291" s="781"/>
    </row>
    <row r="292" spans="1:11" ht="16.5" customHeight="1">
      <c r="A292" s="407">
        <v>309</v>
      </c>
      <c r="B292" s="664" t="s">
        <v>23</v>
      </c>
      <c r="C292" s="666" t="s">
        <v>420</v>
      </c>
      <c r="D292" s="246" t="s">
        <v>437</v>
      </c>
      <c r="E292" s="665"/>
      <c r="F292" s="410" t="s">
        <v>11</v>
      </c>
      <c r="G292" s="201"/>
      <c r="H292" s="247"/>
      <c r="I292" s="248"/>
      <c r="J292" s="411"/>
      <c r="K292" s="781"/>
    </row>
    <row r="293" spans="1:11" ht="16.5" customHeight="1">
      <c r="A293" s="407">
        <v>310</v>
      </c>
      <c r="B293" s="664" t="s">
        <v>23</v>
      </c>
      <c r="C293" s="666" t="s">
        <v>420</v>
      </c>
      <c r="D293" s="246" t="s">
        <v>438</v>
      </c>
      <c r="E293" s="665"/>
      <c r="F293" s="410" t="s">
        <v>11</v>
      </c>
      <c r="G293" s="201"/>
      <c r="H293" s="247"/>
      <c r="I293" s="248"/>
      <c r="J293" s="411"/>
      <c r="K293" s="781"/>
    </row>
    <row r="294" spans="1:11" ht="16.5" customHeight="1">
      <c r="A294" s="407">
        <v>311</v>
      </c>
      <c r="B294" s="664" t="s">
        <v>23</v>
      </c>
      <c r="C294" s="666" t="s">
        <v>420</v>
      </c>
      <c r="D294" s="246" t="s">
        <v>2094</v>
      </c>
      <c r="E294" s="665"/>
      <c r="F294" s="410" t="s">
        <v>11</v>
      </c>
      <c r="G294" s="201"/>
      <c r="H294" s="247"/>
      <c r="I294" s="248"/>
      <c r="J294" s="411"/>
      <c r="K294" s="781"/>
    </row>
    <row r="295" spans="1:11" ht="16.5" customHeight="1">
      <c r="A295" s="407">
        <v>312</v>
      </c>
      <c r="B295" s="664" t="s">
        <v>23</v>
      </c>
      <c r="C295" s="666" t="s">
        <v>420</v>
      </c>
      <c r="D295" s="246" t="s">
        <v>2095</v>
      </c>
      <c r="E295" s="665"/>
      <c r="F295" s="410" t="s">
        <v>11</v>
      </c>
      <c r="G295" s="201"/>
      <c r="H295" s="247"/>
      <c r="I295" s="248"/>
      <c r="J295" s="411"/>
      <c r="K295" s="781"/>
    </row>
    <row r="296" spans="1:11" ht="16.5" customHeight="1">
      <c r="A296" s="407">
        <v>313</v>
      </c>
      <c r="B296" s="664" t="s">
        <v>23</v>
      </c>
      <c r="C296" s="666" t="s">
        <v>420</v>
      </c>
      <c r="D296" s="246" t="s">
        <v>2088</v>
      </c>
      <c r="E296" s="665"/>
      <c r="F296" s="410" t="s">
        <v>11</v>
      </c>
      <c r="G296" s="201"/>
      <c r="H296" s="247"/>
      <c r="I296" s="248"/>
      <c r="J296" s="411"/>
      <c r="K296" s="781"/>
    </row>
    <row r="297" spans="1:11" ht="16.5" customHeight="1">
      <c r="A297" s="407">
        <v>314</v>
      </c>
      <c r="B297" s="664" t="s">
        <v>23</v>
      </c>
      <c r="C297" s="666" t="s">
        <v>420</v>
      </c>
      <c r="D297" s="246" t="s">
        <v>1115</v>
      </c>
      <c r="E297" s="664" t="s">
        <v>421</v>
      </c>
      <c r="F297" s="410" t="s">
        <v>11</v>
      </c>
      <c r="G297" s="201"/>
      <c r="H297" s="247"/>
      <c r="I297" s="414" t="s">
        <v>2043</v>
      </c>
      <c r="J297" s="462" t="s">
        <v>2763</v>
      </c>
      <c r="K297" s="781"/>
    </row>
    <row r="298" spans="1:11" ht="16.5" customHeight="1">
      <c r="A298" s="407">
        <v>315</v>
      </c>
      <c r="B298" s="664" t="s">
        <v>23</v>
      </c>
      <c r="C298" s="666" t="s">
        <v>420</v>
      </c>
      <c r="D298" s="246" t="s">
        <v>1116</v>
      </c>
      <c r="E298" s="665"/>
      <c r="F298" s="410" t="s">
        <v>11</v>
      </c>
      <c r="G298" s="201"/>
      <c r="H298" s="247"/>
      <c r="I298" s="248"/>
      <c r="J298" s="411"/>
      <c r="K298" s="781"/>
    </row>
    <row r="299" spans="1:11" ht="16.5" customHeight="1">
      <c r="A299" s="407">
        <v>316</v>
      </c>
      <c r="B299" s="664" t="s">
        <v>23</v>
      </c>
      <c r="C299" s="666" t="s">
        <v>420</v>
      </c>
      <c r="D299" s="246" t="s">
        <v>1117</v>
      </c>
      <c r="E299" s="665"/>
      <c r="F299" s="410" t="s">
        <v>11</v>
      </c>
      <c r="G299" s="201"/>
      <c r="H299" s="247"/>
      <c r="I299" s="248"/>
      <c r="J299" s="411"/>
      <c r="K299" s="781"/>
    </row>
    <row r="300" spans="1:11" ht="16.5" customHeight="1">
      <c r="A300" s="407">
        <v>317</v>
      </c>
      <c r="B300" s="664" t="s">
        <v>23</v>
      </c>
      <c r="C300" s="666" t="s">
        <v>420</v>
      </c>
      <c r="D300" s="246" t="s">
        <v>1118</v>
      </c>
      <c r="E300" s="665"/>
      <c r="F300" s="410" t="s">
        <v>11</v>
      </c>
      <c r="G300" s="201"/>
      <c r="H300" s="247"/>
      <c r="I300" s="248"/>
      <c r="J300" s="411"/>
      <c r="K300" s="781"/>
    </row>
    <row r="301" spans="1:11" ht="16.5" customHeight="1">
      <c r="A301" s="407">
        <v>318</v>
      </c>
      <c r="B301" s="664" t="s">
        <v>23</v>
      </c>
      <c r="C301" s="666" t="s">
        <v>420</v>
      </c>
      <c r="D301" s="246" t="s">
        <v>1119</v>
      </c>
      <c r="E301" s="665"/>
      <c r="F301" s="410" t="s">
        <v>11</v>
      </c>
      <c r="G301" s="201"/>
      <c r="H301" s="247"/>
      <c r="I301" s="248"/>
      <c r="J301" s="411"/>
      <c r="K301" s="781"/>
    </row>
    <row r="302" spans="1:11" ht="16.5" customHeight="1">
      <c r="A302" s="407">
        <v>319</v>
      </c>
      <c r="B302" s="664" t="s">
        <v>23</v>
      </c>
      <c r="C302" s="666" t="s">
        <v>420</v>
      </c>
      <c r="D302" s="246" t="s">
        <v>1120</v>
      </c>
      <c r="E302" s="665"/>
      <c r="F302" s="410" t="s">
        <v>11</v>
      </c>
      <c r="G302" s="201"/>
      <c r="H302" s="247"/>
      <c r="I302" s="248"/>
      <c r="J302" s="411"/>
      <c r="K302" s="781"/>
    </row>
    <row r="303" spans="1:11" ht="16.5" customHeight="1">
      <c r="A303" s="407">
        <v>320</v>
      </c>
      <c r="B303" s="664" t="s">
        <v>23</v>
      </c>
      <c r="C303" s="666" t="s">
        <v>420</v>
      </c>
      <c r="D303" s="246" t="s">
        <v>1121</v>
      </c>
      <c r="E303" s="665"/>
      <c r="F303" s="410" t="s">
        <v>11</v>
      </c>
      <c r="G303" s="201"/>
      <c r="H303" s="247"/>
      <c r="I303" s="248"/>
      <c r="J303" s="411"/>
      <c r="K303" s="781"/>
    </row>
    <row r="304" spans="1:11" ht="16.5" customHeight="1">
      <c r="A304" s="407">
        <v>321</v>
      </c>
      <c r="B304" s="664" t="s">
        <v>23</v>
      </c>
      <c r="C304" s="666" t="s">
        <v>420</v>
      </c>
      <c r="D304" s="246" t="s">
        <v>1122</v>
      </c>
      <c r="E304" s="665"/>
      <c r="F304" s="410" t="s">
        <v>11</v>
      </c>
      <c r="G304" s="201"/>
      <c r="H304" s="247"/>
      <c r="I304" s="248"/>
      <c r="J304" s="411"/>
      <c r="K304" s="781"/>
    </row>
    <row r="305" spans="1:11" ht="16.5" customHeight="1">
      <c r="A305" s="407">
        <v>322</v>
      </c>
      <c r="B305" s="664" t="s">
        <v>23</v>
      </c>
      <c r="C305" s="666" t="s">
        <v>420</v>
      </c>
      <c r="D305" s="246" t="s">
        <v>1123</v>
      </c>
      <c r="E305" s="665"/>
      <c r="F305" s="410" t="s">
        <v>11</v>
      </c>
      <c r="G305" s="201"/>
      <c r="H305" s="247"/>
      <c r="I305" s="248"/>
      <c r="J305" s="411"/>
      <c r="K305" s="781"/>
    </row>
    <row r="306" spans="1:11" ht="16.5" customHeight="1">
      <c r="A306" s="407">
        <v>323</v>
      </c>
      <c r="B306" s="664" t="s">
        <v>23</v>
      </c>
      <c r="C306" s="666" t="s">
        <v>420</v>
      </c>
      <c r="D306" s="246" t="s">
        <v>1124</v>
      </c>
      <c r="E306" s="665"/>
      <c r="F306" s="410" t="s">
        <v>11</v>
      </c>
      <c r="G306" s="201"/>
      <c r="H306" s="247"/>
      <c r="I306" s="248"/>
      <c r="J306" s="411"/>
      <c r="K306" s="781"/>
    </row>
    <row r="307" spans="1:11" ht="16.5" customHeight="1">
      <c r="A307" s="407">
        <v>324</v>
      </c>
      <c r="B307" s="664" t="s">
        <v>23</v>
      </c>
      <c r="C307" s="666" t="s">
        <v>420</v>
      </c>
      <c r="D307" s="246" t="s">
        <v>1125</v>
      </c>
      <c r="E307" s="665"/>
      <c r="F307" s="410" t="s">
        <v>11</v>
      </c>
      <c r="G307" s="201"/>
      <c r="H307" s="247"/>
      <c r="I307" s="248"/>
      <c r="J307" s="411"/>
      <c r="K307" s="781"/>
    </row>
    <row r="308" spans="1:11" ht="16.5" customHeight="1">
      <c r="A308" s="407">
        <v>325</v>
      </c>
      <c r="B308" s="664" t="s">
        <v>23</v>
      </c>
      <c r="C308" s="666" t="s">
        <v>420</v>
      </c>
      <c r="D308" s="246" t="s">
        <v>1126</v>
      </c>
      <c r="E308" s="665"/>
      <c r="F308" s="410" t="s">
        <v>11</v>
      </c>
      <c r="G308" s="201"/>
      <c r="H308" s="247"/>
      <c r="I308" s="248"/>
      <c r="J308" s="411"/>
      <c r="K308" s="781"/>
    </row>
    <row r="309" spans="1:11" ht="16.5" customHeight="1">
      <c r="A309" s="407">
        <v>326</v>
      </c>
      <c r="B309" s="664" t="s">
        <v>23</v>
      </c>
      <c r="C309" s="666" t="s">
        <v>420</v>
      </c>
      <c r="D309" s="246" t="s">
        <v>1127</v>
      </c>
      <c r="E309" s="665"/>
      <c r="F309" s="410" t="s">
        <v>11</v>
      </c>
      <c r="G309" s="201"/>
      <c r="H309" s="247"/>
      <c r="I309" s="248"/>
      <c r="J309" s="411"/>
      <c r="K309" s="781"/>
    </row>
    <row r="310" spans="1:11" ht="16.5" customHeight="1">
      <c r="A310" s="407">
        <v>327</v>
      </c>
      <c r="B310" s="664" t="s">
        <v>23</v>
      </c>
      <c r="C310" s="666" t="s">
        <v>420</v>
      </c>
      <c r="D310" s="246" t="s">
        <v>1128</v>
      </c>
      <c r="E310" s="665"/>
      <c r="F310" s="410" t="s">
        <v>11</v>
      </c>
      <c r="G310" s="201"/>
      <c r="H310" s="247"/>
      <c r="I310" s="248"/>
      <c r="J310" s="411"/>
      <c r="K310" s="781"/>
    </row>
    <row r="311" spans="1:11" ht="16.5" customHeight="1">
      <c r="A311" s="407">
        <v>328</v>
      </c>
      <c r="B311" s="664" t="s">
        <v>23</v>
      </c>
      <c r="C311" s="666" t="s">
        <v>420</v>
      </c>
      <c r="D311" s="246" t="s">
        <v>439</v>
      </c>
      <c r="E311" s="665"/>
      <c r="F311" s="410" t="s">
        <v>11</v>
      </c>
      <c r="G311" s="201"/>
      <c r="H311" s="247"/>
      <c r="I311" s="248"/>
      <c r="J311" s="411"/>
      <c r="K311" s="781"/>
    </row>
    <row r="312" spans="1:11" ht="16.5" customHeight="1">
      <c r="A312" s="407">
        <v>329</v>
      </c>
      <c r="B312" s="664" t="s">
        <v>23</v>
      </c>
      <c r="C312" s="666" t="s">
        <v>420</v>
      </c>
      <c r="D312" s="246" t="s">
        <v>440</v>
      </c>
      <c r="E312" s="665"/>
      <c r="F312" s="410" t="s">
        <v>11</v>
      </c>
      <c r="G312" s="201"/>
      <c r="H312" s="247"/>
      <c r="I312" s="248"/>
      <c r="J312" s="411"/>
      <c r="K312" s="781"/>
    </row>
    <row r="313" spans="1:11" ht="16.5" customHeight="1">
      <c r="A313" s="407">
        <v>330</v>
      </c>
      <c r="B313" s="664" t="s">
        <v>23</v>
      </c>
      <c r="C313" s="666" t="s">
        <v>420</v>
      </c>
      <c r="D313" s="246" t="s">
        <v>441</v>
      </c>
      <c r="E313" s="665"/>
      <c r="F313" s="410" t="s">
        <v>11</v>
      </c>
      <c r="G313" s="201"/>
      <c r="H313" s="247"/>
      <c r="I313" s="248"/>
      <c r="J313" s="411"/>
      <c r="K313" s="781"/>
    </row>
    <row r="314" spans="1:11" ht="16.5" customHeight="1">
      <c r="A314" s="407">
        <v>331</v>
      </c>
      <c r="B314" s="664" t="s">
        <v>23</v>
      </c>
      <c r="C314" s="666" t="s">
        <v>420</v>
      </c>
      <c r="D314" s="246" t="s">
        <v>442</v>
      </c>
      <c r="E314" s="665"/>
      <c r="F314" s="410" t="s">
        <v>11</v>
      </c>
      <c r="G314" s="201"/>
      <c r="H314" s="247"/>
      <c r="I314" s="248"/>
      <c r="J314" s="411"/>
      <c r="K314" s="781"/>
    </row>
    <row r="315" spans="1:11" ht="16.5" customHeight="1">
      <c r="A315" s="407">
        <v>332</v>
      </c>
      <c r="B315" s="664" t="s">
        <v>23</v>
      </c>
      <c r="C315" s="666" t="s">
        <v>420</v>
      </c>
      <c r="D315" s="246" t="s">
        <v>443</v>
      </c>
      <c r="E315" s="665"/>
      <c r="F315" s="410" t="s">
        <v>11</v>
      </c>
      <c r="G315" s="201"/>
      <c r="H315" s="247"/>
      <c r="I315" s="248"/>
      <c r="J315" s="411"/>
      <c r="K315" s="781"/>
    </row>
    <row r="316" spans="1:11" ht="16.5" customHeight="1">
      <c r="A316" s="407">
        <v>333</v>
      </c>
      <c r="B316" s="664" t="s">
        <v>23</v>
      </c>
      <c r="C316" s="666" t="s">
        <v>420</v>
      </c>
      <c r="D316" s="246" t="s">
        <v>444</v>
      </c>
      <c r="E316" s="665"/>
      <c r="F316" s="410" t="s">
        <v>11</v>
      </c>
      <c r="G316" s="201"/>
      <c r="H316" s="247"/>
      <c r="I316" s="248"/>
      <c r="J316" s="411"/>
      <c r="K316" s="781"/>
    </row>
    <row r="317" spans="1:11" ht="16.5" customHeight="1">
      <c r="A317" s="407">
        <v>334</v>
      </c>
      <c r="B317" s="664" t="s">
        <v>23</v>
      </c>
      <c r="C317" s="666" t="s">
        <v>420</v>
      </c>
      <c r="D317" s="246" t="s">
        <v>445</v>
      </c>
      <c r="E317" s="665"/>
      <c r="F317" s="410" t="s">
        <v>11</v>
      </c>
      <c r="G317" s="201"/>
      <c r="H317" s="247"/>
      <c r="I317" s="248"/>
      <c r="J317" s="411"/>
      <c r="K317" s="781"/>
    </row>
    <row r="318" spans="1:11" ht="16.5" customHeight="1">
      <c r="A318" s="407">
        <v>335</v>
      </c>
      <c r="B318" s="664" t="s">
        <v>23</v>
      </c>
      <c r="C318" s="666" t="s">
        <v>420</v>
      </c>
      <c r="D318" s="246" t="s">
        <v>446</v>
      </c>
      <c r="E318" s="665"/>
      <c r="F318" s="410" t="s">
        <v>11</v>
      </c>
      <c r="G318" s="201"/>
      <c r="H318" s="247"/>
      <c r="I318" s="248"/>
      <c r="J318" s="411"/>
      <c r="K318" s="781"/>
    </row>
    <row r="319" spans="1:11" ht="16.5" customHeight="1">
      <c r="A319" s="407">
        <v>336</v>
      </c>
      <c r="B319" s="664" t="s">
        <v>23</v>
      </c>
      <c r="C319" s="666" t="s">
        <v>420</v>
      </c>
      <c r="D319" s="246" t="s">
        <v>2096</v>
      </c>
      <c r="E319" s="665"/>
      <c r="F319" s="410" t="s">
        <v>11</v>
      </c>
      <c r="G319" s="201"/>
      <c r="H319" s="247"/>
      <c r="I319" s="248"/>
      <c r="J319" s="411"/>
      <c r="K319" s="781"/>
    </row>
    <row r="320" spans="1:11" ht="16.5" customHeight="1">
      <c r="A320" s="407">
        <v>337</v>
      </c>
      <c r="B320" s="664" t="s">
        <v>23</v>
      </c>
      <c r="C320" s="666" t="s">
        <v>420</v>
      </c>
      <c r="D320" s="246" t="s">
        <v>2097</v>
      </c>
      <c r="E320" s="665"/>
      <c r="F320" s="410" t="s">
        <v>11</v>
      </c>
      <c r="G320" s="201"/>
      <c r="H320" s="247"/>
      <c r="I320" s="248"/>
      <c r="J320" s="411"/>
      <c r="K320" s="781"/>
    </row>
    <row r="321" spans="1:15" ht="16.5" customHeight="1">
      <c r="A321" s="407">
        <v>338</v>
      </c>
      <c r="B321" s="664" t="s">
        <v>23</v>
      </c>
      <c r="C321" s="666" t="s">
        <v>420</v>
      </c>
      <c r="D321" s="246" t="s">
        <v>2089</v>
      </c>
      <c r="E321" s="665"/>
      <c r="F321" s="410" t="s">
        <v>11</v>
      </c>
      <c r="G321" s="201"/>
      <c r="H321" s="247"/>
      <c r="I321" s="248"/>
      <c r="J321" s="411"/>
      <c r="K321" s="781"/>
    </row>
    <row r="322" spans="1:15" ht="16.5" customHeight="1">
      <c r="A322" s="407">
        <v>339</v>
      </c>
      <c r="B322" s="664" t="s">
        <v>23</v>
      </c>
      <c r="C322" s="666" t="s">
        <v>420</v>
      </c>
      <c r="D322" s="246" t="s">
        <v>1129</v>
      </c>
      <c r="E322" s="664" t="s">
        <v>447</v>
      </c>
      <c r="F322" s="410" t="s">
        <v>11</v>
      </c>
      <c r="G322" s="201"/>
      <c r="H322" s="247"/>
      <c r="I322" s="414" t="s">
        <v>2044</v>
      </c>
      <c r="J322" s="462" t="s">
        <v>2042</v>
      </c>
      <c r="K322" s="781"/>
    </row>
    <row r="323" spans="1:15" ht="16.5" customHeight="1">
      <c r="A323" s="407">
        <v>340</v>
      </c>
      <c r="B323" s="664" t="s">
        <v>23</v>
      </c>
      <c r="C323" s="666" t="s">
        <v>420</v>
      </c>
      <c r="D323" s="246" t="s">
        <v>1130</v>
      </c>
      <c r="E323" s="665"/>
      <c r="F323" s="410" t="s">
        <v>11</v>
      </c>
      <c r="G323" s="201"/>
      <c r="H323" s="247"/>
      <c r="I323" s="413"/>
      <c r="J323" s="462"/>
      <c r="K323" s="781"/>
    </row>
    <row r="324" spans="1:15" ht="16.5" customHeight="1">
      <c r="A324" s="407">
        <v>341</v>
      </c>
      <c r="B324" s="664" t="s">
        <v>23</v>
      </c>
      <c r="C324" s="666" t="s">
        <v>420</v>
      </c>
      <c r="D324" s="246" t="s">
        <v>1131</v>
      </c>
      <c r="E324" s="665"/>
      <c r="F324" s="410" t="s">
        <v>11</v>
      </c>
      <c r="G324" s="201"/>
      <c r="H324" s="247"/>
      <c r="I324" s="248"/>
      <c r="J324" s="462"/>
      <c r="K324" s="781"/>
    </row>
    <row r="325" spans="1:15" ht="16.5" customHeight="1">
      <c r="A325" s="407">
        <v>342</v>
      </c>
      <c r="B325" s="664" t="s">
        <v>23</v>
      </c>
      <c r="C325" s="666" t="s">
        <v>420</v>
      </c>
      <c r="D325" s="246" t="s">
        <v>448</v>
      </c>
      <c r="E325" s="665"/>
      <c r="F325" s="410" t="s">
        <v>11</v>
      </c>
      <c r="G325" s="201"/>
      <c r="H325" s="247"/>
      <c r="I325" s="248"/>
      <c r="J325" s="462"/>
      <c r="K325" s="781"/>
    </row>
    <row r="326" spans="1:15" ht="16.5" customHeight="1">
      <c r="A326" s="407">
        <v>343</v>
      </c>
      <c r="B326" s="664" t="s">
        <v>23</v>
      </c>
      <c r="C326" s="666" t="s">
        <v>420</v>
      </c>
      <c r="D326" s="246" t="s">
        <v>1132</v>
      </c>
      <c r="E326" s="664" t="s">
        <v>447</v>
      </c>
      <c r="F326" s="410" t="s">
        <v>11</v>
      </c>
      <c r="G326" s="201"/>
      <c r="H326" s="247"/>
      <c r="I326" s="414" t="s">
        <v>2045</v>
      </c>
      <c r="J326" s="462" t="s">
        <v>2042</v>
      </c>
      <c r="K326" s="781"/>
      <c r="O326" s="176"/>
    </row>
    <row r="327" spans="1:15" ht="16.5" customHeight="1">
      <c r="A327" s="407">
        <v>344</v>
      </c>
      <c r="B327" s="664" t="s">
        <v>23</v>
      </c>
      <c r="C327" s="666" t="s">
        <v>420</v>
      </c>
      <c r="D327" s="246" t="s">
        <v>1133</v>
      </c>
      <c r="E327" s="665"/>
      <c r="F327" s="410" t="s">
        <v>11</v>
      </c>
      <c r="G327" s="201"/>
      <c r="H327" s="247"/>
      <c r="I327" s="413"/>
      <c r="J327" s="462"/>
      <c r="K327" s="781"/>
    </row>
    <row r="328" spans="1:15" ht="16.5" customHeight="1">
      <c r="A328" s="407">
        <v>345</v>
      </c>
      <c r="B328" s="664" t="s">
        <v>23</v>
      </c>
      <c r="C328" s="666" t="s">
        <v>420</v>
      </c>
      <c r="D328" s="246" t="s">
        <v>1134</v>
      </c>
      <c r="E328" s="665"/>
      <c r="F328" s="410" t="s">
        <v>11</v>
      </c>
      <c r="G328" s="201"/>
      <c r="H328" s="247"/>
      <c r="I328" s="248"/>
      <c r="J328" s="462"/>
      <c r="K328" s="781"/>
    </row>
    <row r="329" spans="1:15" ht="16.5" customHeight="1">
      <c r="A329" s="407">
        <v>346</v>
      </c>
      <c r="B329" s="664" t="s">
        <v>23</v>
      </c>
      <c r="C329" s="666" t="s">
        <v>420</v>
      </c>
      <c r="D329" s="246" t="s">
        <v>1135</v>
      </c>
      <c r="E329" s="665"/>
      <c r="F329" s="410" t="s">
        <v>11</v>
      </c>
      <c r="G329" s="201"/>
      <c r="H329" s="247"/>
      <c r="I329" s="248"/>
      <c r="J329" s="462"/>
      <c r="K329" s="782"/>
    </row>
    <row r="330" spans="1:15" ht="16.5" customHeight="1">
      <c r="A330" s="407">
        <v>347</v>
      </c>
      <c r="B330" s="664" t="s">
        <v>23</v>
      </c>
      <c r="C330" s="666" t="s">
        <v>449</v>
      </c>
      <c r="D330" s="246" t="s">
        <v>1827</v>
      </c>
      <c r="E330" s="664" t="s">
        <v>450</v>
      </c>
      <c r="F330" s="410" t="s">
        <v>11</v>
      </c>
      <c r="G330" s="201"/>
      <c r="H330" s="247"/>
      <c r="I330" s="414" t="s">
        <v>451</v>
      </c>
      <c r="J330" s="462" t="s">
        <v>2035</v>
      </c>
      <c r="K330" s="790" t="s">
        <v>1829</v>
      </c>
    </row>
    <row r="331" spans="1:15" ht="16.5" customHeight="1">
      <c r="A331" s="407">
        <v>348</v>
      </c>
      <c r="B331" s="664" t="s">
        <v>23</v>
      </c>
      <c r="C331" s="666" t="s">
        <v>449</v>
      </c>
      <c r="D331" s="246" t="s">
        <v>1672</v>
      </c>
      <c r="E331" s="664" t="s">
        <v>450</v>
      </c>
      <c r="F331" s="410" t="s">
        <v>11</v>
      </c>
      <c r="G331" s="201"/>
      <c r="H331" s="247"/>
      <c r="I331" s="414" t="s">
        <v>451</v>
      </c>
      <c r="J331" s="462" t="s">
        <v>2036</v>
      </c>
      <c r="K331" s="791"/>
    </row>
    <row r="332" spans="1:15" ht="16.5" customHeight="1">
      <c r="A332" s="407">
        <v>349</v>
      </c>
      <c r="B332" s="664" t="s">
        <v>23</v>
      </c>
      <c r="C332" s="666" t="s">
        <v>449</v>
      </c>
      <c r="D332" s="246" t="s">
        <v>1673</v>
      </c>
      <c r="E332" s="664" t="s">
        <v>450</v>
      </c>
      <c r="F332" s="410" t="s">
        <v>11</v>
      </c>
      <c r="G332" s="201"/>
      <c r="H332" s="247"/>
      <c r="I332" s="414" t="s">
        <v>451</v>
      </c>
      <c r="J332" s="462" t="s">
        <v>1715</v>
      </c>
      <c r="K332" s="791"/>
    </row>
    <row r="333" spans="1:15" ht="16.5" customHeight="1">
      <c r="A333" s="407">
        <v>350</v>
      </c>
      <c r="B333" s="664" t="s">
        <v>23</v>
      </c>
      <c r="C333" s="666" t="s">
        <v>449</v>
      </c>
      <c r="D333" s="246" t="s">
        <v>1674</v>
      </c>
      <c r="E333" s="664" t="s">
        <v>450</v>
      </c>
      <c r="F333" s="410" t="s">
        <v>11</v>
      </c>
      <c r="G333" s="201"/>
      <c r="H333" s="247"/>
      <c r="I333" s="414" t="s">
        <v>451</v>
      </c>
      <c r="J333" s="462" t="s">
        <v>1678</v>
      </c>
      <c r="K333" s="791"/>
    </row>
    <row r="334" spans="1:15" ht="16.5" customHeight="1">
      <c r="A334" s="407">
        <v>351</v>
      </c>
      <c r="B334" s="664" t="s">
        <v>23</v>
      </c>
      <c r="C334" s="666" t="s">
        <v>449</v>
      </c>
      <c r="D334" s="246" t="s">
        <v>1675</v>
      </c>
      <c r="E334" s="664" t="s">
        <v>450</v>
      </c>
      <c r="F334" s="410" t="s">
        <v>11</v>
      </c>
      <c r="G334" s="201"/>
      <c r="H334" s="247"/>
      <c r="I334" s="414" t="s">
        <v>451</v>
      </c>
      <c r="J334" s="462" t="s">
        <v>1679</v>
      </c>
      <c r="K334" s="791"/>
    </row>
    <row r="335" spans="1:15" ht="16.5" customHeight="1">
      <c r="A335" s="407">
        <v>352</v>
      </c>
      <c r="B335" s="664" t="s">
        <v>23</v>
      </c>
      <c r="C335" s="666" t="s">
        <v>449</v>
      </c>
      <c r="D335" s="246" t="s">
        <v>1676</v>
      </c>
      <c r="E335" s="664" t="s">
        <v>450</v>
      </c>
      <c r="F335" s="410" t="s">
        <v>11</v>
      </c>
      <c r="G335" s="201"/>
      <c r="H335" s="247"/>
      <c r="I335" s="414" t="s">
        <v>451</v>
      </c>
      <c r="J335" s="462" t="s">
        <v>1680</v>
      </c>
      <c r="K335" s="791"/>
    </row>
    <row r="336" spans="1:15" ht="16.5" customHeight="1">
      <c r="A336" s="407">
        <v>353</v>
      </c>
      <c r="B336" s="664" t="s">
        <v>23</v>
      </c>
      <c r="C336" s="666" t="s">
        <v>449</v>
      </c>
      <c r="D336" s="246" t="s">
        <v>1677</v>
      </c>
      <c r="E336" s="664" t="s">
        <v>450</v>
      </c>
      <c r="F336" s="410" t="s">
        <v>11</v>
      </c>
      <c r="G336" s="201"/>
      <c r="H336" s="247"/>
      <c r="I336" s="414" t="s">
        <v>451</v>
      </c>
      <c r="J336" s="462" t="s">
        <v>1681</v>
      </c>
      <c r="K336" s="792"/>
    </row>
    <row r="337" spans="1:11" ht="16.5" customHeight="1">
      <c r="A337" s="407">
        <v>354</v>
      </c>
      <c r="B337" s="664" t="s">
        <v>23</v>
      </c>
      <c r="C337" s="666" t="s">
        <v>207</v>
      </c>
      <c r="D337" s="213" t="s">
        <v>1351</v>
      </c>
      <c r="E337" s="664" t="s">
        <v>452</v>
      </c>
      <c r="F337" s="410" t="s">
        <v>11</v>
      </c>
      <c r="G337" s="201"/>
      <c r="H337" s="247"/>
      <c r="I337" s="248"/>
      <c r="J337" s="462" t="s">
        <v>209</v>
      </c>
      <c r="K337" s="412"/>
    </row>
    <row r="338" spans="1:11" ht="16.5" customHeight="1">
      <c r="A338" s="407">
        <v>355</v>
      </c>
      <c r="B338" s="664" t="s">
        <v>23</v>
      </c>
      <c r="C338" s="666" t="s">
        <v>207</v>
      </c>
      <c r="D338" s="213" t="s">
        <v>897</v>
      </c>
      <c r="E338" s="664" t="s">
        <v>453</v>
      </c>
      <c r="F338" s="410" t="s">
        <v>11</v>
      </c>
      <c r="G338" s="201"/>
      <c r="H338" s="247"/>
      <c r="I338" s="248"/>
      <c r="J338" s="462" t="s">
        <v>212</v>
      </c>
      <c r="K338" s="412"/>
    </row>
    <row r="339" spans="1:11" ht="16.5" customHeight="1">
      <c r="A339" s="407">
        <v>356</v>
      </c>
      <c r="B339" s="664" t="s">
        <v>23</v>
      </c>
      <c r="C339" s="666" t="s">
        <v>188</v>
      </c>
      <c r="D339" s="246" t="s">
        <v>454</v>
      </c>
      <c r="E339" s="665"/>
      <c r="F339" s="410" t="s">
        <v>11</v>
      </c>
      <c r="G339" s="201"/>
      <c r="H339" s="247"/>
      <c r="I339" s="248"/>
      <c r="J339" s="462" t="s">
        <v>1453</v>
      </c>
      <c r="K339" s="412"/>
    </row>
    <row r="340" spans="1:11" ht="16.5" customHeight="1">
      <c r="A340" s="407">
        <v>357</v>
      </c>
      <c r="B340" s="664" t="s">
        <v>23</v>
      </c>
      <c r="C340" s="666" t="s">
        <v>188</v>
      </c>
      <c r="D340" s="246" t="s">
        <v>189</v>
      </c>
      <c r="E340" s="665"/>
      <c r="F340" s="410" t="s">
        <v>11</v>
      </c>
      <c r="G340" s="201"/>
      <c r="H340" s="247"/>
      <c r="I340" s="248"/>
      <c r="J340" s="462" t="s">
        <v>1258</v>
      </c>
      <c r="K340" s="412"/>
    </row>
    <row r="341" spans="1:11" ht="16.5" customHeight="1" thickBot="1">
      <c r="A341" s="407">
        <v>358</v>
      </c>
      <c r="B341" s="463" t="s">
        <v>23</v>
      </c>
      <c r="C341" s="464" t="s">
        <v>31</v>
      </c>
      <c r="D341" s="465" t="s">
        <v>186</v>
      </c>
      <c r="E341" s="466"/>
      <c r="F341" s="467" t="s">
        <v>11</v>
      </c>
      <c r="G341" s="468"/>
      <c r="H341" s="469"/>
      <c r="I341" s="470" t="s">
        <v>455</v>
      </c>
      <c r="J341" s="471"/>
      <c r="K341" s="472"/>
    </row>
  </sheetData>
  <mergeCells count="22">
    <mergeCell ref="K330:K336"/>
    <mergeCell ref="C1:E8"/>
    <mergeCell ref="H45:H46"/>
    <mergeCell ref="J32:J37"/>
    <mergeCell ref="K60:K61"/>
    <mergeCell ref="H49:H50"/>
    <mergeCell ref="K32:K37"/>
    <mergeCell ref="H51:H52"/>
    <mergeCell ref="H47:H48"/>
    <mergeCell ref="H57:H58"/>
    <mergeCell ref="H43:H44"/>
    <mergeCell ref="K42:K44"/>
    <mergeCell ref="H53:H54"/>
    <mergeCell ref="J203:J267"/>
    <mergeCell ref="K203:K267"/>
    <mergeCell ref="J167:J168"/>
    <mergeCell ref="K197:K202"/>
    <mergeCell ref="J175:J179"/>
    <mergeCell ref="K277:K329"/>
    <mergeCell ref="J180:J196"/>
    <mergeCell ref="J268:J276"/>
    <mergeCell ref="K268:K276"/>
  </mergeCells>
  <phoneticPr fontId="27" type="noConversion"/>
  <hyperlinks>
    <hyperlink ref="D76" r:id="rId1" xr:uid="{00000000-0004-0000-0200-000000000000}"/>
    <hyperlink ref="D77" r:id="rId2" xr:uid="{00000000-0004-0000-0200-000001000000}"/>
    <hyperlink ref="D78" r:id="rId3" xr:uid="{00000000-0004-0000-0200-000002000000}"/>
    <hyperlink ref="D79" r:id="rId4" xr:uid="{00000000-0004-0000-0200-000003000000}"/>
    <hyperlink ref="D80" r:id="rId5" xr:uid="{00000000-0004-0000-0200-000004000000}"/>
    <hyperlink ref="D81:D83" r:id="rId6" display="Riker_Trace_ID@0x04" xr:uid="{00000000-0004-0000-0200-000005000000}"/>
    <hyperlink ref="D84" r:id="rId7" xr:uid="{00000000-0004-0000-0200-000006000000}"/>
    <hyperlink ref="D85" r:id="rId8" xr:uid="{00000000-0004-0000-0200-000007000000}"/>
    <hyperlink ref="H80" r:id="rId9" xr:uid="{00000000-0004-0000-0200-000008000000}"/>
    <hyperlink ref="H81:H83" r:id="rId10" display="Riker_Trace_ID@0x04" xr:uid="{00000000-0004-0000-0200-000009000000}"/>
    <hyperlink ref="H78" r:id="rId11" xr:uid="{00000000-0004-0000-0200-00000A000000}"/>
    <hyperlink ref="H79" r:id="rId12" xr:uid="{00000000-0004-0000-0200-00000B000000}"/>
    <hyperlink ref="D319" r:id="rId13" xr:uid="{00000000-0004-0000-0200-00000C000000}"/>
    <hyperlink ref="D320" r:id="rId14" xr:uid="{00000000-0004-0000-0200-00000D000000}"/>
    <hyperlink ref="D295" r:id="rId15" xr:uid="{00000000-0004-0000-0200-00000E000000}"/>
    <hyperlink ref="D294" r:id="rId16" xr:uid="{00000000-0004-0000-0200-00000F000000}"/>
    <hyperlink ref="D296" r:id="rId17" display="Penrose_Green_DC_Ratio-13.6Klux" xr:uid="{00000000-0004-0000-0200-000010000000}"/>
    <hyperlink ref="D336" r:id="rId18" xr:uid="{00000000-0004-0000-0200-000011000000}"/>
    <hyperlink ref="D333" r:id="rId19" xr:uid="{00000000-0004-0000-0200-000012000000}"/>
    <hyperlink ref="D332" r:id="rId20" xr:uid="{00000000-0004-0000-0200-000013000000}"/>
    <hyperlink ref="D331" r:id="rId21" xr:uid="{00000000-0004-0000-0200-000014000000}"/>
    <hyperlink ref="D330" r:id="rId22" xr:uid="{00000000-0004-0000-0200-000015000000}"/>
    <hyperlink ref="D335" r:id="rId23" xr:uid="{00000000-0004-0000-0200-000016000000}"/>
    <hyperlink ref="D334" r:id="rId24" xr:uid="{00000000-0004-0000-0200-000017000000}"/>
    <hyperlink ref="D329" r:id="rId25" xr:uid="{00000000-0004-0000-0200-000018000000}"/>
    <hyperlink ref="D328" r:id="rId26" xr:uid="{00000000-0004-0000-0200-000019000000}"/>
    <hyperlink ref="D327" r:id="rId27" xr:uid="{00000000-0004-0000-0200-00001A000000}"/>
    <hyperlink ref="D326" r:id="rId28" xr:uid="{00000000-0004-0000-0200-00001B000000}"/>
    <hyperlink ref="D324" r:id="rId29" xr:uid="{00000000-0004-0000-0200-00001C000000}"/>
    <hyperlink ref="D323" r:id="rId30" xr:uid="{00000000-0004-0000-0200-00001D000000}"/>
    <hyperlink ref="D322" r:id="rId31" xr:uid="{00000000-0004-0000-0200-00001E000000}"/>
    <hyperlink ref="D310" r:id="rId32" xr:uid="{00000000-0004-0000-0200-00001F000000}"/>
    <hyperlink ref="D309" r:id="rId33" xr:uid="{00000000-0004-0000-0200-000020000000}"/>
    <hyperlink ref="D308" r:id="rId34" xr:uid="{00000000-0004-0000-0200-000021000000}"/>
    <hyperlink ref="D307" r:id="rId35" xr:uid="{00000000-0004-0000-0200-000022000000}"/>
    <hyperlink ref="D306" r:id="rId36" xr:uid="{00000000-0004-0000-0200-000023000000}"/>
    <hyperlink ref="D305" r:id="rId37" xr:uid="{00000000-0004-0000-0200-000024000000}"/>
    <hyperlink ref="D304" r:id="rId38" xr:uid="{00000000-0004-0000-0200-000025000000}"/>
    <hyperlink ref="D303" r:id="rId39" xr:uid="{00000000-0004-0000-0200-000026000000}"/>
    <hyperlink ref="D302" r:id="rId40" xr:uid="{00000000-0004-0000-0200-000027000000}"/>
    <hyperlink ref="D301" r:id="rId41" xr:uid="{00000000-0004-0000-0200-000028000000}"/>
    <hyperlink ref="D300" r:id="rId42" xr:uid="{00000000-0004-0000-0200-000029000000}"/>
    <hyperlink ref="D299" r:id="rId43" xr:uid="{00000000-0004-0000-0200-00002A000000}"/>
    <hyperlink ref="D298" r:id="rId44" xr:uid="{00000000-0004-0000-0200-00002B000000}"/>
    <hyperlink ref="D297" r:id="rId45" xr:uid="{00000000-0004-0000-0200-00002C000000}"/>
    <hyperlink ref="D203" r:id="rId46" xr:uid="{00000000-0004-0000-0200-00002D000000}"/>
    <hyperlink ref="D205" r:id="rId47" xr:uid="{00000000-0004-0000-0200-00002E000000}"/>
    <hyperlink ref="D206" r:id="rId48" xr:uid="{00000000-0004-0000-0200-00002F000000}"/>
    <hyperlink ref="D209" r:id="rId49" xr:uid="{00000000-0004-0000-0200-000030000000}"/>
    <hyperlink ref="D210" r:id="rId50" xr:uid="{00000000-0004-0000-0200-000031000000}"/>
    <hyperlink ref="D211" r:id="rId51" xr:uid="{00000000-0004-0000-0200-000032000000}"/>
    <hyperlink ref="D212" r:id="rId52" xr:uid="{00000000-0004-0000-0200-000033000000}"/>
    <hyperlink ref="D213" r:id="rId53" xr:uid="{00000000-0004-0000-0200-000034000000}"/>
    <hyperlink ref="D214" r:id="rId54" xr:uid="{00000000-0004-0000-0200-000035000000}"/>
    <hyperlink ref="D216" r:id="rId55" xr:uid="{00000000-0004-0000-0200-000036000000}"/>
    <hyperlink ref="D217" r:id="rId56" xr:uid="{00000000-0004-0000-0200-000037000000}"/>
    <hyperlink ref="D218" r:id="rId57" xr:uid="{00000000-0004-0000-0200-000038000000}"/>
    <hyperlink ref="D220" r:id="rId58" xr:uid="{00000000-0004-0000-0200-000039000000}"/>
    <hyperlink ref="D221" r:id="rId59" xr:uid="{00000000-0004-0000-0200-00003A000000}"/>
    <hyperlink ref="D222" r:id="rId60" xr:uid="{00000000-0004-0000-0200-00003B000000}"/>
    <hyperlink ref="D223" r:id="rId61" xr:uid="{00000000-0004-0000-0200-00003C000000}"/>
    <hyperlink ref="D224" r:id="rId62" xr:uid="{00000000-0004-0000-0200-00003D000000}"/>
    <hyperlink ref="D225" r:id="rId63" xr:uid="{00000000-0004-0000-0200-00003E000000}"/>
    <hyperlink ref="D226" r:id="rId64" xr:uid="{00000000-0004-0000-0200-00003F000000}"/>
    <hyperlink ref="D227" r:id="rId65" xr:uid="{00000000-0004-0000-0200-000040000000}"/>
    <hyperlink ref="D228" r:id="rId66" xr:uid="{00000000-0004-0000-0200-000041000000}"/>
    <hyperlink ref="D229" r:id="rId67" xr:uid="{00000000-0004-0000-0200-000042000000}"/>
    <hyperlink ref="D230" r:id="rId68" xr:uid="{00000000-0004-0000-0200-000043000000}"/>
    <hyperlink ref="D231" r:id="rId69" xr:uid="{00000000-0004-0000-0200-000044000000}"/>
    <hyperlink ref="D232" r:id="rId70" xr:uid="{00000000-0004-0000-0200-000045000000}"/>
    <hyperlink ref="D233" r:id="rId71" xr:uid="{00000000-0004-0000-0200-000046000000}"/>
    <hyperlink ref="D234" r:id="rId72" xr:uid="{00000000-0004-0000-0200-000047000000}"/>
    <hyperlink ref="D235" r:id="rId73" xr:uid="{00000000-0004-0000-0200-000048000000}"/>
    <hyperlink ref="D236" r:id="rId74" xr:uid="{00000000-0004-0000-0200-000049000000}"/>
    <hyperlink ref="D237" r:id="rId75" xr:uid="{00000000-0004-0000-0200-00004A000000}"/>
    <hyperlink ref="D238" r:id="rId76" xr:uid="{00000000-0004-0000-0200-00004B000000}"/>
    <hyperlink ref="D239" r:id="rId77" xr:uid="{00000000-0004-0000-0200-00004C000000}"/>
    <hyperlink ref="D240" r:id="rId78" xr:uid="{00000000-0004-0000-0200-00004D000000}"/>
    <hyperlink ref="D241" r:id="rId79" xr:uid="{00000000-0004-0000-0200-00004E000000}"/>
    <hyperlink ref="D242" r:id="rId80" xr:uid="{00000000-0004-0000-0200-00004F000000}"/>
    <hyperlink ref="D243" r:id="rId81" xr:uid="{00000000-0004-0000-0200-000050000000}"/>
    <hyperlink ref="D244" r:id="rId82" xr:uid="{00000000-0004-0000-0200-000051000000}"/>
    <hyperlink ref="D245" r:id="rId83" xr:uid="{00000000-0004-0000-0200-000052000000}"/>
    <hyperlink ref="D246" r:id="rId84" xr:uid="{00000000-0004-0000-0200-000053000000}"/>
    <hyperlink ref="D247" r:id="rId85" xr:uid="{00000000-0004-0000-0200-000054000000}"/>
    <hyperlink ref="D248" r:id="rId86" xr:uid="{00000000-0004-0000-0200-000055000000}"/>
    <hyperlink ref="D249" r:id="rId87" xr:uid="{00000000-0004-0000-0200-000056000000}"/>
    <hyperlink ref="D250" r:id="rId88" xr:uid="{00000000-0004-0000-0200-000057000000}"/>
    <hyperlink ref="D251" r:id="rId89" xr:uid="{00000000-0004-0000-0200-000058000000}"/>
    <hyperlink ref="D252" r:id="rId90" xr:uid="{00000000-0004-0000-0200-000059000000}"/>
    <hyperlink ref="D253" r:id="rId91" xr:uid="{00000000-0004-0000-0200-00005A000000}"/>
    <hyperlink ref="D254" r:id="rId92" xr:uid="{00000000-0004-0000-0200-00005B000000}"/>
    <hyperlink ref="D255" r:id="rId93" xr:uid="{00000000-0004-0000-0200-00005C000000}"/>
    <hyperlink ref="D256" r:id="rId94" xr:uid="{00000000-0004-0000-0200-00005D000000}"/>
    <hyperlink ref="D257" r:id="rId95" xr:uid="{00000000-0004-0000-0200-00005E000000}"/>
    <hyperlink ref="D258" r:id="rId96" xr:uid="{00000000-0004-0000-0200-00005F000000}"/>
    <hyperlink ref="D259" r:id="rId97" xr:uid="{00000000-0004-0000-0200-000060000000}"/>
    <hyperlink ref="D260" r:id="rId98" xr:uid="{00000000-0004-0000-0200-000061000000}"/>
    <hyperlink ref="D261" r:id="rId99" xr:uid="{00000000-0004-0000-0200-000062000000}"/>
    <hyperlink ref="D262" r:id="rId100" xr:uid="{00000000-0004-0000-0200-000063000000}"/>
    <hyperlink ref="D263" r:id="rId101" xr:uid="{00000000-0004-0000-0200-000064000000}"/>
    <hyperlink ref="D264" r:id="rId102" xr:uid="{00000000-0004-0000-0200-000065000000}"/>
    <hyperlink ref="D265" r:id="rId103" xr:uid="{00000000-0004-0000-0200-000066000000}"/>
    <hyperlink ref="D266" r:id="rId104" xr:uid="{00000000-0004-0000-0200-000067000000}"/>
    <hyperlink ref="D267" r:id="rId105" xr:uid="{00000000-0004-0000-0200-000068000000}"/>
    <hyperlink ref="D268" r:id="rId106" xr:uid="{00000000-0004-0000-0200-000069000000}"/>
  </hyperlinks>
  <pageMargins left="0.69930599999999998" right="0.69930599999999998" top="0.75" bottom="0.75" header="0.3" footer="0.3"/>
  <pageSetup orientation="portrait" r:id="rId107"/>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793" t="s">
        <v>456</v>
      </c>
      <c r="D1" s="811"/>
      <c r="E1" s="45"/>
      <c r="F1" s="24" t="s">
        <v>5</v>
      </c>
      <c r="G1" s="46"/>
      <c r="H1" s="47"/>
      <c r="I1" s="48"/>
    </row>
    <row r="2" spans="1:9" ht="20.25" customHeight="1">
      <c r="A2" s="44"/>
      <c r="B2" s="29"/>
      <c r="C2" s="795"/>
      <c r="D2" s="796"/>
      <c r="E2" s="25" t="s">
        <v>6</v>
      </c>
      <c r="F2" s="22">
        <f>COUNTIF(E10:E160,"Not POR")</f>
        <v>0</v>
      </c>
      <c r="G2" s="49"/>
      <c r="H2" s="50"/>
      <c r="I2" s="51"/>
    </row>
    <row r="3" spans="1:9" ht="19.5" customHeight="1">
      <c r="A3" s="44"/>
      <c r="B3" s="29"/>
      <c r="C3" s="795"/>
      <c r="D3" s="796"/>
      <c r="E3" s="31" t="s">
        <v>8</v>
      </c>
      <c r="F3" s="22">
        <f>COUNTIF(E10:E160,"CHN validation")</f>
        <v>0</v>
      </c>
      <c r="G3" s="49"/>
      <c r="H3" s="50"/>
      <c r="I3" s="51"/>
    </row>
    <row r="4" spans="1:9" ht="18.75" customHeight="1">
      <c r="A4" s="44"/>
      <c r="B4" s="29"/>
      <c r="C4" s="795"/>
      <c r="D4" s="796"/>
      <c r="E4" s="32" t="s">
        <v>9</v>
      </c>
      <c r="F4" s="22">
        <f>COUNTIF(E10:E160,"New Item")</f>
        <v>0</v>
      </c>
      <c r="G4" s="49"/>
      <c r="H4" s="50"/>
      <c r="I4" s="51"/>
    </row>
    <row r="5" spans="1:9" ht="19.5" customHeight="1">
      <c r="A5" s="42"/>
      <c r="B5" s="29"/>
      <c r="C5" s="795"/>
      <c r="D5" s="796"/>
      <c r="E5" s="33" t="s">
        <v>7</v>
      </c>
      <c r="F5" s="22">
        <f>COUNTIF(E10:E160,"Pending update")</f>
        <v>0</v>
      </c>
      <c r="G5" s="52"/>
      <c r="H5" s="53"/>
      <c r="I5" s="54"/>
    </row>
    <row r="6" spans="1:9" ht="18.75" customHeight="1">
      <c r="A6" s="44"/>
      <c r="B6" s="29"/>
      <c r="C6" s="795"/>
      <c r="D6" s="796"/>
      <c r="E6" s="35" t="s">
        <v>10</v>
      </c>
      <c r="F6" s="22">
        <f>COUNTIF(E10:E160,"Modified")</f>
        <v>0</v>
      </c>
      <c r="G6" s="49"/>
      <c r="H6" s="50"/>
      <c r="I6" s="51"/>
    </row>
    <row r="7" spans="1:9" ht="17.25" customHeight="1">
      <c r="A7" s="44"/>
      <c r="B7" s="29"/>
      <c r="C7" s="795"/>
      <c r="D7" s="796"/>
      <c r="E7" s="36" t="s">
        <v>11</v>
      </c>
      <c r="F7" s="22">
        <f>COUNTIF(E10:E160,"Ready")</f>
        <v>149</v>
      </c>
      <c r="G7" s="49"/>
      <c r="H7" s="50"/>
      <c r="I7" s="51"/>
    </row>
    <row r="8" spans="1:9" ht="18.75" customHeight="1">
      <c r="A8" s="55"/>
      <c r="B8" s="37"/>
      <c r="C8" s="812"/>
      <c r="D8" s="813"/>
      <c r="E8" s="38" t="s">
        <v>12</v>
      </c>
      <c r="F8" s="22">
        <f>COUNTIF(E10:E160,"Not ready")</f>
        <v>0</v>
      </c>
      <c r="G8" s="56"/>
      <c r="H8" s="57"/>
      <c r="I8" s="58"/>
    </row>
    <row r="9" spans="1:9" ht="53.85" customHeight="1">
      <c r="A9" s="19" t="s">
        <v>13</v>
      </c>
      <c r="B9" s="20" t="s">
        <v>14</v>
      </c>
      <c r="C9" s="20" t="s">
        <v>457</v>
      </c>
      <c r="D9" s="20" t="s">
        <v>190</v>
      </c>
      <c r="E9" s="21" t="s">
        <v>17</v>
      </c>
      <c r="F9" s="21" t="s">
        <v>18</v>
      </c>
      <c r="G9" s="20" t="s">
        <v>458</v>
      </c>
      <c r="H9" s="20" t="s">
        <v>459</v>
      </c>
      <c r="I9" s="20" t="s">
        <v>21</v>
      </c>
    </row>
    <row r="10" spans="1:9" ht="18" customHeight="1">
      <c r="A10" s="22">
        <v>1</v>
      </c>
      <c r="B10" s="24" t="s">
        <v>23</v>
      </c>
      <c r="C10" s="40" t="s">
        <v>460</v>
      </c>
      <c r="D10" s="23"/>
      <c r="E10" s="36" t="s">
        <v>11</v>
      </c>
      <c r="F10" s="39" t="s">
        <v>196</v>
      </c>
      <c r="G10" s="41"/>
      <c r="H10" s="41"/>
      <c r="I10" s="59" t="s">
        <v>461</v>
      </c>
    </row>
    <row r="11" spans="1:9" ht="18" customHeight="1">
      <c r="A11" s="22">
        <v>2</v>
      </c>
      <c r="B11" s="24" t="s">
        <v>23</v>
      </c>
      <c r="C11" s="40" t="s">
        <v>462</v>
      </c>
      <c r="D11" s="23"/>
      <c r="E11" s="36" t="s">
        <v>11</v>
      </c>
      <c r="F11" s="60"/>
      <c r="G11" s="41"/>
      <c r="H11" s="41"/>
      <c r="I11" s="61" t="s">
        <v>463</v>
      </c>
    </row>
    <row r="12" spans="1:9" ht="18" customHeight="1">
      <c r="A12" s="814">
        <v>3</v>
      </c>
      <c r="B12" s="24" t="s">
        <v>23</v>
      </c>
      <c r="C12" s="40" t="s">
        <v>464</v>
      </c>
      <c r="D12" s="41"/>
      <c r="E12" s="36" t="s">
        <v>11</v>
      </c>
      <c r="F12" s="27"/>
      <c r="G12" s="62"/>
      <c r="H12" s="62"/>
      <c r="I12" s="62"/>
    </row>
    <row r="13" spans="1:9" ht="18" customHeight="1">
      <c r="A13" s="815"/>
      <c r="B13" s="24" t="s">
        <v>23</v>
      </c>
      <c r="C13" s="63" t="s">
        <v>465</v>
      </c>
      <c r="D13" s="24" t="s">
        <v>466</v>
      </c>
      <c r="E13" s="36" t="s">
        <v>11</v>
      </c>
      <c r="F13" s="27"/>
      <c r="G13" s="62"/>
      <c r="H13" s="62"/>
      <c r="I13" s="62"/>
    </row>
    <row r="14" spans="1:9" ht="18" customHeight="1">
      <c r="A14" s="815"/>
      <c r="B14" s="24" t="s">
        <v>23</v>
      </c>
      <c r="C14" s="63" t="s">
        <v>467</v>
      </c>
      <c r="D14" s="24" t="s">
        <v>466</v>
      </c>
      <c r="E14" s="36" t="s">
        <v>11</v>
      </c>
      <c r="F14" s="27"/>
      <c r="G14" s="62"/>
      <c r="H14" s="62"/>
      <c r="I14" s="62"/>
    </row>
    <row r="15" spans="1:9" ht="18" customHeight="1">
      <c r="A15" s="815"/>
      <c r="B15" s="24" t="s">
        <v>23</v>
      </c>
      <c r="C15" s="63" t="s">
        <v>468</v>
      </c>
      <c r="D15" s="24" t="s">
        <v>466</v>
      </c>
      <c r="E15" s="36" t="s">
        <v>11</v>
      </c>
      <c r="F15" s="27"/>
      <c r="G15" s="62"/>
      <c r="H15" s="62"/>
      <c r="I15" s="62"/>
    </row>
    <row r="16" spans="1:9" ht="18" customHeight="1">
      <c r="A16" s="815"/>
      <c r="B16" s="24" t="s">
        <v>23</v>
      </c>
      <c r="C16" s="63" t="s">
        <v>469</v>
      </c>
      <c r="D16" s="24" t="s">
        <v>466</v>
      </c>
      <c r="E16" s="36" t="s">
        <v>11</v>
      </c>
      <c r="F16" s="27"/>
      <c r="G16" s="62"/>
      <c r="H16" s="62"/>
      <c r="I16" s="62"/>
    </row>
    <row r="17" spans="1:9" ht="18" customHeight="1">
      <c r="A17" s="815"/>
      <c r="B17" s="24" t="s">
        <v>23</v>
      </c>
      <c r="C17" s="63" t="s">
        <v>470</v>
      </c>
      <c r="D17" s="24" t="s">
        <v>466</v>
      </c>
      <c r="E17" s="36" t="s">
        <v>11</v>
      </c>
      <c r="F17" s="27"/>
      <c r="G17" s="62"/>
      <c r="H17" s="62"/>
      <c r="I17" s="62"/>
    </row>
    <row r="18" spans="1:9" ht="18" customHeight="1">
      <c r="A18" s="815"/>
      <c r="B18" s="24" t="s">
        <v>23</v>
      </c>
      <c r="C18" s="63" t="s">
        <v>471</v>
      </c>
      <c r="D18" s="24" t="s">
        <v>472</v>
      </c>
      <c r="E18" s="36" t="s">
        <v>11</v>
      </c>
      <c r="F18" s="27"/>
      <c r="G18" s="62"/>
      <c r="H18" s="62"/>
      <c r="I18" s="62"/>
    </row>
    <row r="19" spans="1:9" ht="18" customHeight="1">
      <c r="A19" s="815"/>
      <c r="B19" s="24" t="s">
        <v>23</v>
      </c>
      <c r="C19" s="63" t="s">
        <v>473</v>
      </c>
      <c r="D19" s="26"/>
      <c r="E19" s="36" t="s">
        <v>11</v>
      </c>
      <c r="F19" s="27"/>
      <c r="G19" s="62"/>
      <c r="H19" s="62"/>
      <c r="I19" s="62"/>
    </row>
    <row r="20" spans="1:9" ht="18" customHeight="1">
      <c r="A20" s="815"/>
      <c r="B20" s="24" t="s">
        <v>23</v>
      </c>
      <c r="C20" s="63" t="s">
        <v>474</v>
      </c>
      <c r="D20" s="24" t="s">
        <v>475</v>
      </c>
      <c r="E20" s="36" t="s">
        <v>11</v>
      </c>
      <c r="F20" s="27"/>
      <c r="G20" s="62"/>
      <c r="H20" s="62"/>
      <c r="I20" s="62"/>
    </row>
    <row r="21" spans="1:9" ht="18" customHeight="1">
      <c r="A21" s="816"/>
      <c r="B21" s="24" t="s">
        <v>23</v>
      </c>
      <c r="C21" s="63" t="s">
        <v>476</v>
      </c>
      <c r="D21" s="24" t="s">
        <v>477</v>
      </c>
      <c r="E21" s="36" t="s">
        <v>11</v>
      </c>
      <c r="F21" s="27"/>
      <c r="G21" s="62"/>
      <c r="H21" s="62"/>
      <c r="I21" s="62"/>
    </row>
    <row r="22" spans="1:9" ht="18" customHeight="1">
      <c r="A22" s="814">
        <v>4</v>
      </c>
      <c r="B22" s="24" t="s">
        <v>23</v>
      </c>
      <c r="C22" s="40" t="s">
        <v>478</v>
      </c>
      <c r="D22" s="26"/>
      <c r="E22" s="36" t="s">
        <v>11</v>
      </c>
      <c r="F22" s="60"/>
      <c r="G22" s="62"/>
      <c r="H22" s="62"/>
      <c r="I22" s="62"/>
    </row>
    <row r="23" spans="1:9" ht="18" customHeight="1">
      <c r="A23" s="815"/>
      <c r="B23" s="24" t="s">
        <v>23</v>
      </c>
      <c r="C23" s="63" t="s">
        <v>479</v>
      </c>
      <c r="D23" s="24" t="s">
        <v>480</v>
      </c>
      <c r="E23" s="36" t="s">
        <v>11</v>
      </c>
      <c r="F23" s="60"/>
      <c r="G23" s="62"/>
      <c r="H23" s="62"/>
      <c r="I23" s="62"/>
    </row>
    <row r="24" spans="1:9" ht="18" customHeight="1">
      <c r="A24" s="815"/>
      <c r="B24" s="24" t="s">
        <v>23</v>
      </c>
      <c r="C24" s="63" t="s">
        <v>481</v>
      </c>
      <c r="D24" s="24" t="s">
        <v>482</v>
      </c>
      <c r="E24" s="36" t="s">
        <v>11</v>
      </c>
      <c r="F24" s="60"/>
      <c r="G24" s="62"/>
      <c r="H24" s="62"/>
      <c r="I24" s="62"/>
    </row>
    <row r="25" spans="1:9" ht="18" customHeight="1">
      <c r="A25" s="815"/>
      <c r="B25" s="24" t="s">
        <v>23</v>
      </c>
      <c r="C25" s="63" t="s">
        <v>483</v>
      </c>
      <c r="D25" s="24" t="s">
        <v>484</v>
      </c>
      <c r="E25" s="36" t="s">
        <v>11</v>
      </c>
      <c r="F25" s="60"/>
      <c r="G25" s="62"/>
      <c r="H25" s="62"/>
      <c r="I25" s="62"/>
    </row>
    <row r="26" spans="1:9" ht="18" customHeight="1">
      <c r="A26" s="815"/>
      <c r="B26" s="24" t="s">
        <v>23</v>
      </c>
      <c r="C26" s="63" t="s">
        <v>485</v>
      </c>
      <c r="D26" s="24" t="s">
        <v>486</v>
      </c>
      <c r="E26" s="36" t="s">
        <v>11</v>
      </c>
      <c r="F26" s="60"/>
      <c r="G26" s="62"/>
      <c r="H26" s="62"/>
      <c r="I26" s="62"/>
    </row>
    <row r="27" spans="1:9" ht="18" customHeight="1">
      <c r="A27" s="816"/>
      <c r="B27" s="24" t="s">
        <v>23</v>
      </c>
      <c r="C27" s="63" t="s">
        <v>487</v>
      </c>
      <c r="D27" s="24" t="s">
        <v>488</v>
      </c>
      <c r="E27" s="36" t="s">
        <v>11</v>
      </c>
      <c r="F27" s="60"/>
      <c r="G27" s="62"/>
      <c r="H27" s="62"/>
      <c r="I27" s="62"/>
    </row>
    <row r="28" spans="1:9" ht="18" customHeight="1">
      <c r="A28" s="22">
        <v>5</v>
      </c>
      <c r="B28" s="24" t="s">
        <v>23</v>
      </c>
      <c r="C28" s="40" t="s">
        <v>489</v>
      </c>
      <c r="D28" s="41"/>
      <c r="E28" s="36" t="s">
        <v>11</v>
      </c>
      <c r="F28" s="60"/>
      <c r="G28" s="62"/>
      <c r="H28" s="62"/>
      <c r="I28" s="62"/>
    </row>
    <row r="29" spans="1:9" ht="18" customHeight="1">
      <c r="A29" s="814">
        <v>6</v>
      </c>
      <c r="B29" s="24" t="s">
        <v>23</v>
      </c>
      <c r="C29" s="40" t="s">
        <v>490</v>
      </c>
      <c r="D29" s="41"/>
      <c r="E29" s="36" t="s">
        <v>11</v>
      </c>
      <c r="F29" s="60"/>
      <c r="G29" s="62"/>
      <c r="H29" s="62"/>
      <c r="I29" s="62"/>
    </row>
    <row r="30" spans="1:9" ht="18" customHeight="1">
      <c r="A30" s="815"/>
      <c r="B30" s="24" t="s">
        <v>23</v>
      </c>
      <c r="C30" s="63" t="s">
        <v>491</v>
      </c>
      <c r="D30" s="24" t="s">
        <v>492</v>
      </c>
      <c r="E30" s="36" t="s">
        <v>11</v>
      </c>
      <c r="F30" s="60"/>
      <c r="G30" s="62"/>
      <c r="H30" s="62"/>
      <c r="I30" s="62"/>
    </row>
    <row r="31" spans="1:9" ht="18" customHeight="1">
      <c r="A31" s="815"/>
      <c r="B31" s="24" t="s">
        <v>23</v>
      </c>
      <c r="C31" s="63" t="s">
        <v>493</v>
      </c>
      <c r="D31" s="26"/>
      <c r="E31" s="36" t="s">
        <v>11</v>
      </c>
      <c r="F31" s="60"/>
      <c r="G31" s="62"/>
      <c r="H31" s="62"/>
      <c r="I31" s="62"/>
    </row>
    <row r="32" spans="1:9" ht="18" customHeight="1">
      <c r="A32" s="815"/>
      <c r="B32" s="24" t="s">
        <v>23</v>
      </c>
      <c r="C32" s="63" t="s">
        <v>494</v>
      </c>
      <c r="D32" s="24" t="s">
        <v>495</v>
      </c>
      <c r="E32" s="36" t="s">
        <v>11</v>
      </c>
      <c r="F32" s="60"/>
      <c r="G32" s="62"/>
      <c r="H32" s="62"/>
      <c r="I32" s="62"/>
    </row>
    <row r="33" spans="1:9" ht="18" customHeight="1">
      <c r="A33" s="816"/>
      <c r="B33" s="24" t="s">
        <v>23</v>
      </c>
      <c r="C33" s="63" t="s">
        <v>496</v>
      </c>
      <c r="D33" s="41"/>
      <c r="E33" s="36" t="s">
        <v>11</v>
      </c>
      <c r="F33" s="60"/>
      <c r="G33" s="62"/>
      <c r="H33" s="62"/>
      <c r="I33" s="62"/>
    </row>
    <row r="34" spans="1:9" ht="18" customHeight="1">
      <c r="A34" s="814">
        <v>7</v>
      </c>
      <c r="B34" s="24" t="s">
        <v>23</v>
      </c>
      <c r="C34" s="40" t="s">
        <v>497</v>
      </c>
      <c r="D34" s="41"/>
      <c r="E34" s="36" t="s">
        <v>11</v>
      </c>
      <c r="F34" s="60"/>
      <c r="G34" s="62"/>
      <c r="H34" s="62"/>
      <c r="I34" s="61" t="s">
        <v>498</v>
      </c>
    </row>
    <row r="35" spans="1:9" ht="18" customHeight="1">
      <c r="A35" s="815"/>
      <c r="B35" s="24" t="s">
        <v>23</v>
      </c>
      <c r="C35" s="63" t="s">
        <v>499</v>
      </c>
      <c r="D35" s="41"/>
      <c r="E35" s="36" t="s">
        <v>11</v>
      </c>
      <c r="F35" s="60"/>
      <c r="G35" s="62"/>
      <c r="H35" s="62"/>
      <c r="I35" s="61" t="s">
        <v>212</v>
      </c>
    </row>
    <row r="36" spans="1:9" ht="18" customHeight="1">
      <c r="A36" s="815"/>
      <c r="B36" s="24" t="s">
        <v>23</v>
      </c>
      <c r="C36" s="63" t="s">
        <v>500</v>
      </c>
      <c r="D36" s="24" t="s">
        <v>501</v>
      </c>
      <c r="E36" s="36" t="s">
        <v>11</v>
      </c>
      <c r="F36" s="60"/>
      <c r="G36" s="62"/>
      <c r="H36" s="62"/>
      <c r="I36" s="61" t="s">
        <v>502</v>
      </c>
    </row>
    <row r="37" spans="1:9" ht="18" customHeight="1">
      <c r="A37" s="816"/>
      <c r="B37" s="24" t="s">
        <v>23</v>
      </c>
      <c r="C37" s="63" t="s">
        <v>503</v>
      </c>
      <c r="D37" s="24" t="s">
        <v>501</v>
      </c>
      <c r="E37" s="36" t="s">
        <v>11</v>
      </c>
      <c r="F37" s="60"/>
      <c r="G37" s="62"/>
      <c r="H37" s="62"/>
      <c r="I37" s="62"/>
    </row>
    <row r="38" spans="1:9" ht="18" customHeight="1">
      <c r="A38" s="814">
        <v>8</v>
      </c>
      <c r="B38" s="24" t="s">
        <v>23</v>
      </c>
      <c r="C38" s="40" t="s">
        <v>504</v>
      </c>
      <c r="D38" s="41"/>
      <c r="E38" s="36" t="s">
        <v>11</v>
      </c>
      <c r="F38" s="60"/>
      <c r="G38" s="62"/>
      <c r="H38" s="62"/>
      <c r="I38" s="61" t="s">
        <v>505</v>
      </c>
    </row>
    <row r="39" spans="1:9" ht="18" customHeight="1">
      <c r="A39" s="815"/>
      <c r="B39" s="24" t="s">
        <v>23</v>
      </c>
      <c r="C39" s="63" t="s">
        <v>506</v>
      </c>
      <c r="D39" s="41"/>
      <c r="E39" s="36" t="s">
        <v>11</v>
      </c>
      <c r="F39" s="60"/>
      <c r="G39" s="62"/>
      <c r="H39" s="62"/>
      <c r="I39" s="61" t="s">
        <v>212</v>
      </c>
    </row>
    <row r="40" spans="1:9" ht="18" customHeight="1">
      <c r="A40" s="815"/>
      <c r="B40" s="24" t="s">
        <v>23</v>
      </c>
      <c r="C40" s="63" t="s">
        <v>507</v>
      </c>
      <c r="D40" s="41"/>
      <c r="E40" s="36" t="s">
        <v>11</v>
      </c>
      <c r="F40" s="60"/>
      <c r="G40" s="62"/>
      <c r="H40" s="62"/>
      <c r="I40" s="62"/>
    </row>
    <row r="41" spans="1:9" ht="18" customHeight="1">
      <c r="A41" s="815"/>
      <c r="B41" s="24" t="s">
        <v>23</v>
      </c>
      <c r="C41" s="63" t="s">
        <v>508</v>
      </c>
      <c r="D41" s="24" t="s">
        <v>509</v>
      </c>
      <c r="E41" s="36" t="s">
        <v>11</v>
      </c>
      <c r="F41" s="60"/>
      <c r="G41" s="62"/>
      <c r="H41" s="62"/>
      <c r="I41" s="62"/>
    </row>
    <row r="42" spans="1:9" ht="18" customHeight="1">
      <c r="A42" s="815"/>
      <c r="B42" s="24" t="s">
        <v>23</v>
      </c>
      <c r="C42" s="63" t="s">
        <v>510</v>
      </c>
      <c r="D42" s="24" t="s">
        <v>511</v>
      </c>
      <c r="E42" s="36" t="s">
        <v>11</v>
      </c>
      <c r="F42" s="60"/>
      <c r="G42" s="62"/>
      <c r="H42" s="62"/>
      <c r="I42" s="61" t="s">
        <v>512</v>
      </c>
    </row>
    <row r="43" spans="1:9" ht="18" customHeight="1">
      <c r="A43" s="815"/>
      <c r="B43" s="24" t="s">
        <v>23</v>
      </c>
      <c r="C43" s="63" t="s">
        <v>513</v>
      </c>
      <c r="D43" s="41"/>
      <c r="E43" s="36" t="s">
        <v>11</v>
      </c>
      <c r="F43" s="60"/>
      <c r="G43" s="62"/>
      <c r="H43" s="62"/>
      <c r="I43" s="62"/>
    </row>
    <row r="44" spans="1:9" ht="18" customHeight="1">
      <c r="A44" s="815"/>
      <c r="B44" s="24" t="s">
        <v>23</v>
      </c>
      <c r="C44" s="63" t="s">
        <v>514</v>
      </c>
      <c r="D44" s="24" t="s">
        <v>515</v>
      </c>
      <c r="E44" s="36" t="s">
        <v>11</v>
      </c>
      <c r="F44" s="60"/>
      <c r="G44" s="62"/>
      <c r="H44" s="62"/>
      <c r="I44" s="62"/>
    </row>
    <row r="45" spans="1:9" ht="18" customHeight="1">
      <c r="A45" s="815"/>
      <c r="B45" s="24" t="s">
        <v>23</v>
      </c>
      <c r="C45" s="63" t="s">
        <v>516</v>
      </c>
      <c r="D45" s="41"/>
      <c r="E45" s="36" t="s">
        <v>11</v>
      </c>
      <c r="F45" s="60"/>
      <c r="G45" s="62"/>
      <c r="H45" s="62"/>
      <c r="I45" s="62"/>
    </row>
    <row r="46" spans="1:9" ht="18" customHeight="1">
      <c r="A46" s="816"/>
      <c r="B46" s="24" t="s">
        <v>23</v>
      </c>
      <c r="C46" s="63" t="s">
        <v>517</v>
      </c>
      <c r="D46" s="24" t="s">
        <v>518</v>
      </c>
      <c r="E46" s="36" t="s">
        <v>11</v>
      </c>
      <c r="F46" s="60"/>
      <c r="G46" s="62"/>
      <c r="H46" s="62"/>
      <c r="I46" s="62"/>
    </row>
    <row r="47" spans="1:9" ht="18" customHeight="1">
      <c r="A47" s="814">
        <v>9</v>
      </c>
      <c r="B47" s="24" t="s">
        <v>23</v>
      </c>
      <c r="C47" s="40" t="s">
        <v>519</v>
      </c>
      <c r="D47" s="41"/>
      <c r="E47" s="36" t="s">
        <v>11</v>
      </c>
      <c r="F47" s="60"/>
      <c r="G47" s="62"/>
      <c r="H47" s="62"/>
      <c r="I47" s="61" t="s">
        <v>505</v>
      </c>
    </row>
    <row r="48" spans="1:9" ht="18" customHeight="1">
      <c r="A48" s="815"/>
      <c r="B48" s="24" t="s">
        <v>23</v>
      </c>
      <c r="C48" s="63" t="s">
        <v>520</v>
      </c>
      <c r="D48" s="41"/>
      <c r="E48" s="36" t="s">
        <v>11</v>
      </c>
      <c r="F48" s="60"/>
      <c r="G48" s="62"/>
      <c r="H48" s="62"/>
      <c r="I48" s="61" t="s">
        <v>212</v>
      </c>
    </row>
    <row r="49" spans="1:9" ht="18" customHeight="1">
      <c r="A49" s="815"/>
      <c r="B49" s="24" t="s">
        <v>23</v>
      </c>
      <c r="C49" s="63" t="s">
        <v>521</v>
      </c>
      <c r="D49" s="41"/>
      <c r="E49" s="36" t="s">
        <v>11</v>
      </c>
      <c r="F49" s="60"/>
      <c r="G49" s="62"/>
      <c r="H49" s="62"/>
      <c r="I49" s="62"/>
    </row>
    <row r="50" spans="1:9" ht="18" customHeight="1">
      <c r="A50" s="815"/>
      <c r="B50" s="24" t="s">
        <v>23</v>
      </c>
      <c r="C50" s="63" t="s">
        <v>522</v>
      </c>
      <c r="D50" s="24" t="s">
        <v>509</v>
      </c>
      <c r="E50" s="36" t="s">
        <v>11</v>
      </c>
      <c r="F50" s="60"/>
      <c r="G50" s="62"/>
      <c r="H50" s="62"/>
      <c r="I50" s="62"/>
    </row>
    <row r="51" spans="1:9" ht="18" customHeight="1">
      <c r="A51" s="815"/>
      <c r="B51" s="24" t="s">
        <v>23</v>
      </c>
      <c r="C51" s="63" t="s">
        <v>523</v>
      </c>
      <c r="D51" s="24" t="s">
        <v>524</v>
      </c>
      <c r="E51" s="36" t="s">
        <v>11</v>
      </c>
      <c r="F51" s="60"/>
      <c r="G51" s="62"/>
      <c r="H51" s="62"/>
      <c r="I51" s="61" t="s">
        <v>525</v>
      </c>
    </row>
    <row r="52" spans="1:9" ht="18" customHeight="1">
      <c r="A52" s="815"/>
      <c r="B52" s="24" t="s">
        <v>23</v>
      </c>
      <c r="C52" s="63" t="s">
        <v>526</v>
      </c>
      <c r="D52" s="26"/>
      <c r="E52" s="36" t="s">
        <v>11</v>
      </c>
      <c r="F52" s="60"/>
      <c r="G52" s="62"/>
      <c r="H52" s="62"/>
      <c r="I52" s="62"/>
    </row>
    <row r="53" spans="1:9" ht="18" customHeight="1">
      <c r="A53" s="815"/>
      <c r="B53" s="24" t="s">
        <v>23</v>
      </c>
      <c r="C53" s="63" t="s">
        <v>527</v>
      </c>
      <c r="D53" s="24" t="s">
        <v>515</v>
      </c>
      <c r="E53" s="36" t="s">
        <v>11</v>
      </c>
      <c r="F53" s="60"/>
      <c r="G53" s="62"/>
      <c r="H53" s="62"/>
      <c r="I53" s="62"/>
    </row>
    <row r="54" spans="1:9" ht="18" customHeight="1">
      <c r="A54" s="815"/>
      <c r="B54" s="24" t="s">
        <v>23</v>
      </c>
      <c r="C54" s="63" t="s">
        <v>528</v>
      </c>
      <c r="D54" s="26"/>
      <c r="E54" s="36" t="s">
        <v>11</v>
      </c>
      <c r="F54" s="60"/>
      <c r="G54" s="62"/>
      <c r="H54" s="62"/>
      <c r="I54" s="62"/>
    </row>
    <row r="55" spans="1:9" ht="18" customHeight="1">
      <c r="A55" s="816"/>
      <c r="B55" s="24" t="s">
        <v>23</v>
      </c>
      <c r="C55" s="63" t="s">
        <v>529</v>
      </c>
      <c r="D55" s="24" t="s">
        <v>530</v>
      </c>
      <c r="E55" s="36" t="s">
        <v>11</v>
      </c>
      <c r="F55" s="60"/>
      <c r="G55" s="62"/>
      <c r="H55" s="62"/>
      <c r="I55" s="62"/>
    </row>
    <row r="56" spans="1:9" ht="18" customHeight="1">
      <c r="A56" s="814">
        <v>10</v>
      </c>
      <c r="B56" s="24" t="s">
        <v>23</v>
      </c>
      <c r="C56" s="40" t="s">
        <v>531</v>
      </c>
      <c r="D56" s="26"/>
      <c r="E56" s="36" t="s">
        <v>11</v>
      </c>
      <c r="F56" s="60"/>
      <c r="G56" s="62"/>
      <c r="H56" s="62"/>
      <c r="I56" s="61" t="s">
        <v>505</v>
      </c>
    </row>
    <row r="57" spans="1:9" ht="18" customHeight="1">
      <c r="A57" s="815"/>
      <c r="B57" s="24" t="s">
        <v>23</v>
      </c>
      <c r="C57" s="63" t="s">
        <v>532</v>
      </c>
      <c r="D57" s="41"/>
      <c r="E57" s="36" t="s">
        <v>11</v>
      </c>
      <c r="F57" s="60"/>
      <c r="G57" s="62"/>
      <c r="H57" s="62"/>
      <c r="I57" s="61" t="s">
        <v>212</v>
      </c>
    </row>
    <row r="58" spans="1:9" ht="18" customHeight="1">
      <c r="A58" s="815"/>
      <c r="B58" s="24" t="s">
        <v>23</v>
      </c>
      <c r="C58" s="63" t="s">
        <v>533</v>
      </c>
      <c r="D58" s="41"/>
      <c r="E58" s="36" t="s">
        <v>11</v>
      </c>
      <c r="F58" s="60"/>
      <c r="G58" s="62"/>
      <c r="H58" s="62"/>
      <c r="I58" s="62"/>
    </row>
    <row r="59" spans="1:9" ht="18" customHeight="1">
      <c r="A59" s="815"/>
      <c r="B59" s="24" t="s">
        <v>23</v>
      </c>
      <c r="C59" s="63" t="s">
        <v>534</v>
      </c>
      <c r="D59" s="24" t="s">
        <v>509</v>
      </c>
      <c r="E59" s="36" t="s">
        <v>11</v>
      </c>
      <c r="F59" s="60"/>
      <c r="G59" s="62"/>
      <c r="H59" s="62"/>
      <c r="I59" s="62"/>
    </row>
    <row r="60" spans="1:9" ht="18" customHeight="1">
      <c r="A60" s="815"/>
      <c r="B60" s="24" t="s">
        <v>23</v>
      </c>
      <c r="C60" s="63" t="s">
        <v>535</v>
      </c>
      <c r="D60" s="24" t="s">
        <v>536</v>
      </c>
      <c r="E60" s="36" t="s">
        <v>11</v>
      </c>
      <c r="F60" s="60"/>
      <c r="G60" s="62"/>
      <c r="H60" s="62"/>
      <c r="I60" s="61" t="s">
        <v>537</v>
      </c>
    </row>
    <row r="61" spans="1:9" ht="18" customHeight="1">
      <c r="A61" s="815"/>
      <c r="B61" s="24" t="s">
        <v>23</v>
      </c>
      <c r="C61" s="63" t="s">
        <v>538</v>
      </c>
      <c r="D61" s="41"/>
      <c r="E61" s="36" t="s">
        <v>11</v>
      </c>
      <c r="F61" s="60"/>
      <c r="G61" s="62"/>
      <c r="H61" s="62"/>
      <c r="I61" s="62"/>
    </row>
    <row r="62" spans="1:9" ht="18" customHeight="1">
      <c r="A62" s="815"/>
      <c r="B62" s="24" t="s">
        <v>23</v>
      </c>
      <c r="C62" s="63" t="s">
        <v>539</v>
      </c>
      <c r="D62" s="24" t="s">
        <v>515</v>
      </c>
      <c r="E62" s="36" t="s">
        <v>11</v>
      </c>
      <c r="F62" s="60"/>
      <c r="G62" s="62"/>
      <c r="H62" s="62"/>
      <c r="I62" s="62"/>
    </row>
    <row r="63" spans="1:9" ht="18" customHeight="1">
      <c r="A63" s="815"/>
      <c r="B63" s="24" t="s">
        <v>23</v>
      </c>
      <c r="C63" s="63" t="s">
        <v>540</v>
      </c>
      <c r="D63" s="41"/>
      <c r="E63" s="36" t="s">
        <v>11</v>
      </c>
      <c r="F63" s="60"/>
      <c r="G63" s="62"/>
      <c r="H63" s="62"/>
      <c r="I63" s="62"/>
    </row>
    <row r="64" spans="1:9" ht="18" customHeight="1">
      <c r="A64" s="816"/>
      <c r="B64" s="24" t="s">
        <v>23</v>
      </c>
      <c r="C64" s="63" t="s">
        <v>541</v>
      </c>
      <c r="D64" s="24" t="s">
        <v>542</v>
      </c>
      <c r="E64" s="36" t="s">
        <v>11</v>
      </c>
      <c r="F64" s="60"/>
      <c r="G64" s="62"/>
      <c r="H64" s="62"/>
      <c r="I64" s="62"/>
    </row>
    <row r="65" spans="1:9" ht="18" customHeight="1">
      <c r="A65" s="814">
        <v>11</v>
      </c>
      <c r="B65" s="24" t="s">
        <v>23</v>
      </c>
      <c r="C65" s="40" t="s">
        <v>543</v>
      </c>
      <c r="D65" s="41"/>
      <c r="E65" s="36" t="s">
        <v>11</v>
      </c>
      <c r="F65" s="60"/>
      <c r="G65" s="62"/>
      <c r="H65" s="62"/>
      <c r="I65" s="61" t="s">
        <v>505</v>
      </c>
    </row>
    <row r="66" spans="1:9" ht="18" customHeight="1">
      <c r="A66" s="815"/>
      <c r="B66" s="24" t="s">
        <v>23</v>
      </c>
      <c r="C66" s="63" t="s">
        <v>544</v>
      </c>
      <c r="D66" s="41"/>
      <c r="E66" s="36" t="s">
        <v>11</v>
      </c>
      <c r="F66" s="60"/>
      <c r="G66" s="62"/>
      <c r="H66" s="62"/>
      <c r="I66" s="61" t="s">
        <v>212</v>
      </c>
    </row>
    <row r="67" spans="1:9" ht="18" customHeight="1">
      <c r="A67" s="815"/>
      <c r="B67" s="24" t="s">
        <v>23</v>
      </c>
      <c r="C67" s="63" t="s">
        <v>545</v>
      </c>
      <c r="D67" s="41"/>
      <c r="E67" s="36" t="s">
        <v>11</v>
      </c>
      <c r="F67" s="60"/>
      <c r="G67" s="62"/>
      <c r="H67" s="62"/>
      <c r="I67" s="61" t="s">
        <v>546</v>
      </c>
    </row>
    <row r="68" spans="1:9" ht="18" customHeight="1">
      <c r="A68" s="815"/>
      <c r="B68" s="24" t="s">
        <v>23</v>
      </c>
      <c r="C68" s="63" t="s">
        <v>547</v>
      </c>
      <c r="D68" s="41"/>
      <c r="E68" s="36" t="s">
        <v>11</v>
      </c>
      <c r="F68" s="60"/>
      <c r="G68" s="62"/>
      <c r="H68" s="62"/>
      <c r="I68" s="62"/>
    </row>
    <row r="69" spans="1:9" ht="18" customHeight="1">
      <c r="A69" s="816"/>
      <c r="B69" s="24" t="s">
        <v>23</v>
      </c>
      <c r="C69" s="63" t="s">
        <v>548</v>
      </c>
      <c r="D69" s="41"/>
      <c r="E69" s="36" t="s">
        <v>11</v>
      </c>
      <c r="F69" s="60"/>
      <c r="G69" s="62"/>
      <c r="H69" s="62"/>
      <c r="I69" s="62"/>
    </row>
    <row r="70" spans="1:9" ht="18" customHeight="1">
      <c r="A70" s="814">
        <v>12</v>
      </c>
      <c r="B70" s="24" t="s">
        <v>23</v>
      </c>
      <c r="C70" s="40" t="s">
        <v>549</v>
      </c>
      <c r="D70" s="41"/>
      <c r="E70" s="36" t="s">
        <v>11</v>
      </c>
      <c r="F70" s="60"/>
      <c r="G70" s="62"/>
      <c r="H70" s="62"/>
      <c r="I70" s="62"/>
    </row>
    <row r="71" spans="1:9" ht="18" customHeight="1">
      <c r="A71" s="815"/>
      <c r="B71" s="24" t="s">
        <v>23</v>
      </c>
      <c r="C71" s="63" t="s">
        <v>550</v>
      </c>
      <c r="D71" s="24" t="s">
        <v>551</v>
      </c>
      <c r="E71" s="36" t="s">
        <v>11</v>
      </c>
      <c r="F71" s="60"/>
      <c r="G71" s="62"/>
      <c r="H71" s="62"/>
      <c r="I71" s="62"/>
    </row>
    <row r="72" spans="1:9" ht="18" customHeight="1">
      <c r="A72" s="815"/>
      <c r="B72" s="24" t="s">
        <v>23</v>
      </c>
      <c r="C72" s="63" t="s">
        <v>552</v>
      </c>
      <c r="D72" s="24" t="s">
        <v>553</v>
      </c>
      <c r="E72" s="36" t="s">
        <v>11</v>
      </c>
      <c r="F72" s="60"/>
      <c r="G72" s="62"/>
      <c r="H72" s="62"/>
      <c r="I72" s="62"/>
    </row>
    <row r="73" spans="1:9" ht="18" customHeight="1">
      <c r="A73" s="815"/>
      <c r="B73" s="24" t="s">
        <v>23</v>
      </c>
      <c r="C73" s="63" t="s">
        <v>554</v>
      </c>
      <c r="D73" s="24" t="s">
        <v>555</v>
      </c>
      <c r="E73" s="36" t="s">
        <v>11</v>
      </c>
      <c r="F73" s="60"/>
      <c r="G73" s="62"/>
      <c r="H73" s="62"/>
      <c r="I73" s="62"/>
    </row>
    <row r="74" spans="1:9" ht="18" customHeight="1">
      <c r="A74" s="815"/>
      <c r="B74" s="24" t="s">
        <v>23</v>
      </c>
      <c r="C74" s="63" t="s">
        <v>556</v>
      </c>
      <c r="D74" s="24" t="s">
        <v>557</v>
      </c>
      <c r="E74" s="36" t="s">
        <v>11</v>
      </c>
      <c r="F74" s="60"/>
      <c r="G74" s="62"/>
      <c r="H74" s="62"/>
      <c r="I74" s="62"/>
    </row>
    <row r="75" spans="1:9" ht="18" customHeight="1">
      <c r="A75" s="816"/>
      <c r="B75" s="24" t="s">
        <v>23</v>
      </c>
      <c r="C75" s="63" t="s">
        <v>558</v>
      </c>
      <c r="D75" s="24" t="s">
        <v>559</v>
      </c>
      <c r="E75" s="36" t="s">
        <v>11</v>
      </c>
      <c r="F75" s="60"/>
      <c r="G75" s="62"/>
      <c r="H75" s="62"/>
      <c r="I75" s="62"/>
    </row>
    <row r="76" spans="1:9" ht="18" customHeight="1">
      <c r="A76" s="814">
        <v>13</v>
      </c>
      <c r="B76" s="24" t="s">
        <v>23</v>
      </c>
      <c r="C76" s="40" t="s">
        <v>560</v>
      </c>
      <c r="D76" s="26"/>
      <c r="E76" s="36" t="s">
        <v>11</v>
      </c>
      <c r="F76" s="60"/>
      <c r="G76" s="62"/>
      <c r="H76" s="64"/>
      <c r="I76" s="62"/>
    </row>
    <row r="77" spans="1:9" ht="18" customHeight="1">
      <c r="A77" s="815"/>
      <c r="B77" s="24" t="s">
        <v>23</v>
      </c>
      <c r="C77" s="63" t="s">
        <v>561</v>
      </c>
      <c r="D77" s="24" t="s">
        <v>562</v>
      </c>
      <c r="E77" s="36" t="s">
        <v>11</v>
      </c>
      <c r="F77" s="60"/>
      <c r="G77" s="62"/>
      <c r="H77" s="64"/>
      <c r="I77" s="62"/>
    </row>
    <row r="78" spans="1:9" ht="18" customHeight="1">
      <c r="A78" s="815"/>
      <c r="B78" s="24" t="s">
        <v>23</v>
      </c>
      <c r="C78" s="63" t="s">
        <v>563</v>
      </c>
      <c r="D78" s="24" t="s">
        <v>564</v>
      </c>
      <c r="E78" s="36" t="s">
        <v>11</v>
      </c>
      <c r="F78" s="60"/>
      <c r="G78" s="62"/>
      <c r="H78" s="64"/>
      <c r="I78" s="62"/>
    </row>
    <row r="79" spans="1:9" ht="18" customHeight="1">
      <c r="A79" s="815"/>
      <c r="B79" s="24" t="s">
        <v>23</v>
      </c>
      <c r="C79" s="63" t="s">
        <v>565</v>
      </c>
      <c r="D79" s="24" t="s">
        <v>566</v>
      </c>
      <c r="E79" s="36" t="s">
        <v>11</v>
      </c>
      <c r="F79" s="60"/>
      <c r="G79" s="62"/>
      <c r="H79" s="64"/>
      <c r="I79" s="62"/>
    </row>
    <row r="80" spans="1:9" ht="18" customHeight="1">
      <c r="A80" s="816"/>
      <c r="B80" s="24" t="s">
        <v>23</v>
      </c>
      <c r="C80" s="63" t="s">
        <v>567</v>
      </c>
      <c r="D80" s="26"/>
      <c r="E80" s="36" t="s">
        <v>11</v>
      </c>
      <c r="F80" s="60"/>
      <c r="G80" s="62"/>
      <c r="H80" s="64"/>
      <c r="I80" s="62"/>
    </row>
    <row r="81" spans="1:9" ht="18" customHeight="1">
      <c r="A81" s="22">
        <v>14</v>
      </c>
      <c r="B81" s="24" t="s">
        <v>23</v>
      </c>
      <c r="C81" s="40" t="s">
        <v>568</v>
      </c>
      <c r="D81" s="26"/>
      <c r="E81" s="65"/>
      <c r="F81" s="60"/>
      <c r="G81" s="62"/>
      <c r="H81" s="62"/>
      <c r="I81" s="62"/>
    </row>
    <row r="82" spans="1:9" ht="18" customHeight="1">
      <c r="A82" s="814">
        <v>15</v>
      </c>
      <c r="B82" s="24" t="s">
        <v>23</v>
      </c>
      <c r="C82" s="40" t="s">
        <v>569</v>
      </c>
      <c r="D82" s="41"/>
      <c r="E82" s="36" t="s">
        <v>11</v>
      </c>
      <c r="F82" s="60"/>
      <c r="G82" s="62"/>
      <c r="H82" s="62"/>
      <c r="I82" s="62"/>
    </row>
    <row r="83" spans="1:9" ht="18" customHeight="1">
      <c r="A83" s="815"/>
      <c r="B83" s="24" t="s">
        <v>23</v>
      </c>
      <c r="C83" s="63" t="s">
        <v>570</v>
      </c>
      <c r="D83" s="24" t="s">
        <v>551</v>
      </c>
      <c r="E83" s="36" t="s">
        <v>11</v>
      </c>
      <c r="F83" s="60"/>
      <c r="G83" s="62"/>
      <c r="H83" s="62"/>
      <c r="I83" s="62"/>
    </row>
    <row r="84" spans="1:9" ht="18" customHeight="1">
      <c r="A84" s="815"/>
      <c r="B84" s="24" t="s">
        <v>23</v>
      </c>
      <c r="C84" s="63" t="s">
        <v>571</v>
      </c>
      <c r="D84" s="24" t="s">
        <v>553</v>
      </c>
      <c r="E84" s="36" t="s">
        <v>11</v>
      </c>
      <c r="F84" s="60"/>
      <c r="G84" s="62"/>
      <c r="H84" s="62"/>
      <c r="I84" s="62"/>
    </row>
    <row r="85" spans="1:9" ht="18" customHeight="1">
      <c r="A85" s="815"/>
      <c r="B85" s="24" t="s">
        <v>23</v>
      </c>
      <c r="C85" s="63" t="s">
        <v>572</v>
      </c>
      <c r="D85" s="24" t="s">
        <v>573</v>
      </c>
      <c r="E85" s="36" t="s">
        <v>11</v>
      </c>
      <c r="F85" s="60"/>
      <c r="G85" s="62"/>
      <c r="H85" s="62"/>
      <c r="I85" s="62"/>
    </row>
    <row r="86" spans="1:9" ht="18" customHeight="1">
      <c r="A86" s="815"/>
      <c r="B86" s="24" t="s">
        <v>23</v>
      </c>
      <c r="C86" s="63" t="s">
        <v>574</v>
      </c>
      <c r="D86" s="24" t="s">
        <v>575</v>
      </c>
      <c r="E86" s="36" t="s">
        <v>11</v>
      </c>
      <c r="F86" s="60"/>
      <c r="G86" s="62"/>
      <c r="H86" s="62"/>
      <c r="I86" s="62"/>
    </row>
    <row r="87" spans="1:9" ht="18" customHeight="1">
      <c r="A87" s="816"/>
      <c r="B87" s="24" t="s">
        <v>23</v>
      </c>
      <c r="C87" s="63" t="s">
        <v>576</v>
      </c>
      <c r="D87" s="24" t="s">
        <v>577</v>
      </c>
      <c r="E87" s="36" t="s">
        <v>11</v>
      </c>
      <c r="F87" s="60"/>
      <c r="G87" s="62"/>
      <c r="H87" s="62"/>
      <c r="I87" s="62"/>
    </row>
    <row r="88" spans="1:9" ht="18" customHeight="1">
      <c r="A88" s="814">
        <v>16</v>
      </c>
      <c r="B88" s="24" t="s">
        <v>23</v>
      </c>
      <c r="C88" s="40" t="s">
        <v>578</v>
      </c>
      <c r="D88" s="26"/>
      <c r="E88" s="36" t="s">
        <v>11</v>
      </c>
      <c r="F88" s="60"/>
      <c r="G88" s="62"/>
      <c r="H88" s="64"/>
      <c r="I88" s="61" t="s">
        <v>579</v>
      </c>
    </row>
    <row r="89" spans="1:9" ht="18" customHeight="1">
      <c r="A89" s="815"/>
      <c r="B89" s="24" t="s">
        <v>23</v>
      </c>
      <c r="C89" s="63" t="s">
        <v>580</v>
      </c>
      <c r="D89" s="26"/>
      <c r="E89" s="36" t="s">
        <v>11</v>
      </c>
      <c r="F89" s="60"/>
      <c r="G89" s="62"/>
      <c r="H89" s="64"/>
      <c r="I89" s="62"/>
    </row>
    <row r="90" spans="1:9" ht="18" customHeight="1">
      <c r="A90" s="815"/>
      <c r="B90" s="24" t="s">
        <v>23</v>
      </c>
      <c r="C90" s="63" t="s">
        <v>581</v>
      </c>
      <c r="D90" s="26"/>
      <c r="E90" s="36" t="s">
        <v>11</v>
      </c>
      <c r="F90" s="60"/>
      <c r="G90" s="62"/>
      <c r="H90" s="64"/>
      <c r="I90" s="62"/>
    </row>
    <row r="91" spans="1:9" ht="18" customHeight="1">
      <c r="A91" s="815"/>
      <c r="B91" s="24" t="s">
        <v>23</v>
      </c>
      <c r="C91" s="63" t="s">
        <v>582</v>
      </c>
      <c r="D91" s="24" t="s">
        <v>583</v>
      </c>
      <c r="E91" s="36" t="s">
        <v>11</v>
      </c>
      <c r="F91" s="60"/>
      <c r="G91" s="62"/>
      <c r="H91" s="64"/>
      <c r="I91" s="62"/>
    </row>
    <row r="92" spans="1:9" ht="18" customHeight="1">
      <c r="A92" s="816"/>
      <c r="B92" s="24" t="s">
        <v>23</v>
      </c>
      <c r="C92" s="63" t="s">
        <v>584</v>
      </c>
      <c r="D92" s="24" t="s">
        <v>585</v>
      </c>
      <c r="E92" s="36" t="s">
        <v>11</v>
      </c>
      <c r="F92" s="60"/>
      <c r="G92" s="62"/>
      <c r="H92" s="64"/>
      <c r="I92" s="61" t="s">
        <v>586</v>
      </c>
    </row>
    <row r="93" spans="1:9" ht="18" customHeight="1">
      <c r="A93" s="814">
        <v>17</v>
      </c>
      <c r="B93" s="24" t="s">
        <v>23</v>
      </c>
      <c r="C93" s="40" t="s">
        <v>587</v>
      </c>
      <c r="D93" s="41"/>
      <c r="E93" s="36" t="s">
        <v>11</v>
      </c>
      <c r="F93" s="60"/>
      <c r="G93" s="62"/>
      <c r="H93" s="64"/>
      <c r="I93" s="61" t="s">
        <v>579</v>
      </c>
    </row>
    <row r="94" spans="1:9" ht="18" customHeight="1">
      <c r="A94" s="815"/>
      <c r="B94" s="24" t="s">
        <v>23</v>
      </c>
      <c r="C94" s="63" t="s">
        <v>588</v>
      </c>
      <c r="D94" s="41"/>
      <c r="E94" s="36" t="s">
        <v>11</v>
      </c>
      <c r="F94" s="60"/>
      <c r="G94" s="62"/>
      <c r="H94" s="64"/>
      <c r="I94" s="62"/>
    </row>
    <row r="95" spans="1:9" ht="18" customHeight="1">
      <c r="A95" s="815"/>
      <c r="B95" s="24" t="s">
        <v>23</v>
      </c>
      <c r="C95" s="63" t="s">
        <v>589</v>
      </c>
      <c r="D95" s="26"/>
      <c r="E95" s="36" t="s">
        <v>11</v>
      </c>
      <c r="F95" s="60"/>
      <c r="G95" s="62"/>
      <c r="H95" s="64"/>
      <c r="I95" s="62"/>
    </row>
    <row r="96" spans="1:9" ht="18" customHeight="1">
      <c r="A96" s="815"/>
      <c r="B96" s="24" t="s">
        <v>23</v>
      </c>
      <c r="C96" s="63" t="s">
        <v>590</v>
      </c>
      <c r="D96" s="26"/>
      <c r="E96" s="36" t="s">
        <v>11</v>
      </c>
      <c r="F96" s="60"/>
      <c r="G96" s="62"/>
      <c r="H96" s="64"/>
      <c r="I96" s="62"/>
    </row>
    <row r="97" spans="1:9" ht="18" customHeight="1">
      <c r="A97" s="816"/>
      <c r="B97" s="24" t="s">
        <v>23</v>
      </c>
      <c r="C97" s="63" t="s">
        <v>591</v>
      </c>
      <c r="D97" s="26"/>
      <c r="E97" s="36" t="s">
        <v>11</v>
      </c>
      <c r="F97" s="60"/>
      <c r="G97" s="62"/>
      <c r="H97" s="64"/>
      <c r="I97" s="61" t="s">
        <v>586</v>
      </c>
    </row>
    <row r="98" spans="1:9" ht="18" customHeight="1">
      <c r="A98" s="22">
        <v>18</v>
      </c>
      <c r="B98" s="24" t="s">
        <v>23</v>
      </c>
      <c r="C98" s="40" t="s">
        <v>592</v>
      </c>
      <c r="D98" s="26"/>
      <c r="E98" s="65"/>
      <c r="F98" s="60"/>
      <c r="G98" s="62"/>
      <c r="H98" s="64"/>
      <c r="I98" s="62"/>
    </row>
    <row r="99" spans="1:9" ht="18" customHeight="1">
      <c r="A99" s="814">
        <v>19</v>
      </c>
      <c r="B99" s="24" t="s">
        <v>23</v>
      </c>
      <c r="C99" s="40" t="s">
        <v>593</v>
      </c>
      <c r="D99" s="41"/>
      <c r="E99" s="36" t="s">
        <v>11</v>
      </c>
      <c r="F99" s="60"/>
      <c r="G99" s="62"/>
      <c r="H99" s="64"/>
      <c r="I99" s="62"/>
    </row>
    <row r="100" spans="1:9" ht="18" customHeight="1">
      <c r="A100" s="815"/>
      <c r="B100" s="24" t="s">
        <v>23</v>
      </c>
      <c r="C100" s="63" t="s">
        <v>594</v>
      </c>
      <c r="D100" s="24" t="s">
        <v>551</v>
      </c>
      <c r="E100" s="36" t="s">
        <v>11</v>
      </c>
      <c r="F100" s="60"/>
      <c r="G100" s="62"/>
      <c r="H100" s="64"/>
      <c r="I100" s="62"/>
    </row>
    <row r="101" spans="1:9" ht="18" customHeight="1">
      <c r="A101" s="815"/>
      <c r="B101" s="24" t="s">
        <v>23</v>
      </c>
      <c r="C101" s="63" t="s">
        <v>595</v>
      </c>
      <c r="D101" s="24" t="s">
        <v>553</v>
      </c>
      <c r="E101" s="36" t="s">
        <v>11</v>
      </c>
      <c r="F101" s="60"/>
      <c r="G101" s="62"/>
      <c r="H101" s="64"/>
      <c r="I101" s="62"/>
    </row>
    <row r="102" spans="1:9" ht="18" customHeight="1">
      <c r="A102" s="815"/>
      <c r="B102" s="24" t="s">
        <v>23</v>
      </c>
      <c r="C102" s="63" t="s">
        <v>596</v>
      </c>
      <c r="D102" s="24" t="s">
        <v>573</v>
      </c>
      <c r="E102" s="36" t="s">
        <v>11</v>
      </c>
      <c r="F102" s="60"/>
      <c r="G102" s="62"/>
      <c r="H102" s="64"/>
      <c r="I102" s="62"/>
    </row>
    <row r="103" spans="1:9" ht="18" customHeight="1">
      <c r="A103" s="815"/>
      <c r="B103" s="24" t="s">
        <v>23</v>
      </c>
      <c r="C103" s="63" t="s">
        <v>597</v>
      </c>
      <c r="D103" s="24" t="s">
        <v>575</v>
      </c>
      <c r="E103" s="36" t="s">
        <v>11</v>
      </c>
      <c r="F103" s="60"/>
      <c r="G103" s="62"/>
      <c r="H103" s="64"/>
      <c r="I103" s="62"/>
    </row>
    <row r="104" spans="1:9" ht="18" customHeight="1">
      <c r="A104" s="816"/>
      <c r="B104" s="24" t="s">
        <v>23</v>
      </c>
      <c r="C104" s="63" t="s">
        <v>598</v>
      </c>
      <c r="D104" s="24" t="s">
        <v>577</v>
      </c>
      <c r="E104" s="36" t="s">
        <v>11</v>
      </c>
      <c r="F104" s="60"/>
      <c r="G104" s="62"/>
      <c r="H104" s="64"/>
      <c r="I104" s="62"/>
    </row>
    <row r="105" spans="1:9" ht="18" customHeight="1">
      <c r="A105" s="22">
        <v>73</v>
      </c>
      <c r="B105" s="24" t="s">
        <v>23</v>
      </c>
      <c r="C105" s="40" t="s">
        <v>599</v>
      </c>
      <c r="D105" s="41"/>
      <c r="E105" s="36" t="s">
        <v>11</v>
      </c>
      <c r="F105" s="60"/>
      <c r="G105" s="62"/>
      <c r="H105" s="64"/>
      <c r="I105" s="62"/>
    </row>
    <row r="106" spans="1:9" ht="18" customHeight="1">
      <c r="A106" s="22">
        <v>74</v>
      </c>
      <c r="B106" s="24" t="s">
        <v>23</v>
      </c>
      <c r="C106" s="63" t="s">
        <v>600</v>
      </c>
      <c r="D106" s="24" t="s">
        <v>601</v>
      </c>
      <c r="E106" s="36" t="s">
        <v>11</v>
      </c>
      <c r="F106" s="60"/>
      <c r="G106" s="62"/>
      <c r="H106" s="64"/>
      <c r="I106" s="62"/>
    </row>
    <row r="107" spans="1:9" ht="18" customHeight="1">
      <c r="A107" s="22">
        <v>75</v>
      </c>
      <c r="B107" s="24" t="s">
        <v>23</v>
      </c>
      <c r="C107" s="63" t="s">
        <v>602</v>
      </c>
      <c r="D107" s="24" t="s">
        <v>603</v>
      </c>
      <c r="E107" s="36" t="s">
        <v>11</v>
      </c>
      <c r="F107" s="60"/>
      <c r="G107" s="62"/>
      <c r="H107" s="64"/>
      <c r="I107" s="62"/>
    </row>
    <row r="108" spans="1:9" ht="18" customHeight="1">
      <c r="A108" s="22">
        <v>76</v>
      </c>
      <c r="B108" s="24" t="s">
        <v>23</v>
      </c>
      <c r="C108" s="63" t="s">
        <v>604</v>
      </c>
      <c r="D108" s="24" t="s">
        <v>605</v>
      </c>
      <c r="E108" s="36" t="s">
        <v>11</v>
      </c>
      <c r="F108" s="60"/>
      <c r="G108" s="62"/>
      <c r="H108" s="64"/>
      <c r="I108" s="62"/>
    </row>
    <row r="109" spans="1:9" ht="18" customHeight="1">
      <c r="A109" s="22">
        <v>77</v>
      </c>
      <c r="B109" s="24" t="s">
        <v>23</v>
      </c>
      <c r="C109" s="63" t="s">
        <v>606</v>
      </c>
      <c r="D109" s="24" t="s">
        <v>607</v>
      </c>
      <c r="E109" s="36" t="s">
        <v>11</v>
      </c>
      <c r="F109" s="60"/>
      <c r="G109" s="62"/>
      <c r="H109" s="64"/>
      <c r="I109" s="62"/>
    </row>
    <row r="110" spans="1:9" ht="18" customHeight="1">
      <c r="A110" s="814">
        <v>20</v>
      </c>
      <c r="B110" s="24" t="s">
        <v>23</v>
      </c>
      <c r="C110" s="40" t="s">
        <v>608</v>
      </c>
      <c r="D110" s="26"/>
      <c r="E110" s="36" t="s">
        <v>11</v>
      </c>
      <c r="F110" s="60"/>
      <c r="G110" s="62"/>
      <c r="H110" s="64"/>
      <c r="I110" s="61" t="s">
        <v>579</v>
      </c>
    </row>
    <row r="111" spans="1:9" ht="18" customHeight="1">
      <c r="A111" s="815"/>
      <c r="B111" s="24" t="s">
        <v>23</v>
      </c>
      <c r="C111" s="63" t="s">
        <v>609</v>
      </c>
      <c r="D111" s="26"/>
      <c r="E111" s="36" t="s">
        <v>11</v>
      </c>
      <c r="F111" s="60"/>
      <c r="G111" s="62"/>
      <c r="H111" s="64"/>
      <c r="I111" s="62"/>
    </row>
    <row r="112" spans="1:9" ht="18" customHeight="1">
      <c r="A112" s="815"/>
      <c r="B112" s="24" t="s">
        <v>23</v>
      </c>
      <c r="C112" s="63" t="s">
        <v>610</v>
      </c>
      <c r="D112" s="26"/>
      <c r="E112" s="36" t="s">
        <v>11</v>
      </c>
      <c r="F112" s="60"/>
      <c r="G112" s="62"/>
      <c r="H112" s="64"/>
      <c r="I112" s="62"/>
    </row>
    <row r="113" spans="1:9" ht="18" customHeight="1">
      <c r="A113" s="815"/>
      <c r="B113" s="24" t="s">
        <v>23</v>
      </c>
      <c r="C113" s="63" t="s">
        <v>611</v>
      </c>
      <c r="D113" s="24" t="s">
        <v>583</v>
      </c>
      <c r="E113" s="36" t="s">
        <v>11</v>
      </c>
      <c r="F113" s="60"/>
      <c r="G113" s="62"/>
      <c r="H113" s="64"/>
      <c r="I113" s="62"/>
    </row>
    <row r="114" spans="1:9" ht="18" customHeight="1">
      <c r="A114" s="816"/>
      <c r="B114" s="24" t="s">
        <v>23</v>
      </c>
      <c r="C114" s="63" t="s">
        <v>612</v>
      </c>
      <c r="D114" s="24" t="s">
        <v>585</v>
      </c>
      <c r="E114" s="36" t="s">
        <v>11</v>
      </c>
      <c r="F114" s="60"/>
      <c r="G114" s="62"/>
      <c r="H114" s="64"/>
      <c r="I114" s="61" t="s">
        <v>586</v>
      </c>
    </row>
    <row r="115" spans="1:9" ht="18" customHeight="1">
      <c r="A115" s="814">
        <v>21</v>
      </c>
      <c r="B115" s="24" t="s">
        <v>23</v>
      </c>
      <c r="C115" s="40" t="s">
        <v>613</v>
      </c>
      <c r="D115" s="41"/>
      <c r="E115" s="36" t="s">
        <v>11</v>
      </c>
      <c r="F115" s="60"/>
      <c r="G115" s="62"/>
      <c r="H115" s="64"/>
      <c r="I115" s="61" t="s">
        <v>579</v>
      </c>
    </row>
    <row r="116" spans="1:9" ht="18" customHeight="1">
      <c r="A116" s="815"/>
      <c r="B116" s="24" t="s">
        <v>23</v>
      </c>
      <c r="C116" s="63" t="s">
        <v>614</v>
      </c>
      <c r="D116" s="41"/>
      <c r="E116" s="36" t="s">
        <v>11</v>
      </c>
      <c r="F116" s="60"/>
      <c r="G116" s="23"/>
      <c r="H116" s="64"/>
      <c r="I116" s="62"/>
    </row>
    <row r="117" spans="1:9" ht="18" customHeight="1">
      <c r="A117" s="815"/>
      <c r="B117" s="24" t="s">
        <v>23</v>
      </c>
      <c r="C117" s="63" t="s">
        <v>615</v>
      </c>
      <c r="D117" s="26"/>
      <c r="E117" s="36" t="s">
        <v>11</v>
      </c>
      <c r="F117" s="60"/>
      <c r="G117" s="62"/>
      <c r="H117" s="64"/>
      <c r="I117" s="62"/>
    </row>
    <row r="118" spans="1:9" ht="18" customHeight="1">
      <c r="A118" s="815"/>
      <c r="B118" s="24" t="s">
        <v>23</v>
      </c>
      <c r="C118" s="63" t="s">
        <v>616</v>
      </c>
      <c r="D118" s="26"/>
      <c r="E118" s="36" t="s">
        <v>11</v>
      </c>
      <c r="F118" s="60"/>
      <c r="G118" s="62"/>
      <c r="H118" s="64"/>
      <c r="I118" s="62"/>
    </row>
    <row r="119" spans="1:9" ht="18" customHeight="1">
      <c r="A119" s="816"/>
      <c r="B119" s="24" t="s">
        <v>23</v>
      </c>
      <c r="C119" s="63" t="s">
        <v>617</v>
      </c>
      <c r="D119" s="26"/>
      <c r="E119" s="36" t="s">
        <v>11</v>
      </c>
      <c r="F119" s="60"/>
      <c r="G119" s="62"/>
      <c r="H119" s="64"/>
      <c r="I119" s="61" t="s">
        <v>586</v>
      </c>
    </row>
    <row r="120" spans="1:9" ht="18" customHeight="1">
      <c r="A120" s="814">
        <v>22</v>
      </c>
      <c r="B120" s="24" t="s">
        <v>23</v>
      </c>
      <c r="C120" s="40" t="s">
        <v>618</v>
      </c>
      <c r="D120" s="41"/>
      <c r="E120" s="36" t="s">
        <v>11</v>
      </c>
      <c r="F120" s="60"/>
      <c r="G120" s="62"/>
      <c r="H120" s="64"/>
      <c r="I120" s="61" t="s">
        <v>619</v>
      </c>
    </row>
    <row r="121" spans="1:9" ht="18" customHeight="1">
      <c r="A121" s="815"/>
      <c r="B121" s="24" t="s">
        <v>23</v>
      </c>
      <c r="C121" s="63" t="s">
        <v>620</v>
      </c>
      <c r="D121" s="41"/>
      <c r="E121" s="36" t="s">
        <v>11</v>
      </c>
      <c r="F121" s="60"/>
      <c r="G121" s="62"/>
      <c r="H121" s="64"/>
      <c r="I121" s="62"/>
    </row>
    <row r="122" spans="1:9" ht="18" customHeight="1">
      <c r="A122" s="815"/>
      <c r="B122" s="24" t="s">
        <v>23</v>
      </c>
      <c r="C122" s="63" t="s">
        <v>621</v>
      </c>
      <c r="D122" s="24" t="s">
        <v>622</v>
      </c>
      <c r="E122" s="36" t="s">
        <v>11</v>
      </c>
      <c r="F122" s="60"/>
      <c r="G122" s="62"/>
      <c r="H122" s="64"/>
      <c r="I122" s="62"/>
    </row>
    <row r="123" spans="1:9" ht="18" customHeight="1">
      <c r="A123" s="815"/>
      <c r="B123" s="24" t="s">
        <v>23</v>
      </c>
      <c r="C123" s="63" t="s">
        <v>623</v>
      </c>
      <c r="D123" s="24" t="s">
        <v>585</v>
      </c>
      <c r="E123" s="36" t="s">
        <v>11</v>
      </c>
      <c r="F123" s="60"/>
      <c r="G123" s="62"/>
      <c r="H123" s="64"/>
      <c r="I123" s="62"/>
    </row>
    <row r="124" spans="1:9" ht="18" customHeight="1">
      <c r="A124" s="815"/>
      <c r="B124" s="24" t="s">
        <v>23</v>
      </c>
      <c r="C124" s="63" t="s">
        <v>624</v>
      </c>
      <c r="D124" s="41"/>
      <c r="E124" s="36" t="s">
        <v>11</v>
      </c>
      <c r="F124" s="60"/>
      <c r="G124" s="62"/>
      <c r="H124" s="64"/>
      <c r="I124" s="62"/>
    </row>
    <row r="125" spans="1:9" ht="18" customHeight="1">
      <c r="A125" s="815"/>
      <c r="B125" s="24" t="s">
        <v>23</v>
      </c>
      <c r="C125" s="63" t="s">
        <v>625</v>
      </c>
      <c r="D125" s="41"/>
      <c r="E125" s="36" t="s">
        <v>11</v>
      </c>
      <c r="F125" s="60"/>
      <c r="G125" s="62"/>
      <c r="H125" s="64"/>
      <c r="I125" s="62"/>
    </row>
    <row r="126" spans="1:9" ht="18" customHeight="1">
      <c r="A126" s="815"/>
      <c r="B126" s="24" t="s">
        <v>23</v>
      </c>
      <c r="C126" s="63" t="s">
        <v>626</v>
      </c>
      <c r="D126" s="24" t="s">
        <v>622</v>
      </c>
      <c r="E126" s="36" t="s">
        <v>11</v>
      </c>
      <c r="F126" s="60"/>
      <c r="G126" s="62"/>
      <c r="H126" s="64"/>
      <c r="I126" s="62"/>
    </row>
    <row r="127" spans="1:9" ht="18" customHeight="1">
      <c r="A127" s="815"/>
      <c r="B127" s="24" t="s">
        <v>23</v>
      </c>
      <c r="C127" s="63" t="s">
        <v>627</v>
      </c>
      <c r="D127" s="24" t="s">
        <v>585</v>
      </c>
      <c r="E127" s="36" t="s">
        <v>11</v>
      </c>
      <c r="F127" s="60"/>
      <c r="G127" s="62"/>
      <c r="H127" s="64"/>
      <c r="I127" s="62"/>
    </row>
    <row r="128" spans="1:9" ht="18" customHeight="1">
      <c r="A128" s="815"/>
      <c r="B128" s="24" t="s">
        <v>23</v>
      </c>
      <c r="C128" s="63" t="s">
        <v>628</v>
      </c>
      <c r="D128" s="41"/>
      <c r="E128" s="36" t="s">
        <v>11</v>
      </c>
      <c r="F128" s="60"/>
      <c r="G128" s="62"/>
      <c r="H128" s="64"/>
      <c r="I128" s="62"/>
    </row>
    <row r="129" spans="1:9" ht="18" customHeight="1">
      <c r="A129" s="815"/>
      <c r="B129" s="24" t="s">
        <v>23</v>
      </c>
      <c r="C129" s="63" t="s">
        <v>629</v>
      </c>
      <c r="D129" s="41"/>
      <c r="E129" s="36" t="s">
        <v>11</v>
      </c>
      <c r="F129" s="60"/>
      <c r="G129" s="62"/>
      <c r="H129" s="64"/>
      <c r="I129" s="62"/>
    </row>
    <row r="130" spans="1:9" ht="18" customHeight="1">
      <c r="A130" s="815"/>
      <c r="B130" s="24" t="s">
        <v>23</v>
      </c>
      <c r="C130" s="63" t="s">
        <v>630</v>
      </c>
      <c r="D130" s="24" t="s">
        <v>622</v>
      </c>
      <c r="E130" s="36" t="s">
        <v>11</v>
      </c>
      <c r="F130" s="60"/>
      <c r="G130" s="62"/>
      <c r="H130" s="64"/>
      <c r="I130" s="62"/>
    </row>
    <row r="131" spans="1:9" ht="18" customHeight="1">
      <c r="A131" s="815"/>
      <c r="B131" s="24" t="s">
        <v>23</v>
      </c>
      <c r="C131" s="63" t="s">
        <v>631</v>
      </c>
      <c r="D131" s="24" t="s">
        <v>585</v>
      </c>
      <c r="E131" s="36" t="s">
        <v>11</v>
      </c>
      <c r="F131" s="60"/>
      <c r="G131" s="62"/>
      <c r="H131" s="64"/>
      <c r="I131" s="62"/>
    </row>
    <row r="132" spans="1:9" ht="18" customHeight="1">
      <c r="A132" s="815"/>
      <c r="B132" s="24" t="s">
        <v>23</v>
      </c>
      <c r="C132" s="63" t="s">
        <v>632</v>
      </c>
      <c r="D132" s="41"/>
      <c r="E132" s="36" t="s">
        <v>11</v>
      </c>
      <c r="F132" s="60"/>
      <c r="G132" s="62"/>
      <c r="H132" s="64"/>
      <c r="I132" s="62"/>
    </row>
    <row r="133" spans="1:9" ht="18" customHeight="1">
      <c r="A133" s="815"/>
      <c r="B133" s="24" t="s">
        <v>23</v>
      </c>
      <c r="C133" s="63" t="s">
        <v>633</v>
      </c>
      <c r="D133" s="41"/>
      <c r="E133" s="36" t="s">
        <v>11</v>
      </c>
      <c r="F133" s="60"/>
      <c r="G133" s="62"/>
      <c r="H133" s="64"/>
      <c r="I133" s="62"/>
    </row>
    <row r="134" spans="1:9" ht="18" customHeight="1">
      <c r="A134" s="815"/>
      <c r="B134" s="24" t="s">
        <v>23</v>
      </c>
      <c r="C134" s="63" t="s">
        <v>634</v>
      </c>
      <c r="D134" s="24" t="s">
        <v>622</v>
      </c>
      <c r="E134" s="36" t="s">
        <v>11</v>
      </c>
      <c r="F134" s="60"/>
      <c r="G134" s="62"/>
      <c r="H134" s="64"/>
      <c r="I134" s="62"/>
    </row>
    <row r="135" spans="1:9" ht="18" customHeight="1">
      <c r="A135" s="815"/>
      <c r="B135" s="24" t="s">
        <v>23</v>
      </c>
      <c r="C135" s="63" t="s">
        <v>635</v>
      </c>
      <c r="D135" s="24" t="s">
        <v>585</v>
      </c>
      <c r="E135" s="36" t="s">
        <v>11</v>
      </c>
      <c r="F135" s="60"/>
      <c r="G135" s="62"/>
      <c r="H135" s="64"/>
      <c r="I135" s="62"/>
    </row>
    <row r="136" spans="1:9" ht="18" customHeight="1">
      <c r="A136" s="815"/>
      <c r="B136" s="24" t="s">
        <v>23</v>
      </c>
      <c r="C136" s="63" t="s">
        <v>636</v>
      </c>
      <c r="D136" s="41"/>
      <c r="E136" s="36" t="s">
        <v>11</v>
      </c>
      <c r="F136" s="60"/>
      <c r="G136" s="62"/>
      <c r="H136" s="64"/>
      <c r="I136" s="62"/>
    </row>
    <row r="137" spans="1:9" ht="18" customHeight="1">
      <c r="A137" s="815"/>
      <c r="B137" s="24" t="s">
        <v>23</v>
      </c>
      <c r="C137" s="63" t="s">
        <v>637</v>
      </c>
      <c r="D137" s="24" t="s">
        <v>638</v>
      </c>
      <c r="E137" s="36" t="s">
        <v>11</v>
      </c>
      <c r="F137" s="60"/>
      <c r="G137" s="62"/>
      <c r="H137" s="64"/>
      <c r="I137" s="62"/>
    </row>
    <row r="138" spans="1:9" ht="18" customHeight="1">
      <c r="A138" s="815"/>
      <c r="B138" s="24" t="s">
        <v>23</v>
      </c>
      <c r="C138" s="63" t="s">
        <v>639</v>
      </c>
      <c r="D138" s="24" t="s">
        <v>640</v>
      </c>
      <c r="E138" s="36" t="s">
        <v>11</v>
      </c>
      <c r="F138" s="60"/>
      <c r="G138" s="62"/>
      <c r="H138" s="64"/>
      <c r="I138" s="62"/>
    </row>
    <row r="139" spans="1:9" ht="18" customHeight="1">
      <c r="A139" s="815"/>
      <c r="B139" s="24" t="s">
        <v>23</v>
      </c>
      <c r="C139" s="63" t="s">
        <v>641</v>
      </c>
      <c r="D139" s="24" t="s">
        <v>638</v>
      </c>
      <c r="E139" s="36" t="s">
        <v>11</v>
      </c>
      <c r="F139" s="60"/>
      <c r="G139" s="62"/>
      <c r="H139" s="64"/>
      <c r="I139" s="62"/>
    </row>
    <row r="140" spans="1:9" ht="18" customHeight="1">
      <c r="A140" s="815"/>
      <c r="B140" s="24" t="s">
        <v>23</v>
      </c>
      <c r="C140" s="63" t="s">
        <v>642</v>
      </c>
      <c r="D140" s="24" t="s">
        <v>643</v>
      </c>
      <c r="E140" s="36" t="s">
        <v>11</v>
      </c>
      <c r="F140" s="60"/>
      <c r="G140" s="62"/>
      <c r="H140" s="64"/>
      <c r="I140" s="62"/>
    </row>
    <row r="141" spans="1:9" ht="18" customHeight="1">
      <c r="A141" s="815"/>
      <c r="B141" s="24" t="s">
        <v>23</v>
      </c>
      <c r="C141" s="63" t="s">
        <v>644</v>
      </c>
      <c r="D141" s="24" t="s">
        <v>638</v>
      </c>
      <c r="E141" s="36" t="s">
        <v>11</v>
      </c>
      <c r="F141" s="60"/>
      <c r="G141" s="62"/>
      <c r="H141" s="64"/>
      <c r="I141" s="62"/>
    </row>
    <row r="142" spans="1:9" ht="18" customHeight="1">
      <c r="A142" s="815"/>
      <c r="B142" s="24" t="s">
        <v>23</v>
      </c>
      <c r="C142" s="63" t="s">
        <v>645</v>
      </c>
      <c r="D142" s="24" t="s">
        <v>646</v>
      </c>
      <c r="E142" s="36" t="s">
        <v>11</v>
      </c>
      <c r="F142" s="60"/>
      <c r="G142" s="62"/>
      <c r="H142" s="64"/>
      <c r="I142" s="62"/>
    </row>
    <row r="143" spans="1:9" ht="18" customHeight="1">
      <c r="A143" s="815"/>
      <c r="B143" s="24" t="s">
        <v>23</v>
      </c>
      <c r="C143" s="63" t="s">
        <v>647</v>
      </c>
      <c r="D143" s="24" t="s">
        <v>648</v>
      </c>
      <c r="E143" s="36" t="s">
        <v>11</v>
      </c>
      <c r="F143" s="60"/>
      <c r="G143" s="62"/>
      <c r="H143" s="64"/>
      <c r="I143" s="62"/>
    </row>
    <row r="144" spans="1:9" ht="18" customHeight="1">
      <c r="A144" s="815"/>
      <c r="B144" s="24" t="s">
        <v>23</v>
      </c>
      <c r="C144" s="63" t="s">
        <v>649</v>
      </c>
      <c r="D144" s="24" t="s">
        <v>650</v>
      </c>
      <c r="E144" s="36" t="s">
        <v>11</v>
      </c>
      <c r="F144" s="60"/>
      <c r="G144" s="62"/>
      <c r="H144" s="64"/>
      <c r="I144" s="62"/>
    </row>
    <row r="145" spans="1:9" ht="18" customHeight="1">
      <c r="A145" s="815"/>
      <c r="B145" s="24" t="s">
        <v>23</v>
      </c>
      <c r="C145" s="63" t="s">
        <v>651</v>
      </c>
      <c r="D145" s="24" t="s">
        <v>652</v>
      </c>
      <c r="E145" s="36" t="s">
        <v>11</v>
      </c>
      <c r="F145" s="60"/>
      <c r="G145" s="62"/>
      <c r="H145" s="64"/>
      <c r="I145" s="62"/>
    </row>
    <row r="146" spans="1:9" ht="18" customHeight="1">
      <c r="A146" s="815"/>
      <c r="B146" s="24" t="s">
        <v>23</v>
      </c>
      <c r="C146" s="63" t="s">
        <v>653</v>
      </c>
      <c r="D146" s="24" t="s">
        <v>654</v>
      </c>
      <c r="E146" s="36" t="s">
        <v>11</v>
      </c>
      <c r="F146" s="60"/>
      <c r="G146" s="62"/>
      <c r="H146" s="64"/>
      <c r="I146" s="62"/>
    </row>
    <row r="147" spans="1:9" ht="18" customHeight="1">
      <c r="A147" s="815"/>
      <c r="B147" s="24" t="s">
        <v>23</v>
      </c>
      <c r="C147" s="63" t="s">
        <v>655</v>
      </c>
      <c r="D147" s="24" t="s">
        <v>656</v>
      </c>
      <c r="E147" s="36" t="s">
        <v>11</v>
      </c>
      <c r="F147" s="60"/>
      <c r="G147" s="62"/>
      <c r="H147" s="64"/>
      <c r="I147" s="62"/>
    </row>
    <row r="148" spans="1:9" ht="18" customHeight="1">
      <c r="A148" s="815"/>
      <c r="B148" s="24" t="s">
        <v>23</v>
      </c>
      <c r="C148" s="63" t="s">
        <v>657</v>
      </c>
      <c r="D148" s="24" t="s">
        <v>654</v>
      </c>
      <c r="E148" s="36" t="s">
        <v>11</v>
      </c>
      <c r="F148" s="60"/>
      <c r="G148" s="62"/>
      <c r="H148" s="64"/>
      <c r="I148" s="62"/>
    </row>
    <row r="149" spans="1:9" ht="18" customHeight="1">
      <c r="A149" s="815"/>
      <c r="B149" s="24" t="s">
        <v>23</v>
      </c>
      <c r="C149" s="63" t="s">
        <v>658</v>
      </c>
      <c r="D149" s="24" t="s">
        <v>654</v>
      </c>
      <c r="E149" s="36" t="s">
        <v>11</v>
      </c>
      <c r="F149" s="60"/>
      <c r="G149" s="62"/>
      <c r="H149" s="64"/>
      <c r="I149" s="62"/>
    </row>
    <row r="150" spans="1:9" ht="18" customHeight="1">
      <c r="A150" s="815"/>
      <c r="B150" s="24" t="s">
        <v>23</v>
      </c>
      <c r="C150" s="63" t="s">
        <v>659</v>
      </c>
      <c r="D150" s="24" t="s">
        <v>660</v>
      </c>
      <c r="E150" s="36" t="s">
        <v>11</v>
      </c>
      <c r="F150" s="60"/>
      <c r="G150" s="62"/>
      <c r="H150" s="64"/>
      <c r="I150" s="62"/>
    </row>
    <row r="151" spans="1:9" ht="18" customHeight="1">
      <c r="A151" s="815"/>
      <c r="B151" s="24" t="s">
        <v>23</v>
      </c>
      <c r="C151" s="63" t="s">
        <v>661</v>
      </c>
      <c r="D151" s="24" t="s">
        <v>654</v>
      </c>
      <c r="E151" s="36" t="s">
        <v>11</v>
      </c>
      <c r="F151" s="60"/>
      <c r="G151" s="62"/>
      <c r="H151" s="64"/>
      <c r="I151" s="62"/>
    </row>
    <row r="152" spans="1:9" ht="18" customHeight="1">
      <c r="A152" s="815"/>
      <c r="B152" s="24" t="s">
        <v>23</v>
      </c>
      <c r="C152" s="63" t="s">
        <v>662</v>
      </c>
      <c r="D152" s="24" t="s">
        <v>663</v>
      </c>
      <c r="E152" s="36" t="s">
        <v>11</v>
      </c>
      <c r="F152" s="60"/>
      <c r="G152" s="62"/>
      <c r="H152" s="64"/>
      <c r="I152" s="62"/>
    </row>
    <row r="153" spans="1:9" ht="18" customHeight="1">
      <c r="A153" s="815"/>
      <c r="B153" s="24" t="s">
        <v>23</v>
      </c>
      <c r="C153" s="63" t="s">
        <v>664</v>
      </c>
      <c r="D153" s="24" t="s">
        <v>665</v>
      </c>
      <c r="E153" s="36" t="s">
        <v>11</v>
      </c>
      <c r="F153" s="60"/>
      <c r="G153" s="62"/>
      <c r="H153" s="64"/>
      <c r="I153" s="62"/>
    </row>
    <row r="154" spans="1:9" ht="18" customHeight="1">
      <c r="A154" s="815"/>
      <c r="B154" s="24" t="s">
        <v>23</v>
      </c>
      <c r="C154" s="63" t="s">
        <v>666</v>
      </c>
      <c r="D154" s="24" t="s">
        <v>654</v>
      </c>
      <c r="E154" s="36" t="s">
        <v>11</v>
      </c>
      <c r="F154" s="60"/>
      <c r="G154" s="62"/>
      <c r="H154" s="64"/>
      <c r="I154" s="62"/>
    </row>
    <row r="155" spans="1:9" ht="18" customHeight="1">
      <c r="A155" s="815"/>
      <c r="B155" s="24" t="s">
        <v>23</v>
      </c>
      <c r="C155" s="63" t="s">
        <v>667</v>
      </c>
      <c r="D155" s="24" t="s">
        <v>668</v>
      </c>
      <c r="E155" s="36" t="s">
        <v>11</v>
      </c>
      <c r="F155" s="60"/>
      <c r="G155" s="62"/>
      <c r="H155" s="64"/>
      <c r="I155" s="62"/>
    </row>
    <row r="156" spans="1:9" ht="18" customHeight="1">
      <c r="A156" s="815"/>
      <c r="B156" s="24" t="s">
        <v>23</v>
      </c>
      <c r="C156" s="63" t="s">
        <v>669</v>
      </c>
      <c r="D156" s="24" t="s">
        <v>654</v>
      </c>
      <c r="E156" s="36" t="s">
        <v>11</v>
      </c>
      <c r="F156" s="60"/>
      <c r="G156" s="62"/>
      <c r="H156" s="64"/>
      <c r="I156" s="62"/>
    </row>
    <row r="157" spans="1:9" ht="18" customHeight="1">
      <c r="A157" s="815"/>
      <c r="B157" s="24" t="s">
        <v>23</v>
      </c>
      <c r="C157" s="63" t="s">
        <v>670</v>
      </c>
      <c r="D157" s="24" t="s">
        <v>671</v>
      </c>
      <c r="E157" s="36" t="s">
        <v>11</v>
      </c>
      <c r="F157" s="60"/>
      <c r="G157" s="62"/>
      <c r="H157" s="64"/>
      <c r="I157" s="62"/>
    </row>
    <row r="158" spans="1:9" ht="18" customHeight="1">
      <c r="A158" s="816"/>
      <c r="B158" s="24" t="s">
        <v>23</v>
      </c>
      <c r="C158" s="63" t="s">
        <v>672</v>
      </c>
      <c r="D158" s="24" t="s">
        <v>638</v>
      </c>
      <c r="E158" s="36" t="s">
        <v>11</v>
      </c>
      <c r="F158" s="60"/>
      <c r="G158" s="62"/>
      <c r="H158" s="64"/>
      <c r="I158" s="61" t="s">
        <v>673</v>
      </c>
    </row>
    <row r="159" spans="1:9" ht="18" customHeight="1">
      <c r="A159" s="22">
        <v>23</v>
      </c>
      <c r="B159" s="24" t="s">
        <v>23</v>
      </c>
      <c r="C159" s="40" t="s">
        <v>674</v>
      </c>
      <c r="D159" s="41"/>
      <c r="E159" s="36" t="s">
        <v>11</v>
      </c>
      <c r="F159" s="60"/>
      <c r="G159" s="62"/>
      <c r="H159" s="64"/>
      <c r="I159" s="62"/>
    </row>
    <row r="160" spans="1:9" ht="18" customHeight="1">
      <c r="A160" s="22">
        <v>24</v>
      </c>
      <c r="B160" s="24" t="s">
        <v>23</v>
      </c>
      <c r="C160" s="40" t="s">
        <v>675</v>
      </c>
      <c r="D160" s="41"/>
      <c r="E160" s="36" t="s">
        <v>11</v>
      </c>
      <c r="F160" s="26"/>
      <c r="G160" s="41"/>
      <c r="H160" s="41"/>
      <c r="I160" s="40" t="s">
        <v>676</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07"/>
  <sheetViews>
    <sheetView zoomScaleNormal="100" workbookViewId="0">
      <selection activeCell="G88" sqref="G88"/>
    </sheetView>
  </sheetViews>
  <sheetFormatPr defaultRowHeight="16.5"/>
  <cols>
    <col min="1" max="2" width="9" style="136"/>
    <col min="3" max="3" width="46.75" style="136" bestFit="1" customWidth="1"/>
    <col min="4" max="4" width="11.875" style="136" bestFit="1" customWidth="1"/>
    <col min="5" max="6" width="9" style="136"/>
    <col min="7" max="7" width="54.75" style="136" customWidth="1"/>
    <col min="8" max="8" width="9" style="136"/>
    <col min="9" max="9" width="63" style="136" customWidth="1"/>
    <col min="10" max="16384" width="9" style="136"/>
  </cols>
  <sheetData>
    <row r="1" spans="1:10" ht="27">
      <c r="A1" s="553"/>
      <c r="B1" s="552"/>
      <c r="C1" s="820" t="s">
        <v>2515</v>
      </c>
      <c r="D1" s="821"/>
      <c r="E1" s="565"/>
      <c r="F1" s="564" t="s">
        <v>5</v>
      </c>
      <c r="G1" s="563"/>
      <c r="H1" s="562"/>
      <c r="I1" s="561"/>
      <c r="J1" s="125"/>
    </row>
    <row r="2" spans="1:10" ht="27">
      <c r="A2" s="553"/>
      <c r="B2" s="552"/>
      <c r="C2" s="822"/>
      <c r="D2" s="823"/>
      <c r="E2" s="560" t="s">
        <v>6</v>
      </c>
      <c r="F2" s="550">
        <f>COUNTIF(E10:E81,"Not POR")</f>
        <v>0</v>
      </c>
      <c r="G2" s="127"/>
      <c r="H2" s="128"/>
      <c r="I2" s="129"/>
      <c r="J2" s="125"/>
    </row>
    <row r="3" spans="1:10" ht="27">
      <c r="A3" s="553"/>
      <c r="B3" s="552"/>
      <c r="C3" s="822"/>
      <c r="D3" s="823"/>
      <c r="E3" s="559" t="s">
        <v>8</v>
      </c>
      <c r="F3" s="550">
        <f>COUNTIF(E10:E81,"CHN validation")</f>
        <v>0</v>
      </c>
      <c r="G3" s="127"/>
      <c r="H3" s="128"/>
      <c r="I3" s="129"/>
      <c r="J3" s="125"/>
    </row>
    <row r="4" spans="1:10" ht="27">
      <c r="A4" s="553"/>
      <c r="B4" s="552"/>
      <c r="C4" s="822"/>
      <c r="D4" s="823"/>
      <c r="E4" s="558" t="s">
        <v>9</v>
      </c>
      <c r="F4" s="550">
        <f>COUNTIF(E10:E81,"New Item")</f>
        <v>0</v>
      </c>
      <c r="G4" s="127"/>
      <c r="H4" s="128"/>
      <c r="I4" s="129"/>
      <c r="J4" s="125"/>
    </row>
    <row r="5" spans="1:10" ht="31.5">
      <c r="A5" s="557"/>
      <c r="B5" s="552"/>
      <c r="C5" s="822"/>
      <c r="D5" s="823"/>
      <c r="E5" s="556" t="s">
        <v>7</v>
      </c>
      <c r="F5" s="550">
        <f>COUNTIF(E10:E81,"Pending update")</f>
        <v>0</v>
      </c>
      <c r="G5" s="130"/>
      <c r="H5" s="131"/>
      <c r="I5" s="555"/>
      <c r="J5" s="125"/>
    </row>
    <row r="6" spans="1:10" ht="27">
      <c r="A6" s="553"/>
      <c r="B6" s="552"/>
      <c r="C6" s="822"/>
      <c r="D6" s="823"/>
      <c r="E6" s="554" t="s">
        <v>10</v>
      </c>
      <c r="F6" s="550">
        <f>COUNTIF(E10:E81,"Modified")</f>
        <v>0</v>
      </c>
      <c r="G6" s="127"/>
      <c r="H6" s="128"/>
      <c r="I6" s="129"/>
      <c r="J6" s="125"/>
    </row>
    <row r="7" spans="1:10" ht="27">
      <c r="A7" s="553"/>
      <c r="B7" s="552"/>
      <c r="C7" s="822"/>
      <c r="D7" s="823"/>
      <c r="E7" s="551" t="s">
        <v>11</v>
      </c>
      <c r="F7" s="550">
        <f>COUNTIF(E10:E81,"Ready")</f>
        <v>72</v>
      </c>
      <c r="G7" s="127"/>
      <c r="H7" s="128"/>
      <c r="I7" s="129"/>
      <c r="J7" s="125"/>
    </row>
    <row r="8" spans="1:10" ht="27">
      <c r="A8" s="549"/>
      <c r="B8" s="548"/>
      <c r="C8" s="822"/>
      <c r="D8" s="823"/>
      <c r="E8" s="547" t="s">
        <v>12</v>
      </c>
      <c r="F8" s="546">
        <f>COUNTIF(E10:E81,"Not ready")</f>
        <v>0</v>
      </c>
      <c r="G8" s="545"/>
      <c r="H8" s="544"/>
      <c r="I8" s="129"/>
      <c r="J8" s="125"/>
    </row>
    <row r="9" spans="1:10" ht="31.5">
      <c r="A9" s="543" t="s">
        <v>13</v>
      </c>
      <c r="B9" s="543" t="s">
        <v>14</v>
      </c>
      <c r="C9" s="543" t="s">
        <v>2514</v>
      </c>
      <c r="D9" s="543" t="s">
        <v>190</v>
      </c>
      <c r="E9" s="543" t="s">
        <v>17</v>
      </c>
      <c r="F9" s="543" t="s">
        <v>18</v>
      </c>
      <c r="G9" s="543" t="s">
        <v>458</v>
      </c>
      <c r="H9" s="543" t="s">
        <v>459</v>
      </c>
      <c r="I9" s="543" t="s">
        <v>2513</v>
      </c>
      <c r="J9" s="543" t="s">
        <v>2512</v>
      </c>
    </row>
    <row r="10" spans="1:10" ht="18.75" customHeight="1">
      <c r="A10" s="817">
        <v>1</v>
      </c>
      <c r="B10" s="539" t="s">
        <v>23</v>
      </c>
      <c r="C10" s="540" t="s">
        <v>2511</v>
      </c>
      <c r="D10" s="536"/>
      <c r="E10" s="537" t="s">
        <v>11</v>
      </c>
      <c r="F10" s="536"/>
      <c r="G10" s="536"/>
      <c r="H10" s="536"/>
      <c r="I10" s="541" t="s">
        <v>2510</v>
      </c>
      <c r="J10" s="536"/>
    </row>
    <row r="11" spans="1:10">
      <c r="A11" s="819"/>
      <c r="B11" s="539" t="s">
        <v>23</v>
      </c>
      <c r="C11" s="538" t="s">
        <v>1952</v>
      </c>
      <c r="D11" s="536" t="s">
        <v>2440</v>
      </c>
      <c r="E11" s="537" t="s">
        <v>11</v>
      </c>
      <c r="F11" s="536"/>
      <c r="G11" s="536"/>
      <c r="H11" s="536"/>
      <c r="I11" s="536"/>
      <c r="J11" s="536"/>
    </row>
    <row r="12" spans="1:10">
      <c r="A12" s="817">
        <v>2</v>
      </c>
      <c r="B12" s="539" t="s">
        <v>23</v>
      </c>
      <c r="C12" s="540" t="s">
        <v>2509</v>
      </c>
      <c r="D12" s="536"/>
      <c r="E12" s="537" t="s">
        <v>11</v>
      </c>
      <c r="F12" s="536"/>
      <c r="G12" s="536"/>
      <c r="H12" s="536" t="s">
        <v>2507</v>
      </c>
      <c r="I12" s="536"/>
      <c r="J12" s="536"/>
    </row>
    <row r="13" spans="1:10">
      <c r="A13" s="819"/>
      <c r="B13" s="539" t="s">
        <v>23</v>
      </c>
      <c r="C13" s="538" t="s">
        <v>1952</v>
      </c>
      <c r="D13" s="536" t="s">
        <v>2440</v>
      </c>
      <c r="E13" s="537" t="s">
        <v>11</v>
      </c>
      <c r="F13" s="536"/>
      <c r="G13" s="536"/>
      <c r="H13" s="536"/>
      <c r="I13" s="536"/>
      <c r="J13" s="536"/>
    </row>
    <row r="14" spans="1:10">
      <c r="A14" s="817">
        <v>3</v>
      </c>
      <c r="B14" s="539" t="s">
        <v>23</v>
      </c>
      <c r="C14" s="540" t="s">
        <v>2508</v>
      </c>
      <c r="D14" s="536"/>
      <c r="E14" s="537" t="s">
        <v>11</v>
      </c>
      <c r="F14" s="536"/>
      <c r="G14" s="536" t="s">
        <v>2507</v>
      </c>
      <c r="H14" s="536"/>
      <c r="I14" s="536"/>
      <c r="J14" s="536"/>
    </row>
    <row r="15" spans="1:10">
      <c r="A15" s="819"/>
      <c r="B15" s="539" t="s">
        <v>23</v>
      </c>
      <c r="C15" s="538" t="s">
        <v>1952</v>
      </c>
      <c r="D15" s="536" t="s">
        <v>2440</v>
      </c>
      <c r="E15" s="537" t="s">
        <v>11</v>
      </c>
      <c r="F15" s="536"/>
      <c r="G15" s="536"/>
      <c r="H15" s="536"/>
      <c r="I15" s="536"/>
      <c r="J15" s="536"/>
    </row>
    <row r="16" spans="1:10" ht="15.75" customHeight="1">
      <c r="A16" s="817">
        <v>4</v>
      </c>
      <c r="B16" s="539" t="s">
        <v>23</v>
      </c>
      <c r="C16" s="540" t="s">
        <v>2506</v>
      </c>
      <c r="D16" s="536"/>
      <c r="E16" s="537" t="s">
        <v>11</v>
      </c>
      <c r="F16" s="536"/>
      <c r="G16" s="541" t="s">
        <v>2505</v>
      </c>
      <c r="H16" s="536"/>
      <c r="I16" s="536" t="s">
        <v>2504</v>
      </c>
      <c r="J16" s="536"/>
    </row>
    <row r="17" spans="1:10">
      <c r="A17" s="819"/>
      <c r="B17" s="539" t="s">
        <v>23</v>
      </c>
      <c r="C17" s="538" t="s">
        <v>1952</v>
      </c>
      <c r="D17" s="536" t="s">
        <v>2440</v>
      </c>
      <c r="E17" s="537" t="s">
        <v>11</v>
      </c>
      <c r="F17" s="536"/>
      <c r="G17" s="536"/>
      <c r="H17" s="536"/>
      <c r="I17" s="536"/>
      <c r="J17" s="536"/>
    </row>
    <row r="18" spans="1:10" ht="15.75" customHeight="1">
      <c r="A18" s="817">
        <v>5</v>
      </c>
      <c r="B18" s="539" t="s">
        <v>23</v>
      </c>
      <c r="C18" s="540" t="s">
        <v>2503</v>
      </c>
      <c r="D18" s="536"/>
      <c r="E18" s="537" t="s">
        <v>11</v>
      </c>
      <c r="F18" s="536"/>
      <c r="G18" s="541" t="s">
        <v>2502</v>
      </c>
      <c r="H18" s="536"/>
      <c r="I18" s="536"/>
      <c r="J18" s="536"/>
    </row>
    <row r="19" spans="1:10">
      <c r="A19" s="819"/>
      <c r="B19" s="539" t="s">
        <v>23</v>
      </c>
      <c r="C19" s="538" t="s">
        <v>1952</v>
      </c>
      <c r="D19" s="536" t="s">
        <v>2440</v>
      </c>
      <c r="E19" s="537" t="s">
        <v>11</v>
      </c>
      <c r="F19" s="536"/>
      <c r="G19" s="536"/>
      <c r="H19" s="536"/>
      <c r="I19" s="536"/>
      <c r="J19" s="536"/>
    </row>
    <row r="20" spans="1:10">
      <c r="A20" s="817">
        <v>6</v>
      </c>
      <c r="B20" s="539" t="s">
        <v>23</v>
      </c>
      <c r="C20" s="540" t="s">
        <v>2501</v>
      </c>
      <c r="D20" s="536"/>
      <c r="E20" s="537" t="s">
        <v>11</v>
      </c>
      <c r="F20" s="536"/>
      <c r="G20" s="536" t="s">
        <v>2477</v>
      </c>
      <c r="H20" s="536"/>
      <c r="I20" s="536" t="s">
        <v>2460</v>
      </c>
      <c r="J20" s="536"/>
    </row>
    <row r="21" spans="1:10">
      <c r="A21" s="818"/>
      <c r="B21" s="539" t="s">
        <v>23</v>
      </c>
      <c r="C21" s="538" t="s">
        <v>1977</v>
      </c>
      <c r="D21" s="536" t="s">
        <v>2440</v>
      </c>
      <c r="E21" s="537" t="s">
        <v>11</v>
      </c>
      <c r="F21" s="536"/>
      <c r="G21" s="536"/>
      <c r="H21" s="536"/>
      <c r="I21" s="536"/>
      <c r="J21" s="536"/>
    </row>
    <row r="22" spans="1:10">
      <c r="A22" s="819"/>
      <c r="B22" s="539" t="s">
        <v>23</v>
      </c>
      <c r="C22" s="538" t="s">
        <v>1952</v>
      </c>
      <c r="D22" s="536" t="s">
        <v>2440</v>
      </c>
      <c r="E22" s="537" t="s">
        <v>11</v>
      </c>
      <c r="F22" s="536"/>
      <c r="G22" s="536"/>
      <c r="H22" s="536"/>
      <c r="I22" s="536"/>
      <c r="J22" s="536"/>
    </row>
    <row r="23" spans="1:10" ht="16.5" customHeight="1">
      <c r="A23" s="817">
        <v>7</v>
      </c>
      <c r="B23" s="539" t="s">
        <v>23</v>
      </c>
      <c r="C23" s="540" t="s">
        <v>2500</v>
      </c>
      <c r="D23" s="536"/>
      <c r="E23" s="537" t="s">
        <v>11</v>
      </c>
      <c r="F23" s="536"/>
      <c r="G23" s="541" t="s">
        <v>2475</v>
      </c>
      <c r="H23" s="536"/>
      <c r="I23" s="541" t="s">
        <v>2463</v>
      </c>
      <c r="J23" s="536"/>
    </row>
    <row r="24" spans="1:10">
      <c r="A24" s="819"/>
      <c r="B24" s="539" t="s">
        <v>23</v>
      </c>
      <c r="C24" s="538" t="s">
        <v>1952</v>
      </c>
      <c r="D24" s="536" t="s">
        <v>2440</v>
      </c>
      <c r="E24" s="537" t="s">
        <v>11</v>
      </c>
      <c r="F24" s="536"/>
      <c r="G24" s="536"/>
      <c r="H24" s="536"/>
      <c r="I24" s="536"/>
      <c r="J24" s="536"/>
    </row>
    <row r="25" spans="1:10">
      <c r="A25" s="817">
        <v>8</v>
      </c>
      <c r="B25" s="539" t="s">
        <v>23</v>
      </c>
      <c r="C25" s="540" t="s">
        <v>2499</v>
      </c>
      <c r="D25" s="536"/>
      <c r="E25" s="537" t="s">
        <v>11</v>
      </c>
      <c r="F25" s="536"/>
      <c r="G25" s="536" t="s">
        <v>2473</v>
      </c>
      <c r="H25" s="536"/>
      <c r="I25" s="536" t="s">
        <v>2460</v>
      </c>
      <c r="J25" s="536"/>
    </row>
    <row r="26" spans="1:10">
      <c r="A26" s="818"/>
      <c r="B26" s="539" t="s">
        <v>23</v>
      </c>
      <c r="C26" s="538" t="s">
        <v>1977</v>
      </c>
      <c r="D26" s="536" t="s">
        <v>2440</v>
      </c>
      <c r="E26" s="537" t="s">
        <v>11</v>
      </c>
      <c r="F26" s="536"/>
      <c r="G26" s="536"/>
      <c r="H26" s="536"/>
      <c r="I26" s="536"/>
      <c r="J26" s="536"/>
    </row>
    <row r="27" spans="1:10">
      <c r="A27" s="819"/>
      <c r="B27" s="539" t="s">
        <v>23</v>
      </c>
      <c r="C27" s="538" t="s">
        <v>1952</v>
      </c>
      <c r="D27" s="536" t="s">
        <v>2440</v>
      </c>
      <c r="E27" s="537" t="s">
        <v>11</v>
      </c>
      <c r="F27" s="536"/>
      <c r="G27" s="536"/>
      <c r="H27" s="536"/>
      <c r="I27" s="536"/>
      <c r="J27" s="536"/>
    </row>
    <row r="28" spans="1:10" ht="15.75" customHeight="1">
      <c r="A28" s="817">
        <v>9</v>
      </c>
      <c r="B28" s="539" t="s">
        <v>23</v>
      </c>
      <c r="C28" s="540" t="s">
        <v>2498</v>
      </c>
      <c r="D28" s="536"/>
      <c r="E28" s="537" t="s">
        <v>11</v>
      </c>
      <c r="F28" s="536"/>
      <c r="G28" s="541" t="s">
        <v>2471</v>
      </c>
      <c r="H28" s="536"/>
      <c r="I28" s="541" t="s">
        <v>2463</v>
      </c>
      <c r="J28" s="536"/>
    </row>
    <row r="29" spans="1:10">
      <c r="A29" s="819"/>
      <c r="B29" s="539" t="s">
        <v>23</v>
      </c>
      <c r="C29" s="538" t="s">
        <v>1952</v>
      </c>
      <c r="D29" s="536" t="s">
        <v>2440</v>
      </c>
      <c r="E29" s="537" t="s">
        <v>11</v>
      </c>
      <c r="F29" s="536"/>
      <c r="G29" s="536"/>
      <c r="H29" s="536"/>
      <c r="I29" s="536"/>
      <c r="J29" s="536"/>
    </row>
    <row r="30" spans="1:10">
      <c r="A30" s="817">
        <v>10</v>
      </c>
      <c r="B30" s="539" t="s">
        <v>23</v>
      </c>
      <c r="C30" s="540" t="s">
        <v>2497</v>
      </c>
      <c r="D30" s="536"/>
      <c r="E30" s="537" t="s">
        <v>11</v>
      </c>
      <c r="F30" s="536"/>
      <c r="G30" s="536" t="s">
        <v>2715</v>
      </c>
      <c r="H30" s="536"/>
      <c r="I30" s="536" t="s">
        <v>2460</v>
      </c>
      <c r="J30" s="536"/>
    </row>
    <row r="31" spans="1:10">
      <c r="A31" s="818"/>
      <c r="B31" s="539" t="s">
        <v>23</v>
      </c>
      <c r="C31" s="538" t="s">
        <v>1977</v>
      </c>
      <c r="D31" s="536" t="s">
        <v>2440</v>
      </c>
      <c r="E31" s="537" t="s">
        <v>11</v>
      </c>
      <c r="F31" s="536"/>
      <c r="G31" s="536"/>
      <c r="H31" s="536"/>
      <c r="I31" s="536"/>
      <c r="J31" s="536"/>
    </row>
    <row r="32" spans="1:10">
      <c r="A32" s="819"/>
      <c r="B32" s="539" t="s">
        <v>23</v>
      </c>
      <c r="C32" s="538" t="s">
        <v>1952</v>
      </c>
      <c r="D32" s="536" t="s">
        <v>2440</v>
      </c>
      <c r="E32" s="537" t="s">
        <v>11</v>
      </c>
      <c r="F32" s="536"/>
      <c r="G32" s="536"/>
      <c r="H32" s="536"/>
      <c r="I32" s="536"/>
      <c r="J32" s="536"/>
    </row>
    <row r="33" spans="1:10">
      <c r="A33" s="817">
        <v>11</v>
      </c>
      <c r="B33" s="539" t="s">
        <v>23</v>
      </c>
      <c r="C33" s="540" t="s">
        <v>2496</v>
      </c>
      <c r="D33" s="536"/>
      <c r="E33" s="537" t="s">
        <v>11</v>
      </c>
      <c r="F33" s="536"/>
      <c r="G33" s="536"/>
      <c r="H33" s="536"/>
      <c r="I33" s="536" t="s">
        <v>2467</v>
      </c>
      <c r="J33" s="536"/>
    </row>
    <row r="34" spans="1:10">
      <c r="A34" s="818"/>
      <c r="B34" s="539" t="s">
        <v>23</v>
      </c>
      <c r="C34" s="538" t="s">
        <v>2466</v>
      </c>
      <c r="D34" s="536" t="s">
        <v>2465</v>
      </c>
      <c r="E34" s="537" t="s">
        <v>11</v>
      </c>
      <c r="F34" s="536"/>
      <c r="G34" s="536"/>
      <c r="H34" s="536"/>
      <c r="I34" s="536"/>
      <c r="J34" s="536"/>
    </row>
    <row r="35" spans="1:10">
      <c r="A35" s="819"/>
      <c r="B35" s="539" t="s">
        <v>23</v>
      </c>
      <c r="C35" s="538" t="s">
        <v>1952</v>
      </c>
      <c r="D35" s="536" t="s">
        <v>2440</v>
      </c>
      <c r="E35" s="537" t="s">
        <v>11</v>
      </c>
      <c r="F35" s="536"/>
      <c r="G35" s="536"/>
      <c r="H35" s="536"/>
      <c r="I35" s="536"/>
      <c r="J35" s="536"/>
    </row>
    <row r="36" spans="1:10" ht="18.75" customHeight="1">
      <c r="A36" s="817">
        <v>12</v>
      </c>
      <c r="B36" s="539" t="s">
        <v>23</v>
      </c>
      <c r="C36" s="540" t="s">
        <v>2495</v>
      </c>
      <c r="D36" s="536"/>
      <c r="E36" s="537" t="s">
        <v>11</v>
      </c>
      <c r="F36" s="536"/>
      <c r="G36" s="541" t="s">
        <v>2714</v>
      </c>
      <c r="H36" s="536"/>
      <c r="I36" s="541" t="s">
        <v>2463</v>
      </c>
      <c r="J36" s="536"/>
    </row>
    <row r="37" spans="1:10">
      <c r="A37" s="819"/>
      <c r="B37" s="539" t="s">
        <v>23</v>
      </c>
      <c r="C37" s="538" t="s">
        <v>1952</v>
      </c>
      <c r="D37" s="536" t="s">
        <v>2440</v>
      </c>
      <c r="E37" s="537" t="s">
        <v>11</v>
      </c>
      <c r="F37" s="536"/>
      <c r="G37" s="536"/>
      <c r="H37" s="536"/>
      <c r="I37" s="536"/>
      <c r="J37" s="536"/>
    </row>
    <row r="38" spans="1:10">
      <c r="A38" s="824">
        <v>13</v>
      </c>
      <c r="B38" s="539" t="s">
        <v>23</v>
      </c>
      <c r="C38" s="540" t="s">
        <v>2494</v>
      </c>
      <c r="D38" s="536"/>
      <c r="E38" s="537" t="s">
        <v>11</v>
      </c>
      <c r="F38" s="536"/>
      <c r="G38" s="536" t="s">
        <v>2716</v>
      </c>
      <c r="H38" s="536"/>
      <c r="I38" s="536" t="s">
        <v>2460</v>
      </c>
      <c r="J38" s="536"/>
    </row>
    <row r="39" spans="1:10">
      <c r="A39" s="824"/>
      <c r="B39" s="539" t="s">
        <v>23</v>
      </c>
      <c r="C39" s="538" t="s">
        <v>1977</v>
      </c>
      <c r="D39" s="536" t="s">
        <v>2440</v>
      </c>
      <c r="E39" s="537" t="s">
        <v>11</v>
      </c>
      <c r="F39" s="536"/>
      <c r="G39" s="536"/>
      <c r="H39" s="536"/>
      <c r="I39" s="536"/>
      <c r="J39" s="536"/>
    </row>
    <row r="40" spans="1:10">
      <c r="A40" s="824"/>
      <c r="B40" s="539" t="s">
        <v>23</v>
      </c>
      <c r="C40" s="538" t="s">
        <v>1952</v>
      </c>
      <c r="D40" s="536" t="s">
        <v>2440</v>
      </c>
      <c r="E40" s="537" t="s">
        <v>11</v>
      </c>
      <c r="F40" s="536"/>
      <c r="G40" s="536"/>
      <c r="H40" s="536"/>
      <c r="I40" s="536"/>
      <c r="J40" s="536"/>
    </row>
    <row r="41" spans="1:10">
      <c r="A41" s="818">
        <v>14</v>
      </c>
      <c r="B41" s="539" t="s">
        <v>23</v>
      </c>
      <c r="C41" s="540" t="s">
        <v>2493</v>
      </c>
      <c r="D41" s="536"/>
      <c r="E41" s="537" t="s">
        <v>11</v>
      </c>
      <c r="F41" s="536"/>
      <c r="G41" s="536"/>
      <c r="H41" s="536"/>
      <c r="I41" s="536"/>
      <c r="J41" s="536"/>
    </row>
    <row r="42" spans="1:10">
      <c r="A42" s="819"/>
      <c r="B42" s="539" t="s">
        <v>23</v>
      </c>
      <c r="C42" s="538" t="s">
        <v>1952</v>
      </c>
      <c r="D42" s="536" t="s">
        <v>2440</v>
      </c>
      <c r="E42" s="537" t="s">
        <v>11</v>
      </c>
      <c r="F42" s="536"/>
      <c r="G42" s="536"/>
      <c r="H42" s="536"/>
      <c r="I42" s="536"/>
      <c r="J42" s="536"/>
    </row>
    <row r="43" spans="1:10" ht="15.75" customHeight="1">
      <c r="A43" s="817">
        <v>15</v>
      </c>
      <c r="B43" s="539" t="s">
        <v>23</v>
      </c>
      <c r="C43" s="540" t="s">
        <v>2492</v>
      </c>
      <c r="D43" s="536"/>
      <c r="E43" s="537" t="s">
        <v>11</v>
      </c>
      <c r="F43" s="536"/>
      <c r="G43" s="541" t="s">
        <v>2717</v>
      </c>
      <c r="H43" s="536"/>
      <c r="I43" s="536"/>
      <c r="J43" s="536"/>
    </row>
    <row r="44" spans="1:10">
      <c r="A44" s="818"/>
      <c r="B44" s="539" t="s">
        <v>23</v>
      </c>
      <c r="C44" s="538" t="s">
        <v>2491</v>
      </c>
      <c r="D44" s="536" t="s">
        <v>2489</v>
      </c>
      <c r="E44" s="537" t="s">
        <v>11</v>
      </c>
      <c r="F44" s="536"/>
      <c r="G44" s="536"/>
      <c r="H44" s="536"/>
      <c r="I44" s="536"/>
      <c r="J44" s="536"/>
    </row>
    <row r="45" spans="1:10">
      <c r="A45" s="818"/>
      <c r="B45" s="539" t="s">
        <v>23</v>
      </c>
      <c r="C45" s="538" t="s">
        <v>2490</v>
      </c>
      <c r="D45" s="536" t="s">
        <v>2489</v>
      </c>
      <c r="E45" s="537" t="s">
        <v>11</v>
      </c>
      <c r="F45" s="536"/>
      <c r="G45" s="536"/>
      <c r="H45" s="536"/>
      <c r="I45" s="536"/>
      <c r="J45" s="536"/>
    </row>
    <row r="46" spans="1:10">
      <c r="A46" s="818"/>
      <c r="B46" s="539" t="s">
        <v>23</v>
      </c>
      <c r="C46" s="538" t="s">
        <v>2488</v>
      </c>
      <c r="D46" s="536" t="s">
        <v>2487</v>
      </c>
      <c r="E46" s="537" t="s">
        <v>11</v>
      </c>
      <c r="F46" s="536"/>
      <c r="G46" s="536"/>
      <c r="H46" s="536"/>
      <c r="I46" s="536"/>
      <c r="J46" s="536"/>
    </row>
    <row r="47" spans="1:10">
      <c r="A47" s="818"/>
      <c r="B47" s="539" t="s">
        <v>23</v>
      </c>
      <c r="C47" s="538" t="s">
        <v>2486</v>
      </c>
      <c r="D47" s="536" t="s">
        <v>2485</v>
      </c>
      <c r="E47" s="537" t="s">
        <v>11</v>
      </c>
      <c r="F47" s="536"/>
      <c r="G47" s="536"/>
      <c r="H47" s="536"/>
      <c r="I47" s="536"/>
      <c r="J47" s="536"/>
    </row>
    <row r="48" spans="1:10">
      <c r="A48" s="818"/>
      <c r="B48" s="539" t="s">
        <v>23</v>
      </c>
      <c r="C48" s="538" t="s">
        <v>1954</v>
      </c>
      <c r="D48" s="536"/>
      <c r="E48" s="537" t="s">
        <v>11</v>
      </c>
      <c r="F48" s="536"/>
      <c r="G48" s="536"/>
      <c r="H48" s="536"/>
      <c r="I48" s="536"/>
      <c r="J48" s="536"/>
    </row>
    <row r="49" spans="1:10">
      <c r="A49" s="819"/>
      <c r="B49" s="539" t="s">
        <v>23</v>
      </c>
      <c r="C49" s="538" t="s">
        <v>1952</v>
      </c>
      <c r="D49" s="536" t="s">
        <v>2440</v>
      </c>
      <c r="E49" s="537" t="s">
        <v>11</v>
      </c>
      <c r="F49" s="536"/>
      <c r="G49" s="536"/>
      <c r="H49" s="536"/>
      <c r="I49" s="536"/>
      <c r="J49" s="536"/>
    </row>
    <row r="50" spans="1:10" ht="18" customHeight="1">
      <c r="A50" s="817">
        <v>16</v>
      </c>
      <c r="B50" s="539" t="s">
        <v>23</v>
      </c>
      <c r="C50" s="540" t="s">
        <v>2484</v>
      </c>
      <c r="D50" s="536"/>
      <c r="E50" s="537" t="s">
        <v>11</v>
      </c>
      <c r="F50" s="536"/>
      <c r="G50" s="541" t="s">
        <v>2718</v>
      </c>
      <c r="H50" s="536"/>
      <c r="I50" s="536"/>
      <c r="J50" s="536"/>
    </row>
    <row r="51" spans="1:10">
      <c r="A51" s="818"/>
      <c r="B51" s="539" t="s">
        <v>23</v>
      </c>
      <c r="C51" s="538" t="s">
        <v>2349</v>
      </c>
      <c r="D51" s="536"/>
      <c r="E51" s="537" t="s">
        <v>11</v>
      </c>
      <c r="F51" s="536"/>
      <c r="G51" s="536"/>
      <c r="H51" s="536"/>
      <c r="I51" s="536"/>
      <c r="J51" s="536"/>
    </row>
    <row r="52" spans="1:10">
      <c r="A52" s="818"/>
      <c r="B52" s="539" t="s">
        <v>23</v>
      </c>
      <c r="C52" s="538" t="s">
        <v>2348</v>
      </c>
      <c r="D52" s="536"/>
      <c r="E52" s="537" t="s">
        <v>11</v>
      </c>
      <c r="F52" s="536"/>
      <c r="G52" s="536"/>
      <c r="H52" s="536"/>
      <c r="I52" s="536"/>
      <c r="J52" s="536"/>
    </row>
    <row r="53" spans="1:10">
      <c r="A53" s="818"/>
      <c r="B53" s="539" t="s">
        <v>23</v>
      </c>
      <c r="C53" s="538" t="s">
        <v>2347</v>
      </c>
      <c r="D53" s="536" t="s">
        <v>2483</v>
      </c>
      <c r="E53" s="537" t="s">
        <v>11</v>
      </c>
      <c r="F53" s="536"/>
      <c r="G53" s="536"/>
      <c r="H53" s="536"/>
      <c r="I53" s="536"/>
      <c r="J53" s="536"/>
    </row>
    <row r="54" spans="1:10">
      <c r="A54" s="818"/>
      <c r="B54" s="539" t="s">
        <v>23</v>
      </c>
      <c r="C54" s="538" t="s">
        <v>2346</v>
      </c>
      <c r="D54" s="536" t="s">
        <v>2482</v>
      </c>
      <c r="E54" s="537" t="s">
        <v>11</v>
      </c>
      <c r="F54" s="536"/>
      <c r="G54" s="536"/>
      <c r="H54" s="536"/>
      <c r="I54" s="536"/>
      <c r="J54" s="536"/>
    </row>
    <row r="55" spans="1:10">
      <c r="A55" s="818"/>
      <c r="B55" s="539" t="s">
        <v>23</v>
      </c>
      <c r="C55" s="538" t="s">
        <v>1954</v>
      </c>
      <c r="D55" s="536"/>
      <c r="E55" s="537" t="s">
        <v>11</v>
      </c>
      <c r="F55" s="536"/>
      <c r="G55" s="536"/>
      <c r="H55" s="536"/>
      <c r="I55" s="536"/>
      <c r="J55" s="536"/>
    </row>
    <row r="56" spans="1:10">
      <c r="A56" s="819"/>
      <c r="B56" s="539" t="s">
        <v>23</v>
      </c>
      <c r="C56" s="538" t="s">
        <v>1952</v>
      </c>
      <c r="D56" s="536" t="s">
        <v>2440</v>
      </c>
      <c r="E56" s="537" t="s">
        <v>11</v>
      </c>
      <c r="F56" s="536"/>
      <c r="G56" s="536"/>
      <c r="H56" s="536"/>
      <c r="I56" s="536"/>
      <c r="J56" s="536"/>
    </row>
    <row r="57" spans="1:10" ht="15.75" customHeight="1">
      <c r="A57" s="817">
        <v>17</v>
      </c>
      <c r="B57" s="539" t="s">
        <v>23</v>
      </c>
      <c r="C57" s="540" t="s">
        <v>2481</v>
      </c>
      <c r="D57" s="536"/>
      <c r="E57" s="537" t="s">
        <v>11</v>
      </c>
      <c r="F57" s="536"/>
      <c r="G57" s="541" t="s">
        <v>2719</v>
      </c>
      <c r="H57" s="536"/>
      <c r="I57" s="536" t="s">
        <v>2467</v>
      </c>
      <c r="J57" s="536"/>
    </row>
    <row r="58" spans="1:10">
      <c r="A58" s="819"/>
      <c r="B58" s="539" t="s">
        <v>23</v>
      </c>
      <c r="C58" s="538" t="s">
        <v>1952</v>
      </c>
      <c r="D58" s="536" t="s">
        <v>2440</v>
      </c>
      <c r="E58" s="537" t="s">
        <v>11</v>
      </c>
      <c r="F58" s="536"/>
      <c r="G58" s="536"/>
      <c r="H58" s="536"/>
      <c r="I58" s="536"/>
      <c r="J58" s="536"/>
    </row>
    <row r="59" spans="1:10" ht="15" customHeight="1">
      <c r="A59" s="817">
        <v>18</v>
      </c>
      <c r="B59" s="539" t="s">
        <v>23</v>
      </c>
      <c r="C59" s="540" t="s">
        <v>2480</v>
      </c>
      <c r="D59" s="536"/>
      <c r="E59" s="537" t="s">
        <v>11</v>
      </c>
      <c r="F59" s="536"/>
      <c r="G59" s="541" t="s">
        <v>2479</v>
      </c>
      <c r="H59" s="536"/>
      <c r="I59" s="541" t="s">
        <v>2463</v>
      </c>
      <c r="J59" s="536"/>
    </row>
    <row r="60" spans="1:10">
      <c r="A60" s="819"/>
      <c r="B60" s="539" t="s">
        <v>23</v>
      </c>
      <c r="C60" s="538" t="s">
        <v>1952</v>
      </c>
      <c r="D60" s="536" t="s">
        <v>2440</v>
      </c>
      <c r="E60" s="537" t="s">
        <v>11</v>
      </c>
      <c r="F60" s="536"/>
      <c r="G60" s="536"/>
      <c r="H60" s="536"/>
      <c r="I60" s="536"/>
      <c r="J60" s="536"/>
    </row>
    <row r="61" spans="1:10">
      <c r="A61" s="817">
        <v>19</v>
      </c>
      <c r="B61" s="539" t="s">
        <v>23</v>
      </c>
      <c r="C61" s="540" t="s">
        <v>2478</v>
      </c>
      <c r="D61" s="536"/>
      <c r="E61" s="537" t="s">
        <v>11</v>
      </c>
      <c r="F61" s="536"/>
      <c r="G61" s="536" t="s">
        <v>2477</v>
      </c>
      <c r="H61" s="536"/>
      <c r="I61" s="536" t="s">
        <v>2460</v>
      </c>
      <c r="J61" s="536"/>
    </row>
    <row r="62" spans="1:10">
      <c r="A62" s="818"/>
      <c r="B62" s="539" t="s">
        <v>23</v>
      </c>
      <c r="C62" s="538" t="s">
        <v>1977</v>
      </c>
      <c r="D62" s="536" t="s">
        <v>2440</v>
      </c>
      <c r="E62" s="537" t="s">
        <v>11</v>
      </c>
      <c r="F62" s="536"/>
      <c r="G62" s="536"/>
      <c r="H62" s="536"/>
      <c r="I62" s="536"/>
      <c r="J62" s="536"/>
    </row>
    <row r="63" spans="1:10">
      <c r="A63" s="819"/>
      <c r="B63" s="539" t="s">
        <v>23</v>
      </c>
      <c r="C63" s="538" t="s">
        <v>1952</v>
      </c>
      <c r="D63" s="536" t="s">
        <v>2440</v>
      </c>
      <c r="E63" s="537" t="s">
        <v>11</v>
      </c>
      <c r="F63" s="536"/>
      <c r="G63" s="536"/>
      <c r="H63" s="536"/>
      <c r="I63" s="536"/>
      <c r="J63" s="536"/>
    </row>
    <row r="64" spans="1:10" ht="15" customHeight="1">
      <c r="A64" s="817">
        <v>20</v>
      </c>
      <c r="B64" s="539" t="s">
        <v>23</v>
      </c>
      <c r="C64" s="540" t="s">
        <v>2476</v>
      </c>
      <c r="D64" s="536"/>
      <c r="E64" s="537" t="s">
        <v>11</v>
      </c>
      <c r="F64" s="536"/>
      <c r="G64" s="541" t="s">
        <v>2475</v>
      </c>
      <c r="H64" s="536"/>
      <c r="I64" s="541" t="s">
        <v>2463</v>
      </c>
      <c r="J64" s="536"/>
    </row>
    <row r="65" spans="1:10">
      <c r="A65" s="819"/>
      <c r="B65" s="539" t="s">
        <v>23</v>
      </c>
      <c r="C65" s="538" t="s">
        <v>1952</v>
      </c>
      <c r="D65" s="536" t="s">
        <v>2440</v>
      </c>
      <c r="E65" s="537" t="s">
        <v>11</v>
      </c>
      <c r="F65" s="536"/>
      <c r="G65" s="536"/>
      <c r="H65" s="536"/>
      <c r="I65" s="536"/>
      <c r="J65" s="536"/>
    </row>
    <row r="66" spans="1:10">
      <c r="A66" s="817">
        <v>21</v>
      </c>
      <c r="B66" s="539" t="s">
        <v>23</v>
      </c>
      <c r="C66" s="540" t="s">
        <v>2474</v>
      </c>
      <c r="D66" s="536"/>
      <c r="E66" s="537" t="s">
        <v>11</v>
      </c>
      <c r="F66" s="536"/>
      <c r="G66" s="536" t="s">
        <v>2473</v>
      </c>
      <c r="H66" s="536"/>
      <c r="I66" s="536" t="s">
        <v>2460</v>
      </c>
      <c r="J66" s="536"/>
    </row>
    <row r="67" spans="1:10">
      <c r="A67" s="818"/>
      <c r="B67" s="539" t="s">
        <v>23</v>
      </c>
      <c r="C67" s="538" t="s">
        <v>1977</v>
      </c>
      <c r="D67" s="536" t="s">
        <v>2440</v>
      </c>
      <c r="E67" s="537" t="s">
        <v>11</v>
      </c>
      <c r="F67" s="536"/>
      <c r="G67" s="536"/>
      <c r="H67" s="536"/>
      <c r="I67" s="536"/>
      <c r="J67" s="536"/>
    </row>
    <row r="68" spans="1:10">
      <c r="A68" s="819"/>
      <c r="B68" s="539" t="s">
        <v>23</v>
      </c>
      <c r="C68" s="538" t="s">
        <v>1952</v>
      </c>
      <c r="D68" s="536" t="s">
        <v>2440</v>
      </c>
      <c r="E68" s="537" t="s">
        <v>11</v>
      </c>
      <c r="F68" s="536"/>
      <c r="G68" s="536"/>
      <c r="H68" s="536"/>
      <c r="I68" s="536"/>
      <c r="J68" s="536"/>
    </row>
    <row r="69" spans="1:10" ht="17.25" customHeight="1">
      <c r="A69" s="817">
        <v>22</v>
      </c>
      <c r="B69" s="539" t="s">
        <v>23</v>
      </c>
      <c r="C69" s="540" t="s">
        <v>2472</v>
      </c>
      <c r="D69" s="536"/>
      <c r="E69" s="537" t="s">
        <v>11</v>
      </c>
      <c r="F69" s="536"/>
      <c r="G69" s="541" t="s">
        <v>2471</v>
      </c>
      <c r="H69" s="536"/>
      <c r="I69" s="541" t="s">
        <v>2463</v>
      </c>
      <c r="J69" s="536"/>
    </row>
    <row r="70" spans="1:10">
      <c r="A70" s="819"/>
      <c r="B70" s="539" t="s">
        <v>23</v>
      </c>
      <c r="C70" s="538" t="s">
        <v>1952</v>
      </c>
      <c r="D70" s="536" t="s">
        <v>2440</v>
      </c>
      <c r="E70" s="537" t="s">
        <v>11</v>
      </c>
      <c r="F70" s="536"/>
      <c r="G70" s="536"/>
      <c r="H70" s="536"/>
      <c r="I70" s="536"/>
      <c r="J70" s="536"/>
    </row>
    <row r="71" spans="1:10">
      <c r="A71" s="817">
        <v>23</v>
      </c>
      <c r="B71" s="539" t="s">
        <v>23</v>
      </c>
      <c r="C71" s="540" t="s">
        <v>2470</v>
      </c>
      <c r="D71" s="536"/>
      <c r="E71" s="537" t="s">
        <v>11</v>
      </c>
      <c r="F71" s="536"/>
      <c r="G71" s="536" t="s">
        <v>2469</v>
      </c>
      <c r="H71" s="536"/>
      <c r="I71" s="536" t="s">
        <v>2460</v>
      </c>
      <c r="J71" s="536"/>
    </row>
    <row r="72" spans="1:10">
      <c r="A72" s="818"/>
      <c r="B72" s="539" t="s">
        <v>23</v>
      </c>
      <c r="C72" s="538" t="s">
        <v>1977</v>
      </c>
      <c r="D72" s="536" t="s">
        <v>2440</v>
      </c>
      <c r="E72" s="537" t="s">
        <v>11</v>
      </c>
      <c r="F72" s="536"/>
      <c r="G72" s="536"/>
      <c r="H72" s="536"/>
      <c r="I72" s="536"/>
      <c r="J72" s="536"/>
    </row>
    <row r="73" spans="1:10">
      <c r="A73" s="819"/>
      <c r="B73" s="539" t="s">
        <v>23</v>
      </c>
      <c r="C73" s="538" t="s">
        <v>1952</v>
      </c>
      <c r="D73" s="536" t="s">
        <v>2440</v>
      </c>
      <c r="E73" s="537" t="s">
        <v>11</v>
      </c>
      <c r="F73" s="536"/>
      <c r="G73" s="536"/>
      <c r="H73" s="536"/>
      <c r="I73" s="536"/>
      <c r="J73" s="536"/>
    </row>
    <row r="74" spans="1:10">
      <c r="A74" s="817">
        <v>24</v>
      </c>
      <c r="B74" s="539" t="s">
        <v>23</v>
      </c>
      <c r="C74" s="540" t="s">
        <v>2468</v>
      </c>
      <c r="D74" s="536"/>
      <c r="E74" s="537" t="s">
        <v>11</v>
      </c>
      <c r="F74" s="536"/>
      <c r="G74" s="536"/>
      <c r="H74" s="536"/>
      <c r="I74" s="536" t="s">
        <v>2467</v>
      </c>
      <c r="J74" s="536"/>
    </row>
    <row r="75" spans="1:10">
      <c r="A75" s="818"/>
      <c r="B75" s="539" t="s">
        <v>23</v>
      </c>
      <c r="C75" s="538" t="s">
        <v>2466</v>
      </c>
      <c r="D75" s="536" t="s">
        <v>2465</v>
      </c>
      <c r="E75" s="537" t="s">
        <v>11</v>
      </c>
      <c r="F75" s="536"/>
      <c r="G75" s="536"/>
      <c r="H75" s="536"/>
      <c r="I75" s="536"/>
      <c r="J75" s="536"/>
    </row>
    <row r="76" spans="1:10">
      <c r="A76" s="819"/>
      <c r="B76" s="539" t="s">
        <v>23</v>
      </c>
      <c r="C76" s="538" t="s">
        <v>1952</v>
      </c>
      <c r="D76" s="536" t="s">
        <v>2440</v>
      </c>
      <c r="E76" s="537" t="s">
        <v>11</v>
      </c>
      <c r="F76" s="536"/>
      <c r="G76" s="536"/>
      <c r="H76" s="536"/>
      <c r="I76" s="536"/>
      <c r="J76" s="536"/>
    </row>
    <row r="77" spans="1:10" ht="18.75" customHeight="1">
      <c r="A77" s="817">
        <v>25</v>
      </c>
      <c r="B77" s="539" t="s">
        <v>23</v>
      </c>
      <c r="C77" s="540" t="s">
        <v>2464</v>
      </c>
      <c r="D77" s="536"/>
      <c r="E77" s="537" t="s">
        <v>11</v>
      </c>
      <c r="F77" s="536"/>
      <c r="G77" s="541" t="s">
        <v>2720</v>
      </c>
      <c r="H77" s="536"/>
      <c r="I77" s="541" t="s">
        <v>2463</v>
      </c>
      <c r="J77" s="536"/>
    </row>
    <row r="78" spans="1:10">
      <c r="A78" s="819"/>
      <c r="B78" s="539" t="s">
        <v>23</v>
      </c>
      <c r="C78" s="538" t="s">
        <v>1952</v>
      </c>
      <c r="D78" s="536" t="s">
        <v>2440</v>
      </c>
      <c r="E78" s="537" t="s">
        <v>11</v>
      </c>
      <c r="F78" s="536"/>
      <c r="G78" s="536"/>
      <c r="H78" s="536"/>
      <c r="I78" s="536"/>
      <c r="J78" s="536"/>
    </row>
    <row r="79" spans="1:10">
      <c r="A79" s="825">
        <v>26</v>
      </c>
      <c r="B79" s="539" t="s">
        <v>23</v>
      </c>
      <c r="C79" s="540" t="s">
        <v>2462</v>
      </c>
      <c r="D79" s="536"/>
      <c r="E79" s="537" t="s">
        <v>11</v>
      </c>
      <c r="F79" s="536"/>
      <c r="G79" s="536" t="s">
        <v>2461</v>
      </c>
      <c r="H79" s="536"/>
      <c r="I79" s="536" t="s">
        <v>2460</v>
      </c>
      <c r="J79" s="536"/>
    </row>
    <row r="80" spans="1:10">
      <c r="A80" s="825"/>
      <c r="B80" s="539" t="s">
        <v>23</v>
      </c>
      <c r="C80" s="538" t="s">
        <v>1977</v>
      </c>
      <c r="D80" s="536" t="s">
        <v>2440</v>
      </c>
      <c r="E80" s="537" t="s">
        <v>11</v>
      </c>
      <c r="F80" s="536"/>
      <c r="G80" s="536"/>
      <c r="H80" s="536"/>
      <c r="I80" s="536"/>
      <c r="J80" s="536"/>
    </row>
    <row r="81" spans="1:10">
      <c r="A81" s="825"/>
      <c r="B81" s="539" t="s">
        <v>23</v>
      </c>
      <c r="C81" s="538" t="s">
        <v>1952</v>
      </c>
      <c r="D81" s="536" t="s">
        <v>2440</v>
      </c>
      <c r="E81" s="537" t="s">
        <v>11</v>
      </c>
      <c r="F81" s="536"/>
      <c r="G81" s="536"/>
      <c r="H81" s="536"/>
      <c r="I81" s="536"/>
      <c r="J81" s="536"/>
    </row>
    <row r="82" spans="1:10">
      <c r="A82" s="817">
        <v>27</v>
      </c>
      <c r="B82" s="539" t="s">
        <v>23</v>
      </c>
      <c r="C82" s="540" t="s">
        <v>2459</v>
      </c>
      <c r="D82" s="536"/>
      <c r="E82" s="537" t="s">
        <v>11</v>
      </c>
      <c r="F82" s="536"/>
      <c r="G82" s="536"/>
      <c r="H82" s="536"/>
      <c r="I82" s="541" t="s">
        <v>2458</v>
      </c>
      <c r="J82" s="536"/>
    </row>
    <row r="83" spans="1:10">
      <c r="A83" s="819"/>
      <c r="B83" s="539" t="s">
        <v>23</v>
      </c>
      <c r="C83" s="538" t="s">
        <v>1952</v>
      </c>
      <c r="D83" s="536" t="s">
        <v>2440</v>
      </c>
      <c r="E83" s="537" t="s">
        <v>11</v>
      </c>
      <c r="F83" s="536"/>
      <c r="G83" s="536"/>
      <c r="H83" s="536"/>
      <c r="I83" s="536"/>
      <c r="J83" s="536"/>
    </row>
    <row r="84" spans="1:10" ht="15" customHeight="1">
      <c r="A84" s="817">
        <v>28</v>
      </c>
      <c r="B84" s="539" t="s">
        <v>23</v>
      </c>
      <c r="C84" s="540" t="s">
        <v>2457</v>
      </c>
      <c r="D84" s="536"/>
      <c r="E84" s="537" t="s">
        <v>11</v>
      </c>
      <c r="F84" s="536"/>
      <c r="G84" s="541" t="s">
        <v>2456</v>
      </c>
      <c r="H84" s="536"/>
      <c r="I84" s="541" t="s">
        <v>2455</v>
      </c>
      <c r="J84" s="536"/>
    </row>
    <row r="85" spans="1:10">
      <c r="A85" s="818"/>
      <c r="B85" s="539" t="s">
        <v>23</v>
      </c>
      <c r="C85" s="538" t="s">
        <v>2454</v>
      </c>
      <c r="D85" s="542">
        <v>0</v>
      </c>
      <c r="E85" s="537" t="s">
        <v>11</v>
      </c>
      <c r="F85" s="536"/>
      <c r="G85" s="536"/>
      <c r="H85" s="536"/>
      <c r="I85" s="536"/>
      <c r="J85" s="536"/>
    </row>
    <row r="86" spans="1:10">
      <c r="A86" s="818"/>
      <c r="B86" s="539" t="s">
        <v>23</v>
      </c>
      <c r="C86" s="538" t="s">
        <v>2453</v>
      </c>
      <c r="D86" s="542">
        <v>1</v>
      </c>
      <c r="E86" s="537" t="s">
        <v>11</v>
      </c>
      <c r="F86" s="536"/>
      <c r="G86" s="536"/>
      <c r="H86" s="536"/>
      <c r="I86" s="536"/>
      <c r="J86" s="536"/>
    </row>
    <row r="87" spans="1:10">
      <c r="A87" s="818"/>
      <c r="B87" s="539" t="s">
        <v>23</v>
      </c>
      <c r="C87" s="538" t="s">
        <v>2452</v>
      </c>
      <c r="D87" s="542">
        <v>1</v>
      </c>
      <c r="E87" s="537" t="s">
        <v>11</v>
      </c>
      <c r="F87" s="536"/>
      <c r="G87" s="536"/>
      <c r="H87" s="536"/>
      <c r="I87" s="536"/>
      <c r="J87" s="536"/>
    </row>
    <row r="88" spans="1:10">
      <c r="A88" s="818"/>
      <c r="B88" s="539" t="s">
        <v>23</v>
      </c>
      <c r="C88" s="538" t="s">
        <v>2451</v>
      </c>
      <c r="D88" s="542">
        <v>1</v>
      </c>
      <c r="E88" s="537" t="s">
        <v>11</v>
      </c>
      <c r="F88" s="536"/>
      <c r="G88" s="536"/>
      <c r="H88" s="536"/>
      <c r="I88" s="536"/>
      <c r="J88" s="536"/>
    </row>
    <row r="89" spans="1:10">
      <c r="A89" s="819"/>
      <c r="B89" s="539" t="s">
        <v>23</v>
      </c>
      <c r="C89" s="538" t="s">
        <v>1952</v>
      </c>
      <c r="D89" s="536" t="s">
        <v>2440</v>
      </c>
      <c r="E89" s="537" t="s">
        <v>11</v>
      </c>
      <c r="F89" s="536"/>
      <c r="G89" s="536"/>
      <c r="H89" s="536"/>
      <c r="I89" s="536"/>
      <c r="J89" s="536"/>
    </row>
    <row r="90" spans="1:10">
      <c r="A90" s="817">
        <v>29</v>
      </c>
      <c r="B90" s="539" t="s">
        <v>23</v>
      </c>
      <c r="C90" s="540" t="s">
        <v>2450</v>
      </c>
      <c r="D90" s="536"/>
      <c r="E90" s="537" t="s">
        <v>11</v>
      </c>
      <c r="F90" s="536"/>
      <c r="G90" s="536"/>
      <c r="H90" s="536"/>
      <c r="I90" s="536" t="s">
        <v>2449</v>
      </c>
      <c r="J90" s="536"/>
    </row>
    <row r="91" spans="1:10">
      <c r="A91" s="818"/>
      <c r="B91" s="539" t="s">
        <v>23</v>
      </c>
      <c r="C91" s="538" t="s">
        <v>2448</v>
      </c>
      <c r="D91" s="536" t="s">
        <v>2445</v>
      </c>
      <c r="E91" s="537" t="s">
        <v>11</v>
      </c>
      <c r="F91" s="536"/>
      <c r="G91" s="536"/>
      <c r="H91" s="536"/>
      <c r="I91" s="536"/>
      <c r="J91" s="536"/>
    </row>
    <row r="92" spans="1:10">
      <c r="A92" s="818"/>
      <c r="B92" s="539" t="s">
        <v>23</v>
      </c>
      <c r="C92" s="538" t="s">
        <v>2447</v>
      </c>
      <c r="D92" s="536" t="s">
        <v>2443</v>
      </c>
      <c r="E92" s="537" t="s">
        <v>11</v>
      </c>
      <c r="F92" s="536"/>
      <c r="G92" s="536"/>
      <c r="H92" s="536"/>
      <c r="I92" s="536"/>
      <c r="J92" s="536"/>
    </row>
    <row r="93" spans="1:10">
      <c r="A93" s="818"/>
      <c r="B93" s="539" t="s">
        <v>23</v>
      </c>
      <c r="C93" s="538" t="s">
        <v>2446</v>
      </c>
      <c r="D93" s="536" t="s">
        <v>2445</v>
      </c>
      <c r="E93" s="537" t="s">
        <v>11</v>
      </c>
      <c r="F93" s="536"/>
      <c r="G93" s="536"/>
      <c r="H93" s="536"/>
      <c r="I93" s="536"/>
      <c r="J93" s="536"/>
    </row>
    <row r="94" spans="1:10">
      <c r="A94" s="818"/>
      <c r="B94" s="539" t="s">
        <v>23</v>
      </c>
      <c r="C94" s="538" t="s">
        <v>2444</v>
      </c>
      <c r="D94" s="536" t="s">
        <v>2443</v>
      </c>
      <c r="E94" s="537" t="s">
        <v>11</v>
      </c>
      <c r="F94" s="536"/>
      <c r="G94" s="536"/>
      <c r="H94" s="536"/>
      <c r="I94" s="536"/>
      <c r="J94" s="536"/>
    </row>
    <row r="95" spans="1:10">
      <c r="A95" s="819"/>
      <c r="B95" s="539" t="s">
        <v>23</v>
      </c>
      <c r="C95" s="538" t="s">
        <v>1952</v>
      </c>
      <c r="D95" s="536" t="s">
        <v>2440</v>
      </c>
      <c r="E95" s="537" t="s">
        <v>11</v>
      </c>
      <c r="F95" s="536"/>
      <c r="G95" s="536"/>
      <c r="H95" s="536"/>
      <c r="I95" s="536"/>
      <c r="J95" s="536"/>
    </row>
    <row r="96" spans="1:10" ht="17.25" customHeight="1">
      <c r="A96" s="817">
        <v>30</v>
      </c>
      <c r="B96" s="539" t="s">
        <v>23</v>
      </c>
      <c r="C96" s="540" t="s">
        <v>2442</v>
      </c>
      <c r="D96" s="536"/>
      <c r="E96" s="537" t="s">
        <v>11</v>
      </c>
      <c r="F96" s="536"/>
      <c r="G96" s="536"/>
      <c r="H96" s="536"/>
      <c r="I96" s="541" t="s">
        <v>2441</v>
      </c>
      <c r="J96" s="536"/>
    </row>
    <row r="97" spans="1:10">
      <c r="A97" s="818"/>
      <c r="B97" s="539" t="s">
        <v>23</v>
      </c>
      <c r="C97" s="538" t="s">
        <v>1495</v>
      </c>
      <c r="D97" s="536"/>
      <c r="E97" s="537" t="s">
        <v>11</v>
      </c>
      <c r="F97" s="536"/>
      <c r="G97" s="536"/>
      <c r="H97" s="536"/>
      <c r="I97" s="536"/>
      <c r="J97" s="536"/>
    </row>
    <row r="98" spans="1:10">
      <c r="A98" s="818"/>
      <c r="B98" s="539" t="s">
        <v>23</v>
      </c>
      <c r="C98" s="538" t="s">
        <v>1496</v>
      </c>
      <c r="D98" s="536"/>
      <c r="E98" s="537" t="s">
        <v>11</v>
      </c>
      <c r="F98" s="536"/>
      <c r="G98" s="536"/>
      <c r="H98" s="536"/>
      <c r="I98" s="536"/>
      <c r="J98" s="536"/>
    </row>
    <row r="99" spans="1:10">
      <c r="A99" s="818"/>
      <c r="B99" s="539" t="s">
        <v>23</v>
      </c>
      <c r="C99" s="538" t="s">
        <v>2437</v>
      </c>
      <c r="D99" s="536"/>
      <c r="E99" s="537" t="s">
        <v>11</v>
      </c>
      <c r="F99" s="536"/>
      <c r="G99" s="536"/>
      <c r="H99" s="536"/>
      <c r="I99" s="536"/>
      <c r="J99" s="536"/>
    </row>
    <row r="100" spans="1:10">
      <c r="A100" s="818"/>
      <c r="B100" s="539" t="s">
        <v>23</v>
      </c>
      <c r="C100" s="538" t="s">
        <v>2436</v>
      </c>
      <c r="D100" s="536"/>
      <c r="E100" s="537" t="s">
        <v>11</v>
      </c>
      <c r="F100" s="536"/>
      <c r="G100" s="536"/>
      <c r="H100" s="536"/>
      <c r="I100" s="536"/>
      <c r="J100" s="536"/>
    </row>
    <row r="101" spans="1:10">
      <c r="A101" s="818"/>
      <c r="B101" s="539" t="s">
        <v>23</v>
      </c>
      <c r="C101" s="538" t="s">
        <v>2435</v>
      </c>
      <c r="D101" s="536"/>
      <c r="E101" s="537" t="s">
        <v>11</v>
      </c>
      <c r="F101" s="536"/>
      <c r="G101" s="536"/>
      <c r="H101" s="536"/>
      <c r="I101" s="536"/>
      <c r="J101" s="536"/>
    </row>
    <row r="102" spans="1:10">
      <c r="A102" s="818"/>
      <c r="B102" s="539" t="s">
        <v>23</v>
      </c>
      <c r="C102" s="538" t="s">
        <v>2434</v>
      </c>
      <c r="D102" s="536"/>
      <c r="E102" s="537" t="s">
        <v>11</v>
      </c>
      <c r="F102" s="536"/>
      <c r="G102" s="536"/>
      <c r="H102" s="536"/>
      <c r="I102" s="536"/>
      <c r="J102" s="536"/>
    </row>
    <row r="103" spans="1:10">
      <c r="A103" s="818"/>
      <c r="B103" s="539" t="s">
        <v>23</v>
      </c>
      <c r="C103" s="538" t="s">
        <v>2433</v>
      </c>
      <c r="D103" s="536"/>
      <c r="E103" s="537" t="s">
        <v>11</v>
      </c>
      <c r="F103" s="536"/>
      <c r="G103" s="536"/>
      <c r="H103" s="536"/>
      <c r="I103" s="536"/>
      <c r="J103" s="536"/>
    </row>
    <row r="104" spans="1:10">
      <c r="A104" s="818"/>
      <c r="B104" s="539" t="s">
        <v>23</v>
      </c>
      <c r="C104" s="538" t="s">
        <v>2432</v>
      </c>
      <c r="D104" s="536"/>
      <c r="E104" s="537" t="s">
        <v>11</v>
      </c>
      <c r="F104" s="536"/>
      <c r="G104" s="536"/>
      <c r="H104" s="536"/>
      <c r="I104" s="536"/>
      <c r="J104" s="536"/>
    </row>
    <row r="105" spans="1:10">
      <c r="A105" s="818"/>
      <c r="B105" s="539" t="s">
        <v>23</v>
      </c>
      <c r="C105" s="538" t="s">
        <v>2431</v>
      </c>
      <c r="D105" s="536"/>
      <c r="E105" s="537" t="s">
        <v>11</v>
      </c>
      <c r="F105" s="536"/>
      <c r="G105" s="536"/>
      <c r="H105" s="536"/>
      <c r="I105" s="536"/>
      <c r="J105" s="536"/>
    </row>
    <row r="106" spans="1:10">
      <c r="A106" s="818"/>
      <c r="B106" s="539" t="s">
        <v>23</v>
      </c>
      <c r="C106" s="538" t="s">
        <v>2430</v>
      </c>
      <c r="D106" s="536"/>
      <c r="E106" s="537" t="s">
        <v>11</v>
      </c>
      <c r="F106" s="536"/>
      <c r="G106" s="536"/>
      <c r="H106" s="536"/>
      <c r="I106" s="536"/>
      <c r="J106" s="536"/>
    </row>
    <row r="107" spans="1:10">
      <c r="A107" s="818"/>
      <c r="B107" s="539" t="s">
        <v>23</v>
      </c>
      <c r="C107" s="538" t="s">
        <v>2429</v>
      </c>
      <c r="D107" s="536"/>
      <c r="E107" s="537" t="s">
        <v>11</v>
      </c>
      <c r="F107" s="536"/>
      <c r="G107" s="536"/>
      <c r="H107" s="536"/>
      <c r="I107" s="536"/>
      <c r="J107" s="536"/>
    </row>
    <row r="108" spans="1:10">
      <c r="A108" s="818"/>
      <c r="B108" s="539" t="s">
        <v>23</v>
      </c>
      <c r="C108" s="538" t="s">
        <v>2428</v>
      </c>
      <c r="D108" s="536"/>
      <c r="E108" s="537" t="s">
        <v>11</v>
      </c>
      <c r="F108" s="536"/>
      <c r="G108" s="536"/>
      <c r="H108" s="536"/>
      <c r="I108" s="536"/>
      <c r="J108" s="536"/>
    </row>
    <row r="109" spans="1:10">
      <c r="A109" s="818"/>
      <c r="B109" s="539" t="s">
        <v>23</v>
      </c>
      <c r="C109" s="538" t="s">
        <v>2427</v>
      </c>
      <c r="D109" s="536"/>
      <c r="E109" s="537" t="s">
        <v>11</v>
      </c>
      <c r="F109" s="536"/>
      <c r="G109" s="536"/>
      <c r="H109" s="536"/>
      <c r="I109" s="536"/>
      <c r="J109" s="536"/>
    </row>
    <row r="110" spans="1:10">
      <c r="A110" s="818"/>
      <c r="B110" s="539" t="s">
        <v>23</v>
      </c>
      <c r="C110" s="538" t="s">
        <v>2426</v>
      </c>
      <c r="D110" s="536"/>
      <c r="E110" s="537" t="s">
        <v>11</v>
      </c>
      <c r="F110" s="536"/>
      <c r="G110" s="536"/>
      <c r="H110" s="536"/>
      <c r="I110" s="536"/>
      <c r="J110" s="536"/>
    </row>
    <row r="111" spans="1:10">
      <c r="A111" s="818"/>
      <c r="B111" s="539" t="s">
        <v>23</v>
      </c>
      <c r="C111" s="538" t="s">
        <v>2425</v>
      </c>
      <c r="D111" s="536"/>
      <c r="E111" s="537" t="s">
        <v>11</v>
      </c>
      <c r="F111" s="536"/>
      <c r="G111" s="536"/>
      <c r="H111" s="536"/>
      <c r="I111" s="536"/>
      <c r="J111" s="536"/>
    </row>
    <row r="112" spans="1:10">
      <c r="A112" s="818"/>
      <c r="B112" s="539" t="s">
        <v>23</v>
      </c>
      <c r="C112" s="538" t="s">
        <v>2424</v>
      </c>
      <c r="D112" s="536"/>
      <c r="E112" s="537" t="s">
        <v>11</v>
      </c>
      <c r="F112" s="536"/>
      <c r="G112" s="536"/>
      <c r="H112" s="536"/>
      <c r="I112" s="536"/>
      <c r="J112" s="536"/>
    </row>
    <row r="113" spans="1:10">
      <c r="A113" s="818"/>
      <c r="B113" s="539" t="s">
        <v>23</v>
      </c>
      <c r="C113" s="538" t="s">
        <v>2423</v>
      </c>
      <c r="D113" s="536"/>
      <c r="E113" s="537" t="s">
        <v>11</v>
      </c>
      <c r="F113" s="536"/>
      <c r="G113" s="536"/>
      <c r="H113" s="536"/>
      <c r="I113" s="536"/>
      <c r="J113" s="536"/>
    </row>
    <row r="114" spans="1:10">
      <c r="A114" s="818"/>
      <c r="B114" s="539" t="s">
        <v>23</v>
      </c>
      <c r="C114" s="538" t="s">
        <v>2422</v>
      </c>
      <c r="D114" s="536"/>
      <c r="E114" s="537" t="s">
        <v>11</v>
      </c>
      <c r="F114" s="536"/>
      <c r="G114" s="536"/>
      <c r="H114" s="536"/>
      <c r="I114" s="536"/>
      <c r="J114" s="536"/>
    </row>
    <row r="115" spans="1:10">
      <c r="A115" s="818"/>
      <c r="B115" s="539" t="s">
        <v>23</v>
      </c>
      <c r="C115" s="538" t="s">
        <v>2421</v>
      </c>
      <c r="D115" s="536"/>
      <c r="E115" s="537" t="s">
        <v>11</v>
      </c>
      <c r="F115" s="536"/>
      <c r="G115" s="536"/>
      <c r="H115" s="536"/>
      <c r="I115" s="536"/>
      <c r="J115" s="536"/>
    </row>
    <row r="116" spans="1:10">
      <c r="A116" s="818"/>
      <c r="B116" s="539" t="s">
        <v>23</v>
      </c>
      <c r="C116" s="538" t="s">
        <v>2420</v>
      </c>
      <c r="D116" s="536"/>
      <c r="E116" s="537" t="s">
        <v>11</v>
      </c>
      <c r="F116" s="536"/>
      <c r="G116" s="536"/>
      <c r="H116" s="536"/>
      <c r="I116" s="536"/>
      <c r="J116" s="536"/>
    </row>
    <row r="117" spans="1:10">
      <c r="A117" s="818"/>
      <c r="B117" s="539" t="s">
        <v>23</v>
      </c>
      <c r="C117" s="538" t="s">
        <v>2419</v>
      </c>
      <c r="D117" s="536"/>
      <c r="E117" s="537" t="s">
        <v>11</v>
      </c>
      <c r="F117" s="536"/>
      <c r="G117" s="536"/>
      <c r="H117" s="536"/>
      <c r="I117" s="536"/>
      <c r="J117" s="536"/>
    </row>
    <row r="118" spans="1:10">
      <c r="A118" s="818"/>
      <c r="B118" s="539" t="s">
        <v>23</v>
      </c>
      <c r="C118" s="538" t="s">
        <v>2418</v>
      </c>
      <c r="D118" s="536"/>
      <c r="E118" s="537" t="s">
        <v>11</v>
      </c>
      <c r="F118" s="536"/>
      <c r="G118" s="536"/>
      <c r="H118" s="536"/>
      <c r="I118" s="536"/>
      <c r="J118" s="536"/>
    </row>
    <row r="119" spans="1:10">
      <c r="A119" s="818"/>
      <c r="B119" s="539" t="s">
        <v>23</v>
      </c>
      <c r="C119" s="538" t="s">
        <v>2417</v>
      </c>
      <c r="D119" s="536"/>
      <c r="E119" s="537" t="s">
        <v>11</v>
      </c>
      <c r="F119" s="536"/>
      <c r="G119" s="536"/>
      <c r="H119" s="536"/>
      <c r="I119" s="536"/>
      <c r="J119" s="536"/>
    </row>
    <row r="120" spans="1:10">
      <c r="A120" s="818"/>
      <c r="B120" s="539" t="s">
        <v>23</v>
      </c>
      <c r="C120" s="538" t="s">
        <v>2416</v>
      </c>
      <c r="D120" s="536"/>
      <c r="E120" s="537" t="s">
        <v>11</v>
      </c>
      <c r="F120" s="536"/>
      <c r="G120" s="536"/>
      <c r="H120" s="536"/>
      <c r="I120" s="536"/>
      <c r="J120" s="536"/>
    </row>
    <row r="121" spans="1:10">
      <c r="A121" s="818"/>
      <c r="B121" s="539" t="s">
        <v>23</v>
      </c>
      <c r="C121" s="538" t="s">
        <v>2415</v>
      </c>
      <c r="D121" s="536"/>
      <c r="E121" s="537" t="s">
        <v>11</v>
      </c>
      <c r="F121" s="536"/>
      <c r="G121" s="536"/>
      <c r="H121" s="536"/>
      <c r="I121" s="536"/>
      <c r="J121" s="536"/>
    </row>
    <row r="122" spans="1:10">
      <c r="A122" s="818"/>
      <c r="B122" s="539" t="s">
        <v>23</v>
      </c>
      <c r="C122" s="538" t="s">
        <v>2414</v>
      </c>
      <c r="D122" s="536"/>
      <c r="E122" s="537" t="s">
        <v>11</v>
      </c>
      <c r="F122" s="536"/>
      <c r="G122" s="536"/>
      <c r="H122" s="536"/>
      <c r="I122" s="536"/>
      <c r="J122" s="536"/>
    </row>
    <row r="123" spans="1:10">
      <c r="A123" s="818"/>
      <c r="B123" s="539" t="s">
        <v>23</v>
      </c>
      <c r="C123" s="538" t="s">
        <v>2413</v>
      </c>
      <c r="D123" s="536"/>
      <c r="E123" s="537" t="s">
        <v>11</v>
      </c>
      <c r="F123" s="536"/>
      <c r="G123" s="536"/>
      <c r="H123" s="536"/>
      <c r="I123" s="536"/>
      <c r="J123" s="536"/>
    </row>
    <row r="124" spans="1:10">
      <c r="A124" s="818"/>
      <c r="B124" s="539" t="s">
        <v>23</v>
      </c>
      <c r="C124" s="538" t="s">
        <v>2412</v>
      </c>
      <c r="D124" s="536"/>
      <c r="E124" s="537" t="s">
        <v>11</v>
      </c>
      <c r="F124" s="536"/>
      <c r="G124" s="536"/>
      <c r="H124" s="536"/>
      <c r="I124" s="536"/>
      <c r="J124" s="536"/>
    </row>
    <row r="125" spans="1:10">
      <c r="A125" s="818"/>
      <c r="B125" s="539" t="s">
        <v>23</v>
      </c>
      <c r="C125" s="538" t="s">
        <v>2411</v>
      </c>
      <c r="D125" s="536"/>
      <c r="E125" s="537" t="s">
        <v>11</v>
      </c>
      <c r="F125" s="536"/>
      <c r="G125" s="536"/>
      <c r="H125" s="536"/>
      <c r="I125" s="536"/>
      <c r="J125" s="536"/>
    </row>
    <row r="126" spans="1:10">
      <c r="A126" s="818"/>
      <c r="B126" s="539" t="s">
        <v>23</v>
      </c>
      <c r="C126" s="538" t="s">
        <v>2410</v>
      </c>
      <c r="D126" s="536"/>
      <c r="E126" s="537" t="s">
        <v>11</v>
      </c>
      <c r="F126" s="536"/>
      <c r="G126" s="536"/>
      <c r="H126" s="536"/>
      <c r="I126" s="536"/>
      <c r="J126" s="536"/>
    </row>
    <row r="127" spans="1:10">
      <c r="A127" s="819"/>
      <c r="B127" s="539" t="s">
        <v>23</v>
      </c>
      <c r="C127" s="538" t="s">
        <v>1952</v>
      </c>
      <c r="D127" s="536" t="s">
        <v>2440</v>
      </c>
      <c r="E127" s="537" t="s">
        <v>11</v>
      </c>
      <c r="F127" s="536"/>
      <c r="G127" s="536"/>
      <c r="H127" s="536"/>
      <c r="I127" s="536"/>
      <c r="J127" s="536"/>
    </row>
    <row r="128" spans="1:10" ht="17.25" customHeight="1">
      <c r="A128" s="817">
        <v>31</v>
      </c>
      <c r="B128" s="539" t="s">
        <v>23</v>
      </c>
      <c r="C128" s="540" t="s">
        <v>2439</v>
      </c>
      <c r="D128" s="536"/>
      <c r="E128" s="537" t="s">
        <v>11</v>
      </c>
      <c r="F128" s="536"/>
      <c r="G128" s="536"/>
      <c r="H128" s="536"/>
      <c r="I128" s="541" t="s">
        <v>2438</v>
      </c>
      <c r="J128" s="536"/>
    </row>
    <row r="129" spans="1:10">
      <c r="A129" s="818"/>
      <c r="B129" s="539" t="s">
        <v>23</v>
      </c>
      <c r="C129" s="538" t="s">
        <v>1495</v>
      </c>
      <c r="D129" s="536"/>
      <c r="E129" s="537" t="s">
        <v>11</v>
      </c>
      <c r="F129" s="536"/>
      <c r="G129" s="536"/>
      <c r="H129" s="536"/>
      <c r="I129" s="536"/>
      <c r="J129" s="536"/>
    </row>
    <row r="130" spans="1:10">
      <c r="A130" s="818"/>
      <c r="B130" s="539" t="s">
        <v>23</v>
      </c>
      <c r="C130" s="538" t="s">
        <v>1496</v>
      </c>
      <c r="D130" s="536"/>
      <c r="E130" s="537" t="s">
        <v>11</v>
      </c>
      <c r="F130" s="536"/>
      <c r="G130" s="536"/>
      <c r="H130" s="536"/>
      <c r="I130" s="536"/>
      <c r="J130" s="536"/>
    </row>
    <row r="131" spans="1:10">
      <c r="A131" s="818"/>
      <c r="B131" s="539" t="s">
        <v>23</v>
      </c>
      <c r="C131" s="538" t="s">
        <v>2437</v>
      </c>
      <c r="D131" s="536"/>
      <c r="E131" s="537" t="s">
        <v>11</v>
      </c>
      <c r="F131" s="536"/>
      <c r="G131" s="536"/>
      <c r="H131" s="536"/>
      <c r="I131" s="536"/>
      <c r="J131" s="536"/>
    </row>
    <row r="132" spans="1:10">
      <c r="A132" s="818"/>
      <c r="B132" s="539" t="s">
        <v>23</v>
      </c>
      <c r="C132" s="538" t="s">
        <v>2436</v>
      </c>
      <c r="D132" s="536"/>
      <c r="E132" s="537" t="s">
        <v>11</v>
      </c>
      <c r="F132" s="536"/>
      <c r="G132" s="536"/>
      <c r="H132" s="536"/>
      <c r="I132" s="536"/>
      <c r="J132" s="536"/>
    </row>
    <row r="133" spans="1:10">
      <c r="A133" s="818"/>
      <c r="B133" s="539" t="s">
        <v>23</v>
      </c>
      <c r="C133" s="538" t="s">
        <v>2435</v>
      </c>
      <c r="D133" s="536"/>
      <c r="E133" s="537" t="s">
        <v>11</v>
      </c>
      <c r="F133" s="536"/>
      <c r="G133" s="536"/>
      <c r="H133" s="536"/>
      <c r="I133" s="536"/>
      <c r="J133" s="536"/>
    </row>
    <row r="134" spans="1:10">
      <c r="A134" s="818"/>
      <c r="B134" s="539" t="s">
        <v>23</v>
      </c>
      <c r="C134" s="538" t="s">
        <v>2434</v>
      </c>
      <c r="D134" s="536"/>
      <c r="E134" s="537" t="s">
        <v>11</v>
      </c>
      <c r="F134" s="536"/>
      <c r="G134" s="536"/>
      <c r="H134" s="536"/>
      <c r="I134" s="536"/>
      <c r="J134" s="536"/>
    </row>
    <row r="135" spans="1:10">
      <c r="A135" s="818"/>
      <c r="B135" s="539" t="s">
        <v>23</v>
      </c>
      <c r="C135" s="538" t="s">
        <v>2433</v>
      </c>
      <c r="D135" s="536"/>
      <c r="E135" s="537" t="s">
        <v>11</v>
      </c>
      <c r="F135" s="536"/>
      <c r="G135" s="536"/>
      <c r="H135" s="536"/>
      <c r="I135" s="536"/>
      <c r="J135" s="536"/>
    </row>
    <row r="136" spans="1:10">
      <c r="A136" s="818"/>
      <c r="B136" s="539" t="s">
        <v>23</v>
      </c>
      <c r="C136" s="538" t="s">
        <v>2432</v>
      </c>
      <c r="D136" s="536"/>
      <c r="E136" s="537" t="s">
        <v>11</v>
      </c>
      <c r="F136" s="536"/>
      <c r="G136" s="536"/>
      <c r="H136" s="536"/>
      <c r="I136" s="536"/>
      <c r="J136" s="536"/>
    </row>
    <row r="137" spans="1:10">
      <c r="A137" s="818"/>
      <c r="B137" s="539" t="s">
        <v>23</v>
      </c>
      <c r="C137" s="538" t="s">
        <v>2431</v>
      </c>
      <c r="D137" s="536"/>
      <c r="E137" s="537" t="s">
        <v>11</v>
      </c>
      <c r="F137" s="536"/>
      <c r="G137" s="536"/>
      <c r="H137" s="536"/>
      <c r="I137" s="536"/>
      <c r="J137" s="536"/>
    </row>
    <row r="138" spans="1:10">
      <c r="A138" s="818"/>
      <c r="B138" s="539" t="s">
        <v>23</v>
      </c>
      <c r="C138" s="538" t="s">
        <v>2430</v>
      </c>
      <c r="D138" s="536"/>
      <c r="E138" s="537" t="s">
        <v>11</v>
      </c>
      <c r="F138" s="536"/>
      <c r="G138" s="536"/>
      <c r="H138" s="536"/>
      <c r="I138" s="536"/>
      <c r="J138" s="536"/>
    </row>
    <row r="139" spans="1:10">
      <c r="A139" s="818"/>
      <c r="B139" s="539" t="s">
        <v>23</v>
      </c>
      <c r="C139" s="538" t="s">
        <v>2429</v>
      </c>
      <c r="D139" s="536"/>
      <c r="E139" s="537" t="s">
        <v>11</v>
      </c>
      <c r="F139" s="536"/>
      <c r="G139" s="536"/>
      <c r="H139" s="536"/>
      <c r="I139" s="536"/>
      <c r="J139" s="536"/>
    </row>
    <row r="140" spans="1:10">
      <c r="A140" s="818"/>
      <c r="B140" s="539" t="s">
        <v>23</v>
      </c>
      <c r="C140" s="538" t="s">
        <v>2428</v>
      </c>
      <c r="D140" s="536"/>
      <c r="E140" s="537" t="s">
        <v>11</v>
      </c>
      <c r="F140" s="536"/>
      <c r="G140" s="536"/>
      <c r="H140" s="536"/>
      <c r="I140" s="536"/>
      <c r="J140" s="536"/>
    </row>
    <row r="141" spans="1:10">
      <c r="A141" s="818"/>
      <c r="B141" s="539" t="s">
        <v>23</v>
      </c>
      <c r="C141" s="538" t="s">
        <v>2427</v>
      </c>
      <c r="D141" s="536"/>
      <c r="E141" s="537" t="s">
        <v>11</v>
      </c>
      <c r="F141" s="536"/>
      <c r="G141" s="536"/>
      <c r="H141" s="536"/>
      <c r="I141" s="536"/>
      <c r="J141" s="536"/>
    </row>
    <row r="142" spans="1:10">
      <c r="A142" s="818"/>
      <c r="B142" s="539" t="s">
        <v>23</v>
      </c>
      <c r="C142" s="538" t="s">
        <v>2426</v>
      </c>
      <c r="D142" s="536"/>
      <c r="E142" s="537" t="s">
        <v>11</v>
      </c>
      <c r="F142" s="536"/>
      <c r="G142" s="536"/>
      <c r="H142" s="536"/>
      <c r="I142" s="536"/>
      <c r="J142" s="536"/>
    </row>
    <row r="143" spans="1:10">
      <c r="A143" s="818"/>
      <c r="B143" s="539" t="s">
        <v>23</v>
      </c>
      <c r="C143" s="538" t="s">
        <v>2425</v>
      </c>
      <c r="D143" s="536"/>
      <c r="E143" s="537" t="s">
        <v>11</v>
      </c>
      <c r="F143" s="536"/>
      <c r="G143" s="536"/>
      <c r="H143" s="536"/>
      <c r="I143" s="536"/>
      <c r="J143" s="536"/>
    </row>
    <row r="144" spans="1:10">
      <c r="A144" s="818"/>
      <c r="B144" s="539" t="s">
        <v>23</v>
      </c>
      <c r="C144" s="538" t="s">
        <v>2424</v>
      </c>
      <c r="D144" s="536"/>
      <c r="E144" s="537" t="s">
        <v>11</v>
      </c>
      <c r="F144" s="536"/>
      <c r="G144" s="536"/>
      <c r="H144" s="536"/>
      <c r="I144" s="536"/>
      <c r="J144" s="536"/>
    </row>
    <row r="145" spans="1:10">
      <c r="A145" s="818"/>
      <c r="B145" s="539" t="s">
        <v>23</v>
      </c>
      <c r="C145" s="538" t="s">
        <v>2423</v>
      </c>
      <c r="D145" s="536"/>
      <c r="E145" s="537" t="s">
        <v>11</v>
      </c>
      <c r="F145" s="536"/>
      <c r="G145" s="536"/>
      <c r="H145" s="536"/>
      <c r="I145" s="536"/>
      <c r="J145" s="536"/>
    </row>
    <row r="146" spans="1:10">
      <c r="A146" s="818"/>
      <c r="B146" s="539" t="s">
        <v>23</v>
      </c>
      <c r="C146" s="538" t="s">
        <v>2422</v>
      </c>
      <c r="D146" s="536"/>
      <c r="E146" s="537" t="s">
        <v>11</v>
      </c>
      <c r="F146" s="536"/>
      <c r="G146" s="536"/>
      <c r="H146" s="536"/>
      <c r="I146" s="536"/>
      <c r="J146" s="536"/>
    </row>
    <row r="147" spans="1:10">
      <c r="A147" s="818"/>
      <c r="B147" s="539" t="s">
        <v>23</v>
      </c>
      <c r="C147" s="538" t="s">
        <v>2421</v>
      </c>
      <c r="D147" s="536"/>
      <c r="E147" s="537" t="s">
        <v>11</v>
      </c>
      <c r="F147" s="536"/>
      <c r="G147" s="536"/>
      <c r="H147" s="536"/>
      <c r="I147" s="536"/>
      <c r="J147" s="536"/>
    </row>
    <row r="148" spans="1:10">
      <c r="A148" s="818"/>
      <c r="B148" s="539" t="s">
        <v>23</v>
      </c>
      <c r="C148" s="538" t="s">
        <v>2420</v>
      </c>
      <c r="D148" s="536"/>
      <c r="E148" s="537" t="s">
        <v>11</v>
      </c>
      <c r="F148" s="536"/>
      <c r="G148" s="536"/>
      <c r="H148" s="536"/>
      <c r="I148" s="536"/>
      <c r="J148" s="536"/>
    </row>
    <row r="149" spans="1:10">
      <c r="A149" s="818"/>
      <c r="B149" s="539" t="s">
        <v>23</v>
      </c>
      <c r="C149" s="538" t="s">
        <v>2419</v>
      </c>
      <c r="D149" s="536"/>
      <c r="E149" s="537" t="s">
        <v>11</v>
      </c>
      <c r="F149" s="536"/>
      <c r="G149" s="536"/>
      <c r="H149" s="536"/>
      <c r="I149" s="536"/>
      <c r="J149" s="536"/>
    </row>
    <row r="150" spans="1:10">
      <c r="A150" s="818"/>
      <c r="B150" s="539" t="s">
        <v>23</v>
      </c>
      <c r="C150" s="538" t="s">
        <v>2418</v>
      </c>
      <c r="D150" s="536"/>
      <c r="E150" s="537" t="s">
        <v>11</v>
      </c>
      <c r="F150" s="536"/>
      <c r="G150" s="536"/>
      <c r="H150" s="536"/>
      <c r="I150" s="536"/>
      <c r="J150" s="536"/>
    </row>
    <row r="151" spans="1:10">
      <c r="A151" s="818"/>
      <c r="B151" s="539" t="s">
        <v>23</v>
      </c>
      <c r="C151" s="538" t="s">
        <v>2417</v>
      </c>
      <c r="D151" s="536"/>
      <c r="E151" s="537" t="s">
        <v>11</v>
      </c>
      <c r="F151" s="536"/>
      <c r="G151" s="536"/>
      <c r="H151" s="536"/>
      <c r="I151" s="536"/>
      <c r="J151" s="536"/>
    </row>
    <row r="152" spans="1:10">
      <c r="A152" s="818"/>
      <c r="B152" s="539" t="s">
        <v>23</v>
      </c>
      <c r="C152" s="538" t="s">
        <v>2416</v>
      </c>
      <c r="D152" s="536"/>
      <c r="E152" s="537" t="s">
        <v>11</v>
      </c>
      <c r="F152" s="536"/>
      <c r="G152" s="536"/>
      <c r="H152" s="536"/>
      <c r="I152" s="536"/>
      <c r="J152" s="536"/>
    </row>
    <row r="153" spans="1:10">
      <c r="A153" s="818"/>
      <c r="B153" s="539" t="s">
        <v>23</v>
      </c>
      <c r="C153" s="538" t="s">
        <v>2415</v>
      </c>
      <c r="D153" s="536"/>
      <c r="E153" s="537" t="s">
        <v>11</v>
      </c>
      <c r="F153" s="536"/>
      <c r="G153" s="536"/>
      <c r="H153" s="536"/>
      <c r="I153" s="536"/>
      <c r="J153" s="536"/>
    </row>
    <row r="154" spans="1:10">
      <c r="A154" s="818"/>
      <c r="B154" s="539" t="s">
        <v>23</v>
      </c>
      <c r="C154" s="538" t="s">
        <v>2414</v>
      </c>
      <c r="D154" s="536"/>
      <c r="E154" s="537" t="s">
        <v>11</v>
      </c>
      <c r="F154" s="536"/>
      <c r="G154" s="536"/>
      <c r="H154" s="536"/>
      <c r="I154" s="536"/>
      <c r="J154" s="536"/>
    </row>
    <row r="155" spans="1:10">
      <c r="A155" s="818"/>
      <c r="B155" s="539" t="s">
        <v>23</v>
      </c>
      <c r="C155" s="538" t="s">
        <v>2413</v>
      </c>
      <c r="D155" s="536"/>
      <c r="E155" s="537" t="s">
        <v>11</v>
      </c>
      <c r="F155" s="536"/>
      <c r="G155" s="536"/>
      <c r="H155" s="536"/>
      <c r="I155" s="536"/>
      <c r="J155" s="536"/>
    </row>
    <row r="156" spans="1:10">
      <c r="A156" s="818"/>
      <c r="B156" s="539" t="s">
        <v>23</v>
      </c>
      <c r="C156" s="538" t="s">
        <v>2412</v>
      </c>
      <c r="D156" s="536"/>
      <c r="E156" s="537" t="s">
        <v>11</v>
      </c>
      <c r="F156" s="536"/>
      <c r="G156" s="536"/>
      <c r="H156" s="536"/>
      <c r="I156" s="536"/>
      <c r="J156" s="536"/>
    </row>
    <row r="157" spans="1:10">
      <c r="A157" s="818"/>
      <c r="B157" s="539" t="s">
        <v>23</v>
      </c>
      <c r="C157" s="538" t="s">
        <v>2411</v>
      </c>
      <c r="D157" s="536"/>
      <c r="E157" s="537" t="s">
        <v>11</v>
      </c>
      <c r="F157" s="536"/>
      <c r="G157" s="536"/>
      <c r="H157" s="536"/>
      <c r="I157" s="536"/>
      <c r="J157" s="536"/>
    </row>
    <row r="158" spans="1:10">
      <c r="A158" s="818"/>
      <c r="B158" s="539" t="s">
        <v>23</v>
      </c>
      <c r="C158" s="538" t="s">
        <v>2410</v>
      </c>
      <c r="D158" s="536"/>
      <c r="E158" s="537" t="s">
        <v>11</v>
      </c>
      <c r="F158" s="536"/>
      <c r="G158" s="536"/>
      <c r="H158" s="536"/>
      <c r="I158" s="536"/>
      <c r="J158" s="536"/>
    </row>
    <row r="159" spans="1:10">
      <c r="A159" s="819"/>
      <c r="B159" s="539" t="s">
        <v>23</v>
      </c>
      <c r="C159" s="538" t="s">
        <v>1952</v>
      </c>
      <c r="D159" s="536" t="s">
        <v>2324</v>
      </c>
      <c r="E159" s="537" t="s">
        <v>11</v>
      </c>
      <c r="F159" s="536"/>
      <c r="G159" s="536"/>
      <c r="H159" s="536"/>
      <c r="I159" s="536"/>
      <c r="J159" s="536"/>
    </row>
    <row r="160" spans="1:10" ht="17.25" customHeight="1">
      <c r="A160" s="817">
        <v>32</v>
      </c>
      <c r="B160" s="539" t="s">
        <v>23</v>
      </c>
      <c r="C160" s="540" t="s">
        <v>2409</v>
      </c>
      <c r="D160" s="536"/>
      <c r="E160" s="537" t="s">
        <v>11</v>
      </c>
      <c r="F160" s="536"/>
      <c r="G160" s="536"/>
      <c r="H160" s="536"/>
      <c r="I160" s="541" t="s">
        <v>2408</v>
      </c>
      <c r="J160" s="536"/>
    </row>
    <row r="161" spans="1:10">
      <c r="A161" s="818"/>
      <c r="B161" s="539" t="s">
        <v>23</v>
      </c>
      <c r="C161" s="538" t="s">
        <v>2407</v>
      </c>
      <c r="D161" s="536"/>
      <c r="E161" s="537" t="s">
        <v>11</v>
      </c>
      <c r="F161" s="536"/>
      <c r="G161" s="536"/>
      <c r="H161" s="536"/>
      <c r="I161" s="536"/>
      <c r="J161" s="536"/>
    </row>
    <row r="162" spans="1:10">
      <c r="A162" s="818"/>
      <c r="B162" s="539" t="s">
        <v>23</v>
      </c>
      <c r="C162" s="538" t="s">
        <v>2406</v>
      </c>
      <c r="D162" s="536"/>
      <c r="E162" s="537" t="s">
        <v>11</v>
      </c>
      <c r="F162" s="536"/>
      <c r="G162" s="536"/>
      <c r="H162" s="536"/>
      <c r="I162" s="536"/>
      <c r="J162" s="536"/>
    </row>
    <row r="163" spans="1:10">
      <c r="A163" s="818"/>
      <c r="B163" s="539" t="s">
        <v>23</v>
      </c>
      <c r="C163" s="538" t="s">
        <v>2405</v>
      </c>
      <c r="D163" s="536"/>
      <c r="E163" s="537" t="s">
        <v>11</v>
      </c>
      <c r="F163" s="536"/>
      <c r="G163" s="536"/>
      <c r="H163" s="536"/>
      <c r="I163" s="536"/>
      <c r="J163" s="536"/>
    </row>
    <row r="164" spans="1:10">
      <c r="A164" s="818"/>
      <c r="B164" s="539" t="s">
        <v>23</v>
      </c>
      <c r="C164" s="538" t="s">
        <v>2404</v>
      </c>
      <c r="D164" s="536"/>
      <c r="E164" s="537" t="s">
        <v>11</v>
      </c>
      <c r="F164" s="536"/>
      <c r="G164" s="536"/>
      <c r="H164" s="536"/>
      <c r="I164" s="536"/>
      <c r="J164" s="536"/>
    </row>
    <row r="165" spans="1:10">
      <c r="A165" s="818"/>
      <c r="B165" s="539" t="s">
        <v>23</v>
      </c>
      <c r="C165" s="538" t="s">
        <v>2403</v>
      </c>
      <c r="D165" s="536"/>
      <c r="E165" s="537" t="s">
        <v>11</v>
      </c>
      <c r="F165" s="536"/>
      <c r="G165" s="536"/>
      <c r="H165" s="536"/>
      <c r="I165" s="536"/>
      <c r="J165" s="536"/>
    </row>
    <row r="166" spans="1:10">
      <c r="A166" s="818"/>
      <c r="B166" s="539" t="s">
        <v>23</v>
      </c>
      <c r="C166" s="538" t="s">
        <v>2402</v>
      </c>
      <c r="D166" s="536"/>
      <c r="E166" s="537" t="s">
        <v>11</v>
      </c>
      <c r="F166" s="536"/>
      <c r="G166" s="536"/>
      <c r="H166" s="536"/>
      <c r="I166" s="536"/>
      <c r="J166" s="536"/>
    </row>
    <row r="167" spans="1:10">
      <c r="A167" s="818"/>
      <c r="B167" s="539" t="s">
        <v>23</v>
      </c>
      <c r="C167" s="538" t="s">
        <v>2401</v>
      </c>
      <c r="D167" s="536"/>
      <c r="E167" s="537" t="s">
        <v>11</v>
      </c>
      <c r="F167" s="536"/>
      <c r="G167" s="536"/>
      <c r="H167" s="536"/>
      <c r="I167" s="536"/>
      <c r="J167" s="536"/>
    </row>
    <row r="168" spans="1:10">
      <c r="A168" s="818"/>
      <c r="B168" s="539" t="s">
        <v>23</v>
      </c>
      <c r="C168" s="538" t="s">
        <v>2400</v>
      </c>
      <c r="D168" s="536"/>
      <c r="E168" s="537" t="s">
        <v>11</v>
      </c>
      <c r="F168" s="536"/>
      <c r="G168" s="536"/>
      <c r="H168" s="536"/>
      <c r="I168" s="536"/>
      <c r="J168" s="536"/>
    </row>
    <row r="169" spans="1:10">
      <c r="A169" s="818"/>
      <c r="B169" s="539" t="s">
        <v>23</v>
      </c>
      <c r="C169" s="538" t="s">
        <v>2399</v>
      </c>
      <c r="D169" s="536"/>
      <c r="E169" s="537" t="s">
        <v>11</v>
      </c>
      <c r="F169" s="536"/>
      <c r="G169" s="536"/>
      <c r="H169" s="536"/>
      <c r="I169" s="536"/>
      <c r="J169" s="536"/>
    </row>
    <row r="170" spans="1:10">
      <c r="A170" s="818"/>
      <c r="B170" s="539" t="s">
        <v>23</v>
      </c>
      <c r="C170" s="538" t="s">
        <v>2398</v>
      </c>
      <c r="D170" s="536"/>
      <c r="E170" s="537" t="s">
        <v>11</v>
      </c>
      <c r="F170" s="536"/>
      <c r="G170" s="536"/>
      <c r="H170" s="536"/>
      <c r="I170" s="536"/>
      <c r="J170" s="536"/>
    </row>
    <row r="171" spans="1:10">
      <c r="A171" s="818"/>
      <c r="B171" s="539" t="s">
        <v>23</v>
      </c>
      <c r="C171" s="538" t="s">
        <v>2397</v>
      </c>
      <c r="D171" s="536"/>
      <c r="E171" s="537" t="s">
        <v>11</v>
      </c>
      <c r="F171" s="536"/>
      <c r="G171" s="536"/>
      <c r="H171" s="536"/>
      <c r="I171" s="536"/>
      <c r="J171" s="536"/>
    </row>
    <row r="172" spans="1:10">
      <c r="A172" s="818"/>
      <c r="B172" s="539" t="s">
        <v>23</v>
      </c>
      <c r="C172" s="538" t="s">
        <v>2396</v>
      </c>
      <c r="D172" s="536"/>
      <c r="E172" s="537" t="s">
        <v>11</v>
      </c>
      <c r="F172" s="536"/>
      <c r="G172" s="536"/>
      <c r="H172" s="536"/>
      <c r="I172" s="536"/>
      <c r="J172" s="536"/>
    </row>
    <row r="173" spans="1:10">
      <c r="A173" s="818"/>
      <c r="B173" s="539" t="s">
        <v>23</v>
      </c>
      <c r="C173" s="538" t="s">
        <v>2395</v>
      </c>
      <c r="D173" s="536"/>
      <c r="E173" s="537" t="s">
        <v>11</v>
      </c>
      <c r="F173" s="536"/>
      <c r="G173" s="536"/>
      <c r="H173" s="536"/>
      <c r="I173" s="536"/>
      <c r="J173" s="536"/>
    </row>
    <row r="174" spans="1:10">
      <c r="A174" s="818"/>
      <c r="B174" s="539" t="s">
        <v>23</v>
      </c>
      <c r="C174" s="538" t="s">
        <v>2394</v>
      </c>
      <c r="D174" s="536"/>
      <c r="E174" s="537" t="s">
        <v>11</v>
      </c>
      <c r="F174" s="536"/>
      <c r="G174" s="536"/>
      <c r="H174" s="536"/>
      <c r="I174" s="536"/>
      <c r="J174" s="536"/>
    </row>
    <row r="175" spans="1:10">
      <c r="A175" s="818"/>
      <c r="B175" s="539" t="s">
        <v>23</v>
      </c>
      <c r="C175" s="538" t="s">
        <v>2393</v>
      </c>
      <c r="D175" s="536"/>
      <c r="E175" s="537" t="s">
        <v>11</v>
      </c>
      <c r="F175" s="536"/>
      <c r="G175" s="536"/>
      <c r="H175" s="536"/>
      <c r="I175" s="536"/>
      <c r="J175" s="536"/>
    </row>
    <row r="176" spans="1:10">
      <c r="A176" s="818"/>
      <c r="B176" s="539" t="s">
        <v>23</v>
      </c>
      <c r="C176" s="538" t="s">
        <v>2392</v>
      </c>
      <c r="D176" s="536"/>
      <c r="E176" s="537" t="s">
        <v>11</v>
      </c>
      <c r="F176" s="536"/>
      <c r="G176" s="536"/>
      <c r="H176" s="536"/>
      <c r="I176" s="536"/>
      <c r="J176" s="536"/>
    </row>
    <row r="177" spans="1:10">
      <c r="A177" s="818"/>
      <c r="B177" s="539" t="s">
        <v>23</v>
      </c>
      <c r="C177" s="538" t="s">
        <v>2391</v>
      </c>
      <c r="D177" s="536"/>
      <c r="E177" s="537" t="s">
        <v>11</v>
      </c>
      <c r="F177" s="536"/>
      <c r="G177" s="536"/>
      <c r="H177" s="536"/>
      <c r="I177" s="536"/>
      <c r="J177" s="536"/>
    </row>
    <row r="178" spans="1:10">
      <c r="A178" s="818"/>
      <c r="B178" s="539" t="s">
        <v>23</v>
      </c>
      <c r="C178" s="538" t="s">
        <v>2390</v>
      </c>
      <c r="D178" s="536"/>
      <c r="E178" s="537" t="s">
        <v>11</v>
      </c>
      <c r="F178" s="536"/>
      <c r="G178" s="536"/>
      <c r="H178" s="536"/>
      <c r="I178" s="536"/>
      <c r="J178" s="536"/>
    </row>
    <row r="179" spans="1:10">
      <c r="A179" s="818"/>
      <c r="B179" s="539" t="s">
        <v>23</v>
      </c>
      <c r="C179" s="538" t="s">
        <v>2389</v>
      </c>
      <c r="D179" s="536"/>
      <c r="E179" s="537" t="s">
        <v>11</v>
      </c>
      <c r="F179" s="536"/>
      <c r="G179" s="536"/>
      <c r="H179" s="536"/>
      <c r="I179" s="536"/>
      <c r="J179" s="536"/>
    </row>
    <row r="180" spans="1:10">
      <c r="A180" s="818"/>
      <c r="B180" s="539" t="s">
        <v>23</v>
      </c>
      <c r="C180" s="538" t="s">
        <v>2388</v>
      </c>
      <c r="D180" s="536"/>
      <c r="E180" s="537" t="s">
        <v>11</v>
      </c>
      <c r="F180" s="536"/>
      <c r="G180" s="536"/>
      <c r="H180" s="536"/>
      <c r="I180" s="536"/>
      <c r="J180" s="536"/>
    </row>
    <row r="181" spans="1:10">
      <c r="A181" s="818"/>
      <c r="B181" s="539" t="s">
        <v>23</v>
      </c>
      <c r="C181" s="538" t="s">
        <v>2387</v>
      </c>
      <c r="D181" s="536"/>
      <c r="E181" s="537" t="s">
        <v>11</v>
      </c>
      <c r="F181" s="536"/>
      <c r="G181" s="536"/>
      <c r="H181" s="536"/>
      <c r="I181" s="536"/>
      <c r="J181" s="536"/>
    </row>
    <row r="182" spans="1:10">
      <c r="A182" s="818"/>
      <c r="B182" s="539" t="s">
        <v>23</v>
      </c>
      <c r="C182" s="538" t="s">
        <v>2386</v>
      </c>
      <c r="D182" s="536"/>
      <c r="E182" s="537" t="s">
        <v>11</v>
      </c>
      <c r="F182" s="536"/>
      <c r="G182" s="536"/>
      <c r="H182" s="536"/>
      <c r="I182" s="536"/>
      <c r="J182" s="536"/>
    </row>
    <row r="183" spans="1:10">
      <c r="A183" s="818"/>
      <c r="B183" s="539" t="s">
        <v>23</v>
      </c>
      <c r="C183" s="538" t="s">
        <v>2385</v>
      </c>
      <c r="D183" s="536"/>
      <c r="E183" s="537" t="s">
        <v>11</v>
      </c>
      <c r="F183" s="536"/>
      <c r="G183" s="536"/>
      <c r="H183" s="536"/>
      <c r="I183" s="536"/>
      <c r="J183" s="536"/>
    </row>
    <row r="184" spans="1:10">
      <c r="A184" s="818"/>
      <c r="B184" s="539" t="s">
        <v>23</v>
      </c>
      <c r="C184" s="538" t="s">
        <v>2384</v>
      </c>
      <c r="D184" s="536"/>
      <c r="E184" s="537" t="s">
        <v>11</v>
      </c>
      <c r="F184" s="536"/>
      <c r="G184" s="536"/>
      <c r="H184" s="536"/>
      <c r="I184" s="536"/>
      <c r="J184" s="536"/>
    </row>
    <row r="185" spans="1:10">
      <c r="A185" s="818"/>
      <c r="B185" s="539" t="s">
        <v>23</v>
      </c>
      <c r="C185" s="538" t="s">
        <v>2383</v>
      </c>
      <c r="D185" s="536"/>
      <c r="E185" s="537" t="s">
        <v>11</v>
      </c>
      <c r="F185" s="536"/>
      <c r="G185" s="536"/>
      <c r="H185" s="536"/>
      <c r="I185" s="536"/>
      <c r="J185" s="536"/>
    </row>
    <row r="186" spans="1:10">
      <c r="A186" s="818"/>
      <c r="B186" s="539" t="s">
        <v>23</v>
      </c>
      <c r="C186" s="538" t="s">
        <v>2382</v>
      </c>
      <c r="D186" s="536"/>
      <c r="E186" s="537" t="s">
        <v>11</v>
      </c>
      <c r="F186" s="536"/>
      <c r="G186" s="536"/>
      <c r="H186" s="536"/>
      <c r="I186" s="536"/>
      <c r="J186" s="536"/>
    </row>
    <row r="187" spans="1:10">
      <c r="A187" s="818"/>
      <c r="B187" s="539" t="s">
        <v>23</v>
      </c>
      <c r="C187" s="538" t="s">
        <v>2381</v>
      </c>
      <c r="D187" s="536"/>
      <c r="E187" s="537" t="s">
        <v>11</v>
      </c>
      <c r="F187" s="536"/>
      <c r="G187" s="536"/>
      <c r="H187" s="536"/>
      <c r="I187" s="536"/>
      <c r="J187" s="536"/>
    </row>
    <row r="188" spans="1:10">
      <c r="A188" s="818"/>
      <c r="B188" s="539" t="s">
        <v>23</v>
      </c>
      <c r="C188" s="538" t="s">
        <v>2380</v>
      </c>
      <c r="D188" s="536"/>
      <c r="E188" s="537" t="s">
        <v>11</v>
      </c>
      <c r="F188" s="536"/>
      <c r="G188" s="536"/>
      <c r="H188" s="536"/>
      <c r="I188" s="536"/>
      <c r="J188" s="536"/>
    </row>
    <row r="189" spans="1:10">
      <c r="A189" s="818"/>
      <c r="B189" s="539" t="s">
        <v>23</v>
      </c>
      <c r="C189" s="538" t="s">
        <v>2379</v>
      </c>
      <c r="D189" s="536"/>
      <c r="E189" s="537" t="s">
        <v>11</v>
      </c>
      <c r="F189" s="536"/>
      <c r="G189" s="536"/>
      <c r="H189" s="536"/>
      <c r="I189" s="536"/>
      <c r="J189" s="536"/>
    </row>
    <row r="190" spans="1:10">
      <c r="A190" s="818"/>
      <c r="B190" s="539" t="s">
        <v>23</v>
      </c>
      <c r="C190" s="538" t="s">
        <v>2378</v>
      </c>
      <c r="D190" s="536"/>
      <c r="E190" s="537" t="s">
        <v>11</v>
      </c>
      <c r="F190" s="536"/>
      <c r="G190" s="536"/>
      <c r="H190" s="536"/>
      <c r="I190" s="536"/>
      <c r="J190" s="536"/>
    </row>
    <row r="191" spans="1:10">
      <c r="A191" s="818"/>
      <c r="B191" s="539" t="s">
        <v>23</v>
      </c>
      <c r="C191" s="538" t="s">
        <v>2377</v>
      </c>
      <c r="D191" s="536"/>
      <c r="E191" s="537" t="s">
        <v>11</v>
      </c>
      <c r="F191" s="536"/>
      <c r="G191" s="536"/>
      <c r="H191" s="536"/>
      <c r="I191" s="536"/>
      <c r="J191" s="536"/>
    </row>
    <row r="192" spans="1:10">
      <c r="A192" s="818"/>
      <c r="B192" s="539" t="s">
        <v>23</v>
      </c>
      <c r="C192" s="538" t="s">
        <v>2376</v>
      </c>
      <c r="D192" s="536"/>
      <c r="E192" s="537" t="s">
        <v>11</v>
      </c>
      <c r="F192" s="536"/>
      <c r="G192" s="536"/>
      <c r="H192" s="536"/>
      <c r="I192" s="536"/>
      <c r="J192" s="536"/>
    </row>
    <row r="193" spans="1:10">
      <c r="A193" s="818"/>
      <c r="B193" s="539" t="s">
        <v>23</v>
      </c>
      <c r="C193" s="538" t="s">
        <v>2375</v>
      </c>
      <c r="D193" s="536"/>
      <c r="E193" s="537" t="s">
        <v>11</v>
      </c>
      <c r="F193" s="536"/>
      <c r="G193" s="536"/>
      <c r="H193" s="536"/>
      <c r="I193" s="536"/>
      <c r="J193" s="536"/>
    </row>
    <row r="194" spans="1:10">
      <c r="A194" s="818"/>
      <c r="B194" s="539" t="s">
        <v>23</v>
      </c>
      <c r="C194" s="538" t="s">
        <v>2374</v>
      </c>
      <c r="D194" s="536"/>
      <c r="E194" s="537" t="s">
        <v>11</v>
      </c>
      <c r="F194" s="536"/>
      <c r="G194" s="536"/>
      <c r="H194" s="536"/>
      <c r="I194" s="536"/>
      <c r="J194" s="536"/>
    </row>
    <row r="195" spans="1:10">
      <c r="A195" s="818"/>
      <c r="B195" s="539" t="s">
        <v>23</v>
      </c>
      <c r="C195" s="538" t="s">
        <v>2373</v>
      </c>
      <c r="D195" s="536"/>
      <c r="E195" s="537" t="s">
        <v>11</v>
      </c>
      <c r="F195" s="536"/>
      <c r="G195" s="536"/>
      <c r="H195" s="536"/>
      <c r="I195" s="536"/>
      <c r="J195" s="536"/>
    </row>
    <row r="196" spans="1:10">
      <c r="A196" s="818"/>
      <c r="B196" s="539" t="s">
        <v>23</v>
      </c>
      <c r="C196" s="538" t="s">
        <v>2372</v>
      </c>
      <c r="D196" s="536"/>
      <c r="E196" s="537" t="s">
        <v>11</v>
      </c>
      <c r="F196" s="536"/>
      <c r="G196" s="536"/>
      <c r="H196" s="536"/>
      <c r="I196" s="536"/>
      <c r="J196" s="536"/>
    </row>
    <row r="197" spans="1:10">
      <c r="A197" s="818"/>
      <c r="B197" s="539" t="s">
        <v>23</v>
      </c>
      <c r="C197" s="538" t="s">
        <v>2371</v>
      </c>
      <c r="D197" s="536"/>
      <c r="E197" s="537" t="s">
        <v>11</v>
      </c>
      <c r="F197" s="536"/>
      <c r="G197" s="536"/>
      <c r="H197" s="536"/>
      <c r="I197" s="536"/>
      <c r="J197" s="536"/>
    </row>
    <row r="198" spans="1:10">
      <c r="A198" s="818"/>
      <c r="B198" s="539" t="s">
        <v>23</v>
      </c>
      <c r="C198" s="538" t="s">
        <v>2370</v>
      </c>
      <c r="D198" s="536"/>
      <c r="E198" s="537" t="s">
        <v>11</v>
      </c>
      <c r="F198" s="536"/>
      <c r="G198" s="536"/>
      <c r="H198" s="536"/>
      <c r="I198" s="536"/>
      <c r="J198" s="536"/>
    </row>
    <row r="199" spans="1:10">
      <c r="A199" s="818"/>
      <c r="B199" s="539" t="s">
        <v>23</v>
      </c>
      <c r="C199" s="538" t="s">
        <v>2369</v>
      </c>
      <c r="D199" s="536"/>
      <c r="E199" s="537" t="s">
        <v>11</v>
      </c>
      <c r="F199" s="536"/>
      <c r="G199" s="536"/>
      <c r="H199" s="536"/>
      <c r="I199" s="536"/>
      <c r="J199" s="536"/>
    </row>
    <row r="200" spans="1:10">
      <c r="A200" s="818"/>
      <c r="B200" s="539" t="s">
        <v>23</v>
      </c>
      <c r="C200" s="538" t="s">
        <v>2368</v>
      </c>
      <c r="D200" s="536"/>
      <c r="E200" s="537" t="s">
        <v>11</v>
      </c>
      <c r="F200" s="536"/>
      <c r="G200" s="536"/>
      <c r="H200" s="536"/>
      <c r="I200" s="536"/>
      <c r="J200" s="536"/>
    </row>
    <row r="201" spans="1:10">
      <c r="A201" s="818"/>
      <c r="B201" s="539" t="s">
        <v>23</v>
      </c>
      <c r="C201" s="538" t="s">
        <v>2367</v>
      </c>
      <c r="D201" s="536"/>
      <c r="E201" s="537" t="s">
        <v>11</v>
      </c>
      <c r="F201" s="536"/>
      <c r="G201" s="536"/>
      <c r="H201" s="536"/>
      <c r="I201" s="536"/>
      <c r="J201" s="536"/>
    </row>
    <row r="202" spans="1:10">
      <c r="A202" s="818"/>
      <c r="B202" s="539" t="s">
        <v>23</v>
      </c>
      <c r="C202" s="538" t="s">
        <v>2366</v>
      </c>
      <c r="D202" s="536"/>
      <c r="E202" s="537" t="s">
        <v>11</v>
      </c>
      <c r="F202" s="536"/>
      <c r="G202" s="536"/>
      <c r="H202" s="536"/>
      <c r="I202" s="536"/>
      <c r="J202" s="536"/>
    </row>
    <row r="203" spans="1:10">
      <c r="A203" s="818"/>
      <c r="B203" s="539" t="s">
        <v>23</v>
      </c>
      <c r="C203" s="538" t="s">
        <v>2365</v>
      </c>
      <c r="D203" s="536"/>
      <c r="E203" s="537" t="s">
        <v>11</v>
      </c>
      <c r="F203" s="536"/>
      <c r="G203" s="536"/>
      <c r="H203" s="536"/>
      <c r="I203" s="536"/>
      <c r="J203" s="536"/>
    </row>
    <row r="204" spans="1:10">
      <c r="A204" s="818"/>
      <c r="B204" s="539" t="s">
        <v>23</v>
      </c>
      <c r="C204" s="538" t="s">
        <v>2364</v>
      </c>
      <c r="D204" s="536"/>
      <c r="E204" s="537" t="s">
        <v>11</v>
      </c>
      <c r="F204" s="536"/>
      <c r="G204" s="536"/>
      <c r="H204" s="536"/>
      <c r="I204" s="536"/>
      <c r="J204" s="536"/>
    </row>
    <row r="205" spans="1:10">
      <c r="A205" s="818"/>
      <c r="B205" s="539" t="s">
        <v>23</v>
      </c>
      <c r="C205" s="538" t="s">
        <v>2363</v>
      </c>
      <c r="D205" s="536"/>
      <c r="E205" s="537" t="s">
        <v>11</v>
      </c>
      <c r="F205" s="536"/>
      <c r="G205" s="536"/>
      <c r="H205" s="536"/>
      <c r="I205" s="536"/>
      <c r="J205" s="536"/>
    </row>
    <row r="206" spans="1:10">
      <c r="A206" s="818"/>
      <c r="B206" s="539" t="s">
        <v>23</v>
      </c>
      <c r="C206" s="538" t="s">
        <v>2362</v>
      </c>
      <c r="D206" s="536"/>
      <c r="E206" s="537" t="s">
        <v>11</v>
      </c>
      <c r="F206" s="536"/>
      <c r="G206" s="536"/>
      <c r="H206" s="536"/>
      <c r="I206" s="536"/>
      <c r="J206" s="536"/>
    </row>
    <row r="207" spans="1:10">
      <c r="A207" s="818"/>
      <c r="B207" s="539" t="s">
        <v>23</v>
      </c>
      <c r="C207" s="538" t="s">
        <v>2361</v>
      </c>
      <c r="D207" s="536"/>
      <c r="E207" s="537" t="s">
        <v>11</v>
      </c>
      <c r="F207" s="536"/>
      <c r="G207" s="536"/>
      <c r="H207" s="536"/>
      <c r="I207" s="536"/>
      <c r="J207" s="536"/>
    </row>
    <row r="208" spans="1:10">
      <c r="A208" s="818"/>
      <c r="B208" s="539" t="s">
        <v>23</v>
      </c>
      <c r="C208" s="538" t="s">
        <v>2360</v>
      </c>
      <c r="D208" s="536"/>
      <c r="E208" s="537" t="s">
        <v>11</v>
      </c>
      <c r="F208" s="536"/>
      <c r="G208" s="536"/>
      <c r="H208" s="536"/>
      <c r="I208" s="536"/>
      <c r="J208" s="536"/>
    </row>
    <row r="209" spans="1:10">
      <c r="A209" s="818"/>
      <c r="B209" s="539" t="s">
        <v>23</v>
      </c>
      <c r="C209" s="538" t="s">
        <v>2359</v>
      </c>
      <c r="D209" s="536"/>
      <c r="E209" s="537" t="s">
        <v>11</v>
      </c>
      <c r="F209" s="536"/>
      <c r="G209" s="536"/>
      <c r="H209" s="536"/>
      <c r="I209" s="536"/>
      <c r="J209" s="536"/>
    </row>
    <row r="210" spans="1:10">
      <c r="A210" s="818"/>
      <c r="B210" s="539" t="s">
        <v>23</v>
      </c>
      <c r="C210" s="538" t="s">
        <v>2358</v>
      </c>
      <c r="D210" s="536"/>
      <c r="E210" s="537" t="s">
        <v>11</v>
      </c>
      <c r="F210" s="536"/>
      <c r="G210" s="536"/>
      <c r="H210" s="536"/>
      <c r="I210" s="536"/>
      <c r="J210" s="536"/>
    </row>
    <row r="211" spans="1:10">
      <c r="A211" s="818"/>
      <c r="B211" s="539" t="s">
        <v>23</v>
      </c>
      <c r="C211" s="538" t="s">
        <v>2357</v>
      </c>
      <c r="D211" s="536"/>
      <c r="E211" s="537" t="s">
        <v>11</v>
      </c>
      <c r="F211" s="536"/>
      <c r="G211" s="536"/>
      <c r="H211" s="536"/>
      <c r="I211" s="536"/>
      <c r="J211" s="536"/>
    </row>
    <row r="212" spans="1:10">
      <c r="A212" s="818"/>
      <c r="B212" s="539" t="s">
        <v>23</v>
      </c>
      <c r="C212" s="538" t="s">
        <v>2356</v>
      </c>
      <c r="D212" s="536"/>
      <c r="E212" s="537" t="s">
        <v>11</v>
      </c>
      <c r="F212" s="536"/>
      <c r="G212" s="536"/>
      <c r="H212" s="536"/>
      <c r="I212" s="536"/>
      <c r="J212" s="536"/>
    </row>
    <row r="213" spans="1:10">
      <c r="A213" s="818"/>
      <c r="B213" s="539" t="s">
        <v>23</v>
      </c>
      <c r="C213" s="538" t="s">
        <v>2355</v>
      </c>
      <c r="D213" s="536"/>
      <c r="E213" s="537" t="s">
        <v>11</v>
      </c>
      <c r="F213" s="536"/>
      <c r="G213" s="536"/>
      <c r="H213" s="536"/>
      <c r="I213" s="536"/>
      <c r="J213" s="536"/>
    </row>
    <row r="214" spans="1:10">
      <c r="A214" s="819"/>
      <c r="B214" s="539" t="s">
        <v>23</v>
      </c>
      <c r="C214" s="538" t="s">
        <v>1952</v>
      </c>
      <c r="D214" s="536"/>
      <c r="E214" s="537" t="s">
        <v>11</v>
      </c>
      <c r="F214" s="536"/>
      <c r="G214" s="536"/>
      <c r="H214" s="536"/>
      <c r="I214" s="536"/>
      <c r="J214" s="536"/>
    </row>
    <row r="215" spans="1:10" ht="19.5" customHeight="1">
      <c r="A215" s="817">
        <v>33</v>
      </c>
      <c r="B215" s="539" t="s">
        <v>23</v>
      </c>
      <c r="C215" s="540" t="s">
        <v>2354</v>
      </c>
      <c r="D215" s="536"/>
      <c r="E215" s="537" t="s">
        <v>11</v>
      </c>
      <c r="F215" s="536"/>
      <c r="G215" s="536"/>
      <c r="H215" s="536"/>
      <c r="I215" s="541" t="s">
        <v>2353</v>
      </c>
      <c r="J215" s="536"/>
    </row>
    <row r="216" spans="1:10">
      <c r="A216" s="818"/>
      <c r="B216" s="539" t="s">
        <v>23</v>
      </c>
      <c r="C216" s="538" t="s">
        <v>1957</v>
      </c>
      <c r="D216" s="536" t="s">
        <v>2352</v>
      </c>
      <c r="E216" s="537" t="s">
        <v>11</v>
      </c>
      <c r="F216" s="536"/>
      <c r="G216" s="536"/>
      <c r="H216" s="536"/>
      <c r="I216" s="536"/>
      <c r="J216" s="536"/>
    </row>
    <row r="217" spans="1:10">
      <c r="A217" s="818"/>
      <c r="B217" s="539" t="s">
        <v>23</v>
      </c>
      <c r="C217" s="538" t="s">
        <v>1958</v>
      </c>
      <c r="D217" s="536" t="s">
        <v>2352</v>
      </c>
      <c r="E217" s="537" t="s">
        <v>11</v>
      </c>
      <c r="F217" s="536"/>
      <c r="G217" s="536"/>
      <c r="H217" s="536"/>
      <c r="I217" s="536"/>
      <c r="J217" s="536"/>
    </row>
    <row r="218" spans="1:10">
      <c r="A218" s="819"/>
      <c r="B218" s="539" t="s">
        <v>23</v>
      </c>
      <c r="C218" s="538" t="s">
        <v>1952</v>
      </c>
      <c r="D218" s="536" t="s">
        <v>2324</v>
      </c>
      <c r="E218" s="537" t="s">
        <v>11</v>
      </c>
      <c r="F218" s="536"/>
      <c r="G218" s="536"/>
      <c r="H218" s="536"/>
      <c r="I218" s="536"/>
      <c r="J218" s="536"/>
    </row>
    <row r="219" spans="1:10" ht="19.5" customHeight="1">
      <c r="A219" s="817">
        <v>34</v>
      </c>
      <c r="B219" s="539" t="s">
        <v>23</v>
      </c>
      <c r="C219" s="540" t="s">
        <v>2351</v>
      </c>
      <c r="D219" s="536"/>
      <c r="E219" s="537" t="s">
        <v>11</v>
      </c>
      <c r="F219" s="536"/>
      <c r="G219" s="541" t="s">
        <v>2350</v>
      </c>
      <c r="H219" s="536"/>
      <c r="I219" s="536"/>
      <c r="J219" s="536"/>
    </row>
    <row r="220" spans="1:10">
      <c r="A220" s="818"/>
      <c r="B220" s="539" t="s">
        <v>23</v>
      </c>
      <c r="C220" s="538" t="s">
        <v>2349</v>
      </c>
      <c r="D220" s="536"/>
      <c r="E220" s="537" t="s">
        <v>11</v>
      </c>
      <c r="F220" s="536"/>
      <c r="G220" s="536"/>
      <c r="H220" s="536"/>
      <c r="I220" s="536"/>
      <c r="J220" s="536"/>
    </row>
    <row r="221" spans="1:10">
      <c r="A221" s="818"/>
      <c r="B221" s="539" t="s">
        <v>23</v>
      </c>
      <c r="C221" s="538" t="s">
        <v>2348</v>
      </c>
      <c r="D221" s="536"/>
      <c r="E221" s="537" t="s">
        <v>11</v>
      </c>
      <c r="F221" s="536"/>
      <c r="G221" s="536"/>
      <c r="H221" s="536"/>
      <c r="I221" s="536"/>
      <c r="J221" s="536"/>
    </row>
    <row r="222" spans="1:10">
      <c r="A222" s="818"/>
      <c r="B222" s="539" t="s">
        <v>23</v>
      </c>
      <c r="C222" s="538" t="s">
        <v>2347</v>
      </c>
      <c r="D222" s="536" t="s">
        <v>1955</v>
      </c>
      <c r="E222" s="537" t="s">
        <v>11</v>
      </c>
      <c r="F222" s="536"/>
      <c r="G222" s="536"/>
      <c r="H222" s="536"/>
      <c r="I222" s="536"/>
      <c r="J222" s="536"/>
    </row>
    <row r="223" spans="1:10">
      <c r="A223" s="818"/>
      <c r="B223" s="539" t="s">
        <v>23</v>
      </c>
      <c r="C223" s="538" t="s">
        <v>2346</v>
      </c>
      <c r="D223" s="536" t="s">
        <v>1956</v>
      </c>
      <c r="E223" s="537" t="s">
        <v>11</v>
      </c>
      <c r="F223" s="536"/>
      <c r="G223" s="536"/>
      <c r="H223" s="536"/>
      <c r="I223" s="536"/>
      <c r="J223" s="536"/>
    </row>
    <row r="224" spans="1:10">
      <c r="A224" s="818"/>
      <c r="B224" s="539" t="s">
        <v>23</v>
      </c>
      <c r="C224" s="538" t="s">
        <v>1954</v>
      </c>
      <c r="D224" s="536"/>
      <c r="E224" s="537" t="s">
        <v>11</v>
      </c>
      <c r="F224" s="536"/>
      <c r="G224" s="536"/>
      <c r="H224" s="536"/>
      <c r="I224" s="536"/>
      <c r="J224" s="536"/>
    </row>
    <row r="225" spans="1:10">
      <c r="A225" s="819"/>
      <c r="B225" s="539" t="s">
        <v>23</v>
      </c>
      <c r="C225" s="538" t="s">
        <v>1952</v>
      </c>
      <c r="D225" s="536" t="s">
        <v>2324</v>
      </c>
      <c r="E225" s="537" t="s">
        <v>11</v>
      </c>
      <c r="F225" s="536"/>
      <c r="G225" s="536"/>
      <c r="H225" s="536"/>
      <c r="I225" s="536"/>
      <c r="J225" s="536"/>
    </row>
    <row r="226" spans="1:10" ht="17.25" customHeight="1">
      <c r="A226" s="817">
        <v>35</v>
      </c>
      <c r="B226" s="539" t="s">
        <v>23</v>
      </c>
      <c r="C226" s="540" t="s">
        <v>2345</v>
      </c>
      <c r="D226" s="536"/>
      <c r="E226" s="537" t="s">
        <v>11</v>
      </c>
      <c r="F226" s="536"/>
      <c r="G226" s="541" t="s">
        <v>2344</v>
      </c>
      <c r="H226" s="536"/>
      <c r="I226" s="541" t="s">
        <v>2331</v>
      </c>
      <c r="J226" s="536"/>
    </row>
    <row r="227" spans="1:10">
      <c r="A227" s="818"/>
      <c r="B227" s="539" t="s">
        <v>23</v>
      </c>
      <c r="C227" s="538" t="s">
        <v>1959</v>
      </c>
      <c r="D227" s="536"/>
      <c r="E227" s="537" t="s">
        <v>11</v>
      </c>
      <c r="F227" s="536"/>
      <c r="G227" s="536"/>
      <c r="H227" s="536"/>
      <c r="I227" s="536"/>
      <c r="J227" s="536"/>
    </row>
    <row r="228" spans="1:10">
      <c r="A228" s="818"/>
      <c r="B228" s="539" t="s">
        <v>23</v>
      </c>
      <c r="C228" s="538" t="s">
        <v>1960</v>
      </c>
      <c r="D228" s="536"/>
      <c r="E228" s="537" t="s">
        <v>11</v>
      </c>
      <c r="F228" s="536"/>
      <c r="G228" s="536"/>
      <c r="H228" s="536"/>
      <c r="I228" s="536"/>
      <c r="J228" s="536"/>
    </row>
    <row r="229" spans="1:10">
      <c r="A229" s="818"/>
      <c r="B229" s="539" t="s">
        <v>23</v>
      </c>
      <c r="C229" s="538" t="s">
        <v>1961</v>
      </c>
      <c r="D229" s="536" t="s">
        <v>2343</v>
      </c>
      <c r="E229" s="537" t="s">
        <v>11</v>
      </c>
      <c r="F229" s="536"/>
      <c r="G229" s="536"/>
      <c r="H229" s="536"/>
      <c r="I229" s="536"/>
      <c r="J229" s="536"/>
    </row>
    <row r="230" spans="1:10">
      <c r="A230" s="818"/>
      <c r="B230" s="539" t="s">
        <v>23</v>
      </c>
      <c r="C230" s="538" t="s">
        <v>1962</v>
      </c>
      <c r="D230" s="536" t="s">
        <v>2343</v>
      </c>
      <c r="E230" s="537" t="s">
        <v>11</v>
      </c>
      <c r="F230" s="536"/>
      <c r="G230" s="536"/>
      <c r="H230" s="536"/>
      <c r="I230" s="536"/>
      <c r="J230" s="536"/>
    </row>
    <row r="231" spans="1:10">
      <c r="A231" s="818"/>
      <c r="B231" s="539" t="s">
        <v>23</v>
      </c>
      <c r="C231" s="538" t="s">
        <v>1963</v>
      </c>
      <c r="D231" s="536"/>
      <c r="E231" s="537" t="s">
        <v>11</v>
      </c>
      <c r="F231" s="536"/>
      <c r="G231" s="536"/>
      <c r="H231" s="536"/>
      <c r="I231" s="536"/>
      <c r="J231" s="536"/>
    </row>
    <row r="232" spans="1:10">
      <c r="A232" s="818"/>
      <c r="B232" s="539" t="s">
        <v>23</v>
      </c>
      <c r="C232" s="538" t="s">
        <v>1964</v>
      </c>
      <c r="D232" s="536" t="s">
        <v>2330</v>
      </c>
      <c r="E232" s="537" t="s">
        <v>11</v>
      </c>
      <c r="F232" s="536"/>
      <c r="G232" s="536"/>
      <c r="H232" s="536"/>
      <c r="I232" s="536"/>
      <c r="J232" s="536"/>
    </row>
    <row r="233" spans="1:10">
      <c r="A233" s="818"/>
      <c r="B233" s="539" t="s">
        <v>23</v>
      </c>
      <c r="C233" s="538" t="s">
        <v>1965</v>
      </c>
      <c r="D233" s="536"/>
      <c r="E233" s="537" t="s">
        <v>11</v>
      </c>
      <c r="F233" s="536"/>
      <c r="G233" s="536"/>
      <c r="H233" s="536"/>
      <c r="I233" s="536"/>
      <c r="J233" s="536"/>
    </row>
    <row r="234" spans="1:10">
      <c r="A234" s="818"/>
      <c r="B234" s="539" t="s">
        <v>23</v>
      </c>
      <c r="C234" s="538" t="s">
        <v>1966</v>
      </c>
      <c r="D234" s="536" t="s">
        <v>2330</v>
      </c>
      <c r="E234" s="537" t="s">
        <v>11</v>
      </c>
      <c r="F234" s="536"/>
      <c r="G234" s="536"/>
      <c r="H234" s="536"/>
      <c r="I234" s="536"/>
      <c r="J234" s="536"/>
    </row>
    <row r="235" spans="1:10">
      <c r="A235" s="818"/>
      <c r="B235" s="539" t="s">
        <v>23</v>
      </c>
      <c r="C235" s="538" t="s">
        <v>1967</v>
      </c>
      <c r="D235" s="536" t="s">
        <v>2342</v>
      </c>
      <c r="E235" s="537" t="s">
        <v>11</v>
      </c>
      <c r="F235" s="536"/>
      <c r="G235" s="536"/>
      <c r="H235" s="536"/>
      <c r="I235" s="536"/>
      <c r="J235" s="536"/>
    </row>
    <row r="236" spans="1:10">
      <c r="A236" s="818"/>
      <c r="B236" s="539" t="s">
        <v>23</v>
      </c>
      <c r="C236" s="538" t="s">
        <v>1968</v>
      </c>
      <c r="D236" s="536"/>
      <c r="E236" s="537" t="s">
        <v>11</v>
      </c>
      <c r="F236" s="536"/>
      <c r="G236" s="536"/>
      <c r="H236" s="536"/>
      <c r="I236" s="536"/>
      <c r="J236" s="536"/>
    </row>
    <row r="237" spans="1:10">
      <c r="A237" s="818"/>
      <c r="B237" s="539" t="s">
        <v>23</v>
      </c>
      <c r="C237" s="538" t="s">
        <v>1969</v>
      </c>
      <c r="D237" s="536"/>
      <c r="E237" s="537" t="s">
        <v>11</v>
      </c>
      <c r="F237" s="536"/>
      <c r="G237" s="536"/>
      <c r="H237" s="536"/>
      <c r="I237" s="536"/>
      <c r="J237" s="536"/>
    </row>
    <row r="238" spans="1:10">
      <c r="A238" s="818"/>
      <c r="B238" s="539" t="s">
        <v>23</v>
      </c>
      <c r="C238" s="538" t="s">
        <v>1970</v>
      </c>
      <c r="D238" s="536" t="s">
        <v>2343</v>
      </c>
      <c r="E238" s="537" t="s">
        <v>11</v>
      </c>
      <c r="F238" s="536"/>
      <c r="G238" s="536"/>
      <c r="H238" s="536"/>
      <c r="I238" s="536"/>
      <c r="J238" s="536"/>
    </row>
    <row r="239" spans="1:10">
      <c r="A239" s="818"/>
      <c r="B239" s="539" t="s">
        <v>23</v>
      </c>
      <c r="C239" s="538" t="s">
        <v>1971</v>
      </c>
      <c r="D239" s="536" t="s">
        <v>2343</v>
      </c>
      <c r="E239" s="537" t="s">
        <v>11</v>
      </c>
      <c r="F239" s="536"/>
      <c r="G239" s="536"/>
      <c r="H239" s="536"/>
      <c r="I239" s="536"/>
      <c r="J239" s="536"/>
    </row>
    <row r="240" spans="1:10">
      <c r="A240" s="818"/>
      <c r="B240" s="539" t="s">
        <v>23</v>
      </c>
      <c r="C240" s="538" t="s">
        <v>1972</v>
      </c>
      <c r="D240" s="536"/>
      <c r="E240" s="537" t="s">
        <v>11</v>
      </c>
      <c r="F240" s="536"/>
      <c r="G240" s="536"/>
      <c r="H240" s="536"/>
      <c r="I240" s="536"/>
      <c r="J240" s="536"/>
    </row>
    <row r="241" spans="1:10">
      <c r="A241" s="818"/>
      <c r="B241" s="539" t="s">
        <v>23</v>
      </c>
      <c r="C241" s="538" t="s">
        <v>1973</v>
      </c>
      <c r="D241" s="536" t="s">
        <v>2335</v>
      </c>
      <c r="E241" s="537" t="s">
        <v>11</v>
      </c>
      <c r="F241" s="536"/>
      <c r="G241" s="536"/>
      <c r="H241" s="536"/>
      <c r="I241" s="536"/>
      <c r="J241" s="536"/>
    </row>
    <row r="242" spans="1:10">
      <c r="A242" s="818"/>
      <c r="B242" s="539" t="s">
        <v>23</v>
      </c>
      <c r="C242" s="538" t="s">
        <v>1974</v>
      </c>
      <c r="D242" s="536"/>
      <c r="E242" s="537" t="s">
        <v>11</v>
      </c>
      <c r="F242" s="536"/>
      <c r="G242" s="536"/>
      <c r="H242" s="536"/>
      <c r="I242" s="536"/>
      <c r="J242" s="536"/>
    </row>
    <row r="243" spans="1:10">
      <c r="A243" s="818"/>
      <c r="B243" s="539" t="s">
        <v>23</v>
      </c>
      <c r="C243" s="538" t="s">
        <v>1975</v>
      </c>
      <c r="D243" s="536" t="s">
        <v>2335</v>
      </c>
      <c r="E243" s="537" t="s">
        <v>11</v>
      </c>
      <c r="F243" s="536"/>
      <c r="G243" s="536"/>
      <c r="H243" s="536"/>
      <c r="I243" s="536"/>
      <c r="J243" s="536"/>
    </row>
    <row r="244" spans="1:10">
      <c r="A244" s="818"/>
      <c r="B244" s="539" t="s">
        <v>23</v>
      </c>
      <c r="C244" s="538" t="s">
        <v>1976</v>
      </c>
      <c r="D244" s="536" t="s">
        <v>2342</v>
      </c>
      <c r="E244" s="537" t="s">
        <v>11</v>
      </c>
      <c r="F244" s="536"/>
      <c r="G244" s="536"/>
      <c r="H244" s="536"/>
      <c r="I244" s="536"/>
      <c r="J244" s="536"/>
    </row>
    <row r="245" spans="1:10">
      <c r="A245" s="819"/>
      <c r="B245" s="539" t="s">
        <v>23</v>
      </c>
      <c r="C245" s="538" t="s">
        <v>1952</v>
      </c>
      <c r="D245" s="536" t="s">
        <v>2324</v>
      </c>
      <c r="E245" s="537" t="s">
        <v>11</v>
      </c>
      <c r="F245" s="536"/>
      <c r="G245" s="536"/>
      <c r="H245" s="536"/>
      <c r="I245" s="536"/>
      <c r="J245" s="536"/>
    </row>
    <row r="246" spans="1:10" ht="16.5" customHeight="1">
      <c r="A246" s="817">
        <v>36</v>
      </c>
      <c r="B246" s="539" t="s">
        <v>23</v>
      </c>
      <c r="C246" s="540" t="s">
        <v>2341</v>
      </c>
      <c r="D246" s="536"/>
      <c r="E246" s="537" t="s">
        <v>11</v>
      </c>
      <c r="F246" s="536"/>
      <c r="G246" s="541" t="s">
        <v>2340</v>
      </c>
      <c r="H246" s="536"/>
      <c r="I246" s="541" t="s">
        <v>2331</v>
      </c>
      <c r="J246" s="536"/>
    </row>
    <row r="247" spans="1:10">
      <c r="A247" s="818"/>
      <c r="B247" s="539" t="s">
        <v>23</v>
      </c>
      <c r="C247" s="538" t="s">
        <v>1959</v>
      </c>
      <c r="D247" s="536"/>
      <c r="E247" s="537" t="s">
        <v>11</v>
      </c>
      <c r="F247" s="536"/>
      <c r="G247" s="536"/>
      <c r="H247" s="536"/>
      <c r="I247" s="536"/>
      <c r="J247" s="536"/>
    </row>
    <row r="248" spans="1:10">
      <c r="A248" s="818"/>
      <c r="B248" s="539" t="s">
        <v>23</v>
      </c>
      <c r="C248" s="538" t="s">
        <v>1960</v>
      </c>
      <c r="D248" s="536"/>
      <c r="E248" s="537" t="s">
        <v>11</v>
      </c>
      <c r="F248" s="536"/>
      <c r="G248" s="536"/>
      <c r="H248" s="536"/>
      <c r="I248" s="536"/>
      <c r="J248" s="536"/>
    </row>
    <row r="249" spans="1:10">
      <c r="A249" s="818"/>
      <c r="B249" s="539" t="s">
        <v>23</v>
      </c>
      <c r="C249" s="538" t="s">
        <v>1961</v>
      </c>
      <c r="D249" s="536" t="s">
        <v>2339</v>
      </c>
      <c r="E249" s="537" t="s">
        <v>11</v>
      </c>
      <c r="F249" s="536"/>
      <c r="G249" s="536"/>
      <c r="H249" s="536"/>
      <c r="I249" s="536"/>
      <c r="J249" s="536"/>
    </row>
    <row r="250" spans="1:10">
      <c r="A250" s="818"/>
      <c r="B250" s="539" t="s">
        <v>23</v>
      </c>
      <c r="C250" s="538" t="s">
        <v>1962</v>
      </c>
      <c r="D250" s="536" t="s">
        <v>2339</v>
      </c>
      <c r="E250" s="537" t="s">
        <v>11</v>
      </c>
      <c r="F250" s="536"/>
      <c r="G250" s="536"/>
      <c r="H250" s="536"/>
      <c r="I250" s="536"/>
      <c r="J250" s="536"/>
    </row>
    <row r="251" spans="1:10">
      <c r="A251" s="818"/>
      <c r="B251" s="539" t="s">
        <v>23</v>
      </c>
      <c r="C251" s="538" t="s">
        <v>1963</v>
      </c>
      <c r="D251" s="536"/>
      <c r="E251" s="537" t="s">
        <v>11</v>
      </c>
      <c r="F251" s="536"/>
      <c r="G251" s="536"/>
      <c r="H251" s="536"/>
      <c r="I251" s="536"/>
      <c r="J251" s="536"/>
    </row>
    <row r="252" spans="1:10">
      <c r="A252" s="818"/>
      <c r="B252" s="539" t="s">
        <v>23</v>
      </c>
      <c r="C252" s="538" t="s">
        <v>1964</v>
      </c>
      <c r="D252" s="536" t="s">
        <v>2330</v>
      </c>
      <c r="E252" s="537" t="s">
        <v>11</v>
      </c>
      <c r="F252" s="536"/>
      <c r="G252" s="536"/>
      <c r="H252" s="536"/>
      <c r="I252" s="536"/>
      <c r="J252" s="536"/>
    </row>
    <row r="253" spans="1:10">
      <c r="A253" s="818"/>
      <c r="B253" s="539" t="s">
        <v>23</v>
      </c>
      <c r="C253" s="538" t="s">
        <v>1965</v>
      </c>
      <c r="D253" s="536"/>
      <c r="E253" s="537" t="s">
        <v>11</v>
      </c>
      <c r="F253" s="536"/>
      <c r="G253" s="536"/>
      <c r="H253" s="536"/>
      <c r="I253" s="536"/>
      <c r="J253" s="536"/>
    </row>
    <row r="254" spans="1:10">
      <c r="A254" s="818"/>
      <c r="B254" s="539" t="s">
        <v>23</v>
      </c>
      <c r="C254" s="538" t="s">
        <v>1966</v>
      </c>
      <c r="D254" s="536" t="s">
        <v>2330</v>
      </c>
      <c r="E254" s="537" t="s">
        <v>11</v>
      </c>
      <c r="F254" s="536"/>
      <c r="G254" s="536"/>
      <c r="H254" s="536"/>
      <c r="I254" s="536"/>
      <c r="J254" s="536"/>
    </row>
    <row r="255" spans="1:10">
      <c r="A255" s="818"/>
      <c r="B255" s="539" t="s">
        <v>23</v>
      </c>
      <c r="C255" s="538" t="s">
        <v>1967</v>
      </c>
      <c r="D255" s="536" t="s">
        <v>2339</v>
      </c>
      <c r="E255" s="537" t="s">
        <v>11</v>
      </c>
      <c r="F255" s="536"/>
      <c r="G255" s="536"/>
      <c r="H255" s="536"/>
      <c r="I255" s="536"/>
      <c r="J255" s="536"/>
    </row>
    <row r="256" spans="1:10">
      <c r="A256" s="818"/>
      <c r="B256" s="539" t="s">
        <v>23</v>
      </c>
      <c r="C256" s="538" t="s">
        <v>1968</v>
      </c>
      <c r="D256" s="536"/>
      <c r="E256" s="537" t="s">
        <v>11</v>
      </c>
      <c r="F256" s="536"/>
      <c r="G256" s="536"/>
      <c r="H256" s="536"/>
      <c r="I256" s="536"/>
      <c r="J256" s="536"/>
    </row>
    <row r="257" spans="1:10">
      <c r="A257" s="818"/>
      <c r="B257" s="539" t="s">
        <v>23</v>
      </c>
      <c r="C257" s="538" t="s">
        <v>1969</v>
      </c>
      <c r="D257" s="536"/>
      <c r="E257" s="537" t="s">
        <v>11</v>
      </c>
      <c r="F257" s="536"/>
      <c r="G257" s="536"/>
      <c r="H257" s="536"/>
      <c r="I257" s="536"/>
      <c r="J257" s="536"/>
    </row>
    <row r="258" spans="1:10">
      <c r="A258" s="818"/>
      <c r="B258" s="539" t="s">
        <v>23</v>
      </c>
      <c r="C258" s="538" t="s">
        <v>1970</v>
      </c>
      <c r="D258" s="536" t="s">
        <v>2339</v>
      </c>
      <c r="E258" s="537" t="s">
        <v>11</v>
      </c>
      <c r="F258" s="536"/>
      <c r="G258" s="536"/>
      <c r="H258" s="536"/>
      <c r="I258" s="536"/>
      <c r="J258" s="536"/>
    </row>
    <row r="259" spans="1:10">
      <c r="A259" s="818"/>
      <c r="B259" s="539" t="s">
        <v>23</v>
      </c>
      <c r="C259" s="538" t="s">
        <v>1971</v>
      </c>
      <c r="D259" s="536" t="s">
        <v>2339</v>
      </c>
      <c r="E259" s="537" t="s">
        <v>11</v>
      </c>
      <c r="F259" s="536"/>
      <c r="G259" s="536"/>
      <c r="H259" s="536"/>
      <c r="I259" s="536"/>
      <c r="J259" s="536"/>
    </row>
    <row r="260" spans="1:10">
      <c r="A260" s="818"/>
      <c r="B260" s="539" t="s">
        <v>23</v>
      </c>
      <c r="C260" s="538" t="s">
        <v>1972</v>
      </c>
      <c r="D260" s="536"/>
      <c r="E260" s="537" t="s">
        <v>11</v>
      </c>
      <c r="F260" s="536"/>
      <c r="G260" s="536"/>
      <c r="H260" s="536"/>
      <c r="I260" s="536"/>
      <c r="J260" s="536"/>
    </row>
    <row r="261" spans="1:10">
      <c r="A261" s="818"/>
      <c r="B261" s="539" t="s">
        <v>23</v>
      </c>
      <c r="C261" s="538" t="s">
        <v>1973</v>
      </c>
      <c r="D261" s="536" t="s">
        <v>2335</v>
      </c>
      <c r="E261" s="537" t="s">
        <v>11</v>
      </c>
      <c r="F261" s="536"/>
      <c r="G261" s="536"/>
      <c r="H261" s="536"/>
      <c r="I261" s="536"/>
      <c r="J261" s="536"/>
    </row>
    <row r="262" spans="1:10">
      <c r="A262" s="818"/>
      <c r="B262" s="539" t="s">
        <v>23</v>
      </c>
      <c r="C262" s="538" t="s">
        <v>1974</v>
      </c>
      <c r="D262" s="536"/>
      <c r="E262" s="537" t="s">
        <v>11</v>
      </c>
      <c r="F262" s="536"/>
      <c r="G262" s="536"/>
      <c r="H262" s="536"/>
      <c r="I262" s="536"/>
      <c r="J262" s="536"/>
    </row>
    <row r="263" spans="1:10">
      <c r="A263" s="818"/>
      <c r="B263" s="539" t="s">
        <v>23</v>
      </c>
      <c r="C263" s="538" t="s">
        <v>1975</v>
      </c>
      <c r="D263" s="536" t="s">
        <v>2335</v>
      </c>
      <c r="E263" s="537" t="s">
        <v>11</v>
      </c>
      <c r="F263" s="536"/>
      <c r="G263" s="536"/>
      <c r="H263" s="536"/>
      <c r="I263" s="536"/>
      <c r="J263" s="536"/>
    </row>
    <row r="264" spans="1:10">
      <c r="A264" s="818"/>
      <c r="B264" s="539" t="s">
        <v>23</v>
      </c>
      <c r="C264" s="538" t="s">
        <v>1976</v>
      </c>
      <c r="D264" s="536" t="s">
        <v>2339</v>
      </c>
      <c r="E264" s="537" t="s">
        <v>11</v>
      </c>
      <c r="F264" s="536"/>
      <c r="G264" s="536"/>
      <c r="H264" s="536"/>
      <c r="I264" s="536"/>
      <c r="J264" s="536"/>
    </row>
    <row r="265" spans="1:10">
      <c r="A265" s="819"/>
      <c r="B265" s="539" t="s">
        <v>23</v>
      </c>
      <c r="C265" s="538" t="s">
        <v>1952</v>
      </c>
      <c r="D265" s="536" t="s">
        <v>2324</v>
      </c>
      <c r="E265" s="537" t="s">
        <v>11</v>
      </c>
      <c r="F265" s="536"/>
      <c r="G265" s="536"/>
      <c r="H265" s="536"/>
      <c r="I265" s="536"/>
      <c r="J265" s="536"/>
    </row>
    <row r="266" spans="1:10" ht="19.5" customHeight="1">
      <c r="A266" s="817">
        <v>37</v>
      </c>
      <c r="B266" s="539" t="s">
        <v>23</v>
      </c>
      <c r="C266" s="540" t="s">
        <v>2338</v>
      </c>
      <c r="D266" s="536"/>
      <c r="E266" s="537" t="s">
        <v>11</v>
      </c>
      <c r="F266" s="536"/>
      <c r="G266" s="541" t="s">
        <v>2337</v>
      </c>
      <c r="H266" s="536"/>
      <c r="I266" s="541" t="s">
        <v>2336</v>
      </c>
      <c r="J266" s="536"/>
    </row>
    <row r="267" spans="1:10">
      <c r="A267" s="818"/>
      <c r="B267" s="539" t="s">
        <v>23</v>
      </c>
      <c r="C267" s="538" t="s">
        <v>1959</v>
      </c>
      <c r="D267" s="536"/>
      <c r="E267" s="537" t="s">
        <v>11</v>
      </c>
      <c r="F267" s="536"/>
      <c r="G267" s="536"/>
      <c r="H267" s="536"/>
      <c r="I267" s="536"/>
      <c r="J267" s="536"/>
    </row>
    <row r="268" spans="1:10">
      <c r="A268" s="818"/>
      <c r="B268" s="539" t="s">
        <v>23</v>
      </c>
      <c r="C268" s="538" t="s">
        <v>1960</v>
      </c>
      <c r="D268" s="536"/>
      <c r="E268" s="537" t="s">
        <v>11</v>
      </c>
      <c r="F268" s="536"/>
      <c r="G268" s="536"/>
      <c r="H268" s="536"/>
      <c r="I268" s="536"/>
      <c r="J268" s="536"/>
    </row>
    <row r="269" spans="1:10">
      <c r="A269" s="818"/>
      <c r="B269" s="539" t="s">
        <v>23</v>
      </c>
      <c r="C269" s="538" t="s">
        <v>1961</v>
      </c>
      <c r="D269" s="536" t="s">
        <v>2334</v>
      </c>
      <c r="E269" s="537" t="s">
        <v>11</v>
      </c>
      <c r="F269" s="536"/>
      <c r="G269" s="536"/>
      <c r="H269" s="536"/>
      <c r="I269" s="536"/>
      <c r="J269" s="536"/>
    </row>
    <row r="270" spans="1:10">
      <c r="A270" s="818"/>
      <c r="B270" s="539" t="s">
        <v>23</v>
      </c>
      <c r="C270" s="538" t="s">
        <v>1962</v>
      </c>
      <c r="D270" s="536" t="s">
        <v>2334</v>
      </c>
      <c r="E270" s="537" t="s">
        <v>11</v>
      </c>
      <c r="F270" s="536"/>
      <c r="G270" s="536"/>
      <c r="H270" s="536"/>
      <c r="I270" s="536"/>
      <c r="J270" s="536"/>
    </row>
    <row r="271" spans="1:10">
      <c r="A271" s="818"/>
      <c r="B271" s="539" t="s">
        <v>23</v>
      </c>
      <c r="C271" s="538" t="s">
        <v>1963</v>
      </c>
      <c r="D271" s="536"/>
      <c r="E271" s="537" t="s">
        <v>11</v>
      </c>
      <c r="F271" s="536"/>
      <c r="G271" s="536"/>
      <c r="H271" s="536"/>
      <c r="I271" s="536"/>
      <c r="J271" s="536"/>
    </row>
    <row r="272" spans="1:10">
      <c r="A272" s="818"/>
      <c r="B272" s="539" t="s">
        <v>23</v>
      </c>
      <c r="C272" s="538" t="s">
        <v>1964</v>
      </c>
      <c r="D272" s="536" t="s">
        <v>2330</v>
      </c>
      <c r="E272" s="537" t="s">
        <v>11</v>
      </c>
      <c r="F272" s="536"/>
      <c r="G272" s="536"/>
      <c r="H272" s="536"/>
      <c r="I272" s="536"/>
      <c r="J272" s="536"/>
    </row>
    <row r="273" spans="1:10">
      <c r="A273" s="818"/>
      <c r="B273" s="539" t="s">
        <v>23</v>
      </c>
      <c r="C273" s="538" t="s">
        <v>1965</v>
      </c>
      <c r="D273" s="536"/>
      <c r="E273" s="537" t="s">
        <v>11</v>
      </c>
      <c r="F273" s="536"/>
      <c r="G273" s="536"/>
      <c r="H273" s="536"/>
      <c r="I273" s="536"/>
      <c r="J273" s="536"/>
    </row>
    <row r="274" spans="1:10">
      <c r="A274" s="818"/>
      <c r="B274" s="539" t="s">
        <v>23</v>
      </c>
      <c r="C274" s="538" t="s">
        <v>1966</v>
      </c>
      <c r="D274" s="536" t="s">
        <v>2330</v>
      </c>
      <c r="E274" s="537" t="s">
        <v>11</v>
      </c>
      <c r="F274" s="536"/>
      <c r="G274" s="536"/>
      <c r="H274" s="536"/>
      <c r="I274" s="536"/>
      <c r="J274" s="536"/>
    </row>
    <row r="275" spans="1:10">
      <c r="A275" s="818"/>
      <c r="B275" s="539" t="s">
        <v>23</v>
      </c>
      <c r="C275" s="538" t="s">
        <v>1967</v>
      </c>
      <c r="D275" s="536" t="s">
        <v>2334</v>
      </c>
      <c r="E275" s="537" t="s">
        <v>11</v>
      </c>
      <c r="F275" s="536"/>
      <c r="G275" s="536"/>
      <c r="H275" s="536"/>
      <c r="I275" s="536"/>
      <c r="J275" s="536"/>
    </row>
    <row r="276" spans="1:10">
      <c r="A276" s="818"/>
      <c r="B276" s="539" t="s">
        <v>23</v>
      </c>
      <c r="C276" s="538" t="s">
        <v>1968</v>
      </c>
      <c r="D276" s="536"/>
      <c r="E276" s="537" t="s">
        <v>11</v>
      </c>
      <c r="F276" s="536"/>
      <c r="G276" s="536"/>
      <c r="H276" s="536"/>
      <c r="I276" s="536"/>
      <c r="J276" s="536"/>
    </row>
    <row r="277" spans="1:10">
      <c r="A277" s="818"/>
      <c r="B277" s="539" t="s">
        <v>23</v>
      </c>
      <c r="C277" s="538" t="s">
        <v>1969</v>
      </c>
      <c r="D277" s="536"/>
      <c r="E277" s="537" t="s">
        <v>11</v>
      </c>
      <c r="F277" s="536"/>
      <c r="G277" s="536"/>
      <c r="H277" s="536"/>
      <c r="I277" s="536"/>
      <c r="J277" s="536"/>
    </row>
    <row r="278" spans="1:10">
      <c r="A278" s="818"/>
      <c r="B278" s="539" t="s">
        <v>23</v>
      </c>
      <c r="C278" s="538" t="s">
        <v>1970</v>
      </c>
      <c r="D278" s="536" t="s">
        <v>2334</v>
      </c>
      <c r="E278" s="537" t="s">
        <v>11</v>
      </c>
      <c r="F278" s="536"/>
      <c r="G278" s="536"/>
      <c r="H278" s="536"/>
      <c r="I278" s="536"/>
      <c r="J278" s="536"/>
    </row>
    <row r="279" spans="1:10">
      <c r="A279" s="818"/>
      <c r="B279" s="539" t="s">
        <v>23</v>
      </c>
      <c r="C279" s="538" t="s">
        <v>1971</v>
      </c>
      <c r="D279" s="536" t="s">
        <v>2334</v>
      </c>
      <c r="E279" s="537" t="s">
        <v>11</v>
      </c>
      <c r="F279" s="536"/>
      <c r="G279" s="536"/>
      <c r="H279" s="536"/>
      <c r="I279" s="536"/>
      <c r="J279" s="536"/>
    </row>
    <row r="280" spans="1:10">
      <c r="A280" s="818"/>
      <c r="B280" s="539" t="s">
        <v>23</v>
      </c>
      <c r="C280" s="538" t="s">
        <v>1972</v>
      </c>
      <c r="D280" s="536"/>
      <c r="E280" s="537" t="s">
        <v>11</v>
      </c>
      <c r="F280" s="536"/>
      <c r="G280" s="536"/>
      <c r="H280" s="536"/>
      <c r="I280" s="536"/>
      <c r="J280" s="536"/>
    </row>
    <row r="281" spans="1:10">
      <c r="A281" s="818"/>
      <c r="B281" s="539" t="s">
        <v>23</v>
      </c>
      <c r="C281" s="538" t="s">
        <v>1973</v>
      </c>
      <c r="D281" s="536" t="s">
        <v>2335</v>
      </c>
      <c r="E281" s="537" t="s">
        <v>11</v>
      </c>
      <c r="F281" s="536"/>
      <c r="G281" s="536"/>
      <c r="H281" s="536"/>
      <c r="I281" s="536"/>
      <c r="J281" s="536"/>
    </row>
    <row r="282" spans="1:10">
      <c r="A282" s="818"/>
      <c r="B282" s="539" t="s">
        <v>23</v>
      </c>
      <c r="C282" s="538" t="s">
        <v>1974</v>
      </c>
      <c r="D282" s="536"/>
      <c r="E282" s="537" t="s">
        <v>11</v>
      </c>
      <c r="F282" s="536"/>
      <c r="G282" s="536"/>
      <c r="H282" s="536"/>
      <c r="I282" s="536"/>
      <c r="J282" s="536"/>
    </row>
    <row r="283" spans="1:10">
      <c r="A283" s="818"/>
      <c r="B283" s="539" t="s">
        <v>23</v>
      </c>
      <c r="C283" s="538" t="s">
        <v>1975</v>
      </c>
      <c r="D283" s="536" t="s">
        <v>2335</v>
      </c>
      <c r="E283" s="537" t="s">
        <v>11</v>
      </c>
      <c r="F283" s="536"/>
      <c r="G283" s="536"/>
      <c r="H283" s="536"/>
      <c r="I283" s="536"/>
      <c r="J283" s="536"/>
    </row>
    <row r="284" spans="1:10">
      <c r="A284" s="818"/>
      <c r="B284" s="539" t="s">
        <v>23</v>
      </c>
      <c r="C284" s="538" t="s">
        <v>1976</v>
      </c>
      <c r="D284" s="536" t="s">
        <v>2334</v>
      </c>
      <c r="E284" s="537" t="s">
        <v>11</v>
      </c>
      <c r="F284" s="536"/>
      <c r="G284" s="536"/>
      <c r="H284" s="536"/>
      <c r="I284" s="536"/>
      <c r="J284" s="536"/>
    </row>
    <row r="285" spans="1:10">
      <c r="A285" s="819"/>
      <c r="B285" s="539" t="s">
        <v>23</v>
      </c>
      <c r="C285" s="538" t="s">
        <v>1952</v>
      </c>
      <c r="D285" s="536" t="s">
        <v>2324</v>
      </c>
      <c r="E285" s="537" t="s">
        <v>11</v>
      </c>
      <c r="F285" s="536"/>
      <c r="G285" s="536"/>
      <c r="H285" s="536"/>
      <c r="I285" s="536"/>
      <c r="J285" s="536"/>
    </row>
    <row r="286" spans="1:10" ht="20.25" customHeight="1">
      <c r="A286" s="817">
        <v>38</v>
      </c>
      <c r="B286" s="539" t="s">
        <v>23</v>
      </c>
      <c r="C286" s="540" t="s">
        <v>2333</v>
      </c>
      <c r="D286" s="536"/>
      <c r="E286" s="537" t="s">
        <v>11</v>
      </c>
      <c r="F286" s="536"/>
      <c r="G286" s="541" t="s">
        <v>2332</v>
      </c>
      <c r="H286" s="536"/>
      <c r="I286" s="541" t="s">
        <v>2331</v>
      </c>
      <c r="J286" s="536"/>
    </row>
    <row r="287" spans="1:10">
      <c r="A287" s="818"/>
      <c r="B287" s="539" t="s">
        <v>23</v>
      </c>
      <c r="C287" s="538" t="s">
        <v>1959</v>
      </c>
      <c r="D287" s="536"/>
      <c r="E287" s="537" t="s">
        <v>11</v>
      </c>
      <c r="F287" s="536"/>
      <c r="G287" s="536"/>
      <c r="H287" s="536"/>
      <c r="I287" s="536"/>
      <c r="J287" s="536"/>
    </row>
    <row r="288" spans="1:10">
      <c r="A288" s="818"/>
      <c r="B288" s="539" t="s">
        <v>23</v>
      </c>
      <c r="C288" s="538" t="s">
        <v>1960</v>
      </c>
      <c r="D288" s="536"/>
      <c r="E288" s="537" t="s">
        <v>11</v>
      </c>
      <c r="F288" s="536"/>
      <c r="G288" s="536"/>
      <c r="H288" s="536"/>
      <c r="I288" s="536"/>
      <c r="J288" s="536"/>
    </row>
    <row r="289" spans="1:10">
      <c r="A289" s="818"/>
      <c r="B289" s="539" t="s">
        <v>23</v>
      </c>
      <c r="C289" s="538" t="s">
        <v>1961</v>
      </c>
      <c r="D289" s="536" t="s">
        <v>2329</v>
      </c>
      <c r="E289" s="537" t="s">
        <v>11</v>
      </c>
      <c r="F289" s="536"/>
      <c r="G289" s="536"/>
      <c r="H289" s="536"/>
      <c r="I289" s="536"/>
      <c r="J289" s="536"/>
    </row>
    <row r="290" spans="1:10">
      <c r="A290" s="818"/>
      <c r="B290" s="539" t="s">
        <v>23</v>
      </c>
      <c r="C290" s="538" t="s">
        <v>1962</v>
      </c>
      <c r="D290" s="536" t="s">
        <v>2329</v>
      </c>
      <c r="E290" s="537" t="s">
        <v>11</v>
      </c>
      <c r="F290" s="536"/>
      <c r="G290" s="536"/>
      <c r="H290" s="536"/>
      <c r="I290" s="536"/>
      <c r="J290" s="536"/>
    </row>
    <row r="291" spans="1:10">
      <c r="A291" s="818"/>
      <c r="B291" s="539" t="s">
        <v>23</v>
      </c>
      <c r="C291" s="538" t="s">
        <v>1963</v>
      </c>
      <c r="D291" s="536"/>
      <c r="E291" s="537" t="s">
        <v>11</v>
      </c>
      <c r="F291" s="536"/>
      <c r="G291" s="536"/>
      <c r="H291" s="536"/>
      <c r="I291" s="536"/>
      <c r="J291" s="536"/>
    </row>
    <row r="292" spans="1:10">
      <c r="A292" s="818"/>
      <c r="B292" s="539" t="s">
        <v>23</v>
      </c>
      <c r="C292" s="538" t="s">
        <v>1964</v>
      </c>
      <c r="D292" s="536" t="s">
        <v>2330</v>
      </c>
      <c r="E292" s="537" t="s">
        <v>11</v>
      </c>
      <c r="F292" s="536"/>
      <c r="G292" s="536"/>
      <c r="H292" s="536"/>
      <c r="I292" s="536"/>
      <c r="J292" s="536"/>
    </row>
    <row r="293" spans="1:10">
      <c r="A293" s="818"/>
      <c r="B293" s="539" t="s">
        <v>23</v>
      </c>
      <c r="C293" s="538" t="s">
        <v>1965</v>
      </c>
      <c r="D293" s="536"/>
      <c r="E293" s="537" t="s">
        <v>11</v>
      </c>
      <c r="F293" s="536"/>
      <c r="G293" s="536"/>
      <c r="H293" s="536"/>
      <c r="I293" s="536"/>
      <c r="J293" s="536"/>
    </row>
    <row r="294" spans="1:10">
      <c r="A294" s="818"/>
      <c r="B294" s="539" t="s">
        <v>23</v>
      </c>
      <c r="C294" s="538" t="s">
        <v>1966</v>
      </c>
      <c r="D294" s="536" t="s">
        <v>2330</v>
      </c>
      <c r="E294" s="537" t="s">
        <v>11</v>
      </c>
      <c r="F294" s="536"/>
      <c r="G294" s="536"/>
      <c r="H294" s="536"/>
      <c r="I294" s="536"/>
      <c r="J294" s="536"/>
    </row>
    <row r="295" spans="1:10">
      <c r="A295" s="818"/>
      <c r="B295" s="539" t="s">
        <v>23</v>
      </c>
      <c r="C295" s="538" t="s">
        <v>1967</v>
      </c>
      <c r="D295" s="536" t="s">
        <v>2327</v>
      </c>
      <c r="E295" s="537" t="s">
        <v>11</v>
      </c>
      <c r="F295" s="536"/>
      <c r="G295" s="536"/>
      <c r="H295" s="536"/>
      <c r="I295" s="536"/>
      <c r="J295" s="536"/>
    </row>
    <row r="296" spans="1:10">
      <c r="A296" s="818"/>
      <c r="B296" s="539" t="s">
        <v>23</v>
      </c>
      <c r="C296" s="538" t="s">
        <v>1968</v>
      </c>
      <c r="D296" s="536"/>
      <c r="E296" s="537" t="s">
        <v>11</v>
      </c>
      <c r="F296" s="536"/>
      <c r="G296" s="536"/>
      <c r="H296" s="536"/>
      <c r="I296" s="536"/>
      <c r="J296" s="536"/>
    </row>
    <row r="297" spans="1:10">
      <c r="A297" s="818"/>
      <c r="B297" s="539" t="s">
        <v>23</v>
      </c>
      <c r="C297" s="538" t="s">
        <v>1969</v>
      </c>
      <c r="D297" s="536"/>
      <c r="E297" s="537" t="s">
        <v>11</v>
      </c>
      <c r="F297" s="536"/>
      <c r="G297" s="536"/>
      <c r="H297" s="536"/>
      <c r="I297" s="536"/>
      <c r="J297" s="536"/>
    </row>
    <row r="298" spans="1:10">
      <c r="A298" s="818"/>
      <c r="B298" s="539" t="s">
        <v>23</v>
      </c>
      <c r="C298" s="538" t="s">
        <v>1970</v>
      </c>
      <c r="D298" s="536" t="s">
        <v>2329</v>
      </c>
      <c r="E298" s="537" t="s">
        <v>11</v>
      </c>
      <c r="F298" s="536"/>
      <c r="G298" s="536"/>
      <c r="H298" s="536"/>
      <c r="I298" s="536"/>
      <c r="J298" s="536"/>
    </row>
    <row r="299" spans="1:10">
      <c r="A299" s="818"/>
      <c r="B299" s="539" t="s">
        <v>23</v>
      </c>
      <c r="C299" s="538" t="s">
        <v>1971</v>
      </c>
      <c r="D299" s="536" t="s">
        <v>2329</v>
      </c>
      <c r="E299" s="537" t="s">
        <v>11</v>
      </c>
      <c r="F299" s="536"/>
      <c r="G299" s="536"/>
      <c r="H299" s="536"/>
      <c r="I299" s="536"/>
      <c r="J299" s="536"/>
    </row>
    <row r="300" spans="1:10">
      <c r="A300" s="818"/>
      <c r="B300" s="539" t="s">
        <v>23</v>
      </c>
      <c r="C300" s="538" t="s">
        <v>1972</v>
      </c>
      <c r="D300" s="536"/>
      <c r="E300" s="537" t="s">
        <v>11</v>
      </c>
      <c r="F300" s="536"/>
      <c r="G300" s="536"/>
      <c r="H300" s="536"/>
      <c r="I300" s="536"/>
      <c r="J300" s="536"/>
    </row>
    <row r="301" spans="1:10">
      <c r="A301" s="818"/>
      <c r="B301" s="539" t="s">
        <v>23</v>
      </c>
      <c r="C301" s="538" t="s">
        <v>1973</v>
      </c>
      <c r="D301" s="536" t="s">
        <v>2328</v>
      </c>
      <c r="E301" s="537" t="s">
        <v>11</v>
      </c>
      <c r="F301" s="536"/>
      <c r="G301" s="536"/>
      <c r="H301" s="536"/>
      <c r="I301" s="536"/>
      <c r="J301" s="536"/>
    </row>
    <row r="302" spans="1:10">
      <c r="A302" s="818"/>
      <c r="B302" s="539" t="s">
        <v>23</v>
      </c>
      <c r="C302" s="538" t="s">
        <v>1974</v>
      </c>
      <c r="D302" s="536"/>
      <c r="E302" s="537" t="s">
        <v>11</v>
      </c>
      <c r="F302" s="536"/>
      <c r="G302" s="536"/>
      <c r="H302" s="536"/>
      <c r="I302" s="536"/>
      <c r="J302" s="536"/>
    </row>
    <row r="303" spans="1:10">
      <c r="A303" s="818"/>
      <c r="B303" s="539" t="s">
        <v>23</v>
      </c>
      <c r="C303" s="538" t="s">
        <v>1975</v>
      </c>
      <c r="D303" s="536" t="s">
        <v>2328</v>
      </c>
      <c r="E303" s="537" t="s">
        <v>11</v>
      </c>
      <c r="F303" s="536"/>
      <c r="G303" s="536"/>
      <c r="H303" s="536"/>
      <c r="I303" s="536"/>
      <c r="J303" s="536"/>
    </row>
    <row r="304" spans="1:10">
      <c r="A304" s="818"/>
      <c r="B304" s="539" t="s">
        <v>23</v>
      </c>
      <c r="C304" s="538" t="s">
        <v>1976</v>
      </c>
      <c r="D304" s="536" t="s">
        <v>2327</v>
      </c>
      <c r="E304" s="537" t="s">
        <v>11</v>
      </c>
      <c r="F304" s="536"/>
      <c r="G304" s="536"/>
      <c r="H304" s="536"/>
      <c r="I304" s="536"/>
      <c r="J304" s="536"/>
    </row>
    <row r="305" spans="1:10">
      <c r="A305" s="819"/>
      <c r="B305" s="539" t="s">
        <v>23</v>
      </c>
      <c r="C305" s="538" t="s">
        <v>1952</v>
      </c>
      <c r="D305" s="536" t="s">
        <v>2324</v>
      </c>
      <c r="E305" s="537" t="s">
        <v>11</v>
      </c>
      <c r="F305" s="536"/>
      <c r="G305" s="536"/>
      <c r="H305" s="536"/>
      <c r="I305" s="536"/>
      <c r="J305" s="536"/>
    </row>
    <row r="306" spans="1:10">
      <c r="A306" s="817">
        <v>39</v>
      </c>
      <c r="B306" s="539" t="s">
        <v>23</v>
      </c>
      <c r="C306" s="540" t="s">
        <v>2326</v>
      </c>
      <c r="D306" s="536"/>
      <c r="E306" s="537" t="s">
        <v>11</v>
      </c>
      <c r="F306" s="536"/>
      <c r="G306" s="536"/>
      <c r="H306" s="536"/>
      <c r="I306" s="536" t="s">
        <v>2325</v>
      </c>
      <c r="J306" s="536"/>
    </row>
    <row r="307" spans="1:10">
      <c r="A307" s="819"/>
      <c r="B307" s="539" t="s">
        <v>23</v>
      </c>
      <c r="C307" s="538" t="s">
        <v>1952</v>
      </c>
      <c r="D307" s="536" t="s">
        <v>2324</v>
      </c>
      <c r="E307" s="537" t="s">
        <v>11</v>
      </c>
      <c r="F307" s="536"/>
      <c r="G307" s="536"/>
      <c r="H307" s="536"/>
      <c r="I307" s="536"/>
      <c r="J307" s="536"/>
    </row>
  </sheetData>
  <mergeCells count="40">
    <mergeCell ref="A246:A265"/>
    <mergeCell ref="A266:A285"/>
    <mergeCell ref="A286:A305"/>
    <mergeCell ref="A306:A307"/>
    <mergeCell ref="A79:A81"/>
    <mergeCell ref="A82:A83"/>
    <mergeCell ref="A96:A127"/>
    <mergeCell ref="A128:A159"/>
    <mergeCell ref="A160:A214"/>
    <mergeCell ref="A215:A218"/>
    <mergeCell ref="A219:A225"/>
    <mergeCell ref="A226:A245"/>
    <mergeCell ref="A71:A73"/>
    <mergeCell ref="A74:A76"/>
    <mergeCell ref="A77:A78"/>
    <mergeCell ref="A84:A89"/>
    <mergeCell ref="A90:A95"/>
    <mergeCell ref="A69:A70"/>
    <mergeCell ref="A36:A37"/>
    <mergeCell ref="A38:A40"/>
    <mergeCell ref="A41:A42"/>
    <mergeCell ref="A43:A49"/>
    <mergeCell ref="A50:A56"/>
    <mergeCell ref="A57:A58"/>
    <mergeCell ref="A59:A60"/>
    <mergeCell ref="A61:A63"/>
    <mergeCell ref="A64:A65"/>
    <mergeCell ref="A66:A68"/>
    <mergeCell ref="A33:A35"/>
    <mergeCell ref="C1:D8"/>
    <mergeCell ref="A10:A11"/>
    <mergeCell ref="A12:A13"/>
    <mergeCell ref="A14:A15"/>
    <mergeCell ref="A16:A17"/>
    <mergeCell ref="A18:A19"/>
    <mergeCell ref="A20:A22"/>
    <mergeCell ref="A23:A24"/>
    <mergeCell ref="A25:A27"/>
    <mergeCell ref="A28:A29"/>
    <mergeCell ref="A30:A32"/>
  </mergeCells>
  <phoneticPr fontId="22"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54"/>
  <sheetViews>
    <sheetView zoomScale="85" zoomScaleNormal="85" workbookViewId="0">
      <selection activeCell="D350" sqref="D350"/>
    </sheetView>
  </sheetViews>
  <sheetFormatPr defaultColWidth="9" defaultRowHeight="16.5"/>
  <cols>
    <col min="1" max="1" width="5.375" style="126" customWidth="1"/>
    <col min="2" max="2" width="9.5" style="126" customWidth="1"/>
    <col min="3" max="3" width="45.875" style="126" customWidth="1"/>
    <col min="4" max="4" width="21.125" style="126" customWidth="1"/>
    <col min="5" max="5" width="13.625" style="126" customWidth="1"/>
    <col min="6" max="6" width="14.625" style="126" customWidth="1"/>
    <col min="7" max="7" width="33" style="126" customWidth="1"/>
    <col min="8" max="8" width="19.125" style="126" customWidth="1"/>
    <col min="9" max="9" width="42.625" style="125" customWidth="1"/>
    <col min="10" max="10" width="9" style="125" customWidth="1"/>
    <col min="11" max="256" width="9" style="126" customWidth="1"/>
    <col min="257" max="16384" width="9" style="136"/>
  </cols>
  <sheetData>
    <row r="1" spans="1:10" s="136" customFormat="1" ht="21.75" customHeight="1">
      <c r="A1" s="553"/>
      <c r="B1" s="552"/>
      <c r="C1" s="820" t="s">
        <v>2713</v>
      </c>
      <c r="D1" s="830"/>
      <c r="E1" s="599"/>
      <c r="F1" s="539" t="s">
        <v>5</v>
      </c>
      <c r="G1" s="598"/>
      <c r="H1" s="595"/>
      <c r="I1" s="205"/>
      <c r="J1" s="125"/>
    </row>
    <row r="2" spans="1:10" s="136" customFormat="1" ht="20.25" customHeight="1">
      <c r="A2" s="553"/>
      <c r="B2" s="552"/>
      <c r="C2" s="831"/>
      <c r="D2" s="831"/>
      <c r="E2" s="597" t="s">
        <v>6</v>
      </c>
      <c r="F2" s="589">
        <f>COUNTIF(E10:E161,"Not POR")</f>
        <v>0</v>
      </c>
      <c r="G2" s="588"/>
      <c r="H2" s="587"/>
      <c r="I2" s="129"/>
      <c r="J2" s="125"/>
    </row>
    <row r="3" spans="1:10" s="136" customFormat="1" ht="19.5" customHeight="1">
      <c r="A3" s="553"/>
      <c r="B3" s="552"/>
      <c r="C3" s="831"/>
      <c r="D3" s="831"/>
      <c r="E3" s="596" t="s">
        <v>8</v>
      </c>
      <c r="F3" s="589">
        <f>COUNTIF(E10:E161,"CHN validation")</f>
        <v>0</v>
      </c>
      <c r="G3" s="595"/>
      <c r="H3" s="587"/>
      <c r="I3" s="129"/>
      <c r="J3" s="125"/>
    </row>
    <row r="4" spans="1:10" s="136" customFormat="1" ht="18.75" customHeight="1">
      <c r="A4" s="553"/>
      <c r="B4" s="552"/>
      <c r="C4" s="831"/>
      <c r="D4" s="831"/>
      <c r="E4" s="594" t="s">
        <v>9</v>
      </c>
      <c r="F4" s="589">
        <f>COUNTIF(E10:E161,"New Item")</f>
        <v>0</v>
      </c>
      <c r="G4" s="588"/>
      <c r="H4" s="587"/>
      <c r="I4" s="129"/>
      <c r="J4" s="125"/>
    </row>
    <row r="5" spans="1:10" s="136" customFormat="1" ht="19.5" customHeight="1">
      <c r="A5" s="557"/>
      <c r="B5" s="552"/>
      <c r="C5" s="831"/>
      <c r="D5" s="831"/>
      <c r="E5" s="593" t="s">
        <v>7</v>
      </c>
      <c r="F5" s="589">
        <f>COUNTIF(E10:E161,"Pending update")</f>
        <v>0</v>
      </c>
      <c r="G5" s="588"/>
      <c r="H5" s="587"/>
      <c r="I5" s="592"/>
      <c r="J5" s="125"/>
    </row>
    <row r="6" spans="1:10" s="136" customFormat="1" ht="18.75" customHeight="1">
      <c r="A6" s="553"/>
      <c r="B6" s="552"/>
      <c r="C6" s="831"/>
      <c r="D6" s="831"/>
      <c r="E6" s="591" t="s">
        <v>10</v>
      </c>
      <c r="F6" s="589">
        <f>COUNTIF(E10:E161,"Modified")</f>
        <v>0</v>
      </c>
      <c r="G6" s="588"/>
      <c r="H6" s="587"/>
      <c r="I6" s="129"/>
      <c r="J6" s="125"/>
    </row>
    <row r="7" spans="1:10" s="136" customFormat="1" ht="17.25" customHeight="1">
      <c r="A7" s="553"/>
      <c r="B7" s="552"/>
      <c r="C7" s="831"/>
      <c r="D7" s="831"/>
      <c r="E7" s="537" t="s">
        <v>11</v>
      </c>
      <c r="F7" s="589">
        <f>COUNTIF(E10:E161,"Ready")</f>
        <v>66</v>
      </c>
      <c r="G7" s="588"/>
      <c r="H7" s="587"/>
      <c r="I7" s="129"/>
      <c r="J7" s="125"/>
    </row>
    <row r="8" spans="1:10" s="136" customFormat="1" ht="18.75" customHeight="1" thickBot="1">
      <c r="A8" s="206"/>
      <c r="B8" s="548"/>
      <c r="C8" s="831"/>
      <c r="D8" s="832"/>
      <c r="E8" s="590" t="s">
        <v>12</v>
      </c>
      <c r="F8" s="589">
        <f>COUNTIF(E10:E161,"Not ready")</f>
        <v>0</v>
      </c>
      <c r="G8" s="588"/>
      <c r="H8" s="587"/>
      <c r="I8" s="132"/>
      <c r="J8" s="125"/>
    </row>
    <row r="9" spans="1:10" s="136" customFormat="1" ht="53.85" customHeight="1">
      <c r="A9" s="586" t="s">
        <v>13</v>
      </c>
      <c r="B9" s="543" t="s">
        <v>14</v>
      </c>
      <c r="C9" s="543" t="s">
        <v>457</v>
      </c>
      <c r="D9" s="134" t="s">
        <v>190</v>
      </c>
      <c r="E9" s="585" t="s">
        <v>17</v>
      </c>
      <c r="F9" s="585" t="s">
        <v>18</v>
      </c>
      <c r="G9" s="585" t="s">
        <v>458</v>
      </c>
      <c r="H9" s="585" t="s">
        <v>459</v>
      </c>
      <c r="I9" s="133" t="s">
        <v>2513</v>
      </c>
      <c r="J9" s="135" t="s">
        <v>2512</v>
      </c>
    </row>
    <row r="10" spans="1:10" s="136" customFormat="1" ht="18" customHeight="1">
      <c r="A10" s="827">
        <v>1</v>
      </c>
      <c r="B10" s="539" t="s">
        <v>23</v>
      </c>
      <c r="C10" s="572" t="s">
        <v>2712</v>
      </c>
      <c r="D10" s="584"/>
      <c r="E10" s="537" t="s">
        <v>11</v>
      </c>
      <c r="F10" s="582"/>
      <c r="G10" s="580"/>
      <c r="H10" s="580"/>
      <c r="I10" s="583" t="s">
        <v>2711</v>
      </c>
      <c r="J10" s="567"/>
    </row>
    <row r="11" spans="1:10" s="136" customFormat="1" ht="18" customHeight="1">
      <c r="A11" s="828"/>
      <c r="B11" s="539" t="s">
        <v>23</v>
      </c>
      <c r="C11" s="538" t="s">
        <v>2571</v>
      </c>
      <c r="D11" s="569" t="s">
        <v>2548</v>
      </c>
      <c r="E11" s="537" t="s">
        <v>11</v>
      </c>
      <c r="F11" s="582"/>
      <c r="G11" s="580"/>
      <c r="H11" s="580"/>
      <c r="I11" s="581"/>
      <c r="J11" s="567"/>
    </row>
    <row r="12" spans="1:10" s="136" customFormat="1" ht="18" customHeight="1">
      <c r="A12" s="826">
        <v>2</v>
      </c>
      <c r="B12" s="539" t="s">
        <v>23</v>
      </c>
      <c r="C12" s="572" t="s">
        <v>2710</v>
      </c>
      <c r="D12" s="569"/>
      <c r="E12" s="537" t="s">
        <v>11</v>
      </c>
      <c r="F12" s="582"/>
      <c r="G12" s="580"/>
      <c r="H12" s="580" t="s">
        <v>2707</v>
      </c>
      <c r="I12" s="581"/>
      <c r="J12" s="567"/>
    </row>
    <row r="13" spans="1:10" s="136" customFormat="1" ht="18" customHeight="1">
      <c r="A13" s="826"/>
      <c r="B13" s="539" t="s">
        <v>23</v>
      </c>
      <c r="C13" s="538" t="s">
        <v>2571</v>
      </c>
      <c r="D13" s="569" t="s">
        <v>2709</v>
      </c>
      <c r="E13" s="537" t="s">
        <v>11</v>
      </c>
      <c r="F13" s="582"/>
      <c r="G13" s="583"/>
      <c r="H13" s="580"/>
      <c r="I13" s="581"/>
      <c r="J13" s="567"/>
    </row>
    <row r="14" spans="1:10" s="136" customFormat="1" ht="18" customHeight="1">
      <c r="A14" s="826">
        <v>3</v>
      </c>
      <c r="B14" s="539" t="s">
        <v>23</v>
      </c>
      <c r="C14" s="572" t="s">
        <v>2708</v>
      </c>
      <c r="D14" s="569"/>
      <c r="E14" s="537" t="s">
        <v>11</v>
      </c>
      <c r="F14" s="582"/>
      <c r="G14" s="580" t="s">
        <v>2707</v>
      </c>
      <c r="H14" s="580"/>
      <c r="I14" s="581"/>
      <c r="J14" s="567"/>
    </row>
    <row r="15" spans="1:10" s="136" customFormat="1" ht="18" customHeight="1">
      <c r="A15" s="826"/>
      <c r="B15" s="539" t="s">
        <v>23</v>
      </c>
      <c r="C15" s="538" t="s">
        <v>2571</v>
      </c>
      <c r="D15" s="569" t="s">
        <v>2706</v>
      </c>
      <c r="E15" s="537" t="s">
        <v>11</v>
      </c>
      <c r="F15" s="582"/>
      <c r="G15" s="580"/>
      <c r="H15" s="580"/>
      <c r="I15" s="581"/>
      <c r="J15" s="567"/>
    </row>
    <row r="16" spans="1:10" s="136" customFormat="1" ht="18" customHeight="1">
      <c r="A16" s="826">
        <v>4</v>
      </c>
      <c r="B16" s="539" t="s">
        <v>23</v>
      </c>
      <c r="C16" s="572" t="s">
        <v>2705</v>
      </c>
      <c r="D16" s="569"/>
      <c r="E16" s="537" t="s">
        <v>11</v>
      </c>
      <c r="F16" s="582"/>
      <c r="G16" s="574" t="s">
        <v>2704</v>
      </c>
      <c r="H16" s="580"/>
      <c r="I16" s="566" t="s">
        <v>2703</v>
      </c>
      <c r="J16" s="567"/>
    </row>
    <row r="17" spans="1:10" s="136" customFormat="1" ht="18" customHeight="1">
      <c r="A17" s="826"/>
      <c r="B17" s="539" t="s">
        <v>23</v>
      </c>
      <c r="C17" s="538" t="s">
        <v>2571</v>
      </c>
      <c r="D17" s="569" t="s">
        <v>2548</v>
      </c>
      <c r="E17" s="537" t="s">
        <v>11</v>
      </c>
      <c r="F17" s="582"/>
      <c r="G17" s="580"/>
      <c r="H17" s="580"/>
      <c r="I17" s="581"/>
      <c r="J17" s="567"/>
    </row>
    <row r="18" spans="1:10" s="136" customFormat="1" ht="18" customHeight="1">
      <c r="A18" s="826">
        <v>5</v>
      </c>
      <c r="B18" s="539" t="s">
        <v>23</v>
      </c>
      <c r="C18" s="572" t="s">
        <v>1953</v>
      </c>
      <c r="D18" s="569"/>
      <c r="E18" s="537" t="s">
        <v>11</v>
      </c>
      <c r="F18" s="568"/>
      <c r="G18" s="574" t="s">
        <v>2702</v>
      </c>
      <c r="H18" s="580"/>
      <c r="I18" s="577" t="s">
        <v>2664</v>
      </c>
      <c r="J18" s="567"/>
    </row>
    <row r="19" spans="1:10" s="136" customFormat="1" ht="18" customHeight="1">
      <c r="A19" s="826"/>
      <c r="B19" s="539" t="s">
        <v>23</v>
      </c>
      <c r="C19" s="538" t="s">
        <v>2571</v>
      </c>
      <c r="D19" s="569" t="s">
        <v>2548</v>
      </c>
      <c r="E19" s="537" t="s">
        <v>11</v>
      </c>
      <c r="F19" s="568"/>
      <c r="G19" s="580"/>
      <c r="H19" s="580"/>
      <c r="I19" s="577"/>
      <c r="J19" s="567"/>
    </row>
    <row r="20" spans="1:10" s="136" customFormat="1" ht="18" customHeight="1">
      <c r="A20" s="826">
        <v>6</v>
      </c>
      <c r="B20" s="539" t="s">
        <v>23</v>
      </c>
      <c r="C20" s="572" t="s">
        <v>2701</v>
      </c>
      <c r="D20" s="569"/>
      <c r="E20" s="537" t="s">
        <v>11</v>
      </c>
      <c r="F20" s="568"/>
      <c r="G20" s="580"/>
      <c r="H20" s="580"/>
      <c r="I20" s="577" t="s">
        <v>2695</v>
      </c>
      <c r="J20" s="567"/>
    </row>
    <row r="21" spans="1:10" s="136" customFormat="1" ht="18" customHeight="1">
      <c r="A21" s="826"/>
      <c r="B21" s="539" t="s">
        <v>23</v>
      </c>
      <c r="C21" s="538" t="s">
        <v>1977</v>
      </c>
      <c r="D21" s="569" t="s">
        <v>2548</v>
      </c>
      <c r="E21" s="537" t="s">
        <v>11</v>
      </c>
      <c r="F21" s="568"/>
      <c r="G21" s="580"/>
      <c r="H21" s="580"/>
      <c r="I21" s="577"/>
      <c r="J21" s="567"/>
    </row>
    <row r="22" spans="1:10" s="136" customFormat="1" ht="18" customHeight="1">
      <c r="A22" s="826"/>
      <c r="B22" s="539" t="s">
        <v>23</v>
      </c>
      <c r="C22" s="538" t="s">
        <v>1952</v>
      </c>
      <c r="D22" s="569" t="s">
        <v>2548</v>
      </c>
      <c r="E22" s="537" t="s">
        <v>11</v>
      </c>
      <c r="F22" s="568"/>
      <c r="G22" s="580"/>
      <c r="H22" s="580"/>
      <c r="I22" s="577"/>
      <c r="J22" s="567"/>
    </row>
    <row r="23" spans="1:10" s="136" customFormat="1" ht="18" customHeight="1">
      <c r="A23" s="826">
        <v>7</v>
      </c>
      <c r="B23" s="539" t="s">
        <v>23</v>
      </c>
      <c r="C23" s="572" t="s">
        <v>2700</v>
      </c>
      <c r="D23" s="569"/>
      <c r="E23" s="537" t="s">
        <v>11</v>
      </c>
      <c r="F23" s="568"/>
      <c r="G23" s="580"/>
      <c r="H23" s="580"/>
      <c r="I23" s="577" t="s">
        <v>2699</v>
      </c>
      <c r="J23" s="567"/>
    </row>
    <row r="24" spans="1:10" s="136" customFormat="1" ht="18" customHeight="1">
      <c r="A24" s="826"/>
      <c r="B24" s="539" t="s">
        <v>23</v>
      </c>
      <c r="C24" s="538" t="s">
        <v>2466</v>
      </c>
      <c r="D24" s="569" t="s">
        <v>2698</v>
      </c>
      <c r="E24" s="537"/>
      <c r="F24" s="568"/>
      <c r="G24" s="580"/>
      <c r="H24" s="580"/>
      <c r="I24" s="577"/>
      <c r="J24" s="567"/>
    </row>
    <row r="25" spans="1:10" s="136" customFormat="1" ht="18" customHeight="1">
      <c r="A25" s="826"/>
      <c r="B25" s="539" t="s">
        <v>23</v>
      </c>
      <c r="C25" s="538" t="s">
        <v>1952</v>
      </c>
      <c r="D25" s="569" t="s">
        <v>2548</v>
      </c>
      <c r="E25" s="537" t="s">
        <v>11</v>
      </c>
      <c r="F25" s="568"/>
      <c r="G25" s="580"/>
      <c r="H25" s="580"/>
      <c r="I25" s="577"/>
      <c r="J25" s="567"/>
    </row>
    <row r="26" spans="1:10" s="136" customFormat="1" ht="18" customHeight="1">
      <c r="A26" s="826">
        <v>8</v>
      </c>
      <c r="B26" s="539" t="s">
        <v>23</v>
      </c>
      <c r="C26" s="572" t="s">
        <v>2697</v>
      </c>
      <c r="D26" s="569"/>
      <c r="E26" s="537" t="s">
        <v>11</v>
      </c>
      <c r="F26" s="579"/>
      <c r="G26" s="574" t="s">
        <v>2674</v>
      </c>
      <c r="H26" s="566"/>
      <c r="I26" s="577" t="s">
        <v>2664</v>
      </c>
      <c r="J26" s="567"/>
    </row>
    <row r="27" spans="1:10" s="136" customFormat="1" ht="18" customHeight="1">
      <c r="A27" s="826"/>
      <c r="B27" s="539" t="s">
        <v>23</v>
      </c>
      <c r="C27" s="538" t="s">
        <v>2571</v>
      </c>
      <c r="D27" s="569" t="s">
        <v>2548</v>
      </c>
      <c r="E27" s="537" t="s">
        <v>11</v>
      </c>
      <c r="F27" s="579"/>
      <c r="G27" s="566"/>
      <c r="H27" s="566"/>
      <c r="I27" s="566"/>
      <c r="J27" s="567"/>
    </row>
    <row r="28" spans="1:10" s="136" customFormat="1" ht="18" customHeight="1">
      <c r="A28" s="826">
        <v>9</v>
      </c>
      <c r="B28" s="539" t="s">
        <v>23</v>
      </c>
      <c r="C28" s="572" t="s">
        <v>2696</v>
      </c>
      <c r="D28" s="569"/>
      <c r="E28" s="537" t="s">
        <v>11</v>
      </c>
      <c r="F28" s="579"/>
      <c r="G28" s="566"/>
      <c r="H28" s="566"/>
      <c r="I28" s="577" t="s">
        <v>2695</v>
      </c>
      <c r="J28" s="567"/>
    </row>
    <row r="29" spans="1:10" s="136" customFormat="1" ht="18" customHeight="1">
      <c r="A29" s="826"/>
      <c r="B29" s="539" t="s">
        <v>23</v>
      </c>
      <c r="C29" s="538" t="s">
        <v>2672</v>
      </c>
      <c r="D29" s="569" t="s">
        <v>2548</v>
      </c>
      <c r="E29" s="537" t="s">
        <v>11</v>
      </c>
      <c r="F29" s="579"/>
      <c r="G29" s="566"/>
      <c r="H29" s="566"/>
      <c r="I29" s="566"/>
      <c r="J29" s="567"/>
    </row>
    <row r="30" spans="1:10" s="136" customFormat="1" ht="18" customHeight="1">
      <c r="A30" s="826"/>
      <c r="B30" s="539" t="s">
        <v>23</v>
      </c>
      <c r="C30" s="538" t="s">
        <v>1952</v>
      </c>
      <c r="D30" s="569" t="s">
        <v>2548</v>
      </c>
      <c r="E30" s="537" t="s">
        <v>11</v>
      </c>
      <c r="F30" s="579"/>
      <c r="G30" s="566"/>
      <c r="H30" s="566"/>
      <c r="I30" s="577"/>
      <c r="J30" s="567"/>
    </row>
    <row r="31" spans="1:10" s="136" customFormat="1" ht="18" customHeight="1">
      <c r="A31" s="826">
        <v>10</v>
      </c>
      <c r="B31" s="539" t="s">
        <v>23</v>
      </c>
      <c r="C31" s="572" t="s">
        <v>2694</v>
      </c>
      <c r="D31" s="569"/>
      <c r="E31" s="537" t="s">
        <v>11</v>
      </c>
      <c r="F31" s="568"/>
      <c r="G31" s="566" t="s">
        <v>2693</v>
      </c>
      <c r="H31" s="566"/>
      <c r="I31" s="578" t="s">
        <v>2692</v>
      </c>
      <c r="J31" s="567"/>
    </row>
    <row r="32" spans="1:10" s="136" customFormat="1" ht="18" customHeight="1">
      <c r="A32" s="826"/>
      <c r="B32" s="539" t="s">
        <v>23</v>
      </c>
      <c r="C32" s="538" t="s">
        <v>2667</v>
      </c>
      <c r="D32" s="569" t="s">
        <v>2683</v>
      </c>
      <c r="E32" s="537"/>
      <c r="F32" s="568"/>
      <c r="G32" s="566"/>
      <c r="H32" s="566"/>
      <c r="I32" s="577"/>
      <c r="J32" s="567"/>
    </row>
    <row r="33" spans="1:10" s="136" customFormat="1" ht="18" customHeight="1">
      <c r="A33" s="826"/>
      <c r="B33" s="539" t="s">
        <v>23</v>
      </c>
      <c r="C33" s="538" t="s">
        <v>2571</v>
      </c>
      <c r="D33" s="569" t="s">
        <v>2548</v>
      </c>
      <c r="E33" s="537" t="s">
        <v>11</v>
      </c>
      <c r="F33" s="568"/>
      <c r="G33" s="566"/>
      <c r="H33" s="566"/>
      <c r="I33" s="566"/>
      <c r="J33" s="567"/>
    </row>
    <row r="34" spans="1:10" s="136" customFormat="1" ht="18" customHeight="1">
      <c r="A34" s="826">
        <v>11</v>
      </c>
      <c r="B34" s="539" t="s">
        <v>23</v>
      </c>
      <c r="C34" s="572" t="s">
        <v>2691</v>
      </c>
      <c r="D34" s="569"/>
      <c r="E34" s="537" t="s">
        <v>11</v>
      </c>
      <c r="F34" s="568"/>
      <c r="G34" s="574" t="s">
        <v>2674</v>
      </c>
      <c r="H34" s="566"/>
      <c r="I34" s="577" t="s">
        <v>2664</v>
      </c>
      <c r="J34" s="567"/>
    </row>
    <row r="35" spans="1:10" s="136" customFormat="1" ht="18" customHeight="1">
      <c r="A35" s="826"/>
      <c r="B35" s="539" t="s">
        <v>23</v>
      </c>
      <c r="C35" s="538" t="s">
        <v>2571</v>
      </c>
      <c r="D35" s="569" t="s">
        <v>2548</v>
      </c>
      <c r="E35" s="537" t="s">
        <v>11</v>
      </c>
      <c r="F35" s="568"/>
      <c r="G35" s="566"/>
      <c r="H35" s="566"/>
      <c r="I35" s="566"/>
      <c r="J35" s="567"/>
    </row>
    <row r="36" spans="1:10" s="136" customFormat="1" ht="18" customHeight="1">
      <c r="A36" s="826">
        <v>12</v>
      </c>
      <c r="B36" s="539" t="s">
        <v>23</v>
      </c>
      <c r="C36" s="572" t="s">
        <v>2690</v>
      </c>
      <c r="D36" s="569"/>
      <c r="E36" s="537" t="s">
        <v>11</v>
      </c>
      <c r="F36" s="568"/>
      <c r="G36" s="566"/>
      <c r="H36" s="566"/>
      <c r="I36" s="566" t="s">
        <v>2662</v>
      </c>
      <c r="J36" s="567"/>
    </row>
    <row r="37" spans="1:10" s="136" customFormat="1" ht="18" customHeight="1">
      <c r="A37" s="826"/>
      <c r="B37" s="539" t="s">
        <v>23</v>
      </c>
      <c r="C37" s="538" t="s">
        <v>2672</v>
      </c>
      <c r="D37" s="569" t="s">
        <v>2548</v>
      </c>
      <c r="E37" s="537" t="s">
        <v>11</v>
      </c>
      <c r="F37" s="568"/>
      <c r="G37" s="566"/>
      <c r="H37" s="566"/>
      <c r="I37" s="566"/>
      <c r="J37" s="567"/>
    </row>
    <row r="38" spans="1:10" s="136" customFormat="1" ht="18" customHeight="1">
      <c r="A38" s="826"/>
      <c r="B38" s="539" t="s">
        <v>23</v>
      </c>
      <c r="C38" s="538" t="s">
        <v>1952</v>
      </c>
      <c r="D38" s="569" t="s">
        <v>2548</v>
      </c>
      <c r="E38" s="537" t="s">
        <v>11</v>
      </c>
      <c r="F38" s="568"/>
      <c r="G38" s="566"/>
      <c r="H38" s="566"/>
      <c r="I38" s="566"/>
      <c r="J38" s="567"/>
    </row>
    <row r="39" spans="1:10" s="136" customFormat="1" ht="18" customHeight="1">
      <c r="A39" s="826">
        <v>13</v>
      </c>
      <c r="B39" s="539" t="s">
        <v>23</v>
      </c>
      <c r="C39" s="572" t="s">
        <v>2689</v>
      </c>
      <c r="D39" s="569"/>
      <c r="E39" s="537" t="s">
        <v>11</v>
      </c>
      <c r="F39" s="568"/>
      <c r="G39" s="566" t="s">
        <v>2684</v>
      </c>
      <c r="H39" s="566"/>
      <c r="I39" s="566" t="s">
        <v>2688</v>
      </c>
      <c r="J39" s="567"/>
    </row>
    <row r="40" spans="1:10" s="136" customFormat="1" ht="18" customHeight="1">
      <c r="A40" s="826"/>
      <c r="B40" s="539" t="s">
        <v>23</v>
      </c>
      <c r="C40" s="538" t="s">
        <v>2667</v>
      </c>
      <c r="D40" s="569" t="s">
        <v>2683</v>
      </c>
      <c r="E40" s="537"/>
      <c r="F40" s="568"/>
      <c r="G40" s="566"/>
      <c r="H40" s="566"/>
      <c r="I40" s="566"/>
      <c r="J40" s="567"/>
    </row>
    <row r="41" spans="1:10" s="136" customFormat="1" ht="18" customHeight="1">
      <c r="A41" s="826"/>
      <c r="B41" s="539" t="s">
        <v>23</v>
      </c>
      <c r="C41" s="538" t="s">
        <v>2571</v>
      </c>
      <c r="D41" s="569" t="s">
        <v>2548</v>
      </c>
      <c r="E41" s="537" t="s">
        <v>11</v>
      </c>
      <c r="F41" s="568"/>
      <c r="G41" s="566"/>
      <c r="H41" s="566"/>
      <c r="I41" s="566"/>
      <c r="J41" s="567"/>
    </row>
    <row r="42" spans="1:10" s="136" customFormat="1" ht="18" customHeight="1">
      <c r="A42" s="826">
        <v>14</v>
      </c>
      <c r="B42" s="539" t="s">
        <v>23</v>
      </c>
      <c r="C42" s="572" t="s">
        <v>2687</v>
      </c>
      <c r="D42" s="569"/>
      <c r="E42" s="537" t="s">
        <v>11</v>
      </c>
      <c r="F42" s="568"/>
      <c r="G42" s="574" t="s">
        <v>2674</v>
      </c>
      <c r="H42" s="566"/>
      <c r="I42" s="577" t="s">
        <v>2664</v>
      </c>
      <c r="J42" s="567"/>
    </row>
    <row r="43" spans="1:10" s="136" customFormat="1" ht="18" customHeight="1">
      <c r="A43" s="826"/>
      <c r="B43" s="539" t="s">
        <v>23</v>
      </c>
      <c r="C43" s="538" t="s">
        <v>2571</v>
      </c>
      <c r="D43" s="569" t="s">
        <v>2548</v>
      </c>
      <c r="E43" s="537" t="s">
        <v>11</v>
      </c>
      <c r="F43" s="568"/>
      <c r="G43" s="566"/>
      <c r="H43" s="566"/>
      <c r="I43" s="566"/>
      <c r="J43" s="567"/>
    </row>
    <row r="44" spans="1:10" s="136" customFormat="1" ht="18" customHeight="1">
      <c r="A44" s="826">
        <v>15</v>
      </c>
      <c r="B44" s="539" t="s">
        <v>23</v>
      </c>
      <c r="C44" s="572" t="s">
        <v>2686</v>
      </c>
      <c r="D44" s="569"/>
      <c r="E44" s="537" t="s">
        <v>11</v>
      </c>
      <c r="F44" s="568"/>
      <c r="G44" s="566"/>
      <c r="H44" s="566"/>
      <c r="I44" s="566" t="s">
        <v>2662</v>
      </c>
      <c r="J44" s="567"/>
    </row>
    <row r="45" spans="1:10" s="136" customFormat="1" ht="18" customHeight="1">
      <c r="A45" s="826"/>
      <c r="B45" s="539" t="s">
        <v>23</v>
      </c>
      <c r="C45" s="538" t="s">
        <v>2672</v>
      </c>
      <c r="D45" s="569" t="s">
        <v>2548</v>
      </c>
      <c r="E45" s="537" t="s">
        <v>11</v>
      </c>
      <c r="F45" s="568"/>
      <c r="G45" s="566"/>
      <c r="H45" s="566"/>
      <c r="I45" s="566"/>
      <c r="J45" s="567"/>
    </row>
    <row r="46" spans="1:10" s="136" customFormat="1" ht="18" customHeight="1">
      <c r="A46" s="826"/>
      <c r="B46" s="539" t="s">
        <v>23</v>
      </c>
      <c r="C46" s="538" t="s">
        <v>1952</v>
      </c>
      <c r="D46" s="569" t="s">
        <v>2548</v>
      </c>
      <c r="E46" s="537" t="s">
        <v>11</v>
      </c>
      <c r="F46" s="568"/>
      <c r="G46" s="566"/>
      <c r="H46" s="566"/>
      <c r="I46" s="566"/>
      <c r="J46" s="567"/>
    </row>
    <row r="47" spans="1:10" s="136" customFormat="1" ht="18" customHeight="1">
      <c r="A47" s="826">
        <v>16</v>
      </c>
      <c r="B47" s="539" t="s">
        <v>23</v>
      </c>
      <c r="C47" s="572" t="s">
        <v>2685</v>
      </c>
      <c r="D47" s="569"/>
      <c r="E47" s="537" t="s">
        <v>11</v>
      </c>
      <c r="F47" s="568"/>
      <c r="G47" s="566" t="s">
        <v>2684</v>
      </c>
      <c r="H47" s="566"/>
      <c r="I47" s="566" t="s">
        <v>2677</v>
      </c>
      <c r="J47" s="567"/>
    </row>
    <row r="48" spans="1:10" s="136" customFormat="1" ht="18" customHeight="1">
      <c r="A48" s="826"/>
      <c r="B48" s="539" t="s">
        <v>23</v>
      </c>
      <c r="C48" s="538" t="s">
        <v>2667</v>
      </c>
      <c r="D48" s="569" t="s">
        <v>2683</v>
      </c>
      <c r="E48" s="537"/>
      <c r="F48" s="568"/>
      <c r="G48" s="566"/>
      <c r="H48" s="566"/>
      <c r="I48" s="566"/>
      <c r="J48" s="567"/>
    </row>
    <row r="49" spans="1:10" s="136" customFormat="1" ht="18" customHeight="1">
      <c r="A49" s="826"/>
      <c r="B49" s="539" t="s">
        <v>23</v>
      </c>
      <c r="C49" s="538" t="s">
        <v>2571</v>
      </c>
      <c r="D49" s="569" t="s">
        <v>2548</v>
      </c>
      <c r="E49" s="537" t="s">
        <v>11</v>
      </c>
      <c r="F49" s="568"/>
      <c r="G49" s="566"/>
      <c r="H49" s="566"/>
      <c r="I49" s="566"/>
      <c r="J49" s="567"/>
    </row>
    <row r="50" spans="1:10" s="136" customFormat="1" ht="18" customHeight="1">
      <c r="A50" s="826">
        <v>17</v>
      </c>
      <c r="B50" s="539" t="s">
        <v>23</v>
      </c>
      <c r="C50" s="572" t="s">
        <v>2682</v>
      </c>
      <c r="D50" s="569"/>
      <c r="E50" s="537" t="s">
        <v>11</v>
      </c>
      <c r="F50" s="568"/>
      <c r="G50" s="574" t="s">
        <v>2681</v>
      </c>
      <c r="H50" s="566"/>
      <c r="I50" s="577" t="s">
        <v>2664</v>
      </c>
      <c r="J50" s="567"/>
    </row>
    <row r="51" spans="1:10" s="136" customFormat="1" ht="18" customHeight="1">
      <c r="A51" s="826"/>
      <c r="B51" s="539" t="s">
        <v>23</v>
      </c>
      <c r="C51" s="538" t="s">
        <v>2571</v>
      </c>
      <c r="D51" s="569" t="s">
        <v>2548</v>
      </c>
      <c r="E51" s="537" t="s">
        <v>11</v>
      </c>
      <c r="F51" s="568"/>
      <c r="G51" s="566"/>
      <c r="H51" s="566"/>
      <c r="I51" s="566"/>
      <c r="J51" s="567"/>
    </row>
    <row r="52" spans="1:10" s="136" customFormat="1" ht="18" customHeight="1">
      <c r="A52" s="826">
        <v>18</v>
      </c>
      <c r="B52" s="539" t="s">
        <v>23</v>
      </c>
      <c r="C52" s="572" t="s">
        <v>2680</v>
      </c>
      <c r="D52" s="569"/>
      <c r="E52" s="537" t="s">
        <v>11</v>
      </c>
      <c r="F52" s="568"/>
      <c r="G52" s="566"/>
      <c r="H52" s="566"/>
      <c r="I52" s="566" t="s">
        <v>2662</v>
      </c>
      <c r="J52" s="567"/>
    </row>
    <row r="53" spans="1:10" s="136" customFormat="1" ht="18" customHeight="1">
      <c r="A53" s="826"/>
      <c r="B53" s="539" t="s">
        <v>23</v>
      </c>
      <c r="C53" s="538" t="s">
        <v>2672</v>
      </c>
      <c r="D53" s="569" t="s">
        <v>2548</v>
      </c>
      <c r="E53" s="537" t="s">
        <v>11</v>
      </c>
      <c r="F53" s="568"/>
      <c r="G53" s="566"/>
      <c r="H53" s="566"/>
      <c r="I53" s="566"/>
      <c r="J53" s="567"/>
    </row>
    <row r="54" spans="1:10" s="136" customFormat="1" ht="18" customHeight="1">
      <c r="A54" s="826"/>
      <c r="B54" s="539" t="s">
        <v>23</v>
      </c>
      <c r="C54" s="538" t="s">
        <v>1952</v>
      </c>
      <c r="D54" s="569" t="s">
        <v>2548</v>
      </c>
      <c r="E54" s="537" t="s">
        <v>11</v>
      </c>
      <c r="F54" s="568"/>
      <c r="G54" s="566"/>
      <c r="H54" s="566"/>
      <c r="I54" s="566"/>
      <c r="J54" s="567"/>
    </row>
    <row r="55" spans="1:10" s="136" customFormat="1" ht="18" customHeight="1">
      <c r="A55" s="826">
        <v>19</v>
      </c>
      <c r="B55" s="539" t="s">
        <v>23</v>
      </c>
      <c r="C55" s="572" t="s">
        <v>2679</v>
      </c>
      <c r="D55" s="569"/>
      <c r="E55" s="537" t="s">
        <v>11</v>
      </c>
      <c r="F55" s="568"/>
      <c r="G55" s="566" t="s">
        <v>2678</v>
      </c>
      <c r="H55" s="566"/>
      <c r="I55" s="566" t="s">
        <v>2677</v>
      </c>
      <c r="J55" s="567"/>
    </row>
    <row r="56" spans="1:10" s="136" customFormat="1" ht="18" customHeight="1">
      <c r="A56" s="826"/>
      <c r="B56" s="539" t="s">
        <v>23</v>
      </c>
      <c r="C56" s="538" t="s">
        <v>2667</v>
      </c>
      <c r="D56" s="569" t="s">
        <v>2676</v>
      </c>
      <c r="E56" s="537"/>
      <c r="F56" s="568"/>
      <c r="G56" s="566"/>
      <c r="H56" s="566"/>
      <c r="I56" s="566"/>
      <c r="J56" s="567"/>
    </row>
    <row r="57" spans="1:10" s="136" customFormat="1" ht="18" customHeight="1">
      <c r="A57" s="826"/>
      <c r="B57" s="539" t="s">
        <v>23</v>
      </c>
      <c r="C57" s="538" t="s">
        <v>2571</v>
      </c>
      <c r="D57" s="569" t="s">
        <v>2548</v>
      </c>
      <c r="E57" s="537" t="s">
        <v>11</v>
      </c>
      <c r="F57" s="568"/>
      <c r="G57" s="566"/>
      <c r="H57" s="566"/>
      <c r="I57" s="566"/>
      <c r="J57" s="567"/>
    </row>
    <row r="58" spans="1:10" s="136" customFormat="1" ht="18" customHeight="1">
      <c r="A58" s="826">
        <v>20</v>
      </c>
      <c r="B58" s="539" t="s">
        <v>23</v>
      </c>
      <c r="C58" s="572" t="s">
        <v>2675</v>
      </c>
      <c r="D58" s="569"/>
      <c r="E58" s="537" t="s">
        <v>11</v>
      </c>
      <c r="F58" s="568"/>
      <c r="G58" s="574" t="s">
        <v>2674</v>
      </c>
      <c r="H58" s="566"/>
      <c r="I58" s="577" t="s">
        <v>2664</v>
      </c>
      <c r="J58" s="567"/>
    </row>
    <row r="59" spans="1:10" s="136" customFormat="1" ht="18" customHeight="1">
      <c r="A59" s="826"/>
      <c r="B59" s="539" t="s">
        <v>23</v>
      </c>
      <c r="C59" s="538" t="s">
        <v>2571</v>
      </c>
      <c r="D59" s="569" t="s">
        <v>2548</v>
      </c>
      <c r="E59" s="537" t="s">
        <v>11</v>
      </c>
      <c r="F59" s="568"/>
      <c r="G59" s="566"/>
      <c r="H59" s="566"/>
      <c r="I59" s="566"/>
      <c r="J59" s="567"/>
    </row>
    <row r="60" spans="1:10" s="136" customFormat="1" ht="18" customHeight="1">
      <c r="A60" s="826">
        <v>21</v>
      </c>
      <c r="B60" s="539" t="s">
        <v>23</v>
      </c>
      <c r="C60" s="572" t="s">
        <v>2673</v>
      </c>
      <c r="D60" s="569"/>
      <c r="E60" s="537" t="s">
        <v>11</v>
      </c>
      <c r="F60" s="568"/>
      <c r="G60" s="566"/>
      <c r="H60" s="566"/>
      <c r="I60" s="566" t="s">
        <v>2662</v>
      </c>
      <c r="J60" s="567"/>
    </row>
    <row r="61" spans="1:10" s="136" customFormat="1" ht="18" customHeight="1">
      <c r="A61" s="826"/>
      <c r="B61" s="539" t="s">
        <v>23</v>
      </c>
      <c r="C61" s="538" t="s">
        <v>2672</v>
      </c>
      <c r="D61" s="569" t="s">
        <v>2548</v>
      </c>
      <c r="E61" s="537" t="s">
        <v>11</v>
      </c>
      <c r="F61" s="568"/>
      <c r="G61" s="566"/>
      <c r="H61" s="566"/>
      <c r="I61" s="566"/>
      <c r="J61" s="567"/>
    </row>
    <row r="62" spans="1:10" s="136" customFormat="1" ht="18" customHeight="1">
      <c r="A62" s="826"/>
      <c r="B62" s="539" t="s">
        <v>23</v>
      </c>
      <c r="C62" s="538" t="s">
        <v>1952</v>
      </c>
      <c r="D62" s="569" t="s">
        <v>2548</v>
      </c>
      <c r="E62" s="537" t="s">
        <v>11</v>
      </c>
      <c r="F62" s="568"/>
      <c r="G62" s="566"/>
      <c r="H62" s="566"/>
      <c r="I62" s="566"/>
      <c r="J62" s="567"/>
    </row>
    <row r="63" spans="1:10" s="136" customFormat="1" ht="18" customHeight="1">
      <c r="A63" s="826">
        <v>22</v>
      </c>
      <c r="B63" s="539" t="s">
        <v>23</v>
      </c>
      <c r="C63" s="572" t="s">
        <v>2671</v>
      </c>
      <c r="D63" s="569" t="s">
        <v>2670</v>
      </c>
      <c r="E63" s="537" t="s">
        <v>11</v>
      </c>
      <c r="F63" s="568"/>
      <c r="G63" s="566" t="s">
        <v>2669</v>
      </c>
      <c r="H63" s="566"/>
      <c r="I63" s="566" t="s">
        <v>2668</v>
      </c>
      <c r="J63" s="567"/>
    </row>
    <row r="64" spans="1:10" s="136" customFormat="1" ht="18" customHeight="1">
      <c r="A64" s="826"/>
      <c r="B64" s="539" t="s">
        <v>23</v>
      </c>
      <c r="C64" s="538" t="s">
        <v>2667</v>
      </c>
      <c r="D64" s="569"/>
      <c r="E64" s="537"/>
      <c r="F64" s="568"/>
      <c r="G64" s="566"/>
      <c r="H64" s="566"/>
      <c r="I64" s="566"/>
      <c r="J64" s="567"/>
    </row>
    <row r="65" spans="1:10" s="136" customFormat="1" ht="18" customHeight="1">
      <c r="A65" s="826"/>
      <c r="B65" s="539" t="s">
        <v>23</v>
      </c>
      <c r="C65" s="538" t="s">
        <v>2571</v>
      </c>
      <c r="D65" s="569" t="s">
        <v>2548</v>
      </c>
      <c r="E65" s="537" t="s">
        <v>11</v>
      </c>
      <c r="F65" s="568"/>
      <c r="G65" s="566"/>
      <c r="H65" s="566"/>
      <c r="I65" s="566"/>
      <c r="J65" s="567"/>
    </row>
    <row r="66" spans="1:10" s="136" customFormat="1" ht="18" customHeight="1">
      <c r="A66" s="826">
        <v>23</v>
      </c>
      <c r="B66" s="539" t="s">
        <v>23</v>
      </c>
      <c r="C66" s="572" t="s">
        <v>2666</v>
      </c>
      <c r="D66" s="569"/>
      <c r="E66" s="537" t="s">
        <v>11</v>
      </c>
      <c r="F66" s="568"/>
      <c r="G66" s="574" t="s">
        <v>2665</v>
      </c>
      <c r="H66" s="566"/>
      <c r="I66" s="577" t="s">
        <v>2664</v>
      </c>
      <c r="J66" s="567"/>
    </row>
    <row r="67" spans="1:10" s="136" customFormat="1" ht="18" customHeight="1">
      <c r="A67" s="826"/>
      <c r="B67" s="539" t="s">
        <v>23</v>
      </c>
      <c r="C67" s="538" t="s">
        <v>2571</v>
      </c>
      <c r="D67" s="569" t="s">
        <v>2548</v>
      </c>
      <c r="E67" s="537" t="s">
        <v>11</v>
      </c>
      <c r="F67" s="568"/>
      <c r="G67" s="566"/>
      <c r="H67" s="566"/>
      <c r="I67" s="566"/>
      <c r="J67" s="567"/>
    </row>
    <row r="68" spans="1:10" s="136" customFormat="1" ht="18" customHeight="1">
      <c r="A68" s="827">
        <v>24</v>
      </c>
      <c r="B68" s="539" t="s">
        <v>23</v>
      </c>
      <c r="C68" s="572" t="s">
        <v>2663</v>
      </c>
      <c r="D68" s="569"/>
      <c r="E68" s="537" t="s">
        <v>11</v>
      </c>
      <c r="F68" s="568"/>
      <c r="G68" s="566"/>
      <c r="H68" s="566"/>
      <c r="I68" s="566" t="s">
        <v>2662</v>
      </c>
      <c r="J68" s="567"/>
    </row>
    <row r="69" spans="1:10" s="136" customFormat="1" ht="18" customHeight="1">
      <c r="A69" s="828"/>
      <c r="B69" s="539" t="s">
        <v>23</v>
      </c>
      <c r="C69" s="538" t="s">
        <v>1977</v>
      </c>
      <c r="D69" s="569" t="s">
        <v>2548</v>
      </c>
      <c r="E69" s="537" t="s">
        <v>11</v>
      </c>
      <c r="F69" s="568"/>
      <c r="G69" s="566"/>
      <c r="H69" s="566"/>
      <c r="I69" s="566"/>
      <c r="J69" s="567"/>
    </row>
    <row r="70" spans="1:10" s="136" customFormat="1" ht="18" customHeight="1">
      <c r="A70" s="828"/>
      <c r="B70" s="539" t="s">
        <v>23</v>
      </c>
      <c r="C70" s="538" t="s">
        <v>1952</v>
      </c>
      <c r="D70" s="569" t="s">
        <v>2548</v>
      </c>
      <c r="E70" s="537" t="s">
        <v>11</v>
      </c>
      <c r="F70" s="568"/>
      <c r="G70" s="566"/>
      <c r="H70" s="566"/>
      <c r="I70" s="566"/>
      <c r="J70" s="567"/>
    </row>
    <row r="71" spans="1:10" s="136" customFormat="1" ht="18" customHeight="1">
      <c r="A71" s="826">
        <v>25</v>
      </c>
      <c r="B71" s="539" t="s">
        <v>23</v>
      </c>
      <c r="C71" s="572" t="s">
        <v>2661</v>
      </c>
      <c r="D71" s="569"/>
      <c r="E71" s="537" t="s">
        <v>11</v>
      </c>
      <c r="F71" s="568"/>
      <c r="G71" s="566"/>
      <c r="H71" s="566"/>
      <c r="I71" s="566" t="s">
        <v>2660</v>
      </c>
      <c r="J71" s="567"/>
    </row>
    <row r="72" spans="1:10" s="136" customFormat="1" ht="18" customHeight="1">
      <c r="A72" s="826"/>
      <c r="B72" s="539" t="s">
        <v>23</v>
      </c>
      <c r="C72" s="538" t="s">
        <v>2466</v>
      </c>
      <c r="D72" s="569" t="s">
        <v>2659</v>
      </c>
      <c r="E72" s="537"/>
      <c r="F72" s="568"/>
      <c r="G72" s="566"/>
      <c r="H72" s="566"/>
      <c r="I72" s="566"/>
      <c r="J72" s="567"/>
    </row>
    <row r="73" spans="1:10" s="136" customFormat="1" ht="18" customHeight="1">
      <c r="A73" s="826"/>
      <c r="B73" s="539" t="s">
        <v>23</v>
      </c>
      <c r="C73" s="538" t="s">
        <v>2571</v>
      </c>
      <c r="D73" s="569" t="s">
        <v>2548</v>
      </c>
      <c r="E73" s="537" t="s">
        <v>11</v>
      </c>
      <c r="F73" s="568"/>
      <c r="G73" s="566"/>
      <c r="H73" s="566"/>
      <c r="I73" s="566"/>
      <c r="J73" s="567"/>
    </row>
    <row r="74" spans="1:10" s="136" customFormat="1" ht="18" customHeight="1">
      <c r="A74" s="826">
        <v>26</v>
      </c>
      <c r="B74" s="539" t="s">
        <v>23</v>
      </c>
      <c r="C74" s="572" t="s">
        <v>2658</v>
      </c>
      <c r="D74" s="569"/>
      <c r="E74" s="537" t="s">
        <v>11</v>
      </c>
      <c r="F74" s="568"/>
      <c r="G74" s="566"/>
      <c r="H74" s="566"/>
      <c r="I74" s="566"/>
      <c r="J74" s="567"/>
    </row>
    <row r="75" spans="1:10" s="136" customFormat="1" ht="18" customHeight="1">
      <c r="A75" s="826"/>
      <c r="B75" s="539" t="s">
        <v>23</v>
      </c>
      <c r="C75" s="538" t="s">
        <v>2630</v>
      </c>
      <c r="D75" s="569" t="s">
        <v>2657</v>
      </c>
      <c r="E75" s="537"/>
      <c r="F75" s="568"/>
      <c r="G75" s="566"/>
      <c r="H75" s="566"/>
      <c r="I75" s="566"/>
      <c r="J75" s="567"/>
    </row>
    <row r="76" spans="1:10" s="136" customFormat="1" ht="18" customHeight="1">
      <c r="A76" s="826"/>
      <c r="B76" s="539" t="s">
        <v>23</v>
      </c>
      <c r="C76" s="538" t="s">
        <v>2628</v>
      </c>
      <c r="D76" s="569" t="s">
        <v>2549</v>
      </c>
      <c r="E76" s="537"/>
      <c r="F76" s="568"/>
      <c r="G76" s="566"/>
      <c r="H76" s="566"/>
      <c r="I76" s="566"/>
      <c r="J76" s="567"/>
    </row>
    <row r="77" spans="1:10" s="136" customFormat="1" ht="18" customHeight="1">
      <c r="A77" s="826"/>
      <c r="B77" s="539" t="s">
        <v>23</v>
      </c>
      <c r="C77" s="538" t="s">
        <v>1952</v>
      </c>
      <c r="D77" s="569" t="s">
        <v>2548</v>
      </c>
      <c r="E77" s="537" t="s">
        <v>11</v>
      </c>
      <c r="F77" s="568"/>
      <c r="G77" s="566"/>
      <c r="H77" s="566"/>
      <c r="I77" s="566"/>
      <c r="J77" s="567"/>
    </row>
    <row r="78" spans="1:10" s="136" customFormat="1" ht="18" customHeight="1">
      <c r="A78" s="826">
        <v>27</v>
      </c>
      <c r="B78" s="539" t="s">
        <v>23</v>
      </c>
      <c r="C78" s="572" t="s">
        <v>2656</v>
      </c>
      <c r="D78" s="569"/>
      <c r="E78" s="537" t="s">
        <v>11</v>
      </c>
      <c r="F78" s="568"/>
      <c r="G78" s="566"/>
      <c r="H78" s="566"/>
      <c r="I78" s="566" t="s">
        <v>2655</v>
      </c>
      <c r="J78" s="567"/>
    </row>
    <row r="79" spans="1:10" s="136" customFormat="1" ht="18" customHeight="1">
      <c r="A79" s="826"/>
      <c r="B79" s="539" t="s">
        <v>23</v>
      </c>
      <c r="C79" s="538" t="s">
        <v>2424</v>
      </c>
      <c r="D79" s="569"/>
      <c r="E79" s="537"/>
      <c r="F79" s="568"/>
      <c r="G79" s="566"/>
      <c r="H79" s="566"/>
      <c r="I79" s="566"/>
      <c r="J79" s="567"/>
    </row>
    <row r="80" spans="1:10" s="136" customFormat="1" ht="18" customHeight="1">
      <c r="A80" s="826"/>
      <c r="B80" s="539" t="s">
        <v>23</v>
      </c>
      <c r="C80" s="538" t="s">
        <v>2423</v>
      </c>
      <c r="D80" s="569"/>
      <c r="E80" s="537"/>
      <c r="F80" s="568"/>
      <c r="G80" s="566"/>
      <c r="H80" s="566"/>
      <c r="I80" s="566"/>
      <c r="J80" s="567"/>
    </row>
    <row r="81" spans="1:10" s="136" customFormat="1" ht="18" customHeight="1">
      <c r="A81" s="826"/>
      <c r="B81" s="539" t="s">
        <v>23</v>
      </c>
      <c r="C81" s="538" t="s">
        <v>2422</v>
      </c>
      <c r="D81" s="569"/>
      <c r="E81" s="537"/>
      <c r="F81" s="568"/>
      <c r="G81" s="566"/>
      <c r="H81" s="566"/>
      <c r="I81" s="566"/>
      <c r="J81" s="567"/>
    </row>
    <row r="82" spans="1:10" s="136" customFormat="1" ht="18" customHeight="1">
      <c r="A82" s="826"/>
      <c r="B82" s="539" t="s">
        <v>23</v>
      </c>
      <c r="C82" s="538" t="s">
        <v>2421</v>
      </c>
      <c r="D82" s="569"/>
      <c r="E82" s="537"/>
      <c r="F82" s="568"/>
      <c r="G82" s="566"/>
      <c r="H82" s="566"/>
      <c r="I82" s="566"/>
      <c r="J82" s="567"/>
    </row>
    <row r="83" spans="1:10" s="136" customFormat="1" ht="18" customHeight="1">
      <c r="A83" s="826"/>
      <c r="B83" s="539" t="s">
        <v>23</v>
      </c>
      <c r="C83" s="538" t="s">
        <v>2420</v>
      </c>
      <c r="D83" s="569"/>
      <c r="E83" s="537"/>
      <c r="F83" s="568"/>
      <c r="G83" s="566"/>
      <c r="H83" s="566"/>
      <c r="I83" s="566"/>
      <c r="J83" s="567"/>
    </row>
    <row r="84" spans="1:10" s="136" customFormat="1" ht="18" customHeight="1">
      <c r="A84" s="826"/>
      <c r="B84" s="539" t="s">
        <v>23</v>
      </c>
      <c r="C84" s="538" t="s">
        <v>2419</v>
      </c>
      <c r="D84" s="569"/>
      <c r="E84" s="537"/>
      <c r="F84" s="568"/>
      <c r="G84" s="566"/>
      <c r="H84" s="566"/>
      <c r="I84" s="566"/>
      <c r="J84" s="567"/>
    </row>
    <row r="85" spans="1:10" s="136" customFormat="1" ht="18" customHeight="1">
      <c r="A85" s="826"/>
      <c r="B85" s="539" t="s">
        <v>23</v>
      </c>
      <c r="C85" s="538" t="s">
        <v>2418</v>
      </c>
      <c r="D85" s="569"/>
      <c r="E85" s="537"/>
      <c r="F85" s="568"/>
      <c r="G85" s="566"/>
      <c r="H85" s="566"/>
      <c r="I85" s="566"/>
      <c r="J85" s="567"/>
    </row>
    <row r="86" spans="1:10" s="136" customFormat="1" ht="18" customHeight="1">
      <c r="A86" s="826"/>
      <c r="B86" s="539" t="s">
        <v>23</v>
      </c>
      <c r="C86" s="538" t="s">
        <v>2417</v>
      </c>
      <c r="D86" s="569"/>
      <c r="E86" s="537"/>
      <c r="F86" s="568"/>
      <c r="G86" s="566"/>
      <c r="H86" s="566"/>
      <c r="I86" s="566"/>
      <c r="J86" s="567"/>
    </row>
    <row r="87" spans="1:10" s="136" customFormat="1" ht="18" customHeight="1">
      <c r="A87" s="826"/>
      <c r="B87" s="539" t="s">
        <v>23</v>
      </c>
      <c r="C87" s="538" t="s">
        <v>2416</v>
      </c>
      <c r="D87" s="569"/>
      <c r="E87" s="537"/>
      <c r="F87" s="568"/>
      <c r="G87" s="566"/>
      <c r="H87" s="566"/>
      <c r="I87" s="566"/>
      <c r="J87" s="567"/>
    </row>
    <row r="88" spans="1:10" s="136" customFormat="1" ht="18" customHeight="1">
      <c r="A88" s="826"/>
      <c r="B88" s="539" t="s">
        <v>23</v>
      </c>
      <c r="C88" s="538" t="s">
        <v>2415</v>
      </c>
      <c r="D88" s="569"/>
      <c r="E88" s="537"/>
      <c r="F88" s="568"/>
      <c r="G88" s="566"/>
      <c r="H88" s="566"/>
      <c r="I88" s="566"/>
      <c r="J88" s="567"/>
    </row>
    <row r="89" spans="1:10" s="136" customFormat="1" ht="18" customHeight="1">
      <c r="A89" s="826"/>
      <c r="B89" s="539" t="s">
        <v>23</v>
      </c>
      <c r="C89" s="538" t="s">
        <v>2414</v>
      </c>
      <c r="D89" s="569"/>
      <c r="E89" s="537"/>
      <c r="F89" s="568"/>
      <c r="G89" s="566"/>
      <c r="H89" s="566"/>
      <c r="I89" s="566"/>
      <c r="J89" s="567"/>
    </row>
    <row r="90" spans="1:10" s="136" customFormat="1" ht="18" customHeight="1">
      <c r="A90" s="826"/>
      <c r="B90" s="539" t="s">
        <v>23</v>
      </c>
      <c r="C90" s="538" t="s">
        <v>2413</v>
      </c>
      <c r="D90" s="569"/>
      <c r="E90" s="537"/>
      <c r="F90" s="568"/>
      <c r="G90" s="566"/>
      <c r="H90" s="566"/>
      <c r="I90" s="566"/>
      <c r="J90" s="567"/>
    </row>
    <row r="91" spans="1:10" s="136" customFormat="1" ht="18" customHeight="1">
      <c r="A91" s="826"/>
      <c r="B91" s="539" t="s">
        <v>23</v>
      </c>
      <c r="C91" s="538" t="s">
        <v>2412</v>
      </c>
      <c r="D91" s="569"/>
      <c r="E91" s="537"/>
      <c r="F91" s="568"/>
      <c r="G91" s="566"/>
      <c r="H91" s="566"/>
      <c r="I91" s="566"/>
      <c r="J91" s="567"/>
    </row>
    <row r="92" spans="1:10" s="136" customFormat="1" ht="18" customHeight="1">
      <c r="A92" s="826"/>
      <c r="B92" s="539" t="s">
        <v>23</v>
      </c>
      <c r="C92" s="538" t="s">
        <v>2411</v>
      </c>
      <c r="D92" s="569"/>
      <c r="E92" s="537"/>
      <c r="F92" s="568"/>
      <c r="G92" s="566"/>
      <c r="H92" s="566"/>
      <c r="I92" s="566"/>
      <c r="J92" s="567"/>
    </row>
    <row r="93" spans="1:10" s="136" customFormat="1" ht="18" customHeight="1">
      <c r="A93" s="826"/>
      <c r="B93" s="539" t="s">
        <v>23</v>
      </c>
      <c r="C93" s="538" t="s">
        <v>2410</v>
      </c>
      <c r="D93" s="569"/>
      <c r="E93" s="537"/>
      <c r="F93" s="568"/>
      <c r="G93" s="566"/>
      <c r="H93" s="566"/>
      <c r="I93" s="566"/>
      <c r="J93" s="567"/>
    </row>
    <row r="94" spans="1:10" s="136" customFormat="1" ht="18" customHeight="1">
      <c r="A94" s="826"/>
      <c r="B94" s="539" t="s">
        <v>23</v>
      </c>
      <c r="C94" s="538" t="s">
        <v>2622</v>
      </c>
      <c r="D94" s="569" t="s">
        <v>2621</v>
      </c>
      <c r="E94" s="537" t="s">
        <v>11</v>
      </c>
      <c r="F94" s="568"/>
      <c r="G94" s="566"/>
      <c r="H94" s="566"/>
      <c r="I94" s="566"/>
      <c r="J94" s="567"/>
    </row>
    <row r="95" spans="1:10" s="136" customFormat="1" ht="18" customHeight="1">
      <c r="A95" s="826">
        <v>28</v>
      </c>
      <c r="B95" s="539" t="s">
        <v>23</v>
      </c>
      <c r="C95" s="572" t="s">
        <v>2654</v>
      </c>
      <c r="D95" s="569"/>
      <c r="E95" s="537" t="s">
        <v>11</v>
      </c>
      <c r="F95" s="568"/>
      <c r="G95" s="566"/>
      <c r="H95" s="566"/>
      <c r="I95" s="566" t="s">
        <v>2653</v>
      </c>
      <c r="J95" s="567"/>
    </row>
    <row r="96" spans="1:10" s="136" customFormat="1" ht="18" customHeight="1">
      <c r="A96" s="826"/>
      <c r="B96" s="539" t="s">
        <v>23</v>
      </c>
      <c r="C96" s="538" t="s">
        <v>2424</v>
      </c>
      <c r="D96" s="569"/>
      <c r="E96" s="537"/>
      <c r="F96" s="568"/>
      <c r="G96" s="566"/>
      <c r="H96" s="566"/>
      <c r="I96" s="566"/>
      <c r="J96" s="567"/>
    </row>
    <row r="97" spans="1:10" s="136" customFormat="1" ht="18" customHeight="1">
      <c r="A97" s="826"/>
      <c r="B97" s="539" t="s">
        <v>23</v>
      </c>
      <c r="C97" s="538" t="s">
        <v>2423</v>
      </c>
      <c r="D97" s="569"/>
      <c r="E97" s="537"/>
      <c r="F97" s="568"/>
      <c r="G97" s="566"/>
      <c r="H97" s="566"/>
      <c r="I97" s="566"/>
      <c r="J97" s="567"/>
    </row>
    <row r="98" spans="1:10" s="136" customFormat="1" ht="18" customHeight="1">
      <c r="A98" s="826"/>
      <c r="B98" s="539" t="s">
        <v>23</v>
      </c>
      <c r="C98" s="538" t="s">
        <v>2422</v>
      </c>
      <c r="D98" s="569"/>
      <c r="E98" s="537"/>
      <c r="F98" s="568"/>
      <c r="G98" s="566"/>
      <c r="H98" s="566"/>
      <c r="I98" s="566"/>
      <c r="J98" s="567"/>
    </row>
    <row r="99" spans="1:10" s="136" customFormat="1" ht="18" customHeight="1">
      <c r="A99" s="826"/>
      <c r="B99" s="539" t="s">
        <v>23</v>
      </c>
      <c r="C99" s="538" t="s">
        <v>2421</v>
      </c>
      <c r="D99" s="569"/>
      <c r="E99" s="537"/>
      <c r="F99" s="568"/>
      <c r="G99" s="566"/>
      <c r="H99" s="566"/>
      <c r="I99" s="566"/>
      <c r="J99" s="567"/>
    </row>
    <row r="100" spans="1:10" s="136" customFormat="1" ht="18" customHeight="1">
      <c r="A100" s="826"/>
      <c r="B100" s="539" t="s">
        <v>23</v>
      </c>
      <c r="C100" s="538" t="s">
        <v>2420</v>
      </c>
      <c r="D100" s="569"/>
      <c r="E100" s="537"/>
      <c r="F100" s="568"/>
      <c r="G100" s="566"/>
      <c r="H100" s="566"/>
      <c r="I100" s="566"/>
      <c r="J100" s="567"/>
    </row>
    <row r="101" spans="1:10" s="136" customFormat="1" ht="18" customHeight="1">
      <c r="A101" s="826"/>
      <c r="B101" s="539" t="s">
        <v>23</v>
      </c>
      <c r="C101" s="538" t="s">
        <v>2419</v>
      </c>
      <c r="D101" s="569"/>
      <c r="E101" s="537"/>
      <c r="F101" s="568"/>
      <c r="G101" s="566"/>
      <c r="H101" s="566"/>
      <c r="I101" s="566"/>
      <c r="J101" s="567"/>
    </row>
    <row r="102" spans="1:10" s="136" customFormat="1" ht="18" customHeight="1">
      <c r="A102" s="826"/>
      <c r="B102" s="539" t="s">
        <v>23</v>
      </c>
      <c r="C102" s="538" t="s">
        <v>2418</v>
      </c>
      <c r="D102" s="569"/>
      <c r="E102" s="537"/>
      <c r="F102" s="568"/>
      <c r="G102" s="566"/>
      <c r="H102" s="566"/>
      <c r="I102" s="566"/>
      <c r="J102" s="567"/>
    </row>
    <row r="103" spans="1:10" s="136" customFormat="1" ht="18" customHeight="1">
      <c r="A103" s="826"/>
      <c r="B103" s="539" t="s">
        <v>23</v>
      </c>
      <c r="C103" s="538" t="s">
        <v>2417</v>
      </c>
      <c r="D103" s="569"/>
      <c r="E103" s="537"/>
      <c r="F103" s="568"/>
      <c r="G103" s="566"/>
      <c r="H103" s="566"/>
      <c r="I103" s="566"/>
      <c r="J103" s="567"/>
    </row>
    <row r="104" spans="1:10" s="136" customFormat="1" ht="18" customHeight="1">
      <c r="A104" s="826"/>
      <c r="B104" s="539" t="s">
        <v>23</v>
      </c>
      <c r="C104" s="538" t="s">
        <v>2416</v>
      </c>
      <c r="D104" s="569"/>
      <c r="E104" s="537"/>
      <c r="F104" s="568"/>
      <c r="G104" s="566"/>
      <c r="H104" s="566"/>
      <c r="I104" s="566"/>
      <c r="J104" s="567"/>
    </row>
    <row r="105" spans="1:10" s="136" customFormat="1" ht="18" customHeight="1">
      <c r="A105" s="826"/>
      <c r="B105" s="539" t="s">
        <v>23</v>
      </c>
      <c r="C105" s="538" t="s">
        <v>2415</v>
      </c>
      <c r="D105" s="569"/>
      <c r="E105" s="537"/>
      <c r="F105" s="568"/>
      <c r="G105" s="566"/>
      <c r="H105" s="566"/>
      <c r="I105" s="566"/>
      <c r="J105" s="567"/>
    </row>
    <row r="106" spans="1:10" s="136" customFormat="1" ht="18" customHeight="1">
      <c r="A106" s="826"/>
      <c r="B106" s="539" t="s">
        <v>23</v>
      </c>
      <c r="C106" s="538" t="s">
        <v>2414</v>
      </c>
      <c r="D106" s="569"/>
      <c r="E106" s="537"/>
      <c r="F106" s="568"/>
      <c r="G106" s="566"/>
      <c r="H106" s="566"/>
      <c r="I106" s="566"/>
      <c r="J106" s="567"/>
    </row>
    <row r="107" spans="1:10" s="136" customFormat="1" ht="18" customHeight="1">
      <c r="A107" s="826"/>
      <c r="B107" s="539" t="s">
        <v>23</v>
      </c>
      <c r="C107" s="538" t="s">
        <v>2413</v>
      </c>
      <c r="D107" s="569"/>
      <c r="E107" s="537"/>
      <c r="F107" s="568"/>
      <c r="G107" s="566"/>
      <c r="H107" s="566"/>
      <c r="I107" s="566"/>
      <c r="J107" s="567"/>
    </row>
    <row r="108" spans="1:10" s="136" customFormat="1" ht="18" customHeight="1">
      <c r="A108" s="826"/>
      <c r="B108" s="539" t="s">
        <v>23</v>
      </c>
      <c r="C108" s="538" t="s">
        <v>2412</v>
      </c>
      <c r="D108" s="569"/>
      <c r="E108" s="537"/>
      <c r="F108" s="568"/>
      <c r="G108" s="566"/>
      <c r="H108" s="566"/>
      <c r="I108" s="566"/>
      <c r="J108" s="567"/>
    </row>
    <row r="109" spans="1:10" s="136" customFormat="1" ht="18" customHeight="1">
      <c r="A109" s="826"/>
      <c r="B109" s="539" t="s">
        <v>23</v>
      </c>
      <c r="C109" s="538" t="s">
        <v>2411</v>
      </c>
      <c r="D109" s="569"/>
      <c r="E109" s="537"/>
      <c r="F109" s="568"/>
      <c r="G109" s="566"/>
      <c r="H109" s="566"/>
      <c r="I109" s="566"/>
      <c r="J109" s="567"/>
    </row>
    <row r="110" spans="1:10" s="136" customFormat="1" ht="18" customHeight="1">
      <c r="A110" s="826"/>
      <c r="B110" s="539" t="s">
        <v>23</v>
      </c>
      <c r="C110" s="538" t="s">
        <v>2410</v>
      </c>
      <c r="D110" s="569"/>
      <c r="E110" s="537"/>
      <c r="F110" s="568"/>
      <c r="G110" s="566"/>
      <c r="H110" s="566"/>
      <c r="I110" s="566"/>
      <c r="J110" s="567"/>
    </row>
    <row r="111" spans="1:10" s="136" customFormat="1" ht="18" customHeight="1">
      <c r="A111" s="826"/>
      <c r="B111" s="539" t="s">
        <v>23</v>
      </c>
      <c r="C111" s="538" t="s">
        <v>2622</v>
      </c>
      <c r="D111" s="569" t="s">
        <v>2621</v>
      </c>
      <c r="E111" s="537" t="s">
        <v>11</v>
      </c>
      <c r="F111" s="568"/>
      <c r="G111" s="566"/>
      <c r="H111" s="566"/>
      <c r="I111" s="566"/>
      <c r="J111" s="567"/>
    </row>
    <row r="112" spans="1:10" s="136" customFormat="1" ht="18" customHeight="1">
      <c r="A112" s="839">
        <v>29</v>
      </c>
      <c r="B112" s="539" t="s">
        <v>23</v>
      </c>
      <c r="C112" s="572" t="s">
        <v>2652</v>
      </c>
      <c r="D112" s="571"/>
      <c r="E112" s="537" t="s">
        <v>11</v>
      </c>
      <c r="F112" s="568"/>
      <c r="G112" s="566"/>
      <c r="H112" s="566"/>
      <c r="I112" s="566" t="s">
        <v>2651</v>
      </c>
      <c r="J112" s="576"/>
    </row>
    <row r="113" spans="1:10" s="136" customFormat="1" ht="18" customHeight="1">
      <c r="A113" s="840"/>
      <c r="B113" s="539" t="s">
        <v>23</v>
      </c>
      <c r="C113" s="538" t="s">
        <v>2407</v>
      </c>
      <c r="D113" s="569"/>
      <c r="E113" s="537"/>
      <c r="F113" s="568"/>
      <c r="G113" s="566"/>
      <c r="H113" s="566"/>
      <c r="I113" s="566"/>
      <c r="J113" s="576"/>
    </row>
    <row r="114" spans="1:10" s="136" customFormat="1" ht="18" customHeight="1">
      <c r="A114" s="840"/>
      <c r="B114" s="539" t="s">
        <v>23</v>
      </c>
      <c r="C114" s="538" t="s">
        <v>2406</v>
      </c>
      <c r="D114" s="569"/>
      <c r="E114" s="537"/>
      <c r="F114" s="568"/>
      <c r="G114" s="566"/>
      <c r="H114" s="566"/>
      <c r="I114" s="566"/>
      <c r="J114" s="576"/>
    </row>
    <row r="115" spans="1:10" s="136" customFormat="1" ht="18" customHeight="1">
      <c r="A115" s="840"/>
      <c r="B115" s="539" t="s">
        <v>23</v>
      </c>
      <c r="C115" s="538" t="s">
        <v>2405</v>
      </c>
      <c r="D115" s="569"/>
      <c r="E115" s="537"/>
      <c r="F115" s="568"/>
      <c r="G115" s="566"/>
      <c r="H115" s="566"/>
      <c r="I115" s="566"/>
      <c r="J115" s="576"/>
    </row>
    <row r="116" spans="1:10" s="136" customFormat="1" ht="18" customHeight="1">
      <c r="A116" s="840"/>
      <c r="B116" s="539" t="s">
        <v>23</v>
      </c>
      <c r="C116" s="538" t="s">
        <v>2404</v>
      </c>
      <c r="D116" s="569"/>
      <c r="E116" s="537"/>
      <c r="F116" s="568"/>
      <c r="G116" s="566"/>
      <c r="H116" s="566"/>
      <c r="I116" s="566"/>
      <c r="J116" s="576"/>
    </row>
    <row r="117" spans="1:10" s="136" customFormat="1" ht="18" customHeight="1">
      <c r="A117" s="840"/>
      <c r="B117" s="539" t="s">
        <v>23</v>
      </c>
      <c r="C117" s="538" t="s">
        <v>2618</v>
      </c>
      <c r="D117" s="569"/>
      <c r="E117" s="537"/>
      <c r="F117" s="568"/>
      <c r="G117" s="566"/>
      <c r="H117" s="566"/>
      <c r="I117" s="566"/>
      <c r="J117" s="576"/>
    </row>
    <row r="118" spans="1:10" s="136" customFormat="1" ht="18" customHeight="1">
      <c r="A118" s="840"/>
      <c r="B118" s="539" t="s">
        <v>23</v>
      </c>
      <c r="C118" s="538" t="s">
        <v>2617</v>
      </c>
      <c r="D118" s="569"/>
      <c r="E118" s="537"/>
      <c r="F118" s="568"/>
      <c r="G118" s="566"/>
      <c r="H118" s="566"/>
      <c r="I118" s="566"/>
      <c r="J118" s="576"/>
    </row>
    <row r="119" spans="1:10" s="136" customFormat="1" ht="18" customHeight="1">
      <c r="A119" s="840"/>
      <c r="B119" s="539" t="s">
        <v>23</v>
      </c>
      <c r="C119" s="538" t="s">
        <v>2616</v>
      </c>
      <c r="D119" s="569"/>
      <c r="E119" s="537"/>
      <c r="F119" s="568"/>
      <c r="G119" s="566"/>
      <c r="H119" s="566"/>
      <c r="I119" s="566"/>
      <c r="J119" s="576"/>
    </row>
    <row r="120" spans="1:10" s="136" customFormat="1" ht="18" customHeight="1">
      <c r="A120" s="840"/>
      <c r="B120" s="539" t="s">
        <v>23</v>
      </c>
      <c r="C120" s="538" t="s">
        <v>2615</v>
      </c>
      <c r="D120" s="569"/>
      <c r="E120" s="537"/>
      <c r="F120" s="568"/>
      <c r="G120" s="566"/>
      <c r="H120" s="566"/>
      <c r="I120" s="566"/>
      <c r="J120" s="576"/>
    </row>
    <row r="121" spans="1:10" s="136" customFormat="1" ht="18" customHeight="1">
      <c r="A121" s="840"/>
      <c r="B121" s="539" t="s">
        <v>23</v>
      </c>
      <c r="C121" s="538" t="s">
        <v>2614</v>
      </c>
      <c r="D121" s="569"/>
      <c r="E121" s="537"/>
      <c r="F121" s="568"/>
      <c r="G121" s="566"/>
      <c r="H121" s="566"/>
      <c r="I121" s="566"/>
      <c r="J121" s="576"/>
    </row>
    <row r="122" spans="1:10" s="136" customFormat="1" ht="18" customHeight="1">
      <c r="A122" s="840"/>
      <c r="B122" s="539" t="s">
        <v>23</v>
      </c>
      <c r="C122" s="538" t="s">
        <v>2613</v>
      </c>
      <c r="D122" s="569"/>
      <c r="E122" s="537"/>
      <c r="F122" s="568"/>
      <c r="G122" s="566"/>
      <c r="H122" s="566"/>
      <c r="I122" s="566"/>
      <c r="J122" s="576"/>
    </row>
    <row r="123" spans="1:10" s="136" customFormat="1" ht="18" customHeight="1">
      <c r="A123" s="840"/>
      <c r="B123" s="539" t="s">
        <v>23</v>
      </c>
      <c r="C123" s="538" t="s">
        <v>2612</v>
      </c>
      <c r="D123" s="569"/>
      <c r="E123" s="537"/>
      <c r="F123" s="568"/>
      <c r="G123" s="566"/>
      <c r="H123" s="566"/>
      <c r="I123" s="566"/>
      <c r="J123" s="576"/>
    </row>
    <row r="124" spans="1:10" s="136" customFormat="1" ht="18" customHeight="1">
      <c r="A124" s="840"/>
      <c r="B124" s="539" t="s">
        <v>23</v>
      </c>
      <c r="C124" s="538" t="s">
        <v>2611</v>
      </c>
      <c r="D124" s="569"/>
      <c r="E124" s="537"/>
      <c r="F124" s="568"/>
      <c r="G124" s="566"/>
      <c r="H124" s="566"/>
      <c r="I124" s="566"/>
      <c r="J124" s="576"/>
    </row>
    <row r="125" spans="1:10" s="136" customFormat="1" ht="18" customHeight="1">
      <c r="A125" s="840"/>
      <c r="B125" s="539" t="s">
        <v>23</v>
      </c>
      <c r="C125" s="538" t="s">
        <v>2610</v>
      </c>
      <c r="D125" s="569"/>
      <c r="E125" s="537"/>
      <c r="F125" s="568"/>
      <c r="G125" s="566"/>
      <c r="H125" s="566"/>
      <c r="I125" s="566"/>
      <c r="J125" s="576"/>
    </row>
    <row r="126" spans="1:10" s="136" customFormat="1" ht="18" customHeight="1">
      <c r="A126" s="840"/>
      <c r="B126" s="539" t="s">
        <v>23</v>
      </c>
      <c r="C126" s="538" t="s">
        <v>2609</v>
      </c>
      <c r="D126" s="569"/>
      <c r="E126" s="537"/>
      <c r="F126" s="568"/>
      <c r="G126" s="566"/>
      <c r="H126" s="566"/>
      <c r="I126" s="566"/>
      <c r="J126" s="576"/>
    </row>
    <row r="127" spans="1:10" s="136" customFormat="1" ht="18" customHeight="1">
      <c r="A127" s="840"/>
      <c r="B127" s="539" t="s">
        <v>23</v>
      </c>
      <c r="C127" s="538" t="s">
        <v>2608</v>
      </c>
      <c r="D127" s="569"/>
      <c r="E127" s="537"/>
      <c r="F127" s="568"/>
      <c r="G127" s="566"/>
      <c r="H127" s="566"/>
      <c r="I127" s="566"/>
      <c r="J127" s="576"/>
    </row>
    <row r="128" spans="1:10" s="136" customFormat="1" ht="18" customHeight="1">
      <c r="A128" s="840"/>
      <c r="B128" s="539" t="s">
        <v>23</v>
      </c>
      <c r="C128" s="538" t="s">
        <v>2607</v>
      </c>
      <c r="D128" s="569"/>
      <c r="E128" s="537"/>
      <c r="F128" s="568"/>
      <c r="G128" s="566"/>
      <c r="H128" s="566"/>
      <c r="I128" s="566"/>
      <c r="J128" s="576"/>
    </row>
    <row r="129" spans="1:10" s="136" customFormat="1" ht="18" customHeight="1">
      <c r="A129" s="840"/>
      <c r="B129" s="539" t="s">
        <v>23</v>
      </c>
      <c r="C129" s="538" t="s">
        <v>2606</v>
      </c>
      <c r="D129" s="569"/>
      <c r="E129" s="537"/>
      <c r="F129" s="568"/>
      <c r="G129" s="566"/>
      <c r="H129" s="566"/>
      <c r="I129" s="566"/>
      <c r="J129" s="576"/>
    </row>
    <row r="130" spans="1:10" s="136" customFormat="1" ht="18" customHeight="1">
      <c r="A130" s="840"/>
      <c r="B130" s="539" t="s">
        <v>23</v>
      </c>
      <c r="C130" s="538" t="s">
        <v>2605</v>
      </c>
      <c r="D130" s="569"/>
      <c r="E130" s="537"/>
      <c r="F130" s="568"/>
      <c r="G130" s="566"/>
      <c r="H130" s="566"/>
      <c r="I130" s="566"/>
      <c r="J130" s="576"/>
    </row>
    <row r="131" spans="1:10" s="136" customFormat="1" ht="18" customHeight="1">
      <c r="A131" s="840"/>
      <c r="B131" s="539" t="s">
        <v>23</v>
      </c>
      <c r="C131" s="538" t="s">
        <v>2604</v>
      </c>
      <c r="D131" s="569"/>
      <c r="E131" s="537"/>
      <c r="F131" s="568"/>
      <c r="G131" s="566"/>
      <c r="H131" s="566"/>
      <c r="I131" s="566"/>
      <c r="J131" s="576"/>
    </row>
    <row r="132" spans="1:10" s="136" customFormat="1" ht="18" customHeight="1">
      <c r="A132" s="840"/>
      <c r="B132" s="539" t="s">
        <v>23</v>
      </c>
      <c r="C132" s="538" t="s">
        <v>2603</v>
      </c>
      <c r="D132" s="569"/>
      <c r="E132" s="537"/>
      <c r="F132" s="568"/>
      <c r="G132" s="566"/>
      <c r="H132" s="566"/>
      <c r="I132" s="566"/>
      <c r="J132" s="576"/>
    </row>
    <row r="133" spans="1:10" s="136" customFormat="1" ht="18" customHeight="1">
      <c r="A133" s="840"/>
      <c r="B133" s="539" t="s">
        <v>23</v>
      </c>
      <c r="C133" s="538" t="s">
        <v>2602</v>
      </c>
      <c r="D133" s="569"/>
      <c r="E133" s="537"/>
      <c r="F133" s="568"/>
      <c r="G133" s="566"/>
      <c r="H133" s="566"/>
      <c r="I133" s="566"/>
      <c r="J133" s="576"/>
    </row>
    <row r="134" spans="1:10" s="136" customFormat="1" ht="18" customHeight="1">
      <c r="A134" s="840"/>
      <c r="B134" s="539" t="s">
        <v>23</v>
      </c>
      <c r="C134" s="538" t="s">
        <v>2601</v>
      </c>
      <c r="D134" s="569"/>
      <c r="E134" s="537"/>
      <c r="F134" s="568"/>
      <c r="G134" s="566"/>
      <c r="H134" s="566"/>
      <c r="I134" s="566"/>
      <c r="J134" s="576"/>
    </row>
    <row r="135" spans="1:10" s="136" customFormat="1" ht="18" customHeight="1">
      <c r="A135" s="840"/>
      <c r="B135" s="539" t="s">
        <v>23</v>
      </c>
      <c r="C135" s="538" t="s">
        <v>2600</v>
      </c>
      <c r="D135" s="569"/>
      <c r="E135" s="537"/>
      <c r="F135" s="568"/>
      <c r="G135" s="566"/>
      <c r="H135" s="566"/>
      <c r="I135" s="566"/>
      <c r="J135" s="576"/>
    </row>
    <row r="136" spans="1:10" s="136" customFormat="1" ht="18" customHeight="1">
      <c r="A136" s="840"/>
      <c r="B136" s="539" t="s">
        <v>23</v>
      </c>
      <c r="C136" s="538" t="s">
        <v>2599</v>
      </c>
      <c r="D136" s="569"/>
      <c r="E136" s="537"/>
      <c r="F136" s="568"/>
      <c r="G136" s="566"/>
      <c r="H136" s="566"/>
      <c r="I136" s="566"/>
      <c r="J136" s="576"/>
    </row>
    <row r="137" spans="1:10" s="136" customFormat="1" ht="18" customHeight="1">
      <c r="A137" s="840"/>
      <c r="B137" s="539" t="s">
        <v>23</v>
      </c>
      <c r="C137" s="538" t="s">
        <v>2598</v>
      </c>
      <c r="D137" s="569"/>
      <c r="E137" s="537"/>
      <c r="F137" s="568"/>
      <c r="G137" s="566"/>
      <c r="H137" s="566"/>
      <c r="I137" s="566"/>
      <c r="J137" s="576"/>
    </row>
    <row r="138" spans="1:10" s="136" customFormat="1" ht="18" customHeight="1">
      <c r="A138" s="840"/>
      <c r="B138" s="539" t="s">
        <v>23</v>
      </c>
      <c r="C138" s="538" t="s">
        <v>2597</v>
      </c>
      <c r="D138" s="569"/>
      <c r="E138" s="537"/>
      <c r="F138" s="568"/>
      <c r="G138" s="566"/>
      <c r="H138" s="566"/>
      <c r="I138" s="566"/>
      <c r="J138" s="576"/>
    </row>
    <row r="139" spans="1:10" s="136" customFormat="1" ht="18" customHeight="1">
      <c r="A139" s="840"/>
      <c r="B139" s="539" t="s">
        <v>23</v>
      </c>
      <c r="C139" s="538" t="s">
        <v>2596</v>
      </c>
      <c r="D139" s="569"/>
      <c r="E139" s="537"/>
      <c r="F139" s="568"/>
      <c r="G139" s="566"/>
      <c r="H139" s="566"/>
      <c r="I139" s="566"/>
      <c r="J139" s="576"/>
    </row>
    <row r="140" spans="1:10" s="136" customFormat="1" ht="18" customHeight="1">
      <c r="A140" s="840"/>
      <c r="B140" s="539" t="s">
        <v>23</v>
      </c>
      <c r="C140" s="538" t="s">
        <v>2595</v>
      </c>
      <c r="D140" s="569"/>
      <c r="E140" s="537"/>
      <c r="F140" s="568"/>
      <c r="G140" s="566"/>
      <c r="H140" s="566"/>
      <c r="I140" s="566"/>
      <c r="J140" s="576"/>
    </row>
    <row r="141" spans="1:10" s="136" customFormat="1" ht="18" customHeight="1">
      <c r="A141" s="840"/>
      <c r="B141" s="539" t="s">
        <v>23</v>
      </c>
      <c r="C141" s="538" t="s">
        <v>2594</v>
      </c>
      <c r="D141" s="569"/>
      <c r="E141" s="537"/>
      <c r="F141" s="568"/>
      <c r="G141" s="566"/>
      <c r="H141" s="566"/>
      <c r="I141" s="566"/>
      <c r="J141" s="576"/>
    </row>
    <row r="142" spans="1:10" s="136" customFormat="1" ht="18" customHeight="1">
      <c r="A142" s="840"/>
      <c r="B142" s="539" t="s">
        <v>23</v>
      </c>
      <c r="C142" s="538" t="s">
        <v>2593</v>
      </c>
      <c r="D142" s="569"/>
      <c r="E142" s="537"/>
      <c r="F142" s="568"/>
      <c r="G142" s="566"/>
      <c r="H142" s="566"/>
      <c r="I142" s="566"/>
      <c r="J142" s="576"/>
    </row>
    <row r="143" spans="1:10" s="136" customFormat="1" ht="18" customHeight="1">
      <c r="A143" s="840"/>
      <c r="B143" s="539" t="s">
        <v>23</v>
      </c>
      <c r="C143" s="538" t="s">
        <v>2592</v>
      </c>
      <c r="D143" s="569"/>
      <c r="E143" s="537"/>
      <c r="F143" s="568"/>
      <c r="G143" s="566"/>
      <c r="H143" s="566"/>
      <c r="I143" s="566"/>
      <c r="J143" s="576"/>
    </row>
    <row r="144" spans="1:10" s="136" customFormat="1" ht="18" customHeight="1">
      <c r="A144" s="840"/>
      <c r="B144" s="539" t="s">
        <v>23</v>
      </c>
      <c r="C144" s="538" t="s">
        <v>2591</v>
      </c>
      <c r="D144" s="569"/>
      <c r="E144" s="537"/>
      <c r="F144" s="568"/>
      <c r="G144" s="566"/>
      <c r="H144" s="566"/>
      <c r="I144" s="566"/>
      <c r="J144" s="576"/>
    </row>
    <row r="145" spans="1:10" s="136" customFormat="1" ht="18" customHeight="1">
      <c r="A145" s="840"/>
      <c r="B145" s="539" t="s">
        <v>23</v>
      </c>
      <c r="C145" s="538" t="s">
        <v>2590</v>
      </c>
      <c r="D145" s="569"/>
      <c r="E145" s="537"/>
      <c r="F145" s="568"/>
      <c r="G145" s="566"/>
      <c r="H145" s="566"/>
      <c r="I145" s="566"/>
      <c r="J145" s="576"/>
    </row>
    <row r="146" spans="1:10" s="136" customFormat="1" ht="18" customHeight="1">
      <c r="A146" s="840"/>
      <c r="B146" s="539" t="s">
        <v>23</v>
      </c>
      <c r="C146" s="538" t="s">
        <v>2589</v>
      </c>
      <c r="D146" s="569"/>
      <c r="E146" s="537"/>
      <c r="F146" s="568"/>
      <c r="G146" s="566"/>
      <c r="H146" s="566"/>
      <c r="I146" s="566"/>
      <c r="J146" s="576"/>
    </row>
    <row r="147" spans="1:10" s="136" customFormat="1" ht="18" customHeight="1">
      <c r="A147" s="840"/>
      <c r="B147" s="539" t="s">
        <v>23</v>
      </c>
      <c r="C147" s="538" t="s">
        <v>2588</v>
      </c>
      <c r="D147" s="569"/>
      <c r="E147" s="537"/>
      <c r="F147" s="568"/>
      <c r="G147" s="566"/>
      <c r="H147" s="566"/>
      <c r="I147" s="566"/>
      <c r="J147" s="576"/>
    </row>
    <row r="148" spans="1:10" s="136" customFormat="1" ht="18" customHeight="1">
      <c r="A148" s="840"/>
      <c r="B148" s="539" t="s">
        <v>23</v>
      </c>
      <c r="C148" s="538" t="s">
        <v>2587</v>
      </c>
      <c r="D148" s="569"/>
      <c r="E148" s="537"/>
      <c r="F148" s="568"/>
      <c r="G148" s="566"/>
      <c r="H148" s="566"/>
      <c r="I148" s="566"/>
      <c r="J148" s="576"/>
    </row>
    <row r="149" spans="1:10" s="136" customFormat="1" ht="18" customHeight="1">
      <c r="A149" s="840"/>
      <c r="B149" s="539" t="s">
        <v>23</v>
      </c>
      <c r="C149" s="538" t="s">
        <v>2586</v>
      </c>
      <c r="D149" s="569"/>
      <c r="E149" s="537"/>
      <c r="F149" s="568"/>
      <c r="G149" s="566"/>
      <c r="H149" s="566"/>
      <c r="I149" s="566"/>
      <c r="J149" s="576"/>
    </row>
    <row r="150" spans="1:10" s="136" customFormat="1" ht="18" customHeight="1">
      <c r="A150" s="840"/>
      <c r="B150" s="539" t="s">
        <v>23</v>
      </c>
      <c r="C150" s="538" t="s">
        <v>2585</v>
      </c>
      <c r="D150" s="569"/>
      <c r="E150" s="537"/>
      <c r="F150" s="568"/>
      <c r="G150" s="566"/>
      <c r="H150" s="566"/>
      <c r="I150" s="566"/>
      <c r="J150" s="576"/>
    </row>
    <row r="151" spans="1:10" s="136" customFormat="1" ht="18" customHeight="1">
      <c r="A151" s="840"/>
      <c r="B151" s="539" t="s">
        <v>23</v>
      </c>
      <c r="C151" s="538" t="s">
        <v>2584</v>
      </c>
      <c r="D151" s="569"/>
      <c r="E151" s="537"/>
      <c r="F151" s="568"/>
      <c r="G151" s="566"/>
      <c r="H151" s="566"/>
      <c r="I151" s="566"/>
      <c r="J151" s="576"/>
    </row>
    <row r="152" spans="1:10" s="136" customFormat="1" ht="18" customHeight="1">
      <c r="A152" s="840"/>
      <c r="B152" s="539" t="s">
        <v>23</v>
      </c>
      <c r="C152" s="538" t="s">
        <v>2583</v>
      </c>
      <c r="D152" s="569"/>
      <c r="E152" s="537"/>
      <c r="F152" s="568"/>
      <c r="G152" s="566"/>
      <c r="H152" s="566"/>
      <c r="I152" s="566"/>
      <c r="J152" s="576"/>
    </row>
    <row r="153" spans="1:10" s="136" customFormat="1" ht="18" customHeight="1">
      <c r="A153" s="840"/>
      <c r="B153" s="539" t="s">
        <v>23</v>
      </c>
      <c r="C153" s="538" t="s">
        <v>2582</v>
      </c>
      <c r="D153" s="569"/>
      <c r="E153" s="537"/>
      <c r="F153" s="568"/>
      <c r="G153" s="566"/>
      <c r="H153" s="566"/>
      <c r="I153" s="566"/>
      <c r="J153" s="576"/>
    </row>
    <row r="154" spans="1:10" s="136" customFormat="1" ht="18" customHeight="1">
      <c r="A154" s="840"/>
      <c r="B154" s="539" t="s">
        <v>23</v>
      </c>
      <c r="C154" s="538" t="s">
        <v>2581</v>
      </c>
      <c r="D154" s="569"/>
      <c r="E154" s="537"/>
      <c r="F154" s="568"/>
      <c r="G154" s="566"/>
      <c r="H154" s="566"/>
      <c r="I154" s="566"/>
      <c r="J154" s="576"/>
    </row>
    <row r="155" spans="1:10" s="136" customFormat="1" ht="18" customHeight="1">
      <c r="A155" s="840"/>
      <c r="B155" s="539" t="s">
        <v>23</v>
      </c>
      <c r="C155" s="538" t="s">
        <v>2580</v>
      </c>
      <c r="D155" s="569"/>
      <c r="E155" s="537"/>
      <c r="F155" s="568"/>
      <c r="G155" s="566"/>
      <c r="H155" s="566"/>
      <c r="I155" s="566"/>
      <c r="J155" s="576"/>
    </row>
    <row r="156" spans="1:10" s="136" customFormat="1" ht="18" customHeight="1">
      <c r="A156" s="840"/>
      <c r="B156" s="539" t="s">
        <v>23</v>
      </c>
      <c r="C156" s="538" t="s">
        <v>2579</v>
      </c>
      <c r="D156" s="569"/>
      <c r="E156" s="537"/>
      <c r="F156" s="568"/>
      <c r="G156" s="566"/>
      <c r="H156" s="566"/>
      <c r="I156" s="566"/>
      <c r="J156" s="576"/>
    </row>
    <row r="157" spans="1:10" s="136" customFormat="1" ht="18" customHeight="1">
      <c r="A157" s="840"/>
      <c r="B157" s="539" t="s">
        <v>23</v>
      </c>
      <c r="C157" s="538" t="s">
        <v>2578</v>
      </c>
      <c r="D157" s="569"/>
      <c r="E157" s="537"/>
      <c r="F157" s="568"/>
      <c r="G157" s="566"/>
      <c r="H157" s="566"/>
      <c r="I157" s="566"/>
      <c r="J157" s="576"/>
    </row>
    <row r="158" spans="1:10" s="136" customFormat="1" ht="18" customHeight="1">
      <c r="A158" s="840"/>
      <c r="B158" s="539" t="s">
        <v>23</v>
      </c>
      <c r="C158" s="538" t="s">
        <v>2577</v>
      </c>
      <c r="D158" s="569"/>
      <c r="E158" s="537"/>
      <c r="F158" s="568"/>
      <c r="G158" s="566"/>
      <c r="H158" s="566"/>
      <c r="I158" s="566"/>
      <c r="J158" s="576"/>
    </row>
    <row r="159" spans="1:10" s="136" customFormat="1" ht="18" customHeight="1">
      <c r="A159" s="840"/>
      <c r="B159" s="539" t="s">
        <v>23</v>
      </c>
      <c r="C159" s="538" t="s">
        <v>2576</v>
      </c>
      <c r="D159" s="569"/>
      <c r="E159" s="537"/>
      <c r="F159" s="568"/>
      <c r="G159" s="566"/>
      <c r="H159" s="566"/>
      <c r="I159" s="566"/>
      <c r="J159" s="576"/>
    </row>
    <row r="160" spans="1:10" s="136" customFormat="1" ht="18" customHeight="1">
      <c r="A160" s="841"/>
      <c r="B160" s="539" t="s">
        <v>23</v>
      </c>
      <c r="C160" s="538" t="s">
        <v>2622</v>
      </c>
      <c r="D160" s="569" t="s">
        <v>2621</v>
      </c>
      <c r="E160" s="537" t="s">
        <v>11</v>
      </c>
      <c r="F160" s="568"/>
      <c r="G160" s="566"/>
      <c r="H160" s="566"/>
      <c r="I160" s="566"/>
      <c r="J160" s="575"/>
    </row>
    <row r="161" spans="1:10" s="136" customFormat="1" ht="18" customHeight="1">
      <c r="A161" s="826">
        <v>30</v>
      </c>
      <c r="B161" s="539" t="s">
        <v>23</v>
      </c>
      <c r="C161" s="572" t="s">
        <v>2650</v>
      </c>
      <c r="D161" s="571"/>
      <c r="E161" s="537" t="s">
        <v>11</v>
      </c>
      <c r="F161" s="568"/>
      <c r="G161" s="566"/>
      <c r="H161" s="566"/>
      <c r="I161" s="566" t="s">
        <v>2649</v>
      </c>
      <c r="J161" s="567"/>
    </row>
    <row r="162" spans="1:10" s="136" customFormat="1">
      <c r="A162" s="826"/>
      <c r="B162" s="539" t="s">
        <v>23</v>
      </c>
      <c r="C162" s="538" t="s">
        <v>2622</v>
      </c>
      <c r="D162" s="569" t="s">
        <v>2621</v>
      </c>
      <c r="E162" s="537" t="s">
        <v>11</v>
      </c>
      <c r="F162" s="568"/>
      <c r="G162" s="566"/>
      <c r="H162" s="566"/>
      <c r="I162" s="566"/>
      <c r="J162" s="567"/>
    </row>
    <row r="163" spans="1:10" s="136" customFormat="1" ht="17.25" customHeight="1">
      <c r="A163" s="826">
        <v>31</v>
      </c>
      <c r="B163" s="539" t="s">
        <v>23</v>
      </c>
      <c r="C163" s="572" t="s">
        <v>2648</v>
      </c>
      <c r="D163" s="571"/>
      <c r="E163" s="537" t="s">
        <v>11</v>
      </c>
      <c r="F163" s="568"/>
      <c r="G163" s="566" t="s">
        <v>2647</v>
      </c>
      <c r="H163" s="566"/>
      <c r="I163" s="566" t="s">
        <v>2646</v>
      </c>
      <c r="J163" s="567"/>
    </row>
    <row r="164" spans="1:10" s="136" customFormat="1">
      <c r="A164" s="826"/>
      <c r="B164" s="539" t="s">
        <v>23</v>
      </c>
      <c r="C164" s="538" t="s">
        <v>2622</v>
      </c>
      <c r="D164" s="569" t="s">
        <v>2621</v>
      </c>
      <c r="E164" s="537" t="s">
        <v>11</v>
      </c>
      <c r="F164" s="568"/>
      <c r="G164" s="566"/>
      <c r="H164" s="566"/>
      <c r="I164" s="566"/>
      <c r="J164" s="567"/>
    </row>
    <row r="165" spans="1:10" s="136" customFormat="1" ht="15.75" customHeight="1">
      <c r="A165" s="826">
        <v>32</v>
      </c>
      <c r="B165" s="539" t="s">
        <v>23</v>
      </c>
      <c r="C165" s="572" t="s">
        <v>2645</v>
      </c>
      <c r="D165" s="571"/>
      <c r="E165" s="537" t="s">
        <v>11</v>
      </c>
      <c r="F165" s="568"/>
      <c r="G165" s="574" t="s">
        <v>2644</v>
      </c>
      <c r="H165" s="566"/>
      <c r="I165" s="566" t="s">
        <v>2637</v>
      </c>
      <c r="J165" s="567"/>
    </row>
    <row r="166" spans="1:10" s="136" customFormat="1">
      <c r="A166" s="826"/>
      <c r="B166" s="539" t="s">
        <v>23</v>
      </c>
      <c r="C166" s="538" t="s">
        <v>2622</v>
      </c>
      <c r="D166" s="569" t="s">
        <v>2621</v>
      </c>
      <c r="E166" s="537" t="s">
        <v>11</v>
      </c>
      <c r="F166" s="568"/>
      <c r="G166" s="566"/>
      <c r="H166" s="566"/>
      <c r="I166" s="566"/>
      <c r="J166" s="567"/>
    </row>
    <row r="167" spans="1:10" s="136" customFormat="1">
      <c r="A167" s="827">
        <v>33</v>
      </c>
      <c r="B167" s="539" t="s">
        <v>23</v>
      </c>
      <c r="C167" s="572" t="s">
        <v>2643</v>
      </c>
      <c r="D167" s="571"/>
      <c r="E167" s="537" t="s">
        <v>11</v>
      </c>
      <c r="F167" s="568"/>
      <c r="G167" s="566"/>
      <c r="H167" s="566"/>
      <c r="I167" s="566" t="s">
        <v>2635</v>
      </c>
      <c r="J167" s="567"/>
    </row>
    <row r="168" spans="1:10" s="136" customFormat="1" ht="15" customHeight="1">
      <c r="A168" s="828"/>
      <c r="B168" s="539" t="s">
        <v>23</v>
      </c>
      <c r="C168" s="538" t="s">
        <v>1977</v>
      </c>
      <c r="D168" s="569" t="s">
        <v>2621</v>
      </c>
      <c r="E168" s="537" t="s">
        <v>11</v>
      </c>
      <c r="F168" s="568"/>
      <c r="G168" s="566"/>
      <c r="H168" s="566"/>
      <c r="I168" s="566"/>
      <c r="J168" s="566"/>
    </row>
    <row r="169" spans="1:10" s="136" customFormat="1">
      <c r="A169" s="829"/>
      <c r="B169" s="539" t="s">
        <v>23</v>
      </c>
      <c r="C169" s="538" t="s">
        <v>1952</v>
      </c>
      <c r="D169" s="569" t="s">
        <v>2621</v>
      </c>
      <c r="E169" s="537" t="s">
        <v>11</v>
      </c>
      <c r="F169" s="568"/>
      <c r="G169" s="566"/>
      <c r="H169" s="566"/>
      <c r="I169" s="566"/>
      <c r="J169" s="567"/>
    </row>
    <row r="170" spans="1:10" s="136" customFormat="1">
      <c r="A170" s="826">
        <v>34</v>
      </c>
      <c r="B170" s="539" t="s">
        <v>23</v>
      </c>
      <c r="C170" s="572" t="s">
        <v>2642</v>
      </c>
      <c r="D170" s="571"/>
      <c r="E170" s="537" t="s">
        <v>11</v>
      </c>
      <c r="F170" s="568"/>
      <c r="G170" s="566"/>
      <c r="H170" s="566"/>
      <c r="I170" s="566" t="s">
        <v>2641</v>
      </c>
      <c r="J170" s="567"/>
    </row>
    <row r="171" spans="1:10" s="136" customFormat="1">
      <c r="A171" s="826"/>
      <c r="B171" s="539" t="s">
        <v>23</v>
      </c>
      <c r="C171" s="538" t="s">
        <v>2466</v>
      </c>
      <c r="D171" s="569" t="s">
        <v>2640</v>
      </c>
      <c r="E171" s="537"/>
      <c r="F171" s="568"/>
      <c r="G171" s="566"/>
      <c r="H171" s="566"/>
      <c r="I171" s="566"/>
      <c r="J171" s="567"/>
    </row>
    <row r="172" spans="1:10" s="136" customFormat="1">
      <c r="A172" s="826"/>
      <c r="B172" s="539" t="s">
        <v>23</v>
      </c>
      <c r="C172" s="538" t="s">
        <v>2622</v>
      </c>
      <c r="D172" s="569" t="s">
        <v>2621</v>
      </c>
      <c r="E172" s="537" t="s">
        <v>11</v>
      </c>
      <c r="F172" s="568"/>
      <c r="G172" s="566"/>
      <c r="H172" s="566"/>
      <c r="I172" s="566"/>
      <c r="J172" s="567"/>
    </row>
    <row r="173" spans="1:10" s="136" customFormat="1" ht="15.75" customHeight="1">
      <c r="A173" s="826">
        <v>35</v>
      </c>
      <c r="B173" s="539" t="s">
        <v>23</v>
      </c>
      <c r="C173" s="572" t="s">
        <v>2639</v>
      </c>
      <c r="D173" s="571"/>
      <c r="E173" s="537" t="s">
        <v>11</v>
      </c>
      <c r="F173" s="568"/>
      <c r="G173" s="574" t="s">
        <v>2638</v>
      </c>
      <c r="H173" s="566"/>
      <c r="I173" s="566" t="s">
        <v>2637</v>
      </c>
      <c r="J173" s="567"/>
    </row>
    <row r="174" spans="1:10" s="136" customFormat="1">
      <c r="A174" s="826"/>
      <c r="B174" s="539" t="s">
        <v>23</v>
      </c>
      <c r="C174" s="538" t="s">
        <v>2622</v>
      </c>
      <c r="D174" s="569" t="s">
        <v>2621</v>
      </c>
      <c r="E174" s="537" t="s">
        <v>11</v>
      </c>
      <c r="F174" s="568"/>
      <c r="G174" s="566"/>
      <c r="H174" s="566"/>
      <c r="I174" s="566"/>
      <c r="J174" s="567"/>
    </row>
    <row r="175" spans="1:10" s="136" customFormat="1">
      <c r="A175" s="827">
        <v>36</v>
      </c>
      <c r="B175" s="539" t="s">
        <v>23</v>
      </c>
      <c r="C175" s="572" t="s">
        <v>2636</v>
      </c>
      <c r="D175" s="569"/>
      <c r="E175" s="537" t="s">
        <v>11</v>
      </c>
      <c r="F175" s="568"/>
      <c r="G175" s="566"/>
      <c r="H175" s="566"/>
      <c r="I175" s="566" t="s">
        <v>2635</v>
      </c>
      <c r="J175" s="567"/>
    </row>
    <row r="176" spans="1:10" s="136" customFormat="1">
      <c r="A176" s="828"/>
      <c r="B176" s="539" t="s">
        <v>23</v>
      </c>
      <c r="C176" s="538" t="s">
        <v>1977</v>
      </c>
      <c r="D176" s="569" t="s">
        <v>2621</v>
      </c>
      <c r="E176" s="537" t="s">
        <v>11</v>
      </c>
      <c r="F176" s="568"/>
      <c r="G176" s="566"/>
      <c r="H176" s="566"/>
      <c r="I176" s="566"/>
      <c r="J176" s="567"/>
    </row>
    <row r="177" spans="1:10" s="136" customFormat="1">
      <c r="A177" s="829"/>
      <c r="B177" s="539" t="s">
        <v>23</v>
      </c>
      <c r="C177" s="538" t="s">
        <v>1952</v>
      </c>
      <c r="D177" s="569" t="s">
        <v>2621</v>
      </c>
      <c r="E177" s="537" t="s">
        <v>11</v>
      </c>
      <c r="F177" s="568"/>
      <c r="G177" s="566"/>
      <c r="H177" s="566"/>
      <c r="I177" s="566"/>
      <c r="J177" s="567"/>
    </row>
    <row r="178" spans="1:10" s="136" customFormat="1">
      <c r="A178" s="826">
        <v>37</v>
      </c>
      <c r="B178" s="539" t="s">
        <v>23</v>
      </c>
      <c r="C178" s="572" t="s">
        <v>2634</v>
      </c>
      <c r="D178" s="569"/>
      <c r="E178" s="537" t="s">
        <v>11</v>
      </c>
      <c r="F178" s="568"/>
      <c r="G178" s="566"/>
      <c r="H178" s="566"/>
      <c r="I178" s="566" t="s">
        <v>2633</v>
      </c>
      <c r="J178" s="567"/>
    </row>
    <row r="179" spans="1:10" s="136" customFormat="1">
      <c r="A179" s="826"/>
      <c r="B179" s="539" t="s">
        <v>23</v>
      </c>
      <c r="C179" s="538" t="s">
        <v>2466</v>
      </c>
      <c r="D179" s="569" t="s">
        <v>2632</v>
      </c>
      <c r="E179" s="537"/>
      <c r="F179" s="568"/>
      <c r="G179" s="566"/>
      <c r="H179" s="566"/>
      <c r="I179" s="566"/>
      <c r="J179" s="567"/>
    </row>
    <row r="180" spans="1:10" s="136" customFormat="1">
      <c r="A180" s="826"/>
      <c r="B180" s="539" t="s">
        <v>23</v>
      </c>
      <c r="C180" s="538" t="s">
        <v>2622</v>
      </c>
      <c r="D180" s="569" t="s">
        <v>2621</v>
      </c>
      <c r="E180" s="537" t="s">
        <v>11</v>
      </c>
      <c r="F180" s="568"/>
      <c r="G180" s="566"/>
      <c r="H180" s="566"/>
      <c r="I180" s="566"/>
      <c r="J180" s="567"/>
    </row>
    <row r="181" spans="1:10" s="136" customFormat="1">
      <c r="A181" s="826">
        <v>38</v>
      </c>
      <c r="B181" s="539" t="s">
        <v>23</v>
      </c>
      <c r="C181" s="572" t="s">
        <v>2631</v>
      </c>
      <c r="D181" s="569"/>
      <c r="E181" s="537" t="s">
        <v>11</v>
      </c>
      <c r="F181" s="568"/>
      <c r="G181" s="566"/>
      <c r="H181" s="566"/>
      <c r="I181" s="566"/>
      <c r="J181" s="567"/>
    </row>
    <row r="182" spans="1:10" s="136" customFormat="1">
      <c r="A182" s="826"/>
      <c r="B182" s="539" t="s">
        <v>23</v>
      </c>
      <c r="C182" s="538" t="s">
        <v>2630</v>
      </c>
      <c r="D182" s="569" t="s">
        <v>2629</v>
      </c>
      <c r="E182" s="537"/>
      <c r="F182" s="568"/>
      <c r="G182" s="566"/>
      <c r="H182" s="566"/>
      <c r="I182" s="566"/>
      <c r="J182" s="567"/>
    </row>
    <row r="183" spans="1:10" s="136" customFormat="1">
      <c r="A183" s="826"/>
      <c r="B183" s="539" t="s">
        <v>23</v>
      </c>
      <c r="C183" s="538" t="s">
        <v>2628</v>
      </c>
      <c r="D183" s="569" t="s">
        <v>2627</v>
      </c>
      <c r="E183" s="537"/>
      <c r="F183" s="568"/>
      <c r="G183" s="566"/>
      <c r="H183" s="566"/>
      <c r="I183" s="566"/>
      <c r="J183" s="567"/>
    </row>
    <row r="184" spans="1:10" s="136" customFormat="1">
      <c r="A184" s="826"/>
      <c r="B184" s="539" t="s">
        <v>23</v>
      </c>
      <c r="C184" s="538" t="s">
        <v>2622</v>
      </c>
      <c r="D184" s="569" t="s">
        <v>2621</v>
      </c>
      <c r="E184" s="537" t="s">
        <v>11</v>
      </c>
      <c r="F184" s="568"/>
      <c r="G184" s="566"/>
      <c r="H184" s="566"/>
      <c r="I184" s="566"/>
      <c r="J184" s="567"/>
    </row>
    <row r="185" spans="1:10" s="136" customFormat="1" ht="16.5" customHeight="1">
      <c r="A185" s="826">
        <v>39</v>
      </c>
      <c r="B185" s="539" t="s">
        <v>23</v>
      </c>
      <c r="C185" s="572" t="s">
        <v>2626</v>
      </c>
      <c r="D185" s="569"/>
      <c r="E185" s="537" t="s">
        <v>11</v>
      </c>
      <c r="F185" s="568"/>
      <c r="G185" s="566"/>
      <c r="H185" s="566"/>
      <c r="I185" s="566" t="s">
        <v>2625</v>
      </c>
      <c r="J185" s="567"/>
    </row>
    <row r="186" spans="1:10" s="136" customFormat="1" ht="16.5" customHeight="1">
      <c r="A186" s="826"/>
      <c r="B186" s="539" t="s">
        <v>23</v>
      </c>
      <c r="C186" s="538" t="s">
        <v>1495</v>
      </c>
      <c r="D186" s="569"/>
      <c r="E186" s="537"/>
      <c r="F186" s="568"/>
      <c r="G186" s="566"/>
      <c r="H186" s="566"/>
      <c r="I186" s="566"/>
      <c r="J186" s="567"/>
    </row>
    <row r="187" spans="1:10" s="136" customFormat="1" ht="16.5" customHeight="1">
      <c r="A187" s="826"/>
      <c r="B187" s="539" t="s">
        <v>23</v>
      </c>
      <c r="C187" s="538" t="s">
        <v>1496</v>
      </c>
      <c r="D187" s="569"/>
      <c r="E187" s="537"/>
      <c r="F187" s="568"/>
      <c r="G187" s="566"/>
      <c r="H187" s="566"/>
      <c r="I187" s="566"/>
      <c r="J187" s="567"/>
    </row>
    <row r="188" spans="1:10" s="136" customFormat="1" ht="16.5" customHeight="1">
      <c r="A188" s="826"/>
      <c r="B188" s="539" t="s">
        <v>23</v>
      </c>
      <c r="C188" s="538" t="s">
        <v>2437</v>
      </c>
      <c r="D188" s="569"/>
      <c r="E188" s="537"/>
      <c r="F188" s="568"/>
      <c r="G188" s="566"/>
      <c r="H188" s="566"/>
      <c r="I188" s="566"/>
      <c r="J188" s="567"/>
    </row>
    <row r="189" spans="1:10" s="136" customFormat="1" ht="16.5" customHeight="1">
      <c r="A189" s="826"/>
      <c r="B189" s="539" t="s">
        <v>23</v>
      </c>
      <c r="C189" s="538" t="s">
        <v>2436</v>
      </c>
      <c r="D189" s="569"/>
      <c r="E189" s="537"/>
      <c r="F189" s="568"/>
      <c r="G189" s="566"/>
      <c r="H189" s="566"/>
      <c r="I189" s="566"/>
      <c r="J189" s="567"/>
    </row>
    <row r="190" spans="1:10" s="136" customFormat="1" ht="16.5" customHeight="1">
      <c r="A190" s="826"/>
      <c r="B190" s="539" t="s">
        <v>23</v>
      </c>
      <c r="C190" s="538" t="s">
        <v>2435</v>
      </c>
      <c r="D190" s="569"/>
      <c r="E190" s="537"/>
      <c r="F190" s="568"/>
      <c r="G190" s="566"/>
      <c r="H190" s="566"/>
      <c r="I190" s="566"/>
      <c r="J190" s="567"/>
    </row>
    <row r="191" spans="1:10" s="136" customFormat="1" ht="16.5" customHeight="1">
      <c r="A191" s="826"/>
      <c r="B191" s="539" t="s">
        <v>23</v>
      </c>
      <c r="C191" s="538" t="s">
        <v>2434</v>
      </c>
      <c r="D191" s="569"/>
      <c r="E191" s="537"/>
      <c r="F191" s="568"/>
      <c r="G191" s="566"/>
      <c r="H191" s="566"/>
      <c r="I191" s="566"/>
      <c r="J191" s="567"/>
    </row>
    <row r="192" spans="1:10" s="136" customFormat="1" ht="16.5" customHeight="1">
      <c r="A192" s="826"/>
      <c r="B192" s="539" t="s">
        <v>23</v>
      </c>
      <c r="C192" s="538" t="s">
        <v>2433</v>
      </c>
      <c r="D192" s="569"/>
      <c r="E192" s="537"/>
      <c r="F192" s="568"/>
      <c r="G192" s="566"/>
      <c r="H192" s="566"/>
      <c r="I192" s="566"/>
      <c r="J192" s="567"/>
    </row>
    <row r="193" spans="1:10" s="136" customFormat="1" ht="16.5" customHeight="1">
      <c r="A193" s="826"/>
      <c r="B193" s="539" t="s">
        <v>23</v>
      </c>
      <c r="C193" s="538" t="s">
        <v>2432</v>
      </c>
      <c r="D193" s="569"/>
      <c r="E193" s="537"/>
      <c r="F193" s="568"/>
      <c r="G193" s="566"/>
      <c r="H193" s="566"/>
      <c r="I193" s="566"/>
      <c r="J193" s="567"/>
    </row>
    <row r="194" spans="1:10" s="136" customFormat="1" ht="16.5" customHeight="1">
      <c r="A194" s="826"/>
      <c r="B194" s="539" t="s">
        <v>23</v>
      </c>
      <c r="C194" s="538" t="s">
        <v>2431</v>
      </c>
      <c r="D194" s="569"/>
      <c r="E194" s="537"/>
      <c r="F194" s="568"/>
      <c r="G194" s="566"/>
      <c r="H194" s="566"/>
      <c r="I194" s="566"/>
      <c r="J194" s="567"/>
    </row>
    <row r="195" spans="1:10" s="136" customFormat="1" ht="16.5" customHeight="1">
      <c r="A195" s="826"/>
      <c r="B195" s="539" t="s">
        <v>23</v>
      </c>
      <c r="C195" s="538" t="s">
        <v>2430</v>
      </c>
      <c r="D195" s="569"/>
      <c r="E195" s="537"/>
      <c r="F195" s="568"/>
      <c r="G195" s="566"/>
      <c r="H195" s="566"/>
      <c r="I195" s="566"/>
      <c r="J195" s="567"/>
    </row>
    <row r="196" spans="1:10" s="136" customFormat="1" ht="16.5" customHeight="1">
      <c r="A196" s="826"/>
      <c r="B196" s="539" t="s">
        <v>23</v>
      </c>
      <c r="C196" s="538" t="s">
        <v>2429</v>
      </c>
      <c r="D196" s="569"/>
      <c r="E196" s="537"/>
      <c r="F196" s="568"/>
      <c r="G196" s="566"/>
      <c r="H196" s="566"/>
      <c r="I196" s="566"/>
      <c r="J196" s="567"/>
    </row>
    <row r="197" spans="1:10" s="136" customFormat="1" ht="16.5" customHeight="1">
      <c r="A197" s="826"/>
      <c r="B197" s="539" t="s">
        <v>23</v>
      </c>
      <c r="C197" s="538" t="s">
        <v>2428</v>
      </c>
      <c r="D197" s="569"/>
      <c r="E197" s="537"/>
      <c r="F197" s="568"/>
      <c r="G197" s="566"/>
      <c r="H197" s="566"/>
      <c r="I197" s="566"/>
      <c r="J197" s="567"/>
    </row>
    <row r="198" spans="1:10" s="136" customFormat="1" ht="16.5" customHeight="1">
      <c r="A198" s="826"/>
      <c r="B198" s="539" t="s">
        <v>23</v>
      </c>
      <c r="C198" s="538" t="s">
        <v>2427</v>
      </c>
      <c r="D198" s="569"/>
      <c r="E198" s="537"/>
      <c r="F198" s="568"/>
      <c r="G198" s="566"/>
      <c r="H198" s="566"/>
      <c r="I198" s="566"/>
      <c r="J198" s="567"/>
    </row>
    <row r="199" spans="1:10" s="136" customFormat="1" ht="16.5" customHeight="1">
      <c r="A199" s="826"/>
      <c r="B199" s="539" t="s">
        <v>23</v>
      </c>
      <c r="C199" s="538" t="s">
        <v>2426</v>
      </c>
      <c r="D199" s="569"/>
      <c r="E199" s="537"/>
      <c r="F199" s="568"/>
      <c r="G199" s="566"/>
      <c r="H199" s="566"/>
      <c r="I199" s="566"/>
      <c r="J199" s="567"/>
    </row>
    <row r="200" spans="1:10" s="136" customFormat="1" ht="16.5" customHeight="1">
      <c r="A200" s="826"/>
      <c r="B200" s="539" t="s">
        <v>23</v>
      </c>
      <c r="C200" s="538" t="s">
        <v>2425</v>
      </c>
      <c r="D200" s="569"/>
      <c r="E200" s="537"/>
      <c r="F200" s="568"/>
      <c r="G200" s="566"/>
      <c r="H200" s="566"/>
      <c r="I200" s="566"/>
      <c r="J200" s="567"/>
    </row>
    <row r="201" spans="1:10" s="136" customFormat="1">
      <c r="A201" s="826"/>
      <c r="B201" s="539" t="s">
        <v>23</v>
      </c>
      <c r="C201" s="538" t="s">
        <v>2622</v>
      </c>
      <c r="D201" s="569" t="s">
        <v>2621</v>
      </c>
      <c r="E201" s="537" t="s">
        <v>11</v>
      </c>
      <c r="F201" s="568"/>
      <c r="G201" s="566"/>
      <c r="H201" s="566"/>
      <c r="I201" s="566"/>
      <c r="J201" s="567"/>
    </row>
    <row r="202" spans="1:10" s="136" customFormat="1" ht="19.5" customHeight="1">
      <c r="A202" s="826">
        <v>40</v>
      </c>
      <c r="B202" s="539" t="s">
        <v>23</v>
      </c>
      <c r="C202" s="572" t="s">
        <v>2624</v>
      </c>
      <c r="D202" s="571"/>
      <c r="E202" s="537" t="s">
        <v>11</v>
      </c>
      <c r="F202" s="568"/>
      <c r="G202" s="566"/>
      <c r="H202" s="566"/>
      <c r="I202" s="566" t="s">
        <v>2623</v>
      </c>
      <c r="J202" s="567"/>
    </row>
    <row r="203" spans="1:10" s="136" customFormat="1" ht="19.5" customHeight="1">
      <c r="A203" s="826"/>
      <c r="B203" s="539" t="s">
        <v>23</v>
      </c>
      <c r="C203" s="538" t="s">
        <v>1495</v>
      </c>
      <c r="D203" s="571"/>
      <c r="E203" s="537"/>
      <c r="F203" s="568"/>
      <c r="G203" s="566"/>
      <c r="H203" s="566"/>
      <c r="I203" s="566"/>
      <c r="J203" s="567"/>
    </row>
    <row r="204" spans="1:10" s="136" customFormat="1" ht="19.5" customHeight="1">
      <c r="A204" s="826"/>
      <c r="B204" s="539" t="s">
        <v>23</v>
      </c>
      <c r="C204" s="538" t="s">
        <v>1496</v>
      </c>
      <c r="D204" s="571"/>
      <c r="E204" s="537"/>
      <c r="F204" s="568"/>
      <c r="G204" s="566"/>
      <c r="H204" s="566"/>
      <c r="I204" s="566"/>
      <c r="J204" s="567"/>
    </row>
    <row r="205" spans="1:10" s="136" customFormat="1" ht="19.5" customHeight="1">
      <c r="A205" s="826"/>
      <c r="B205" s="539" t="s">
        <v>23</v>
      </c>
      <c r="C205" s="538" t="s">
        <v>2437</v>
      </c>
      <c r="D205" s="571"/>
      <c r="E205" s="537"/>
      <c r="F205" s="568"/>
      <c r="G205" s="566"/>
      <c r="H205" s="566"/>
      <c r="I205" s="566"/>
      <c r="J205" s="567"/>
    </row>
    <row r="206" spans="1:10" s="136" customFormat="1" ht="19.5" customHeight="1">
      <c r="A206" s="826"/>
      <c r="B206" s="539" t="s">
        <v>23</v>
      </c>
      <c r="C206" s="538" t="s">
        <v>2436</v>
      </c>
      <c r="D206" s="571"/>
      <c r="E206" s="537"/>
      <c r="F206" s="568"/>
      <c r="G206" s="566"/>
      <c r="H206" s="566"/>
      <c r="I206" s="566"/>
      <c r="J206" s="567"/>
    </row>
    <row r="207" spans="1:10" s="136" customFormat="1" ht="19.5" customHeight="1">
      <c r="A207" s="826"/>
      <c r="B207" s="539" t="s">
        <v>23</v>
      </c>
      <c r="C207" s="538" t="s">
        <v>2435</v>
      </c>
      <c r="D207" s="571"/>
      <c r="E207" s="537"/>
      <c r="F207" s="568"/>
      <c r="G207" s="566"/>
      <c r="H207" s="566"/>
      <c r="I207" s="566"/>
      <c r="J207" s="567"/>
    </row>
    <row r="208" spans="1:10" s="136" customFormat="1" ht="19.5" customHeight="1">
      <c r="A208" s="826"/>
      <c r="B208" s="539" t="s">
        <v>23</v>
      </c>
      <c r="C208" s="538" t="s">
        <v>2434</v>
      </c>
      <c r="D208" s="571"/>
      <c r="E208" s="537"/>
      <c r="F208" s="568"/>
      <c r="G208" s="566"/>
      <c r="H208" s="566"/>
      <c r="I208" s="566"/>
      <c r="J208" s="567"/>
    </row>
    <row r="209" spans="1:10" s="136" customFormat="1" ht="19.5" customHeight="1">
      <c r="A209" s="826"/>
      <c r="B209" s="539" t="s">
        <v>23</v>
      </c>
      <c r="C209" s="538" t="s">
        <v>2433</v>
      </c>
      <c r="D209" s="571"/>
      <c r="E209" s="537"/>
      <c r="F209" s="568"/>
      <c r="G209" s="566"/>
      <c r="H209" s="566"/>
      <c r="I209" s="566"/>
      <c r="J209" s="567"/>
    </row>
    <row r="210" spans="1:10" s="136" customFormat="1" ht="19.5" customHeight="1">
      <c r="A210" s="826"/>
      <c r="B210" s="539" t="s">
        <v>23</v>
      </c>
      <c r="C210" s="538" t="s">
        <v>2432</v>
      </c>
      <c r="D210" s="571"/>
      <c r="E210" s="537"/>
      <c r="F210" s="568"/>
      <c r="G210" s="566"/>
      <c r="H210" s="566"/>
      <c r="I210" s="566"/>
      <c r="J210" s="567"/>
    </row>
    <row r="211" spans="1:10" s="136" customFormat="1" ht="19.5" customHeight="1">
      <c r="A211" s="826"/>
      <c r="B211" s="539" t="s">
        <v>23</v>
      </c>
      <c r="C211" s="538" t="s">
        <v>2431</v>
      </c>
      <c r="D211" s="571"/>
      <c r="E211" s="537"/>
      <c r="F211" s="568"/>
      <c r="G211" s="566"/>
      <c r="H211" s="566"/>
      <c r="I211" s="566"/>
      <c r="J211" s="567"/>
    </row>
    <row r="212" spans="1:10" s="136" customFormat="1" ht="19.5" customHeight="1">
      <c r="A212" s="826"/>
      <c r="B212" s="539" t="s">
        <v>23</v>
      </c>
      <c r="C212" s="538" t="s">
        <v>2430</v>
      </c>
      <c r="D212" s="571"/>
      <c r="E212" s="537"/>
      <c r="F212" s="568"/>
      <c r="G212" s="566"/>
      <c r="H212" s="566"/>
      <c r="I212" s="566"/>
      <c r="J212" s="567"/>
    </row>
    <row r="213" spans="1:10" s="136" customFormat="1" ht="19.5" customHeight="1">
      <c r="A213" s="826"/>
      <c r="B213" s="539" t="s">
        <v>23</v>
      </c>
      <c r="C213" s="538" t="s">
        <v>2429</v>
      </c>
      <c r="D213" s="571"/>
      <c r="E213" s="537"/>
      <c r="F213" s="568"/>
      <c r="G213" s="566"/>
      <c r="H213" s="566"/>
      <c r="I213" s="566"/>
      <c r="J213" s="567"/>
    </row>
    <row r="214" spans="1:10" s="136" customFormat="1" ht="19.5" customHeight="1">
      <c r="A214" s="826"/>
      <c r="B214" s="539" t="s">
        <v>23</v>
      </c>
      <c r="C214" s="538" t="s">
        <v>2428</v>
      </c>
      <c r="D214" s="571"/>
      <c r="E214" s="537"/>
      <c r="F214" s="568"/>
      <c r="G214" s="566"/>
      <c r="H214" s="566"/>
      <c r="I214" s="566"/>
      <c r="J214" s="567"/>
    </row>
    <row r="215" spans="1:10" s="136" customFormat="1" ht="19.5" customHeight="1">
      <c r="A215" s="826"/>
      <c r="B215" s="539" t="s">
        <v>23</v>
      </c>
      <c r="C215" s="538" t="s">
        <v>2427</v>
      </c>
      <c r="D215" s="571"/>
      <c r="E215" s="537"/>
      <c r="F215" s="568"/>
      <c r="G215" s="566"/>
      <c r="H215" s="566"/>
      <c r="I215" s="566"/>
      <c r="J215" s="567"/>
    </row>
    <row r="216" spans="1:10" s="136" customFormat="1" ht="19.5" customHeight="1">
      <c r="A216" s="826"/>
      <c r="B216" s="539" t="s">
        <v>23</v>
      </c>
      <c r="C216" s="538" t="s">
        <v>2426</v>
      </c>
      <c r="D216" s="571"/>
      <c r="E216" s="537"/>
      <c r="F216" s="568"/>
      <c r="G216" s="566"/>
      <c r="H216" s="566"/>
      <c r="I216" s="566"/>
      <c r="J216" s="567"/>
    </row>
    <row r="217" spans="1:10" s="136" customFormat="1" ht="19.5" customHeight="1">
      <c r="A217" s="826"/>
      <c r="B217" s="539" t="s">
        <v>23</v>
      </c>
      <c r="C217" s="538" t="s">
        <v>2425</v>
      </c>
      <c r="D217" s="571"/>
      <c r="E217" s="537"/>
      <c r="F217" s="568"/>
      <c r="G217" s="566"/>
      <c r="H217" s="566"/>
      <c r="I217" s="566"/>
      <c r="J217" s="567"/>
    </row>
    <row r="218" spans="1:10" s="136" customFormat="1">
      <c r="A218" s="826"/>
      <c r="B218" s="539" t="s">
        <v>23</v>
      </c>
      <c r="C218" s="538" t="s">
        <v>2622</v>
      </c>
      <c r="D218" s="569" t="s">
        <v>2621</v>
      </c>
      <c r="E218" s="537" t="s">
        <v>11</v>
      </c>
      <c r="F218" s="568"/>
      <c r="G218" s="566"/>
      <c r="H218" s="566"/>
      <c r="I218" s="566"/>
      <c r="J218" s="567"/>
    </row>
    <row r="219" spans="1:10" s="136" customFormat="1" ht="15.75" customHeight="1">
      <c r="A219" s="826">
        <v>41</v>
      </c>
      <c r="B219" s="539" t="s">
        <v>23</v>
      </c>
      <c r="C219" s="572" t="s">
        <v>2620</v>
      </c>
      <c r="D219" s="571"/>
      <c r="E219" s="537" t="s">
        <v>11</v>
      </c>
      <c r="F219" s="568"/>
      <c r="G219" s="566"/>
      <c r="H219" s="566"/>
      <c r="I219" s="566" t="s">
        <v>2619</v>
      </c>
      <c r="J219" s="836"/>
    </row>
    <row r="220" spans="1:10" s="136" customFormat="1" ht="15.75" customHeight="1">
      <c r="A220" s="826"/>
      <c r="B220" s="539" t="s">
        <v>23</v>
      </c>
      <c r="C220" s="538" t="s">
        <v>2403</v>
      </c>
      <c r="D220" s="571"/>
      <c r="E220" s="537"/>
      <c r="F220" s="568"/>
      <c r="G220" s="566"/>
      <c r="H220" s="566"/>
      <c r="I220" s="566"/>
      <c r="J220" s="837"/>
    </row>
    <row r="221" spans="1:10" s="136" customFormat="1" ht="15.75" customHeight="1">
      <c r="A221" s="826"/>
      <c r="B221" s="539" t="s">
        <v>23</v>
      </c>
      <c r="C221" s="538" t="s">
        <v>2402</v>
      </c>
      <c r="D221" s="571"/>
      <c r="E221" s="537"/>
      <c r="F221" s="568"/>
      <c r="G221" s="566"/>
      <c r="H221" s="566"/>
      <c r="I221" s="566"/>
      <c r="J221" s="837"/>
    </row>
    <row r="222" spans="1:10" s="136" customFormat="1" ht="15.75" customHeight="1">
      <c r="A222" s="826"/>
      <c r="B222" s="539" t="s">
        <v>23</v>
      </c>
      <c r="C222" s="538" t="s">
        <v>2401</v>
      </c>
      <c r="D222" s="571"/>
      <c r="E222" s="537"/>
      <c r="F222" s="568"/>
      <c r="G222" s="566"/>
      <c r="H222" s="566"/>
      <c r="I222" s="566"/>
      <c r="J222" s="837"/>
    </row>
    <row r="223" spans="1:10" s="136" customFormat="1" ht="15.75" customHeight="1">
      <c r="A223" s="826"/>
      <c r="B223" s="539" t="s">
        <v>23</v>
      </c>
      <c r="C223" s="538" t="s">
        <v>2400</v>
      </c>
      <c r="D223" s="571"/>
      <c r="E223" s="537"/>
      <c r="F223" s="568"/>
      <c r="G223" s="566"/>
      <c r="H223" s="566"/>
      <c r="I223" s="566"/>
      <c r="J223" s="837"/>
    </row>
    <row r="224" spans="1:10" s="136" customFormat="1" ht="15.75" customHeight="1">
      <c r="A224" s="826"/>
      <c r="B224" s="539" t="s">
        <v>23</v>
      </c>
      <c r="C224" s="538" t="s">
        <v>2618</v>
      </c>
      <c r="D224" s="571"/>
      <c r="E224" s="537"/>
      <c r="F224" s="568"/>
      <c r="G224" s="566"/>
      <c r="H224" s="566"/>
      <c r="I224" s="566"/>
      <c r="J224" s="837"/>
    </row>
    <row r="225" spans="1:10" s="136" customFormat="1" ht="15.75" customHeight="1">
      <c r="A225" s="826"/>
      <c r="B225" s="539" t="s">
        <v>23</v>
      </c>
      <c r="C225" s="538" t="s">
        <v>2617</v>
      </c>
      <c r="D225" s="571"/>
      <c r="E225" s="537"/>
      <c r="F225" s="568"/>
      <c r="G225" s="566"/>
      <c r="H225" s="566"/>
      <c r="I225" s="566"/>
      <c r="J225" s="837"/>
    </row>
    <row r="226" spans="1:10" s="136" customFormat="1" ht="15.75" customHeight="1">
      <c r="A226" s="826"/>
      <c r="B226" s="539" t="s">
        <v>23</v>
      </c>
      <c r="C226" s="538" t="s">
        <v>2616</v>
      </c>
      <c r="D226" s="571"/>
      <c r="E226" s="537"/>
      <c r="F226" s="568"/>
      <c r="G226" s="566"/>
      <c r="H226" s="566"/>
      <c r="I226" s="566"/>
      <c r="J226" s="837"/>
    </row>
    <row r="227" spans="1:10" s="136" customFormat="1" ht="15.75" customHeight="1">
      <c r="A227" s="826"/>
      <c r="B227" s="539" t="s">
        <v>23</v>
      </c>
      <c r="C227" s="538" t="s">
        <v>2615</v>
      </c>
      <c r="D227" s="571"/>
      <c r="E227" s="537"/>
      <c r="F227" s="568"/>
      <c r="G227" s="566"/>
      <c r="H227" s="566"/>
      <c r="I227" s="566"/>
      <c r="J227" s="837"/>
    </row>
    <row r="228" spans="1:10" s="136" customFormat="1" ht="15.75" customHeight="1">
      <c r="A228" s="826"/>
      <c r="B228" s="539" t="s">
        <v>23</v>
      </c>
      <c r="C228" s="538" t="s">
        <v>2614</v>
      </c>
      <c r="D228" s="571"/>
      <c r="E228" s="537"/>
      <c r="F228" s="568"/>
      <c r="G228" s="566"/>
      <c r="H228" s="566"/>
      <c r="I228" s="566"/>
      <c r="J228" s="837"/>
    </row>
    <row r="229" spans="1:10" s="136" customFormat="1" ht="15.75" customHeight="1">
      <c r="A229" s="826"/>
      <c r="B229" s="539" t="s">
        <v>23</v>
      </c>
      <c r="C229" s="538" t="s">
        <v>2613</v>
      </c>
      <c r="D229" s="571"/>
      <c r="E229" s="537"/>
      <c r="F229" s="568"/>
      <c r="G229" s="566"/>
      <c r="H229" s="566"/>
      <c r="I229" s="566"/>
      <c r="J229" s="837"/>
    </row>
    <row r="230" spans="1:10" s="136" customFormat="1" ht="15.75" customHeight="1">
      <c r="A230" s="826"/>
      <c r="B230" s="539" t="s">
        <v>23</v>
      </c>
      <c r="C230" s="538" t="s">
        <v>2612</v>
      </c>
      <c r="D230" s="571"/>
      <c r="E230" s="537"/>
      <c r="F230" s="568"/>
      <c r="G230" s="566"/>
      <c r="H230" s="566"/>
      <c r="I230" s="566"/>
      <c r="J230" s="837"/>
    </row>
    <row r="231" spans="1:10" s="136" customFormat="1" ht="15.75" customHeight="1">
      <c r="A231" s="826"/>
      <c r="B231" s="539" t="s">
        <v>23</v>
      </c>
      <c r="C231" s="538" t="s">
        <v>2611</v>
      </c>
      <c r="D231" s="571"/>
      <c r="E231" s="537"/>
      <c r="F231" s="568"/>
      <c r="G231" s="566"/>
      <c r="H231" s="566"/>
      <c r="I231" s="566"/>
      <c r="J231" s="837"/>
    </row>
    <row r="232" spans="1:10" s="136" customFormat="1" ht="15.75" customHeight="1">
      <c r="A232" s="826"/>
      <c r="B232" s="539" t="s">
        <v>23</v>
      </c>
      <c r="C232" s="538" t="s">
        <v>2610</v>
      </c>
      <c r="D232" s="571"/>
      <c r="E232" s="537"/>
      <c r="F232" s="568"/>
      <c r="G232" s="566"/>
      <c r="H232" s="566"/>
      <c r="I232" s="566"/>
      <c r="J232" s="837"/>
    </row>
    <row r="233" spans="1:10" s="136" customFormat="1" ht="15.75" customHeight="1">
      <c r="A233" s="826"/>
      <c r="B233" s="539" t="s">
        <v>23</v>
      </c>
      <c r="C233" s="538" t="s">
        <v>2609</v>
      </c>
      <c r="D233" s="571"/>
      <c r="E233" s="537"/>
      <c r="F233" s="568"/>
      <c r="G233" s="566"/>
      <c r="H233" s="566"/>
      <c r="I233" s="566"/>
      <c r="J233" s="837"/>
    </row>
    <row r="234" spans="1:10" s="136" customFormat="1" ht="15.75" customHeight="1">
      <c r="A234" s="826"/>
      <c r="B234" s="539" t="s">
        <v>23</v>
      </c>
      <c r="C234" s="538" t="s">
        <v>2608</v>
      </c>
      <c r="D234" s="571"/>
      <c r="E234" s="537"/>
      <c r="F234" s="568"/>
      <c r="G234" s="566"/>
      <c r="H234" s="566"/>
      <c r="I234" s="566"/>
      <c r="J234" s="837"/>
    </row>
    <row r="235" spans="1:10" s="136" customFormat="1" ht="15.75" customHeight="1">
      <c r="A235" s="826"/>
      <c r="B235" s="539" t="s">
        <v>23</v>
      </c>
      <c r="C235" s="538" t="s">
        <v>2607</v>
      </c>
      <c r="D235" s="571"/>
      <c r="E235" s="537"/>
      <c r="F235" s="568"/>
      <c r="G235" s="566"/>
      <c r="H235" s="566"/>
      <c r="I235" s="566"/>
      <c r="J235" s="837"/>
    </row>
    <row r="236" spans="1:10" s="136" customFormat="1" ht="15.75" customHeight="1">
      <c r="A236" s="826"/>
      <c r="B236" s="539" t="s">
        <v>23</v>
      </c>
      <c r="C236" s="538" t="s">
        <v>2606</v>
      </c>
      <c r="D236" s="571"/>
      <c r="E236" s="537"/>
      <c r="F236" s="568"/>
      <c r="G236" s="566"/>
      <c r="H236" s="566"/>
      <c r="I236" s="566"/>
      <c r="J236" s="837"/>
    </row>
    <row r="237" spans="1:10" s="136" customFormat="1" ht="15.75" customHeight="1">
      <c r="A237" s="826"/>
      <c r="B237" s="539" t="s">
        <v>23</v>
      </c>
      <c r="C237" s="538" t="s">
        <v>2605</v>
      </c>
      <c r="D237" s="571"/>
      <c r="E237" s="537"/>
      <c r="F237" s="568"/>
      <c r="G237" s="566"/>
      <c r="H237" s="566"/>
      <c r="I237" s="566"/>
      <c r="J237" s="837"/>
    </row>
    <row r="238" spans="1:10" s="136" customFormat="1" ht="15.75" customHeight="1">
      <c r="A238" s="826"/>
      <c r="B238" s="539" t="s">
        <v>23</v>
      </c>
      <c r="C238" s="538" t="s">
        <v>2604</v>
      </c>
      <c r="D238" s="571"/>
      <c r="E238" s="537"/>
      <c r="F238" s="568"/>
      <c r="G238" s="566"/>
      <c r="H238" s="566"/>
      <c r="I238" s="566"/>
      <c r="J238" s="837"/>
    </row>
    <row r="239" spans="1:10" s="136" customFormat="1" ht="15.75" customHeight="1">
      <c r="A239" s="826"/>
      <c r="B239" s="539" t="s">
        <v>23</v>
      </c>
      <c r="C239" s="538" t="s">
        <v>2603</v>
      </c>
      <c r="D239" s="571"/>
      <c r="E239" s="537"/>
      <c r="F239" s="568"/>
      <c r="G239" s="566"/>
      <c r="H239" s="566"/>
      <c r="I239" s="566"/>
      <c r="J239" s="837"/>
    </row>
    <row r="240" spans="1:10" s="136" customFormat="1" ht="15.75" customHeight="1">
      <c r="A240" s="826"/>
      <c r="B240" s="539" t="s">
        <v>23</v>
      </c>
      <c r="C240" s="538" t="s">
        <v>2602</v>
      </c>
      <c r="D240" s="571"/>
      <c r="E240" s="537"/>
      <c r="F240" s="568"/>
      <c r="G240" s="566"/>
      <c r="H240" s="566"/>
      <c r="I240" s="566"/>
      <c r="J240" s="837"/>
    </row>
    <row r="241" spans="1:10" s="136" customFormat="1" ht="15.75" customHeight="1">
      <c r="A241" s="826"/>
      <c r="B241" s="539" t="s">
        <v>23</v>
      </c>
      <c r="C241" s="538" t="s">
        <v>2601</v>
      </c>
      <c r="D241" s="571"/>
      <c r="E241" s="537"/>
      <c r="F241" s="568"/>
      <c r="G241" s="566"/>
      <c r="H241" s="566"/>
      <c r="I241" s="566"/>
      <c r="J241" s="837"/>
    </row>
    <row r="242" spans="1:10" s="136" customFormat="1" ht="15.75" customHeight="1">
      <c r="A242" s="826"/>
      <c r="B242" s="539" t="s">
        <v>23</v>
      </c>
      <c r="C242" s="538" t="s">
        <v>2600</v>
      </c>
      <c r="D242" s="571"/>
      <c r="E242" s="537"/>
      <c r="F242" s="568"/>
      <c r="G242" s="566"/>
      <c r="H242" s="566"/>
      <c r="I242" s="566"/>
      <c r="J242" s="837"/>
    </row>
    <row r="243" spans="1:10" s="136" customFormat="1" ht="15.75" customHeight="1">
      <c r="A243" s="826"/>
      <c r="B243" s="539" t="s">
        <v>23</v>
      </c>
      <c r="C243" s="538" t="s">
        <v>2599</v>
      </c>
      <c r="D243" s="571"/>
      <c r="E243" s="537"/>
      <c r="F243" s="568"/>
      <c r="G243" s="566"/>
      <c r="H243" s="566"/>
      <c r="I243" s="566"/>
      <c r="J243" s="837"/>
    </row>
    <row r="244" spans="1:10" s="136" customFormat="1" ht="15.75" customHeight="1">
      <c r="A244" s="826"/>
      <c r="B244" s="539" t="s">
        <v>23</v>
      </c>
      <c r="C244" s="538" t="s">
        <v>2598</v>
      </c>
      <c r="D244" s="571"/>
      <c r="E244" s="537"/>
      <c r="F244" s="568"/>
      <c r="G244" s="566"/>
      <c r="H244" s="566"/>
      <c r="I244" s="566"/>
      <c r="J244" s="837"/>
    </row>
    <row r="245" spans="1:10" s="136" customFormat="1" ht="15.75" customHeight="1">
      <c r="A245" s="826"/>
      <c r="B245" s="539" t="s">
        <v>23</v>
      </c>
      <c r="C245" s="538" t="s">
        <v>2597</v>
      </c>
      <c r="D245" s="571"/>
      <c r="E245" s="537"/>
      <c r="F245" s="568"/>
      <c r="G245" s="566"/>
      <c r="H245" s="566"/>
      <c r="I245" s="566"/>
      <c r="J245" s="837"/>
    </row>
    <row r="246" spans="1:10" s="136" customFormat="1" ht="15.75" customHeight="1">
      <c r="A246" s="826"/>
      <c r="B246" s="539" t="s">
        <v>23</v>
      </c>
      <c r="C246" s="538" t="s">
        <v>2596</v>
      </c>
      <c r="D246" s="571"/>
      <c r="E246" s="537"/>
      <c r="F246" s="568"/>
      <c r="G246" s="566"/>
      <c r="H246" s="566"/>
      <c r="I246" s="566"/>
      <c r="J246" s="837"/>
    </row>
    <row r="247" spans="1:10" s="136" customFormat="1" ht="15.75" customHeight="1">
      <c r="A247" s="826"/>
      <c r="B247" s="539" t="s">
        <v>23</v>
      </c>
      <c r="C247" s="538" t="s">
        <v>2595</v>
      </c>
      <c r="D247" s="571"/>
      <c r="E247" s="537"/>
      <c r="F247" s="568"/>
      <c r="G247" s="566"/>
      <c r="H247" s="566"/>
      <c r="I247" s="566"/>
      <c r="J247" s="837"/>
    </row>
    <row r="248" spans="1:10" s="136" customFormat="1" ht="15.75" customHeight="1">
      <c r="A248" s="826"/>
      <c r="B248" s="539" t="s">
        <v>23</v>
      </c>
      <c r="C248" s="538" t="s">
        <v>2594</v>
      </c>
      <c r="D248" s="571"/>
      <c r="E248" s="537"/>
      <c r="F248" s="568"/>
      <c r="G248" s="566"/>
      <c r="H248" s="566"/>
      <c r="I248" s="566"/>
      <c r="J248" s="837"/>
    </row>
    <row r="249" spans="1:10" s="136" customFormat="1" ht="15.75" customHeight="1">
      <c r="A249" s="826"/>
      <c r="B249" s="539" t="s">
        <v>23</v>
      </c>
      <c r="C249" s="538" t="s">
        <v>2593</v>
      </c>
      <c r="D249" s="571"/>
      <c r="E249" s="537"/>
      <c r="F249" s="568"/>
      <c r="G249" s="566"/>
      <c r="H249" s="566"/>
      <c r="I249" s="566"/>
      <c r="J249" s="837"/>
    </row>
    <row r="250" spans="1:10" s="136" customFormat="1" ht="15.75" customHeight="1">
      <c r="A250" s="826"/>
      <c r="B250" s="539" t="s">
        <v>23</v>
      </c>
      <c r="C250" s="538" t="s">
        <v>2592</v>
      </c>
      <c r="D250" s="571"/>
      <c r="E250" s="537"/>
      <c r="F250" s="568"/>
      <c r="G250" s="566"/>
      <c r="H250" s="566"/>
      <c r="I250" s="566"/>
      <c r="J250" s="837"/>
    </row>
    <row r="251" spans="1:10" s="136" customFormat="1" ht="15.75" customHeight="1">
      <c r="A251" s="826"/>
      <c r="B251" s="539" t="s">
        <v>23</v>
      </c>
      <c r="C251" s="538" t="s">
        <v>2591</v>
      </c>
      <c r="D251" s="571"/>
      <c r="E251" s="537"/>
      <c r="F251" s="568"/>
      <c r="G251" s="566"/>
      <c r="H251" s="566"/>
      <c r="I251" s="566"/>
      <c r="J251" s="837"/>
    </row>
    <row r="252" spans="1:10" s="136" customFormat="1" ht="15.75" customHeight="1">
      <c r="A252" s="826"/>
      <c r="B252" s="539" t="s">
        <v>23</v>
      </c>
      <c r="C252" s="538" t="s">
        <v>2590</v>
      </c>
      <c r="D252" s="571"/>
      <c r="E252" s="537"/>
      <c r="F252" s="568"/>
      <c r="G252" s="566"/>
      <c r="H252" s="566"/>
      <c r="I252" s="566"/>
      <c r="J252" s="837"/>
    </row>
    <row r="253" spans="1:10" s="136" customFormat="1" ht="15.75" customHeight="1">
      <c r="A253" s="826"/>
      <c r="B253" s="539" t="s">
        <v>23</v>
      </c>
      <c r="C253" s="538" t="s">
        <v>2589</v>
      </c>
      <c r="D253" s="571"/>
      <c r="E253" s="537"/>
      <c r="F253" s="568"/>
      <c r="G253" s="566"/>
      <c r="H253" s="566"/>
      <c r="I253" s="566"/>
      <c r="J253" s="837"/>
    </row>
    <row r="254" spans="1:10" s="136" customFormat="1" ht="15.75" customHeight="1">
      <c r="A254" s="826"/>
      <c r="B254" s="539" t="s">
        <v>23</v>
      </c>
      <c r="C254" s="538" t="s">
        <v>2588</v>
      </c>
      <c r="D254" s="571"/>
      <c r="E254" s="537"/>
      <c r="F254" s="568"/>
      <c r="G254" s="566"/>
      <c r="H254" s="566"/>
      <c r="I254" s="566"/>
      <c r="J254" s="837"/>
    </row>
    <row r="255" spans="1:10" s="136" customFormat="1" ht="15.75" customHeight="1">
      <c r="A255" s="826"/>
      <c r="B255" s="539" t="s">
        <v>23</v>
      </c>
      <c r="C255" s="538" t="s">
        <v>2587</v>
      </c>
      <c r="D255" s="571"/>
      <c r="E255" s="537"/>
      <c r="F255" s="568"/>
      <c r="G255" s="566"/>
      <c r="H255" s="566"/>
      <c r="I255" s="566"/>
      <c r="J255" s="837"/>
    </row>
    <row r="256" spans="1:10" s="136" customFormat="1" ht="15.75" customHeight="1">
      <c r="A256" s="826"/>
      <c r="B256" s="539" t="s">
        <v>23</v>
      </c>
      <c r="C256" s="538" t="s">
        <v>2586</v>
      </c>
      <c r="D256" s="571"/>
      <c r="E256" s="537"/>
      <c r="F256" s="568"/>
      <c r="G256" s="566"/>
      <c r="H256" s="566"/>
      <c r="I256" s="566"/>
      <c r="J256" s="837"/>
    </row>
    <row r="257" spans="1:10" s="136" customFormat="1" ht="15.75" customHeight="1">
      <c r="A257" s="826"/>
      <c r="B257" s="539" t="s">
        <v>23</v>
      </c>
      <c r="C257" s="538" t="s">
        <v>2585</v>
      </c>
      <c r="D257" s="571"/>
      <c r="E257" s="537"/>
      <c r="F257" s="568"/>
      <c r="G257" s="566"/>
      <c r="H257" s="566"/>
      <c r="I257" s="566"/>
      <c r="J257" s="837"/>
    </row>
    <row r="258" spans="1:10" s="136" customFormat="1" ht="15.75" customHeight="1">
      <c r="A258" s="826"/>
      <c r="B258" s="539" t="s">
        <v>23</v>
      </c>
      <c r="C258" s="538" t="s">
        <v>2584</v>
      </c>
      <c r="D258" s="571"/>
      <c r="E258" s="537"/>
      <c r="F258" s="568"/>
      <c r="G258" s="566"/>
      <c r="H258" s="566"/>
      <c r="I258" s="566"/>
      <c r="J258" s="837"/>
    </row>
    <row r="259" spans="1:10" s="136" customFormat="1" ht="15.75" customHeight="1">
      <c r="A259" s="826"/>
      <c r="B259" s="539" t="s">
        <v>23</v>
      </c>
      <c r="C259" s="538" t="s">
        <v>2583</v>
      </c>
      <c r="D259" s="571"/>
      <c r="E259" s="537"/>
      <c r="F259" s="568"/>
      <c r="G259" s="566"/>
      <c r="H259" s="566"/>
      <c r="I259" s="566"/>
      <c r="J259" s="837"/>
    </row>
    <row r="260" spans="1:10" s="136" customFormat="1" ht="15.75" customHeight="1">
      <c r="A260" s="826"/>
      <c r="B260" s="539" t="s">
        <v>23</v>
      </c>
      <c r="C260" s="538" t="s">
        <v>2582</v>
      </c>
      <c r="D260" s="571"/>
      <c r="E260" s="537"/>
      <c r="F260" s="568"/>
      <c r="G260" s="566"/>
      <c r="H260" s="566"/>
      <c r="I260" s="566"/>
      <c r="J260" s="837"/>
    </row>
    <row r="261" spans="1:10" s="136" customFormat="1" ht="15.75" customHeight="1">
      <c r="A261" s="826"/>
      <c r="B261" s="539" t="s">
        <v>23</v>
      </c>
      <c r="C261" s="538" t="s">
        <v>2581</v>
      </c>
      <c r="D261" s="571"/>
      <c r="E261" s="537"/>
      <c r="F261" s="568"/>
      <c r="G261" s="566"/>
      <c r="H261" s="566"/>
      <c r="I261" s="566"/>
      <c r="J261" s="837"/>
    </row>
    <row r="262" spans="1:10" s="136" customFormat="1" ht="15.75" customHeight="1">
      <c r="A262" s="826"/>
      <c r="B262" s="539" t="s">
        <v>23</v>
      </c>
      <c r="C262" s="538" t="s">
        <v>2580</v>
      </c>
      <c r="D262" s="571"/>
      <c r="E262" s="537"/>
      <c r="F262" s="568"/>
      <c r="G262" s="566"/>
      <c r="H262" s="566"/>
      <c r="I262" s="566"/>
      <c r="J262" s="837"/>
    </row>
    <row r="263" spans="1:10" s="136" customFormat="1" ht="15.75" customHeight="1">
      <c r="A263" s="826"/>
      <c r="B263" s="539" t="s">
        <v>23</v>
      </c>
      <c r="C263" s="538" t="s">
        <v>2579</v>
      </c>
      <c r="D263" s="571"/>
      <c r="E263" s="537"/>
      <c r="F263" s="568"/>
      <c r="G263" s="566"/>
      <c r="H263" s="566"/>
      <c r="I263" s="566"/>
      <c r="J263" s="837"/>
    </row>
    <row r="264" spans="1:10" s="136" customFormat="1" ht="15.75" customHeight="1">
      <c r="A264" s="826"/>
      <c r="B264" s="539" t="s">
        <v>23</v>
      </c>
      <c r="C264" s="538" t="s">
        <v>2578</v>
      </c>
      <c r="D264" s="571"/>
      <c r="E264" s="537"/>
      <c r="F264" s="568"/>
      <c r="G264" s="566"/>
      <c r="H264" s="566"/>
      <c r="I264" s="566"/>
      <c r="J264" s="837"/>
    </row>
    <row r="265" spans="1:10" s="136" customFormat="1" ht="15.75" customHeight="1">
      <c r="A265" s="826"/>
      <c r="B265" s="539" t="s">
        <v>23</v>
      </c>
      <c r="C265" s="538" t="s">
        <v>2577</v>
      </c>
      <c r="D265" s="571"/>
      <c r="E265" s="537"/>
      <c r="F265" s="568"/>
      <c r="G265" s="566"/>
      <c r="H265" s="566"/>
      <c r="I265" s="566"/>
      <c r="J265" s="837"/>
    </row>
    <row r="266" spans="1:10" s="136" customFormat="1" ht="15.75" customHeight="1">
      <c r="A266" s="826"/>
      <c r="B266" s="539" t="s">
        <v>23</v>
      </c>
      <c r="C266" s="538" t="s">
        <v>2576</v>
      </c>
      <c r="D266" s="571"/>
      <c r="E266" s="537"/>
      <c r="F266" s="568"/>
      <c r="G266" s="566"/>
      <c r="H266" s="566"/>
      <c r="I266" s="566"/>
      <c r="J266" s="837"/>
    </row>
    <row r="267" spans="1:10" s="136" customFormat="1">
      <c r="A267" s="826"/>
      <c r="B267" s="539" t="s">
        <v>23</v>
      </c>
      <c r="C267" s="538" t="s">
        <v>2575</v>
      </c>
      <c r="D267" s="569" t="s">
        <v>2574</v>
      </c>
      <c r="E267" s="537" t="s">
        <v>11</v>
      </c>
      <c r="F267" s="568"/>
      <c r="G267" s="566"/>
      <c r="H267" s="566"/>
      <c r="I267" s="566"/>
      <c r="J267" s="838"/>
    </row>
    <row r="268" spans="1:10" s="136" customFormat="1">
      <c r="A268" s="826">
        <v>42</v>
      </c>
      <c r="B268" s="539" t="s">
        <v>23</v>
      </c>
      <c r="C268" s="572" t="s">
        <v>2573</v>
      </c>
      <c r="D268" s="571"/>
      <c r="E268" s="537" t="s">
        <v>11</v>
      </c>
      <c r="F268" s="568"/>
      <c r="G268" s="566"/>
      <c r="H268" s="566"/>
      <c r="I268" s="566" t="s">
        <v>2572</v>
      </c>
      <c r="J268" s="567"/>
    </row>
    <row r="269" spans="1:10" s="136" customFormat="1">
      <c r="A269" s="826"/>
      <c r="B269" s="539" t="s">
        <v>23</v>
      </c>
      <c r="C269" s="538" t="s">
        <v>2571</v>
      </c>
      <c r="D269" s="569" t="s">
        <v>2548</v>
      </c>
      <c r="E269" s="537" t="s">
        <v>11</v>
      </c>
      <c r="F269" s="568"/>
      <c r="G269" s="566"/>
      <c r="H269" s="566"/>
      <c r="I269" s="566"/>
      <c r="J269" s="567"/>
    </row>
    <row r="270" spans="1:10" s="136" customFormat="1" ht="15.75" customHeight="1">
      <c r="A270" s="826">
        <v>43</v>
      </c>
      <c r="B270" s="539" t="s">
        <v>23</v>
      </c>
      <c r="C270" s="572" t="s">
        <v>2570</v>
      </c>
      <c r="D270" s="571"/>
      <c r="E270" s="537" t="s">
        <v>11</v>
      </c>
      <c r="F270" s="568"/>
      <c r="G270" s="566" t="s">
        <v>2569</v>
      </c>
      <c r="H270" s="566"/>
      <c r="I270" s="566"/>
      <c r="J270" s="833" t="s">
        <v>2568</v>
      </c>
    </row>
    <row r="271" spans="1:10" s="136" customFormat="1">
      <c r="A271" s="826"/>
      <c r="B271" s="539" t="s">
        <v>23</v>
      </c>
      <c r="C271" s="538" t="s">
        <v>2567</v>
      </c>
      <c r="D271" s="569" t="s">
        <v>2548</v>
      </c>
      <c r="E271" s="537" t="s">
        <v>11</v>
      </c>
      <c r="F271" s="568"/>
      <c r="G271" s="566"/>
      <c r="H271" s="566"/>
      <c r="I271" s="566"/>
      <c r="J271" s="834"/>
    </row>
    <row r="272" spans="1:10" s="136" customFormat="1" ht="18" customHeight="1">
      <c r="A272" s="827">
        <v>44</v>
      </c>
      <c r="B272" s="539" t="s">
        <v>23</v>
      </c>
      <c r="C272" s="572" t="s">
        <v>2566</v>
      </c>
      <c r="D272" s="571"/>
      <c r="E272" s="537" t="s">
        <v>11</v>
      </c>
      <c r="F272" s="568"/>
      <c r="G272" s="566" t="s">
        <v>2565</v>
      </c>
      <c r="H272" s="566"/>
      <c r="I272" s="566" t="s">
        <v>2564</v>
      </c>
      <c r="J272" s="834"/>
    </row>
    <row r="273" spans="1:10" s="136" customFormat="1">
      <c r="A273" s="828"/>
      <c r="B273" s="539" t="s">
        <v>23</v>
      </c>
      <c r="C273" s="538" t="s">
        <v>1978</v>
      </c>
      <c r="D273" s="569" t="s">
        <v>2563</v>
      </c>
      <c r="E273" s="537" t="s">
        <v>11</v>
      </c>
      <c r="F273" s="568"/>
      <c r="G273" s="566"/>
      <c r="H273" s="566"/>
      <c r="I273" s="566"/>
      <c r="J273" s="834"/>
    </row>
    <row r="274" spans="1:10" s="136" customFormat="1">
      <c r="A274" s="828"/>
      <c r="B274" s="539" t="s">
        <v>23</v>
      </c>
      <c r="C274" s="538" t="s">
        <v>1979</v>
      </c>
      <c r="D274" s="569" t="s">
        <v>2562</v>
      </c>
      <c r="E274" s="537" t="s">
        <v>11</v>
      </c>
      <c r="F274" s="568"/>
      <c r="G274" s="566"/>
      <c r="H274" s="566"/>
      <c r="I274" s="566"/>
      <c r="J274" s="834"/>
    </row>
    <row r="275" spans="1:10" s="136" customFormat="1">
      <c r="A275" s="828"/>
      <c r="B275" s="539" t="s">
        <v>23</v>
      </c>
      <c r="C275" s="538" t="s">
        <v>1980</v>
      </c>
      <c r="D275" s="569" t="s">
        <v>2561</v>
      </c>
      <c r="E275" s="537" t="s">
        <v>11</v>
      </c>
      <c r="F275" s="568"/>
      <c r="G275" s="566"/>
      <c r="H275" s="566"/>
      <c r="I275" s="566"/>
      <c r="J275" s="834"/>
    </row>
    <row r="276" spans="1:10" s="136" customFormat="1">
      <c r="A276" s="828"/>
      <c r="B276" s="539" t="s">
        <v>23</v>
      </c>
      <c r="C276" s="538" t="s">
        <v>1981</v>
      </c>
      <c r="D276" s="569" t="s">
        <v>2560</v>
      </c>
      <c r="E276" s="537" t="s">
        <v>11</v>
      </c>
      <c r="F276" s="568"/>
      <c r="G276" s="566"/>
      <c r="H276" s="566"/>
      <c r="I276" s="566"/>
      <c r="J276" s="834"/>
    </row>
    <row r="277" spans="1:10" s="136" customFormat="1">
      <c r="A277" s="828"/>
      <c r="B277" s="539" t="s">
        <v>23</v>
      </c>
      <c r="C277" s="538" t="s">
        <v>1982</v>
      </c>
      <c r="D277" s="569" t="s">
        <v>2560</v>
      </c>
      <c r="E277" s="537" t="s">
        <v>11</v>
      </c>
      <c r="F277" s="568"/>
      <c r="G277" s="566"/>
      <c r="H277" s="566"/>
      <c r="I277" s="566"/>
      <c r="J277" s="834"/>
    </row>
    <row r="278" spans="1:10" s="136" customFormat="1">
      <c r="A278" s="828"/>
      <c r="B278" s="539" t="s">
        <v>23</v>
      </c>
      <c r="C278" s="538" t="s">
        <v>1983</v>
      </c>
      <c r="D278" s="569" t="s">
        <v>2560</v>
      </c>
      <c r="E278" s="537" t="s">
        <v>11</v>
      </c>
      <c r="F278" s="568"/>
      <c r="G278" s="566"/>
      <c r="H278" s="566"/>
      <c r="I278" s="566"/>
      <c r="J278" s="834"/>
    </row>
    <row r="279" spans="1:10" s="136" customFormat="1">
      <c r="A279" s="828"/>
      <c r="B279" s="539" t="s">
        <v>23</v>
      </c>
      <c r="C279" s="538" t="s">
        <v>1984</v>
      </c>
      <c r="D279" s="569" t="s">
        <v>2560</v>
      </c>
      <c r="E279" s="537" t="s">
        <v>11</v>
      </c>
      <c r="F279" s="568"/>
      <c r="G279" s="566"/>
      <c r="H279" s="566"/>
      <c r="I279" s="566"/>
      <c r="J279" s="834"/>
    </row>
    <row r="280" spans="1:10" s="136" customFormat="1">
      <c r="A280" s="828"/>
      <c r="B280" s="539" t="s">
        <v>23</v>
      </c>
      <c r="C280" s="538" t="s">
        <v>1952</v>
      </c>
      <c r="D280" s="573"/>
      <c r="E280" s="537" t="s">
        <v>11</v>
      </c>
      <c r="F280" s="568"/>
      <c r="G280" s="566"/>
      <c r="H280" s="566"/>
      <c r="I280" s="566"/>
      <c r="J280" s="834"/>
    </row>
    <row r="281" spans="1:10" s="136" customFormat="1">
      <c r="A281" s="826">
        <v>45</v>
      </c>
      <c r="B281" s="539" t="s">
        <v>23</v>
      </c>
      <c r="C281" s="572" t="s">
        <v>2559</v>
      </c>
      <c r="D281" s="569"/>
      <c r="E281" s="537" t="s">
        <v>11</v>
      </c>
      <c r="F281" s="568"/>
      <c r="G281" s="566"/>
      <c r="H281" s="566"/>
      <c r="I281" s="566"/>
      <c r="J281" s="834"/>
    </row>
    <row r="282" spans="1:10" s="136" customFormat="1">
      <c r="A282" s="826"/>
      <c r="B282" s="539" t="s">
        <v>23</v>
      </c>
      <c r="C282" s="538" t="s">
        <v>2558</v>
      </c>
      <c r="D282" s="569" t="s">
        <v>2551</v>
      </c>
      <c r="E282" s="537"/>
      <c r="F282" s="568"/>
      <c r="G282" s="566"/>
      <c r="H282" s="566"/>
      <c r="I282" s="566"/>
      <c r="J282" s="834"/>
    </row>
    <row r="283" spans="1:10" s="136" customFormat="1">
      <c r="A283" s="826"/>
      <c r="B283" s="539" t="s">
        <v>23</v>
      </c>
      <c r="C283" s="538" t="s">
        <v>2557</v>
      </c>
      <c r="D283" s="569" t="s">
        <v>2549</v>
      </c>
      <c r="E283" s="537"/>
      <c r="F283" s="568"/>
      <c r="G283" s="566"/>
      <c r="H283" s="566"/>
      <c r="I283" s="566"/>
      <c r="J283" s="834"/>
    </row>
    <row r="284" spans="1:10" s="136" customFormat="1">
      <c r="A284" s="826"/>
      <c r="B284" s="539" t="s">
        <v>23</v>
      </c>
      <c r="C284" s="538" t="s">
        <v>2556</v>
      </c>
      <c r="D284" s="569" t="s">
        <v>2551</v>
      </c>
      <c r="E284" s="537"/>
      <c r="F284" s="568"/>
      <c r="G284" s="566"/>
      <c r="H284" s="566"/>
      <c r="I284" s="566"/>
      <c r="J284" s="834"/>
    </row>
    <row r="285" spans="1:10" s="136" customFormat="1">
      <c r="A285" s="826"/>
      <c r="B285" s="539" t="s">
        <v>23</v>
      </c>
      <c r="C285" s="538" t="s">
        <v>2555</v>
      </c>
      <c r="D285" s="569" t="s">
        <v>2549</v>
      </c>
      <c r="E285" s="537"/>
      <c r="F285" s="568"/>
      <c r="G285" s="566"/>
      <c r="H285" s="566"/>
      <c r="I285" s="566"/>
      <c r="J285" s="834"/>
    </row>
    <row r="286" spans="1:10" s="136" customFormat="1">
      <c r="A286" s="826"/>
      <c r="B286" s="539" t="s">
        <v>23</v>
      </c>
      <c r="C286" s="538" t="s">
        <v>2554</v>
      </c>
      <c r="D286" s="569" t="s">
        <v>2551</v>
      </c>
      <c r="E286" s="537"/>
      <c r="F286" s="568"/>
      <c r="G286" s="566"/>
      <c r="H286" s="566"/>
      <c r="I286" s="566"/>
      <c r="J286" s="834"/>
    </row>
    <row r="287" spans="1:10" s="136" customFormat="1">
      <c r="A287" s="826"/>
      <c r="B287" s="539" t="s">
        <v>23</v>
      </c>
      <c r="C287" s="538" t="s">
        <v>2553</v>
      </c>
      <c r="D287" s="569" t="s">
        <v>2549</v>
      </c>
      <c r="E287" s="537"/>
      <c r="F287" s="568"/>
      <c r="G287" s="566"/>
      <c r="H287" s="566"/>
      <c r="I287" s="566"/>
      <c r="J287" s="834"/>
    </row>
    <row r="288" spans="1:10" s="136" customFormat="1">
      <c r="A288" s="826"/>
      <c r="B288" s="539" t="s">
        <v>23</v>
      </c>
      <c r="C288" s="538" t="s">
        <v>2552</v>
      </c>
      <c r="D288" s="569" t="s">
        <v>2551</v>
      </c>
      <c r="E288" s="537"/>
      <c r="F288" s="568"/>
      <c r="G288" s="566"/>
      <c r="H288" s="566"/>
      <c r="I288" s="566"/>
      <c r="J288" s="834"/>
    </row>
    <row r="289" spans="1:10" s="136" customFormat="1">
      <c r="A289" s="826"/>
      <c r="B289" s="539" t="s">
        <v>23</v>
      </c>
      <c r="C289" s="538" t="s">
        <v>2550</v>
      </c>
      <c r="D289" s="569" t="s">
        <v>2549</v>
      </c>
      <c r="E289" s="537"/>
      <c r="F289" s="568"/>
      <c r="G289" s="566"/>
      <c r="H289" s="566"/>
      <c r="I289" s="566"/>
      <c r="J289" s="834"/>
    </row>
    <row r="290" spans="1:10" s="136" customFormat="1">
      <c r="A290" s="826"/>
      <c r="B290" s="539" t="s">
        <v>23</v>
      </c>
      <c r="C290" s="538" t="s">
        <v>1952</v>
      </c>
      <c r="D290" s="569" t="s">
        <v>2548</v>
      </c>
      <c r="E290" s="537" t="s">
        <v>11</v>
      </c>
      <c r="F290" s="568"/>
      <c r="G290" s="566"/>
      <c r="H290" s="566"/>
      <c r="I290" s="566"/>
      <c r="J290" s="834"/>
    </row>
    <row r="291" spans="1:10" s="136" customFormat="1" ht="17.25" customHeight="1">
      <c r="A291" s="826">
        <v>46</v>
      </c>
      <c r="B291" s="539" t="s">
        <v>23</v>
      </c>
      <c r="C291" s="572" t="s">
        <v>2547</v>
      </c>
      <c r="D291" s="571"/>
      <c r="E291" s="537" t="s">
        <v>11</v>
      </c>
      <c r="F291" s="568"/>
      <c r="G291" s="566"/>
      <c r="H291" s="566"/>
      <c r="I291" s="566" t="s">
        <v>2546</v>
      </c>
      <c r="J291" s="834"/>
    </row>
    <row r="292" spans="1:10" s="136" customFormat="1" ht="17.25" customHeight="1">
      <c r="A292" s="826"/>
      <c r="B292" s="539" t="s">
        <v>23</v>
      </c>
      <c r="C292" s="538" t="s">
        <v>1495</v>
      </c>
      <c r="D292" s="571"/>
      <c r="E292" s="537"/>
      <c r="F292" s="568"/>
      <c r="G292" s="566"/>
      <c r="H292" s="566"/>
      <c r="I292" s="566"/>
      <c r="J292" s="834"/>
    </row>
    <row r="293" spans="1:10" s="136" customFormat="1" ht="17.25" customHeight="1">
      <c r="A293" s="826"/>
      <c r="B293" s="539" t="s">
        <v>23</v>
      </c>
      <c r="C293" s="538" t="s">
        <v>1496</v>
      </c>
      <c r="D293" s="571"/>
      <c r="E293" s="537"/>
      <c r="F293" s="568"/>
      <c r="G293" s="566"/>
      <c r="H293" s="566"/>
      <c r="I293" s="566"/>
      <c r="J293" s="834"/>
    </row>
    <row r="294" spans="1:10" s="136" customFormat="1" ht="17.25" customHeight="1">
      <c r="A294" s="826"/>
      <c r="B294" s="539" t="s">
        <v>23</v>
      </c>
      <c r="C294" s="538" t="s">
        <v>2437</v>
      </c>
      <c r="D294" s="571"/>
      <c r="E294" s="537"/>
      <c r="F294" s="568"/>
      <c r="G294" s="566"/>
      <c r="H294" s="566"/>
      <c r="I294" s="566"/>
      <c r="J294" s="834"/>
    </row>
    <row r="295" spans="1:10" s="136" customFormat="1" ht="17.25" customHeight="1">
      <c r="A295" s="826"/>
      <c r="B295" s="539" t="s">
        <v>23</v>
      </c>
      <c r="C295" s="538" t="s">
        <v>2436</v>
      </c>
      <c r="D295" s="571"/>
      <c r="E295" s="537"/>
      <c r="F295" s="568"/>
      <c r="G295" s="566"/>
      <c r="H295" s="566"/>
      <c r="I295" s="566"/>
      <c r="J295" s="834"/>
    </row>
    <row r="296" spans="1:10" s="136" customFormat="1" ht="17.25" customHeight="1">
      <c r="A296" s="826"/>
      <c r="B296" s="539" t="s">
        <v>23</v>
      </c>
      <c r="C296" s="538" t="s">
        <v>2435</v>
      </c>
      <c r="D296" s="571"/>
      <c r="E296" s="537"/>
      <c r="F296" s="568"/>
      <c r="G296" s="566"/>
      <c r="H296" s="566"/>
      <c r="I296" s="566"/>
      <c r="J296" s="834"/>
    </row>
    <row r="297" spans="1:10" s="136" customFormat="1" ht="17.25" customHeight="1">
      <c r="A297" s="826"/>
      <c r="B297" s="539" t="s">
        <v>23</v>
      </c>
      <c r="C297" s="538" t="s">
        <v>2434</v>
      </c>
      <c r="D297" s="571"/>
      <c r="E297" s="537"/>
      <c r="F297" s="568"/>
      <c r="G297" s="566"/>
      <c r="H297" s="566"/>
      <c r="I297" s="566"/>
      <c r="J297" s="834"/>
    </row>
    <row r="298" spans="1:10" s="136" customFormat="1" ht="17.25" customHeight="1">
      <c r="A298" s="826"/>
      <c r="B298" s="539" t="s">
        <v>23</v>
      </c>
      <c r="C298" s="538" t="s">
        <v>2433</v>
      </c>
      <c r="D298" s="571"/>
      <c r="E298" s="537"/>
      <c r="F298" s="568"/>
      <c r="G298" s="566"/>
      <c r="H298" s="566"/>
      <c r="I298" s="566"/>
      <c r="J298" s="834"/>
    </row>
    <row r="299" spans="1:10" s="136" customFormat="1" ht="17.25" customHeight="1">
      <c r="A299" s="826"/>
      <c r="B299" s="539" t="s">
        <v>23</v>
      </c>
      <c r="C299" s="538" t="s">
        <v>2432</v>
      </c>
      <c r="D299" s="571"/>
      <c r="E299" s="537"/>
      <c r="F299" s="568"/>
      <c r="G299" s="566"/>
      <c r="H299" s="566"/>
      <c r="I299" s="566"/>
      <c r="J299" s="834"/>
    </row>
    <row r="300" spans="1:10" s="136" customFormat="1" ht="17.25" customHeight="1">
      <c r="A300" s="826"/>
      <c r="B300" s="539" t="s">
        <v>23</v>
      </c>
      <c r="C300" s="538" t="s">
        <v>2431</v>
      </c>
      <c r="D300" s="571"/>
      <c r="E300" s="537"/>
      <c r="F300" s="568"/>
      <c r="G300" s="566"/>
      <c r="H300" s="566"/>
      <c r="I300" s="566"/>
      <c r="J300" s="834"/>
    </row>
    <row r="301" spans="1:10" s="136" customFormat="1" ht="17.25" customHeight="1">
      <c r="A301" s="826"/>
      <c r="B301" s="539" t="s">
        <v>23</v>
      </c>
      <c r="C301" s="538" t="s">
        <v>2430</v>
      </c>
      <c r="D301" s="571"/>
      <c r="E301" s="537"/>
      <c r="F301" s="568"/>
      <c r="G301" s="566"/>
      <c r="H301" s="566"/>
      <c r="I301" s="566"/>
      <c r="J301" s="834"/>
    </row>
    <row r="302" spans="1:10" s="136" customFormat="1" ht="17.25" customHeight="1">
      <c r="A302" s="826"/>
      <c r="B302" s="539" t="s">
        <v>23</v>
      </c>
      <c r="C302" s="538" t="s">
        <v>2429</v>
      </c>
      <c r="D302" s="571"/>
      <c r="E302" s="537"/>
      <c r="F302" s="568"/>
      <c r="G302" s="566"/>
      <c r="H302" s="566"/>
      <c r="I302" s="566"/>
      <c r="J302" s="834"/>
    </row>
    <row r="303" spans="1:10" s="136" customFormat="1" ht="17.25" customHeight="1">
      <c r="A303" s="826"/>
      <c r="B303" s="539" t="s">
        <v>23</v>
      </c>
      <c r="C303" s="538" t="s">
        <v>2428</v>
      </c>
      <c r="D303" s="571"/>
      <c r="E303" s="537"/>
      <c r="F303" s="568"/>
      <c r="G303" s="566"/>
      <c r="H303" s="566"/>
      <c r="I303" s="566"/>
      <c r="J303" s="834"/>
    </row>
    <row r="304" spans="1:10" s="136" customFormat="1" ht="17.25" customHeight="1">
      <c r="A304" s="826"/>
      <c r="B304" s="539" t="s">
        <v>23</v>
      </c>
      <c r="C304" s="538" t="s">
        <v>2427</v>
      </c>
      <c r="D304" s="571"/>
      <c r="E304" s="537"/>
      <c r="F304" s="568"/>
      <c r="G304" s="566"/>
      <c r="H304" s="566"/>
      <c r="I304" s="566"/>
      <c r="J304" s="834"/>
    </row>
    <row r="305" spans="1:10" s="136" customFormat="1" ht="17.25" customHeight="1">
      <c r="A305" s="826"/>
      <c r="B305" s="539" t="s">
        <v>23</v>
      </c>
      <c r="C305" s="538" t="s">
        <v>2426</v>
      </c>
      <c r="D305" s="571"/>
      <c r="E305" s="537"/>
      <c r="F305" s="568"/>
      <c r="G305" s="566"/>
      <c r="H305" s="566"/>
      <c r="I305" s="566"/>
      <c r="J305" s="834"/>
    </row>
    <row r="306" spans="1:10" s="136" customFormat="1" ht="17.25" customHeight="1">
      <c r="A306" s="826"/>
      <c r="B306" s="539" t="s">
        <v>23</v>
      </c>
      <c r="C306" s="538" t="s">
        <v>2425</v>
      </c>
      <c r="D306" s="571"/>
      <c r="E306" s="537"/>
      <c r="F306" s="568"/>
      <c r="G306" s="566"/>
      <c r="H306" s="566"/>
      <c r="I306" s="566"/>
      <c r="J306" s="834"/>
    </row>
    <row r="307" spans="1:10" s="136" customFormat="1" ht="17.25" customHeight="1">
      <c r="A307" s="826"/>
      <c r="B307" s="539" t="s">
        <v>23</v>
      </c>
      <c r="C307" s="538" t="s">
        <v>2424</v>
      </c>
      <c r="D307" s="571"/>
      <c r="E307" s="537"/>
      <c r="F307" s="568"/>
      <c r="G307" s="566"/>
      <c r="H307" s="566"/>
      <c r="I307" s="566"/>
      <c r="J307" s="834"/>
    </row>
    <row r="308" spans="1:10" s="136" customFormat="1" ht="17.25" customHeight="1">
      <c r="A308" s="826"/>
      <c r="B308" s="539" t="s">
        <v>23</v>
      </c>
      <c r="C308" s="538" t="s">
        <v>2423</v>
      </c>
      <c r="D308" s="571"/>
      <c r="E308" s="537"/>
      <c r="F308" s="568"/>
      <c r="G308" s="566"/>
      <c r="H308" s="566"/>
      <c r="I308" s="566"/>
      <c r="J308" s="834"/>
    </row>
    <row r="309" spans="1:10" s="136" customFormat="1" ht="17.25" customHeight="1">
      <c r="A309" s="826"/>
      <c r="B309" s="539" t="s">
        <v>23</v>
      </c>
      <c r="C309" s="538" t="s">
        <v>2422</v>
      </c>
      <c r="D309" s="571"/>
      <c r="E309" s="537"/>
      <c r="F309" s="568"/>
      <c r="G309" s="566"/>
      <c r="H309" s="566"/>
      <c r="I309" s="566"/>
      <c r="J309" s="834"/>
    </row>
    <row r="310" spans="1:10" s="136" customFormat="1" ht="17.25" customHeight="1">
      <c r="A310" s="826"/>
      <c r="B310" s="539" t="s">
        <v>23</v>
      </c>
      <c r="C310" s="538" t="s">
        <v>2421</v>
      </c>
      <c r="D310" s="571"/>
      <c r="E310" s="537"/>
      <c r="F310" s="568"/>
      <c r="G310" s="566"/>
      <c r="H310" s="566"/>
      <c r="I310" s="566"/>
      <c r="J310" s="834"/>
    </row>
    <row r="311" spans="1:10" s="136" customFormat="1" ht="17.25" customHeight="1">
      <c r="A311" s="826"/>
      <c r="B311" s="539" t="s">
        <v>23</v>
      </c>
      <c r="C311" s="538" t="s">
        <v>2420</v>
      </c>
      <c r="D311" s="571"/>
      <c r="E311" s="537"/>
      <c r="F311" s="568"/>
      <c r="G311" s="566"/>
      <c r="H311" s="566"/>
      <c r="I311" s="566"/>
      <c r="J311" s="834"/>
    </row>
    <row r="312" spans="1:10" s="136" customFormat="1" ht="17.25" customHeight="1">
      <c r="A312" s="826"/>
      <c r="B312" s="539" t="s">
        <v>23</v>
      </c>
      <c r="C312" s="538" t="s">
        <v>2419</v>
      </c>
      <c r="D312" s="571"/>
      <c r="E312" s="537"/>
      <c r="F312" s="568"/>
      <c r="G312" s="566"/>
      <c r="H312" s="566"/>
      <c r="I312" s="566"/>
      <c r="J312" s="834"/>
    </row>
    <row r="313" spans="1:10" s="136" customFormat="1" ht="17.25" customHeight="1">
      <c r="A313" s="826"/>
      <c r="B313" s="539" t="s">
        <v>23</v>
      </c>
      <c r="C313" s="538" t="s">
        <v>2418</v>
      </c>
      <c r="D313" s="571"/>
      <c r="E313" s="537"/>
      <c r="F313" s="568"/>
      <c r="G313" s="566"/>
      <c r="H313" s="566"/>
      <c r="I313" s="566"/>
      <c r="J313" s="834"/>
    </row>
    <row r="314" spans="1:10" s="136" customFormat="1" ht="17.25" customHeight="1">
      <c r="A314" s="826"/>
      <c r="B314" s="539" t="s">
        <v>23</v>
      </c>
      <c r="C314" s="538" t="s">
        <v>2417</v>
      </c>
      <c r="D314" s="571"/>
      <c r="E314" s="537"/>
      <c r="F314" s="568"/>
      <c r="G314" s="566"/>
      <c r="H314" s="566"/>
      <c r="I314" s="566"/>
      <c r="J314" s="834"/>
    </row>
    <row r="315" spans="1:10" s="136" customFormat="1" ht="17.25" customHeight="1">
      <c r="A315" s="826"/>
      <c r="B315" s="539" t="s">
        <v>23</v>
      </c>
      <c r="C315" s="538" t="s">
        <v>2416</v>
      </c>
      <c r="D315" s="571"/>
      <c r="E315" s="537"/>
      <c r="F315" s="568"/>
      <c r="G315" s="566"/>
      <c r="H315" s="566"/>
      <c r="I315" s="566"/>
      <c r="J315" s="834"/>
    </row>
    <row r="316" spans="1:10" s="136" customFormat="1" ht="17.25" customHeight="1">
      <c r="A316" s="826"/>
      <c r="B316" s="539" t="s">
        <v>23</v>
      </c>
      <c r="C316" s="538" t="s">
        <v>2415</v>
      </c>
      <c r="D316" s="571"/>
      <c r="E316" s="537"/>
      <c r="F316" s="568"/>
      <c r="G316" s="566"/>
      <c r="H316" s="566"/>
      <c r="I316" s="566"/>
      <c r="J316" s="834"/>
    </row>
    <row r="317" spans="1:10" s="136" customFormat="1" ht="17.25" customHeight="1">
      <c r="A317" s="826"/>
      <c r="B317" s="539" t="s">
        <v>23</v>
      </c>
      <c r="C317" s="538" t="s">
        <v>2414</v>
      </c>
      <c r="D317" s="571"/>
      <c r="E317" s="537"/>
      <c r="F317" s="568"/>
      <c r="G317" s="566"/>
      <c r="H317" s="566"/>
      <c r="I317" s="566"/>
      <c r="J317" s="834"/>
    </row>
    <row r="318" spans="1:10" s="136" customFormat="1" ht="17.25" customHeight="1">
      <c r="A318" s="826"/>
      <c r="B318" s="539" t="s">
        <v>23</v>
      </c>
      <c r="C318" s="538" t="s">
        <v>2413</v>
      </c>
      <c r="D318" s="571"/>
      <c r="E318" s="537"/>
      <c r="F318" s="568"/>
      <c r="G318" s="566"/>
      <c r="H318" s="566"/>
      <c r="I318" s="566"/>
      <c r="J318" s="834"/>
    </row>
    <row r="319" spans="1:10" s="136" customFormat="1" ht="17.25" customHeight="1">
      <c r="A319" s="826"/>
      <c r="B319" s="539" t="s">
        <v>23</v>
      </c>
      <c r="C319" s="538" t="s">
        <v>2412</v>
      </c>
      <c r="D319" s="571"/>
      <c r="E319" s="537"/>
      <c r="F319" s="568"/>
      <c r="G319" s="566"/>
      <c r="H319" s="566"/>
      <c r="I319" s="566"/>
      <c r="J319" s="834"/>
    </row>
    <row r="320" spans="1:10" s="136" customFormat="1" ht="17.25" customHeight="1">
      <c r="A320" s="826"/>
      <c r="B320" s="539" t="s">
        <v>23</v>
      </c>
      <c r="C320" s="538" t="s">
        <v>2411</v>
      </c>
      <c r="D320" s="571"/>
      <c r="E320" s="537"/>
      <c r="F320" s="568"/>
      <c r="G320" s="566"/>
      <c r="H320" s="566"/>
      <c r="I320" s="566"/>
      <c r="J320" s="834"/>
    </row>
    <row r="321" spans="1:10" s="136" customFormat="1" ht="17.25" customHeight="1">
      <c r="A321" s="826"/>
      <c r="B321" s="539" t="s">
        <v>23</v>
      </c>
      <c r="C321" s="538" t="s">
        <v>2410</v>
      </c>
      <c r="D321" s="571"/>
      <c r="E321" s="537"/>
      <c r="F321" s="568"/>
      <c r="G321" s="566"/>
      <c r="H321" s="566"/>
      <c r="I321" s="566"/>
      <c r="J321" s="834"/>
    </row>
    <row r="322" spans="1:10" s="136" customFormat="1" ht="17.25" customHeight="1">
      <c r="A322" s="826"/>
      <c r="B322" s="539" t="s">
        <v>23</v>
      </c>
      <c r="C322" s="538" t="s">
        <v>2545</v>
      </c>
      <c r="D322" s="571"/>
      <c r="E322" s="537"/>
      <c r="F322" s="568"/>
      <c r="G322" s="566"/>
      <c r="H322" s="566"/>
      <c r="I322" s="566"/>
      <c r="J322" s="834"/>
    </row>
    <row r="323" spans="1:10" s="136" customFormat="1" ht="17.25" customHeight="1">
      <c r="A323" s="826"/>
      <c r="B323" s="539" t="s">
        <v>23</v>
      </c>
      <c r="C323" s="538" t="s">
        <v>2544</v>
      </c>
      <c r="D323" s="571"/>
      <c r="E323" s="537"/>
      <c r="F323" s="568"/>
      <c r="G323" s="566"/>
      <c r="H323" s="566"/>
      <c r="I323" s="566"/>
      <c r="J323" s="834"/>
    </row>
    <row r="324" spans="1:10" s="136" customFormat="1" ht="17.25" customHeight="1">
      <c r="A324" s="826"/>
      <c r="B324" s="539" t="s">
        <v>23</v>
      </c>
      <c r="C324" s="538" t="s">
        <v>2543</v>
      </c>
      <c r="D324" s="571"/>
      <c r="E324" s="537"/>
      <c r="F324" s="568"/>
      <c r="G324" s="566"/>
      <c r="H324" s="566"/>
      <c r="I324" s="566"/>
      <c r="J324" s="834"/>
    </row>
    <row r="325" spans="1:10" s="136" customFormat="1" ht="17.25" customHeight="1">
      <c r="A325" s="826"/>
      <c r="B325" s="539" t="s">
        <v>23</v>
      </c>
      <c r="C325" s="538" t="s">
        <v>2542</v>
      </c>
      <c r="D325" s="571"/>
      <c r="E325" s="537"/>
      <c r="F325" s="568"/>
      <c r="G325" s="566"/>
      <c r="H325" s="566"/>
      <c r="I325" s="566"/>
      <c r="J325" s="834"/>
    </row>
    <row r="326" spans="1:10" s="136" customFormat="1" ht="17.25" customHeight="1">
      <c r="A326" s="826"/>
      <c r="B326" s="539" t="s">
        <v>23</v>
      </c>
      <c r="C326" s="538" t="s">
        <v>2541</v>
      </c>
      <c r="D326" s="571"/>
      <c r="E326" s="537"/>
      <c r="F326" s="568"/>
      <c r="G326" s="566"/>
      <c r="H326" s="566"/>
      <c r="I326" s="566"/>
      <c r="J326" s="834"/>
    </row>
    <row r="327" spans="1:10" s="136" customFormat="1" ht="17.25" customHeight="1">
      <c r="A327" s="826"/>
      <c r="B327" s="539" t="s">
        <v>23</v>
      </c>
      <c r="C327" s="538" t="s">
        <v>2540</v>
      </c>
      <c r="D327" s="571"/>
      <c r="E327" s="537"/>
      <c r="F327" s="568"/>
      <c r="G327" s="566"/>
      <c r="H327" s="566"/>
      <c r="I327" s="566"/>
      <c r="J327" s="834"/>
    </row>
    <row r="328" spans="1:10" s="136" customFormat="1" ht="17.25" customHeight="1">
      <c r="A328" s="826"/>
      <c r="B328" s="539" t="s">
        <v>23</v>
      </c>
      <c r="C328" s="538" t="s">
        <v>2539</v>
      </c>
      <c r="D328" s="571"/>
      <c r="E328" s="537"/>
      <c r="F328" s="568"/>
      <c r="G328" s="566"/>
      <c r="H328" s="566"/>
      <c r="I328" s="566"/>
      <c r="J328" s="834"/>
    </row>
    <row r="329" spans="1:10" s="136" customFormat="1" ht="17.25" customHeight="1">
      <c r="A329" s="826"/>
      <c r="B329" s="539" t="s">
        <v>23</v>
      </c>
      <c r="C329" s="538" t="s">
        <v>2538</v>
      </c>
      <c r="D329" s="571"/>
      <c r="E329" s="537"/>
      <c r="F329" s="568"/>
      <c r="G329" s="566"/>
      <c r="H329" s="566"/>
      <c r="I329" s="566"/>
      <c r="J329" s="834"/>
    </row>
    <row r="330" spans="1:10" s="136" customFormat="1" ht="17.25" customHeight="1">
      <c r="A330" s="826"/>
      <c r="B330" s="539" t="s">
        <v>23</v>
      </c>
      <c r="C330" s="538" t="s">
        <v>2537</v>
      </c>
      <c r="D330" s="571"/>
      <c r="E330" s="537"/>
      <c r="F330" s="568"/>
      <c r="G330" s="566"/>
      <c r="H330" s="566"/>
      <c r="I330" s="566"/>
      <c r="J330" s="834"/>
    </row>
    <row r="331" spans="1:10" s="136" customFormat="1" ht="17.25" customHeight="1">
      <c r="A331" s="826"/>
      <c r="B331" s="539" t="s">
        <v>23</v>
      </c>
      <c r="C331" s="538" t="s">
        <v>2536</v>
      </c>
      <c r="D331" s="571"/>
      <c r="E331" s="537"/>
      <c r="F331" s="568"/>
      <c r="G331" s="566"/>
      <c r="H331" s="566"/>
      <c r="I331" s="566"/>
      <c r="J331" s="834"/>
    </row>
    <row r="332" spans="1:10" s="136" customFormat="1" ht="17.25" customHeight="1">
      <c r="A332" s="826"/>
      <c r="B332" s="539" t="s">
        <v>23</v>
      </c>
      <c r="C332" s="538" t="s">
        <v>2535</v>
      </c>
      <c r="D332" s="571"/>
      <c r="E332" s="537"/>
      <c r="F332" s="568"/>
      <c r="G332" s="566"/>
      <c r="H332" s="566"/>
      <c r="I332" s="566"/>
      <c r="J332" s="834"/>
    </row>
    <row r="333" spans="1:10" s="136" customFormat="1" ht="17.25" customHeight="1">
      <c r="A333" s="826"/>
      <c r="B333" s="539" t="s">
        <v>23</v>
      </c>
      <c r="C333" s="538" t="s">
        <v>2534</v>
      </c>
      <c r="D333" s="571"/>
      <c r="E333" s="537"/>
      <c r="F333" s="568"/>
      <c r="G333" s="566"/>
      <c r="H333" s="566"/>
      <c r="I333" s="566"/>
      <c r="J333" s="834"/>
    </row>
    <row r="334" spans="1:10" s="136" customFormat="1" ht="17.25" customHeight="1">
      <c r="A334" s="826"/>
      <c r="B334" s="539" t="s">
        <v>23</v>
      </c>
      <c r="C334" s="538" t="s">
        <v>2533</v>
      </c>
      <c r="D334" s="571"/>
      <c r="E334" s="537"/>
      <c r="F334" s="568"/>
      <c r="G334" s="566"/>
      <c r="H334" s="566"/>
      <c r="I334" s="566"/>
      <c r="J334" s="834"/>
    </row>
    <row r="335" spans="1:10" s="136" customFormat="1" ht="17.25" customHeight="1">
      <c r="A335" s="826"/>
      <c r="B335" s="539" t="s">
        <v>23</v>
      </c>
      <c r="C335" s="538" t="s">
        <v>2532</v>
      </c>
      <c r="D335" s="571"/>
      <c r="E335" s="537"/>
      <c r="F335" s="568"/>
      <c r="G335" s="566"/>
      <c r="H335" s="566"/>
      <c r="I335" s="566"/>
      <c r="J335" s="834"/>
    </row>
    <row r="336" spans="1:10" s="136" customFormat="1" ht="17.25" customHeight="1">
      <c r="A336" s="826"/>
      <c r="B336" s="539" t="s">
        <v>23</v>
      </c>
      <c r="C336" s="538" t="s">
        <v>2531</v>
      </c>
      <c r="D336" s="571"/>
      <c r="E336" s="537"/>
      <c r="F336" s="568"/>
      <c r="G336" s="566"/>
      <c r="H336" s="566"/>
      <c r="I336" s="566"/>
      <c r="J336" s="834"/>
    </row>
    <row r="337" spans="1:10" s="136" customFormat="1" ht="17.25" customHeight="1">
      <c r="A337" s="826"/>
      <c r="B337" s="539" t="s">
        <v>23</v>
      </c>
      <c r="C337" s="538" t="s">
        <v>2530</v>
      </c>
      <c r="D337" s="571"/>
      <c r="E337" s="537"/>
      <c r="F337" s="568"/>
      <c r="G337" s="566"/>
      <c r="H337" s="566"/>
      <c r="I337" s="566"/>
      <c r="J337" s="834"/>
    </row>
    <row r="338" spans="1:10" s="136" customFormat="1" ht="17.25" customHeight="1">
      <c r="A338" s="826"/>
      <c r="B338" s="539" t="s">
        <v>23</v>
      </c>
      <c r="C338" s="538" t="s">
        <v>2529</v>
      </c>
      <c r="D338" s="571"/>
      <c r="E338" s="537"/>
      <c r="F338" s="568"/>
      <c r="G338" s="566"/>
      <c r="H338" s="566"/>
      <c r="I338" s="566"/>
      <c r="J338" s="834"/>
    </row>
    <row r="339" spans="1:10" s="136" customFormat="1" ht="17.25" customHeight="1">
      <c r="A339" s="826"/>
      <c r="B339" s="539" t="s">
        <v>23</v>
      </c>
      <c r="C339" s="538" t="s">
        <v>2528</v>
      </c>
      <c r="D339" s="571"/>
      <c r="E339" s="537"/>
      <c r="F339" s="568"/>
      <c r="G339" s="566"/>
      <c r="H339" s="566"/>
      <c r="I339" s="566"/>
      <c r="J339" s="834"/>
    </row>
    <row r="340" spans="1:10" s="136" customFormat="1" ht="17.25" customHeight="1">
      <c r="A340" s="826"/>
      <c r="B340" s="539" t="s">
        <v>23</v>
      </c>
      <c r="C340" s="538" t="s">
        <v>2527</v>
      </c>
      <c r="D340" s="571"/>
      <c r="E340" s="537"/>
      <c r="F340" s="568"/>
      <c r="G340" s="566"/>
      <c r="H340" s="566"/>
      <c r="I340" s="566"/>
      <c r="J340" s="834"/>
    </row>
    <row r="341" spans="1:10" s="136" customFormat="1" ht="17.25" customHeight="1">
      <c r="A341" s="826"/>
      <c r="B341" s="539" t="s">
        <v>23</v>
      </c>
      <c r="C341" s="538" t="s">
        <v>2526</v>
      </c>
      <c r="D341" s="571"/>
      <c r="E341" s="537"/>
      <c r="F341" s="568"/>
      <c r="G341" s="566"/>
      <c r="H341" s="566"/>
      <c r="I341" s="566"/>
      <c r="J341" s="834"/>
    </row>
    <row r="342" spans="1:10" s="136" customFormat="1" ht="17.25" customHeight="1">
      <c r="A342" s="826"/>
      <c r="B342" s="539" t="s">
        <v>23</v>
      </c>
      <c r="C342" s="538" t="s">
        <v>2525</v>
      </c>
      <c r="D342" s="571"/>
      <c r="E342" s="537"/>
      <c r="F342" s="568"/>
      <c r="G342" s="566"/>
      <c r="H342" s="566"/>
      <c r="I342" s="566"/>
      <c r="J342" s="834"/>
    </row>
    <row r="343" spans="1:10" s="136" customFormat="1" ht="17.25" customHeight="1">
      <c r="A343" s="826"/>
      <c r="B343" s="539" t="s">
        <v>23</v>
      </c>
      <c r="C343" s="538" t="s">
        <v>2524</v>
      </c>
      <c r="D343" s="571"/>
      <c r="E343" s="537"/>
      <c r="F343" s="568"/>
      <c r="G343" s="566"/>
      <c r="H343" s="566"/>
      <c r="I343" s="566"/>
      <c r="J343" s="834"/>
    </row>
    <row r="344" spans="1:10" s="136" customFormat="1" ht="17.25" customHeight="1">
      <c r="A344" s="826"/>
      <c r="B344" s="539" t="s">
        <v>23</v>
      </c>
      <c r="C344" s="538" t="s">
        <v>2523</v>
      </c>
      <c r="D344" s="571"/>
      <c r="E344" s="537"/>
      <c r="F344" s="568"/>
      <c r="G344" s="566"/>
      <c r="H344" s="566"/>
      <c r="I344" s="566"/>
      <c r="J344" s="834"/>
    </row>
    <row r="345" spans="1:10" s="136" customFormat="1" ht="17.25" customHeight="1">
      <c r="A345" s="826"/>
      <c r="B345" s="539" t="s">
        <v>23</v>
      </c>
      <c r="C345" s="538" t="s">
        <v>2522</v>
      </c>
      <c r="D345" s="571"/>
      <c r="E345" s="537"/>
      <c r="F345" s="568"/>
      <c r="G345" s="566"/>
      <c r="H345" s="566"/>
      <c r="I345" s="566"/>
      <c r="J345" s="834"/>
    </row>
    <row r="346" spans="1:10" s="136" customFormat="1" ht="17.25" customHeight="1">
      <c r="A346" s="826"/>
      <c r="B346" s="539" t="s">
        <v>23</v>
      </c>
      <c r="C346" s="538" t="s">
        <v>2521</v>
      </c>
      <c r="D346" s="571"/>
      <c r="E346" s="537"/>
      <c r="F346" s="568"/>
      <c r="G346" s="566"/>
      <c r="H346" s="566"/>
      <c r="I346" s="566"/>
      <c r="J346" s="834"/>
    </row>
    <row r="347" spans="1:10" s="136" customFormat="1" ht="17.25" customHeight="1">
      <c r="A347" s="826"/>
      <c r="B347" s="539" t="s">
        <v>23</v>
      </c>
      <c r="C347" s="538" t="s">
        <v>2520</v>
      </c>
      <c r="D347" s="571"/>
      <c r="E347" s="537"/>
      <c r="F347" s="568"/>
      <c r="G347" s="566"/>
      <c r="H347" s="566"/>
      <c r="I347" s="566"/>
      <c r="J347" s="834"/>
    </row>
    <row r="348" spans="1:10" s="136" customFormat="1" ht="17.25" customHeight="1">
      <c r="A348" s="826"/>
      <c r="B348" s="539" t="s">
        <v>23</v>
      </c>
      <c r="C348" s="538" t="s">
        <v>2519</v>
      </c>
      <c r="D348" s="571"/>
      <c r="E348" s="537"/>
      <c r="F348" s="568"/>
      <c r="G348" s="566"/>
      <c r="H348" s="566"/>
      <c r="I348" s="566"/>
      <c r="J348" s="834"/>
    </row>
    <row r="349" spans="1:10" s="136" customFormat="1" ht="17.25" customHeight="1">
      <c r="A349" s="826"/>
      <c r="B349" s="539" t="s">
        <v>23</v>
      </c>
      <c r="C349" s="538" t="s">
        <v>2518</v>
      </c>
      <c r="D349" s="571"/>
      <c r="E349" s="537"/>
      <c r="F349" s="568"/>
      <c r="G349" s="566"/>
      <c r="H349" s="566"/>
      <c r="I349" s="566"/>
      <c r="J349" s="834"/>
    </row>
    <row r="350" spans="1:10" s="136" customFormat="1" ht="17.25" customHeight="1">
      <c r="A350" s="826"/>
      <c r="B350" s="539" t="s">
        <v>23</v>
      </c>
      <c r="C350" s="538" t="s">
        <v>2517</v>
      </c>
      <c r="D350" s="571"/>
      <c r="E350" s="537"/>
      <c r="F350" s="568"/>
      <c r="G350" s="566"/>
      <c r="H350" s="566"/>
      <c r="I350" s="566"/>
      <c r="J350" s="834"/>
    </row>
    <row r="351" spans="1:10" s="136" customFormat="1" ht="17.25" customHeight="1">
      <c r="A351" s="826"/>
      <c r="B351" s="539" t="s">
        <v>23</v>
      </c>
      <c r="C351" s="538" t="s">
        <v>2516</v>
      </c>
      <c r="D351" s="571"/>
      <c r="E351" s="537"/>
      <c r="F351" s="568"/>
      <c r="G351" s="566"/>
      <c r="H351" s="566"/>
      <c r="I351" s="566"/>
      <c r="J351" s="834"/>
    </row>
    <row r="352" spans="1:10" s="136" customFormat="1">
      <c r="A352" s="826"/>
      <c r="B352" s="539" t="s">
        <v>23</v>
      </c>
      <c r="C352" s="538" t="s">
        <v>1952</v>
      </c>
      <c r="D352" s="569" t="s">
        <v>1494</v>
      </c>
      <c r="E352" s="537" t="s">
        <v>11</v>
      </c>
      <c r="F352" s="568"/>
      <c r="G352" s="566"/>
      <c r="H352" s="566"/>
      <c r="I352" s="566"/>
      <c r="J352" s="835"/>
    </row>
    <row r="353" spans="1:13" s="136" customFormat="1">
      <c r="A353" s="826">
        <v>47</v>
      </c>
      <c r="B353" s="539" t="s">
        <v>23</v>
      </c>
      <c r="C353" s="572" t="s">
        <v>1985</v>
      </c>
      <c r="D353" s="571"/>
      <c r="E353" s="537" t="s">
        <v>11</v>
      </c>
      <c r="F353" s="568"/>
      <c r="G353" s="566"/>
      <c r="H353" s="570"/>
      <c r="I353" s="566" t="s">
        <v>1986</v>
      </c>
      <c r="J353" s="567"/>
      <c r="K353" s="126"/>
      <c r="L353" s="126"/>
      <c r="M353" s="126"/>
    </row>
    <row r="354" spans="1:13" s="136" customFormat="1">
      <c r="A354" s="826"/>
      <c r="B354" s="539" t="s">
        <v>23</v>
      </c>
      <c r="C354" s="538" t="s">
        <v>1951</v>
      </c>
      <c r="D354" s="569" t="s">
        <v>1494</v>
      </c>
      <c r="E354" s="537" t="s">
        <v>11</v>
      </c>
      <c r="F354" s="568"/>
      <c r="G354" s="566"/>
      <c r="H354" s="566"/>
      <c r="I354" s="566"/>
      <c r="J354" s="567"/>
      <c r="K354" s="126"/>
      <c r="L354" s="126"/>
      <c r="M354" s="566"/>
    </row>
  </sheetData>
  <mergeCells count="50">
    <mergeCell ref="A63:A65"/>
    <mergeCell ref="A175:A177"/>
    <mergeCell ref="A173:A174"/>
    <mergeCell ref="J270:J352"/>
    <mergeCell ref="J219:J267"/>
    <mergeCell ref="A74:A77"/>
    <mergeCell ref="A78:A94"/>
    <mergeCell ref="A161:A162"/>
    <mergeCell ref="A163:A164"/>
    <mergeCell ref="A95:A111"/>
    <mergeCell ref="A272:A280"/>
    <mergeCell ref="A202:A218"/>
    <mergeCell ref="A219:A267"/>
    <mergeCell ref="A112:A160"/>
    <mergeCell ref="C1:D8"/>
    <mergeCell ref="A10:A11"/>
    <mergeCell ref="A12:A13"/>
    <mergeCell ref="A14:A15"/>
    <mergeCell ref="A16:A17"/>
    <mergeCell ref="A18:A19"/>
    <mergeCell ref="A50:A51"/>
    <mergeCell ref="A52:A54"/>
    <mergeCell ref="A55:A57"/>
    <mergeCell ref="A58:A59"/>
    <mergeCell ref="A26:A27"/>
    <mergeCell ref="A28:A30"/>
    <mergeCell ref="A31:A33"/>
    <mergeCell ref="A36:A38"/>
    <mergeCell ref="A20:A22"/>
    <mergeCell ref="A23:A25"/>
    <mergeCell ref="A39:A41"/>
    <mergeCell ref="A42:A43"/>
    <mergeCell ref="A44:A46"/>
    <mergeCell ref="A47:A49"/>
    <mergeCell ref="A353:A354"/>
    <mergeCell ref="A34:A35"/>
    <mergeCell ref="A178:A180"/>
    <mergeCell ref="A181:A184"/>
    <mergeCell ref="A185:A201"/>
    <mergeCell ref="A170:A172"/>
    <mergeCell ref="A165:A166"/>
    <mergeCell ref="A167:A169"/>
    <mergeCell ref="A60:A62"/>
    <mergeCell ref="A268:A269"/>
    <mergeCell ref="A270:A271"/>
    <mergeCell ref="A281:A290"/>
    <mergeCell ref="A291:A352"/>
    <mergeCell ref="A66:A67"/>
    <mergeCell ref="A71:A73"/>
    <mergeCell ref="A68:A70"/>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U361"/>
  <sheetViews>
    <sheetView showGridLines="0" tabSelected="1" topLeftCell="A10" zoomScale="85" zoomScaleNormal="85" workbookViewId="0">
      <selection activeCell="E188" sqref="E188"/>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customWidth="1"/>
    <col min="10" max="10" width="39.625" style="71" customWidth="1"/>
    <col min="11" max="11" width="40.625" style="71" customWidth="1"/>
    <col min="12" max="12" width="40" style="71" customWidth="1"/>
    <col min="13" max="224" width="8.625" style="71" customWidth="1"/>
    <col min="225" max="16384" width="9" style="72"/>
  </cols>
  <sheetData>
    <row r="1" spans="1:12" ht="15.75" customHeight="1">
      <c r="A1" s="85"/>
      <c r="B1" s="209"/>
      <c r="C1" s="44"/>
      <c r="D1" s="762" t="s">
        <v>1140</v>
      </c>
      <c r="E1" s="845"/>
      <c r="F1" s="842"/>
      <c r="G1" s="69"/>
      <c r="H1" s="91" t="s">
        <v>5</v>
      </c>
      <c r="I1" s="73"/>
      <c r="J1" s="42"/>
      <c r="K1" s="75"/>
      <c r="L1" s="42"/>
    </row>
    <row r="2" spans="1:12" ht="15.75" customHeight="1">
      <c r="A2" s="85"/>
      <c r="B2" s="209"/>
      <c r="C2" s="44"/>
      <c r="D2" s="845"/>
      <c r="E2" s="845"/>
      <c r="F2" s="843"/>
      <c r="G2" s="25" t="s">
        <v>6</v>
      </c>
      <c r="H2" s="22">
        <f>COUNTIF(G10:G214,"Not POR")</f>
        <v>2</v>
      </c>
      <c r="I2" s="73"/>
      <c r="J2" s="42"/>
      <c r="K2" s="75"/>
      <c r="L2" s="42"/>
    </row>
    <row r="3" spans="1:12" ht="15.75" customHeight="1">
      <c r="A3" s="85"/>
      <c r="B3" s="209"/>
      <c r="C3" s="44"/>
      <c r="D3" s="845"/>
      <c r="E3" s="845"/>
      <c r="F3" s="843"/>
      <c r="G3" s="31" t="s">
        <v>8</v>
      </c>
      <c r="H3" s="22">
        <f>COUNTIF(G10:G214,"CHN validation")</f>
        <v>0</v>
      </c>
      <c r="I3" s="73"/>
      <c r="J3" s="42"/>
      <c r="K3" s="75"/>
      <c r="L3" s="42"/>
    </row>
    <row r="4" spans="1:12" ht="15.75" customHeight="1">
      <c r="A4" s="85"/>
      <c r="B4" s="209"/>
      <c r="C4" s="44"/>
      <c r="D4" s="845"/>
      <c r="E4" s="845"/>
      <c r="F4" s="843"/>
      <c r="G4" s="32" t="s">
        <v>9</v>
      </c>
      <c r="H4" s="22">
        <f>COUNTIF(G10:G214,"New Item")</f>
        <v>0</v>
      </c>
      <c r="I4" s="73"/>
      <c r="J4" s="42"/>
      <c r="K4" s="75"/>
      <c r="L4" s="42"/>
    </row>
    <row r="5" spans="1:12" ht="19.5" customHeight="1">
      <c r="A5" s="42"/>
      <c r="B5" s="210"/>
      <c r="C5" s="44"/>
      <c r="D5" s="845"/>
      <c r="E5" s="845"/>
      <c r="F5" s="843"/>
      <c r="G5" s="33" t="s">
        <v>7</v>
      </c>
      <c r="H5" s="22">
        <f>COUNTIF(G10:G214,"Pending update")</f>
        <v>0</v>
      </c>
      <c r="I5" s="73"/>
      <c r="J5" s="42"/>
      <c r="K5" s="42"/>
      <c r="L5" s="42"/>
    </row>
    <row r="6" spans="1:12" ht="15.75" customHeight="1">
      <c r="A6" s="85"/>
      <c r="B6" s="209"/>
      <c r="C6" s="44"/>
      <c r="D6" s="845"/>
      <c r="E6" s="845"/>
      <c r="F6" s="843"/>
      <c r="G6" s="35" t="s">
        <v>10</v>
      </c>
      <c r="H6" s="22">
        <v>0</v>
      </c>
      <c r="I6" s="73"/>
      <c r="J6" s="42"/>
      <c r="K6" s="75"/>
      <c r="L6" s="42"/>
    </row>
    <row r="7" spans="1:12" ht="15.75" customHeight="1">
      <c r="A7" s="85"/>
      <c r="B7" s="209"/>
      <c r="C7" s="44"/>
      <c r="D7" s="845"/>
      <c r="E7" s="845"/>
      <c r="F7" s="843"/>
      <c r="G7" s="36" t="s">
        <v>11</v>
      </c>
      <c r="H7" s="22">
        <f>COUNTIF(G10:G214,"Ready")</f>
        <v>201</v>
      </c>
      <c r="I7" s="73"/>
      <c r="J7" s="42"/>
      <c r="K7" s="75"/>
      <c r="L7" s="42"/>
    </row>
    <row r="8" spans="1:12" ht="15.75" customHeight="1" thickBot="1">
      <c r="A8" s="93"/>
      <c r="B8" s="93"/>
      <c r="C8" s="94"/>
      <c r="D8" s="846"/>
      <c r="E8" s="846"/>
      <c r="F8" s="844"/>
      <c r="G8" s="95" t="s">
        <v>12</v>
      </c>
      <c r="H8" s="103">
        <f>COUNTIF(G10:G214,"Not ready")</f>
        <v>0</v>
      </c>
      <c r="I8" s="96"/>
      <c r="J8" s="86"/>
      <c r="K8" s="97"/>
      <c r="L8" s="86"/>
    </row>
    <row r="9" spans="1:12" ht="31.5" customHeight="1">
      <c r="A9" s="364" t="s">
        <v>13</v>
      </c>
      <c r="B9" s="365" t="s">
        <v>2032</v>
      </c>
      <c r="C9" s="365" t="s">
        <v>14</v>
      </c>
      <c r="D9" s="365" t="s">
        <v>15</v>
      </c>
      <c r="E9" s="365" t="s">
        <v>16</v>
      </c>
      <c r="F9" s="365" t="s">
        <v>190</v>
      </c>
      <c r="G9" s="365" t="s">
        <v>17</v>
      </c>
      <c r="H9" s="365" t="s">
        <v>1137</v>
      </c>
      <c r="I9" s="365" t="s">
        <v>18</v>
      </c>
      <c r="J9" s="365" t="s">
        <v>19</v>
      </c>
      <c r="K9" s="365" t="s">
        <v>21</v>
      </c>
      <c r="L9" s="366" t="s">
        <v>191</v>
      </c>
    </row>
    <row r="10" spans="1:12" ht="16.5" customHeight="1">
      <c r="A10" s="399" t="s">
        <v>677</v>
      </c>
      <c r="B10" s="212"/>
      <c r="C10" s="212" t="s">
        <v>23</v>
      </c>
      <c r="D10" s="213" t="s">
        <v>26</v>
      </c>
      <c r="E10" s="214" t="s">
        <v>27</v>
      </c>
      <c r="F10" s="215"/>
      <c r="G10" s="204" t="s">
        <v>11</v>
      </c>
      <c r="H10" s="215"/>
      <c r="I10" s="216"/>
      <c r="J10" s="217"/>
      <c r="K10" s="218"/>
      <c r="L10" s="385"/>
    </row>
    <row r="11" spans="1:12" ht="16.5" customHeight="1">
      <c r="A11" s="399" t="s">
        <v>678</v>
      </c>
      <c r="B11" s="212"/>
      <c r="C11" s="212" t="s">
        <v>23</v>
      </c>
      <c r="D11" s="213" t="s">
        <v>26</v>
      </c>
      <c r="E11" s="214" t="s">
        <v>29</v>
      </c>
      <c r="F11" s="215"/>
      <c r="G11" s="204" t="s">
        <v>11</v>
      </c>
      <c r="H11" s="215"/>
      <c r="I11" s="216"/>
      <c r="J11" s="217"/>
      <c r="K11" s="218"/>
      <c r="L11" s="385"/>
    </row>
    <row r="12" spans="1:12" ht="16.5" customHeight="1">
      <c r="A12" s="399" t="s">
        <v>679</v>
      </c>
      <c r="B12" s="212"/>
      <c r="C12" s="212" t="s">
        <v>23</v>
      </c>
      <c r="D12" s="213" t="s">
        <v>31</v>
      </c>
      <c r="E12" s="213" t="s">
        <v>32</v>
      </c>
      <c r="F12" s="215"/>
      <c r="G12" s="204" t="s">
        <v>11</v>
      </c>
      <c r="H12" s="215"/>
      <c r="I12" s="216"/>
      <c r="J12" s="219" t="s">
        <v>1263</v>
      </c>
      <c r="K12" s="218"/>
      <c r="L12" s="385"/>
    </row>
    <row r="13" spans="1:12" ht="16.5" customHeight="1">
      <c r="A13" s="399" t="s">
        <v>680</v>
      </c>
      <c r="B13" s="212"/>
      <c r="C13" s="212" t="s">
        <v>23</v>
      </c>
      <c r="D13" s="213" t="s">
        <v>31</v>
      </c>
      <c r="E13" s="220" t="s">
        <v>193</v>
      </c>
      <c r="F13" s="212"/>
      <c r="G13" s="204" t="s">
        <v>11</v>
      </c>
      <c r="H13" s="215"/>
      <c r="I13" s="215"/>
      <c r="J13" s="219" t="s">
        <v>1217</v>
      </c>
      <c r="K13" s="218"/>
      <c r="L13" s="385"/>
    </row>
    <row r="14" spans="1:12" ht="16.5" customHeight="1">
      <c r="A14" s="399" t="s">
        <v>681</v>
      </c>
      <c r="B14" s="212"/>
      <c r="C14" s="212" t="s">
        <v>23</v>
      </c>
      <c r="D14" s="213" t="s">
        <v>26</v>
      </c>
      <c r="E14" s="213" t="s">
        <v>1396</v>
      </c>
      <c r="F14" s="215"/>
      <c r="G14" s="35" t="s">
        <v>10</v>
      </c>
      <c r="H14" s="215"/>
      <c r="I14" s="216"/>
      <c r="J14" s="216"/>
      <c r="K14" s="218"/>
      <c r="L14" s="385"/>
    </row>
    <row r="15" spans="1:12" ht="16.5" customHeight="1">
      <c r="A15" s="399" t="s">
        <v>682</v>
      </c>
      <c r="B15" s="212"/>
      <c r="C15" s="212" t="s">
        <v>23</v>
      </c>
      <c r="D15" s="213" t="s">
        <v>24</v>
      </c>
      <c r="E15" s="220" t="s">
        <v>1261</v>
      </c>
      <c r="F15" s="215"/>
      <c r="G15" s="204" t="s">
        <v>11</v>
      </c>
      <c r="H15" s="215"/>
      <c r="I15" s="213" t="s">
        <v>1490</v>
      </c>
      <c r="J15" s="216"/>
      <c r="K15" s="218" t="s">
        <v>1489</v>
      </c>
      <c r="L15" s="400"/>
    </row>
    <row r="16" spans="1:12" ht="16.5" customHeight="1">
      <c r="A16" s="399" t="s">
        <v>683</v>
      </c>
      <c r="B16" s="212"/>
      <c r="C16" s="212" t="s">
        <v>23</v>
      </c>
      <c r="D16" s="213" t="s">
        <v>24</v>
      </c>
      <c r="E16" s="213" t="s">
        <v>25</v>
      </c>
      <c r="F16" s="215"/>
      <c r="G16" s="204" t="s">
        <v>11</v>
      </c>
      <c r="H16" s="215"/>
      <c r="I16" s="216"/>
      <c r="J16" s="216"/>
      <c r="K16" s="218" t="s">
        <v>1231</v>
      </c>
      <c r="L16" s="385"/>
    </row>
    <row r="17" spans="1:12" ht="16.5" customHeight="1">
      <c r="A17" s="399" t="s">
        <v>684</v>
      </c>
      <c r="B17" s="212"/>
      <c r="C17" s="212" t="s">
        <v>23</v>
      </c>
      <c r="D17" s="213" t="s">
        <v>24</v>
      </c>
      <c r="E17" s="213" t="s">
        <v>1238</v>
      </c>
      <c r="F17" s="215"/>
      <c r="G17" s="204" t="s">
        <v>11</v>
      </c>
      <c r="H17" s="215"/>
      <c r="I17" s="216"/>
      <c r="J17" s="216"/>
      <c r="K17" s="218" t="s">
        <v>1252</v>
      </c>
      <c r="L17" s="401"/>
    </row>
    <row r="18" spans="1:12" ht="16.5" customHeight="1">
      <c r="A18" s="399" t="s">
        <v>685</v>
      </c>
      <c r="B18" s="212"/>
      <c r="C18" s="212" t="s">
        <v>23</v>
      </c>
      <c r="D18" s="213" t="s">
        <v>188</v>
      </c>
      <c r="E18" s="214" t="s">
        <v>1239</v>
      </c>
      <c r="F18" s="215"/>
      <c r="G18" s="204" t="s">
        <v>11</v>
      </c>
      <c r="H18" s="215"/>
      <c r="I18" s="216"/>
      <c r="J18" s="216"/>
      <c r="K18" s="218" t="s">
        <v>2226</v>
      </c>
      <c r="L18" s="401"/>
    </row>
    <row r="19" spans="1:12" ht="16.5" customHeight="1">
      <c r="A19" s="399" t="s">
        <v>686</v>
      </c>
      <c r="B19" s="212"/>
      <c r="C19" s="212" t="s">
        <v>23</v>
      </c>
      <c r="D19" s="213" t="s">
        <v>24</v>
      </c>
      <c r="E19" s="213" t="s">
        <v>197</v>
      </c>
      <c r="F19" s="215"/>
      <c r="G19" s="204" t="s">
        <v>11</v>
      </c>
      <c r="H19" s="215"/>
      <c r="I19" s="216"/>
      <c r="J19" s="221"/>
      <c r="K19" s="218"/>
      <c r="L19" s="385"/>
    </row>
    <row r="20" spans="1:12" ht="16.5" customHeight="1">
      <c r="A20" s="399" t="s">
        <v>687</v>
      </c>
      <c r="B20" s="212"/>
      <c r="C20" s="212" t="s">
        <v>23</v>
      </c>
      <c r="D20" s="213" t="s">
        <v>207</v>
      </c>
      <c r="E20" s="213" t="s">
        <v>3229</v>
      </c>
      <c r="F20" s="212" t="s">
        <v>452</v>
      </c>
      <c r="G20" s="204" t="s">
        <v>11</v>
      </c>
      <c r="H20" s="215"/>
      <c r="I20" s="216"/>
      <c r="J20" s="216"/>
      <c r="K20" s="218" t="s">
        <v>1235</v>
      </c>
      <c r="L20" s="385"/>
    </row>
    <row r="21" spans="1:12" ht="16.5" customHeight="1">
      <c r="A21" s="399" t="s">
        <v>688</v>
      </c>
      <c r="B21" s="212"/>
      <c r="C21" s="212" t="s">
        <v>23</v>
      </c>
      <c r="D21" s="213" t="s">
        <v>207</v>
      </c>
      <c r="E21" s="213" t="s">
        <v>210</v>
      </c>
      <c r="F21" s="212" t="s">
        <v>211</v>
      </c>
      <c r="G21" s="204" t="s">
        <v>11</v>
      </c>
      <c r="H21" s="215"/>
      <c r="I21" s="216"/>
      <c r="J21" s="216"/>
      <c r="K21" s="218" t="s">
        <v>1219</v>
      </c>
      <c r="L21" s="385"/>
    </row>
    <row r="22" spans="1:12" ht="16.5" customHeight="1">
      <c r="A22" s="399" t="s">
        <v>689</v>
      </c>
      <c r="B22" s="212"/>
      <c r="C22" s="212" t="s">
        <v>23</v>
      </c>
      <c r="D22" s="213" t="s">
        <v>207</v>
      </c>
      <c r="E22" s="213" t="s">
        <v>213</v>
      </c>
      <c r="F22" s="215"/>
      <c r="G22" s="204" t="s">
        <v>11</v>
      </c>
      <c r="H22" s="215"/>
      <c r="I22" s="215"/>
      <c r="J22" s="216"/>
      <c r="K22" s="222" t="s">
        <v>1998</v>
      </c>
      <c r="L22" s="385"/>
    </row>
    <row r="23" spans="1:12" ht="16.5" customHeight="1">
      <c r="A23" s="399" t="s">
        <v>690</v>
      </c>
      <c r="B23" s="212"/>
      <c r="C23" s="212" t="s">
        <v>23</v>
      </c>
      <c r="D23" s="213" t="s">
        <v>207</v>
      </c>
      <c r="E23" s="220" t="s">
        <v>3056</v>
      </c>
      <c r="F23" s="212" t="s">
        <v>691</v>
      </c>
      <c r="G23" s="204" t="s">
        <v>11</v>
      </c>
      <c r="H23" s="215"/>
      <c r="I23" s="216"/>
      <c r="J23" s="216"/>
      <c r="K23" s="218" t="s">
        <v>3059</v>
      </c>
      <c r="L23" s="385"/>
    </row>
    <row r="24" spans="1:12" ht="16.5" customHeight="1">
      <c r="A24" s="399" t="s">
        <v>692</v>
      </c>
      <c r="B24" s="212"/>
      <c r="C24" s="212" t="s">
        <v>23</v>
      </c>
      <c r="D24" s="213" t="s">
        <v>170</v>
      </c>
      <c r="E24" s="213" t="s">
        <v>2256</v>
      </c>
      <c r="F24" s="215"/>
      <c r="G24" s="204" t="s">
        <v>11</v>
      </c>
      <c r="H24" s="215"/>
      <c r="I24" s="216"/>
      <c r="J24" s="216"/>
      <c r="K24" s="218" t="s">
        <v>3057</v>
      </c>
      <c r="L24" s="385"/>
    </row>
    <row r="25" spans="1:12" ht="16.5" customHeight="1">
      <c r="A25" s="399" t="s">
        <v>693</v>
      </c>
      <c r="B25" s="212"/>
      <c r="C25" s="212" t="s">
        <v>23</v>
      </c>
      <c r="D25" s="213" t="s">
        <v>207</v>
      </c>
      <c r="E25" s="213" t="s">
        <v>694</v>
      </c>
      <c r="F25" s="212" t="s">
        <v>215</v>
      </c>
      <c r="G25" s="204" t="s">
        <v>11</v>
      </c>
      <c r="H25" s="215"/>
      <c r="I25" s="216"/>
      <c r="J25" s="216"/>
      <c r="K25" s="218" t="s">
        <v>1266</v>
      </c>
      <c r="L25" s="385"/>
    </row>
    <row r="26" spans="1:12" ht="16.5" customHeight="1">
      <c r="A26" s="399" t="s">
        <v>695</v>
      </c>
      <c r="B26" s="212"/>
      <c r="C26" s="212" t="s">
        <v>23</v>
      </c>
      <c r="D26" s="213" t="s">
        <v>207</v>
      </c>
      <c r="E26" s="213" t="s">
        <v>216</v>
      </c>
      <c r="F26" s="215"/>
      <c r="G26" s="204" t="s">
        <v>11</v>
      </c>
      <c r="H26" s="215"/>
      <c r="I26" s="216"/>
      <c r="J26" s="216"/>
      <c r="K26" s="218"/>
      <c r="L26" s="385"/>
    </row>
    <row r="27" spans="1:12" ht="16.5" customHeight="1">
      <c r="A27" s="399" t="s">
        <v>696</v>
      </c>
      <c r="B27" s="212"/>
      <c r="C27" s="212" t="s">
        <v>23</v>
      </c>
      <c r="D27" s="213" t="s">
        <v>207</v>
      </c>
      <c r="E27" s="213" t="s">
        <v>217</v>
      </c>
      <c r="F27" s="215"/>
      <c r="G27" s="204" t="s">
        <v>11</v>
      </c>
      <c r="H27" s="215"/>
      <c r="I27" s="216"/>
      <c r="J27" s="216"/>
      <c r="K27" s="218"/>
      <c r="L27" s="385"/>
    </row>
    <row r="28" spans="1:12" ht="16.5" customHeight="1">
      <c r="A28" s="399" t="s">
        <v>697</v>
      </c>
      <c r="B28" s="212"/>
      <c r="C28" s="212" t="s">
        <v>23</v>
      </c>
      <c r="D28" s="213" t="s">
        <v>207</v>
      </c>
      <c r="E28" s="213" t="s">
        <v>218</v>
      </c>
      <c r="F28" s="215"/>
      <c r="G28" s="204" t="s">
        <v>11</v>
      </c>
      <c r="H28" s="215"/>
      <c r="I28" s="216"/>
      <c r="J28" s="216"/>
      <c r="K28" s="218"/>
      <c r="L28" s="385"/>
    </row>
    <row r="29" spans="1:12" ht="16.5" customHeight="1">
      <c r="A29" s="399" t="s">
        <v>698</v>
      </c>
      <c r="B29" s="212"/>
      <c r="C29" s="212" t="s">
        <v>23</v>
      </c>
      <c r="D29" s="213" t="s">
        <v>207</v>
      </c>
      <c r="E29" s="213" t="s">
        <v>219</v>
      </c>
      <c r="F29" s="215"/>
      <c r="G29" s="204" t="s">
        <v>11</v>
      </c>
      <c r="H29" s="215"/>
      <c r="I29" s="216"/>
      <c r="J29" s="216"/>
      <c r="K29" s="218"/>
      <c r="L29" s="385"/>
    </row>
    <row r="30" spans="1:12" ht="16.5" customHeight="1">
      <c r="A30" s="399" t="s">
        <v>699</v>
      </c>
      <c r="B30" s="212"/>
      <c r="C30" s="212" t="s">
        <v>23</v>
      </c>
      <c r="D30" s="213" t="s">
        <v>207</v>
      </c>
      <c r="E30" s="213" t="s">
        <v>220</v>
      </c>
      <c r="F30" s="215"/>
      <c r="G30" s="204" t="s">
        <v>11</v>
      </c>
      <c r="H30" s="215"/>
      <c r="I30" s="216"/>
      <c r="J30" s="216"/>
      <c r="K30" s="218"/>
      <c r="L30" s="385"/>
    </row>
    <row r="31" spans="1:12" ht="16.5" customHeight="1">
      <c r="A31" s="399" t="s">
        <v>700</v>
      </c>
      <c r="B31" s="212"/>
      <c r="C31" s="212"/>
      <c r="D31" s="213" t="s">
        <v>207</v>
      </c>
      <c r="E31" s="246" t="s">
        <v>2068</v>
      </c>
      <c r="F31" s="215"/>
      <c r="G31" s="204" t="s">
        <v>11</v>
      </c>
      <c r="H31" s="215"/>
      <c r="I31" s="216"/>
      <c r="J31" s="216"/>
      <c r="K31" s="218"/>
      <c r="L31" s="383" t="s">
        <v>2058</v>
      </c>
    </row>
    <row r="32" spans="1:12" ht="16.5" customHeight="1">
      <c r="A32" s="399" t="s">
        <v>703</v>
      </c>
      <c r="B32" s="212"/>
      <c r="C32" s="212" t="s">
        <v>23</v>
      </c>
      <c r="D32" s="213" t="s">
        <v>24</v>
      </c>
      <c r="E32" s="213" t="s">
        <v>701</v>
      </c>
      <c r="F32" s="215"/>
      <c r="G32" s="204" t="s">
        <v>11</v>
      </c>
      <c r="H32" s="215"/>
      <c r="I32" s="213" t="s">
        <v>702</v>
      </c>
      <c r="J32" s="216"/>
      <c r="K32" s="218"/>
      <c r="L32" s="385"/>
    </row>
    <row r="33" spans="1:12" ht="16.5" customHeight="1">
      <c r="A33" s="399" t="s">
        <v>704</v>
      </c>
      <c r="B33" s="212"/>
      <c r="C33" s="212" t="s">
        <v>23</v>
      </c>
      <c r="D33" s="213" t="s">
        <v>24</v>
      </c>
      <c r="E33" s="213" t="s">
        <v>38</v>
      </c>
      <c r="F33" s="215"/>
      <c r="G33" s="204" t="s">
        <v>11</v>
      </c>
      <c r="H33" s="215"/>
      <c r="I33" s="213" t="s">
        <v>39</v>
      </c>
      <c r="J33" s="216"/>
      <c r="K33" s="218"/>
      <c r="L33" s="385"/>
    </row>
    <row r="34" spans="1:12" ht="16.5" customHeight="1">
      <c r="A34" s="399" t="s">
        <v>706</v>
      </c>
      <c r="B34" s="212"/>
      <c r="C34" s="212" t="s">
        <v>23</v>
      </c>
      <c r="D34" s="213" t="s">
        <v>24</v>
      </c>
      <c r="E34" s="213" t="s">
        <v>40</v>
      </c>
      <c r="F34" s="215"/>
      <c r="G34" s="204" t="s">
        <v>11</v>
      </c>
      <c r="H34" s="215"/>
      <c r="I34" s="213" t="s">
        <v>705</v>
      </c>
      <c r="J34" s="216"/>
      <c r="K34" s="218"/>
      <c r="L34" s="385"/>
    </row>
    <row r="35" spans="1:12" ht="16.5" customHeight="1">
      <c r="A35" s="399" t="s">
        <v>708</v>
      </c>
      <c r="B35" s="212"/>
      <c r="C35" s="212" t="s">
        <v>23</v>
      </c>
      <c r="D35" s="213" t="s">
        <v>24</v>
      </c>
      <c r="E35" s="213" t="s">
        <v>44</v>
      </c>
      <c r="F35" s="215"/>
      <c r="G35" s="204" t="s">
        <v>11</v>
      </c>
      <c r="H35" s="215"/>
      <c r="I35" s="213" t="s">
        <v>707</v>
      </c>
      <c r="J35" s="216"/>
      <c r="K35" s="218"/>
      <c r="L35" s="385"/>
    </row>
    <row r="36" spans="1:12" ht="16.5" customHeight="1">
      <c r="A36" s="399" t="s">
        <v>710</v>
      </c>
      <c r="B36" s="212"/>
      <c r="C36" s="212" t="s">
        <v>23</v>
      </c>
      <c r="D36" s="213" t="s">
        <v>24</v>
      </c>
      <c r="E36" s="223" t="s">
        <v>2059</v>
      </c>
      <c r="F36" s="215"/>
      <c r="G36" s="204" t="s">
        <v>11</v>
      </c>
      <c r="H36" s="215"/>
      <c r="I36" s="213" t="s">
        <v>709</v>
      </c>
      <c r="J36" s="216"/>
      <c r="K36" s="218"/>
      <c r="L36" s="385"/>
    </row>
    <row r="37" spans="1:12" ht="16.5" customHeight="1">
      <c r="A37" s="399" t="s">
        <v>712</v>
      </c>
      <c r="B37" s="212"/>
      <c r="C37" s="212" t="s">
        <v>23</v>
      </c>
      <c r="D37" s="213" t="s">
        <v>24</v>
      </c>
      <c r="E37" s="223" t="s">
        <v>46</v>
      </c>
      <c r="F37" s="215"/>
      <c r="G37" s="204" t="s">
        <v>11</v>
      </c>
      <c r="H37" s="215"/>
      <c r="I37" s="213" t="s">
        <v>711</v>
      </c>
      <c r="J37" s="216"/>
      <c r="K37" s="218"/>
      <c r="L37" s="385"/>
    </row>
    <row r="38" spans="1:12" ht="16.5" customHeight="1">
      <c r="A38" s="399" t="s">
        <v>714</v>
      </c>
      <c r="B38" s="212"/>
      <c r="C38" s="212" t="s">
        <v>23</v>
      </c>
      <c r="D38" s="213" t="s">
        <v>24</v>
      </c>
      <c r="E38" s="223" t="s">
        <v>50</v>
      </c>
      <c r="F38" s="215"/>
      <c r="G38" s="204" t="s">
        <v>11</v>
      </c>
      <c r="H38" s="215"/>
      <c r="I38" s="219" t="s">
        <v>713</v>
      </c>
      <c r="J38" s="216"/>
      <c r="K38" s="218"/>
      <c r="L38" s="385"/>
    </row>
    <row r="39" spans="1:12" ht="16.5" customHeight="1">
      <c r="A39" s="399" t="s">
        <v>716</v>
      </c>
      <c r="B39" s="212"/>
      <c r="C39" s="212" t="s">
        <v>23</v>
      </c>
      <c r="D39" s="213" t="s">
        <v>24</v>
      </c>
      <c r="E39" s="223" t="s">
        <v>48</v>
      </c>
      <c r="F39" s="215"/>
      <c r="G39" s="204" t="s">
        <v>11</v>
      </c>
      <c r="H39" s="215"/>
      <c r="I39" s="213" t="s">
        <v>715</v>
      </c>
      <c r="J39" s="216"/>
      <c r="K39" s="218"/>
      <c r="L39" s="385"/>
    </row>
    <row r="40" spans="1:12" ht="17.100000000000001" customHeight="1">
      <c r="A40" s="399" t="s">
        <v>717</v>
      </c>
      <c r="B40" s="212"/>
      <c r="C40" s="212" t="s">
        <v>23</v>
      </c>
      <c r="D40" s="213" t="s">
        <v>24</v>
      </c>
      <c r="E40" s="213" t="s">
        <v>1401</v>
      </c>
      <c r="F40" s="215"/>
      <c r="G40" s="204" t="s">
        <v>11</v>
      </c>
      <c r="H40" s="215"/>
      <c r="I40" s="216"/>
      <c r="J40" s="216"/>
      <c r="K40" s="218"/>
      <c r="L40" s="385"/>
    </row>
    <row r="41" spans="1:12" ht="18.600000000000001" customHeight="1">
      <c r="A41" s="399" t="s">
        <v>719</v>
      </c>
      <c r="B41" s="212"/>
      <c r="C41" s="212" t="s">
        <v>23</v>
      </c>
      <c r="D41" s="213" t="s">
        <v>24</v>
      </c>
      <c r="E41" s="213" t="s">
        <v>718</v>
      </c>
      <c r="F41" s="215"/>
      <c r="G41" s="204" t="s">
        <v>11</v>
      </c>
      <c r="H41" s="215"/>
      <c r="I41" s="213" t="s">
        <v>1459</v>
      </c>
      <c r="J41" s="216"/>
      <c r="K41" s="218"/>
      <c r="L41" s="385"/>
    </row>
    <row r="42" spans="1:12" ht="16.5" customHeight="1">
      <c r="A42" s="399" t="s">
        <v>723</v>
      </c>
      <c r="B42" s="212"/>
      <c r="C42" s="212" t="s">
        <v>23</v>
      </c>
      <c r="D42" s="213" t="s">
        <v>24</v>
      </c>
      <c r="E42" s="213" t="s">
        <v>720</v>
      </c>
      <c r="F42" s="215"/>
      <c r="G42" s="204" t="s">
        <v>11</v>
      </c>
      <c r="H42" s="224" t="s">
        <v>721</v>
      </c>
      <c r="I42" s="216"/>
      <c r="J42" s="216"/>
      <c r="K42" s="218" t="s">
        <v>722</v>
      </c>
      <c r="L42" s="385"/>
    </row>
    <row r="43" spans="1:12" ht="16.5" customHeight="1">
      <c r="A43" s="399" t="s">
        <v>726</v>
      </c>
      <c r="B43" s="212"/>
      <c r="C43" s="212" t="s">
        <v>23</v>
      </c>
      <c r="D43" s="213" t="s">
        <v>24</v>
      </c>
      <c r="E43" s="213" t="s">
        <v>724</v>
      </c>
      <c r="F43" s="215"/>
      <c r="G43" s="204" t="s">
        <v>11</v>
      </c>
      <c r="H43" s="225" t="s">
        <v>721</v>
      </c>
      <c r="I43" s="216"/>
      <c r="J43" s="216"/>
      <c r="K43" s="218" t="s">
        <v>725</v>
      </c>
      <c r="L43" s="385"/>
    </row>
    <row r="44" spans="1:12" ht="16.5" customHeight="1">
      <c r="A44" s="399" t="s">
        <v>730</v>
      </c>
      <c r="B44" s="212"/>
      <c r="C44" s="212" t="s">
        <v>23</v>
      </c>
      <c r="D44" s="213" t="s">
        <v>24</v>
      </c>
      <c r="E44" s="213" t="s">
        <v>727</v>
      </c>
      <c r="F44" s="215"/>
      <c r="G44" s="204" t="s">
        <v>11</v>
      </c>
      <c r="H44" s="224" t="s">
        <v>728</v>
      </c>
      <c r="I44" s="213" t="s">
        <v>1458</v>
      </c>
      <c r="J44" s="221"/>
      <c r="K44" s="218" t="s">
        <v>729</v>
      </c>
      <c r="L44" s="385"/>
    </row>
    <row r="45" spans="1:12" ht="16.5" customHeight="1">
      <c r="A45" s="399" t="s">
        <v>734</v>
      </c>
      <c r="B45" s="212"/>
      <c r="C45" s="212" t="s">
        <v>23</v>
      </c>
      <c r="D45" s="213" t="s">
        <v>24</v>
      </c>
      <c r="E45" s="213" t="s">
        <v>731</v>
      </c>
      <c r="F45" s="215"/>
      <c r="G45" s="204" t="s">
        <v>11</v>
      </c>
      <c r="H45" s="225" t="s">
        <v>732</v>
      </c>
      <c r="I45" s="216"/>
      <c r="J45" s="216"/>
      <c r="K45" s="218" t="s">
        <v>733</v>
      </c>
      <c r="L45" s="385"/>
    </row>
    <row r="46" spans="1:12" ht="16.5" customHeight="1">
      <c r="A46" s="399" t="s">
        <v>735</v>
      </c>
      <c r="B46" s="212"/>
      <c r="C46" s="212" t="s">
        <v>23</v>
      </c>
      <c r="D46" s="213" t="s">
        <v>24</v>
      </c>
      <c r="E46" s="213" t="s">
        <v>2217</v>
      </c>
      <c r="F46" s="215"/>
      <c r="G46" s="25" t="s">
        <v>6</v>
      </c>
      <c r="H46" s="215"/>
      <c r="I46" s="215"/>
      <c r="J46" s="216"/>
      <c r="K46" s="218" t="s">
        <v>1332</v>
      </c>
      <c r="L46" s="385"/>
    </row>
    <row r="47" spans="1:12" ht="16.5" customHeight="1">
      <c r="A47" s="399" t="s">
        <v>739</v>
      </c>
      <c r="B47" s="212"/>
      <c r="C47" s="212" t="s">
        <v>23</v>
      </c>
      <c r="D47" s="213" t="s">
        <v>24</v>
      </c>
      <c r="E47" s="213" t="s">
        <v>736</v>
      </c>
      <c r="F47" s="212" t="s">
        <v>737</v>
      </c>
      <c r="G47" s="204" t="s">
        <v>11</v>
      </c>
      <c r="H47" s="226"/>
      <c r="I47" s="216"/>
      <c r="J47" s="216"/>
      <c r="K47" s="218" t="s">
        <v>1254</v>
      </c>
      <c r="L47" s="385"/>
    </row>
    <row r="48" spans="1:12" ht="16.5" customHeight="1">
      <c r="A48" s="399" t="s">
        <v>742</v>
      </c>
      <c r="B48" s="212"/>
      <c r="C48" s="212" t="s">
        <v>23</v>
      </c>
      <c r="D48" s="213" t="s">
        <v>740</v>
      </c>
      <c r="E48" s="213" t="s">
        <v>741</v>
      </c>
      <c r="F48" s="215"/>
      <c r="G48" s="204" t="s">
        <v>11</v>
      </c>
      <c r="H48" s="226"/>
      <c r="I48" s="215"/>
      <c r="J48" s="216"/>
      <c r="K48" s="218" t="s">
        <v>1253</v>
      </c>
      <c r="L48" s="385"/>
    </row>
    <row r="49" spans="1:12" ht="16.5" customHeight="1">
      <c r="A49" s="399" t="s">
        <v>744</v>
      </c>
      <c r="B49" s="212"/>
      <c r="C49" s="212" t="s">
        <v>23</v>
      </c>
      <c r="D49" s="213" t="s">
        <v>743</v>
      </c>
      <c r="E49" s="213" t="s">
        <v>741</v>
      </c>
      <c r="F49" s="215"/>
      <c r="G49" s="204" t="s">
        <v>11</v>
      </c>
      <c r="H49" s="226"/>
      <c r="I49" s="215"/>
      <c r="J49" s="216"/>
      <c r="K49" s="218" t="s">
        <v>1227</v>
      </c>
      <c r="L49" s="385"/>
    </row>
    <row r="50" spans="1:12" ht="16.5" customHeight="1">
      <c r="A50" s="399" t="s">
        <v>747</v>
      </c>
      <c r="B50" s="212"/>
      <c r="C50" s="212" t="s">
        <v>23</v>
      </c>
      <c r="D50" s="213" t="s">
        <v>740</v>
      </c>
      <c r="E50" s="213" t="s">
        <v>745</v>
      </c>
      <c r="F50" s="212" t="s">
        <v>746</v>
      </c>
      <c r="G50" s="204" t="s">
        <v>11</v>
      </c>
      <c r="H50" s="215"/>
      <c r="I50" s="215"/>
      <c r="J50" s="216"/>
      <c r="K50" s="218" t="s">
        <v>1267</v>
      </c>
      <c r="L50" s="385"/>
    </row>
    <row r="51" spans="1:12" ht="16.5" customHeight="1">
      <c r="A51" s="399" t="s">
        <v>749</v>
      </c>
      <c r="B51" s="212"/>
      <c r="C51" s="212" t="s">
        <v>23</v>
      </c>
      <c r="D51" s="213" t="s">
        <v>740</v>
      </c>
      <c r="E51" s="213" t="s">
        <v>748</v>
      </c>
      <c r="F51" s="212" t="s">
        <v>746</v>
      </c>
      <c r="G51" s="204" t="s">
        <v>11</v>
      </c>
      <c r="H51" s="215"/>
      <c r="I51" s="216"/>
      <c r="J51" s="216"/>
      <c r="K51" s="218"/>
      <c r="L51" s="385"/>
    </row>
    <row r="52" spans="1:12" ht="16.5" customHeight="1">
      <c r="A52" s="399" t="s">
        <v>751</v>
      </c>
      <c r="B52" s="212"/>
      <c r="C52" s="212" t="s">
        <v>23</v>
      </c>
      <c r="D52" s="213" t="s">
        <v>740</v>
      </c>
      <c r="E52" s="213" t="s">
        <v>750</v>
      </c>
      <c r="F52" s="212" t="s">
        <v>412</v>
      </c>
      <c r="G52" s="204" t="s">
        <v>11</v>
      </c>
      <c r="H52" s="215"/>
      <c r="I52" s="216"/>
      <c r="J52" s="216"/>
      <c r="K52" s="218"/>
      <c r="L52" s="385"/>
    </row>
    <row r="53" spans="1:12" ht="16.5" customHeight="1">
      <c r="A53" s="399" t="s">
        <v>754</v>
      </c>
      <c r="B53" s="212"/>
      <c r="C53" s="212" t="s">
        <v>23</v>
      </c>
      <c r="D53" s="213" t="s">
        <v>740</v>
      </c>
      <c r="E53" s="213" t="s">
        <v>752</v>
      </c>
      <c r="F53" s="212" t="s">
        <v>753</v>
      </c>
      <c r="G53" s="204" t="s">
        <v>11</v>
      </c>
      <c r="H53" s="215"/>
      <c r="I53" s="216"/>
      <c r="J53" s="216"/>
      <c r="K53" s="218"/>
      <c r="L53" s="385"/>
    </row>
    <row r="54" spans="1:12" ht="16.5" customHeight="1">
      <c r="A54" s="399" t="s">
        <v>756</v>
      </c>
      <c r="B54" s="212"/>
      <c r="C54" s="212" t="s">
        <v>23</v>
      </c>
      <c r="D54" s="213" t="s">
        <v>740</v>
      </c>
      <c r="E54" s="213" t="s">
        <v>755</v>
      </c>
      <c r="F54" s="212" t="s">
        <v>753</v>
      </c>
      <c r="G54" s="204" t="s">
        <v>11</v>
      </c>
      <c r="H54" s="215"/>
      <c r="I54" s="216"/>
      <c r="J54" s="216"/>
      <c r="K54" s="218"/>
      <c r="L54" s="385"/>
    </row>
    <row r="55" spans="1:12" ht="16.5" customHeight="1">
      <c r="A55" s="399" t="s">
        <v>758</v>
      </c>
      <c r="B55" s="212"/>
      <c r="C55" s="212" t="s">
        <v>23</v>
      </c>
      <c r="D55" s="213" t="s">
        <v>740</v>
      </c>
      <c r="E55" s="213" t="s">
        <v>757</v>
      </c>
      <c r="F55" s="212" t="s">
        <v>753</v>
      </c>
      <c r="G55" s="204" t="s">
        <v>11</v>
      </c>
      <c r="H55" s="215"/>
      <c r="I55" s="216"/>
      <c r="J55" s="216"/>
      <c r="K55" s="218"/>
      <c r="L55" s="385"/>
    </row>
    <row r="56" spans="1:12" ht="16.5" customHeight="1">
      <c r="A56" s="399" t="s">
        <v>761</v>
      </c>
      <c r="B56" s="212"/>
      <c r="C56" s="212" t="s">
        <v>23</v>
      </c>
      <c r="D56" s="213" t="s">
        <v>743</v>
      </c>
      <c r="E56" s="213" t="s">
        <v>759</v>
      </c>
      <c r="F56" s="212" t="s">
        <v>760</v>
      </c>
      <c r="G56" s="204" t="s">
        <v>11</v>
      </c>
      <c r="H56" s="215"/>
      <c r="I56" s="216"/>
      <c r="J56" s="216"/>
      <c r="K56" s="218"/>
      <c r="L56" s="385"/>
    </row>
    <row r="57" spans="1:12" ht="16.5" customHeight="1">
      <c r="A57" s="399" t="s">
        <v>764</v>
      </c>
      <c r="B57" s="212"/>
      <c r="C57" s="212" t="s">
        <v>23</v>
      </c>
      <c r="D57" s="213" t="s">
        <v>743</v>
      </c>
      <c r="E57" s="213" t="s">
        <v>762</v>
      </c>
      <c r="F57" s="212" t="s">
        <v>763</v>
      </c>
      <c r="G57" s="204" t="s">
        <v>11</v>
      </c>
      <c r="H57" s="215"/>
      <c r="I57" s="216"/>
      <c r="J57" s="216"/>
      <c r="K57" s="218"/>
      <c r="L57" s="385"/>
    </row>
    <row r="58" spans="1:12" ht="16.5" customHeight="1">
      <c r="A58" s="399" t="s">
        <v>766</v>
      </c>
      <c r="B58" s="212"/>
      <c r="C58" s="212" t="s">
        <v>23</v>
      </c>
      <c r="D58" s="213" t="s">
        <v>743</v>
      </c>
      <c r="E58" s="213" t="s">
        <v>765</v>
      </c>
      <c r="F58" s="212" t="s">
        <v>763</v>
      </c>
      <c r="G58" s="204" t="s">
        <v>11</v>
      </c>
      <c r="H58" s="215"/>
      <c r="I58" s="216"/>
      <c r="J58" s="216"/>
      <c r="K58" s="218"/>
      <c r="L58" s="385"/>
    </row>
    <row r="59" spans="1:12" ht="16.5" customHeight="1">
      <c r="A59" s="399" t="s">
        <v>768</v>
      </c>
      <c r="B59" s="212"/>
      <c r="C59" s="212" t="s">
        <v>23</v>
      </c>
      <c r="D59" s="213" t="s">
        <v>743</v>
      </c>
      <c r="E59" s="213" t="s">
        <v>767</v>
      </c>
      <c r="F59" s="212" t="s">
        <v>763</v>
      </c>
      <c r="G59" s="204" t="s">
        <v>11</v>
      </c>
      <c r="H59" s="215"/>
      <c r="I59" s="216"/>
      <c r="J59" s="216"/>
      <c r="K59" s="218"/>
      <c r="L59" s="385"/>
    </row>
    <row r="60" spans="1:12" ht="16.5" customHeight="1">
      <c r="A60" s="399" t="s">
        <v>770</v>
      </c>
      <c r="B60" s="212"/>
      <c r="C60" s="212" t="s">
        <v>23</v>
      </c>
      <c r="D60" s="213" t="s">
        <v>743</v>
      </c>
      <c r="E60" s="213" t="s">
        <v>752</v>
      </c>
      <c r="F60" s="212" t="s">
        <v>769</v>
      </c>
      <c r="G60" s="204" t="s">
        <v>11</v>
      </c>
      <c r="H60" s="215"/>
      <c r="I60" s="216"/>
      <c r="J60" s="216"/>
      <c r="K60" s="218"/>
      <c r="L60" s="385"/>
    </row>
    <row r="61" spans="1:12" ht="16.5" customHeight="1">
      <c r="A61" s="399" t="s">
        <v>771</v>
      </c>
      <c r="B61" s="212"/>
      <c r="C61" s="212" t="s">
        <v>23</v>
      </c>
      <c r="D61" s="213" t="s">
        <v>743</v>
      </c>
      <c r="E61" s="213" t="s">
        <v>755</v>
      </c>
      <c r="F61" s="212" t="s">
        <v>769</v>
      </c>
      <c r="G61" s="204" t="s">
        <v>11</v>
      </c>
      <c r="H61" s="215"/>
      <c r="I61" s="216"/>
      <c r="J61" s="216"/>
      <c r="K61" s="218"/>
      <c r="L61" s="385"/>
    </row>
    <row r="62" spans="1:12" ht="16.5" customHeight="1">
      <c r="A62" s="399" t="s">
        <v>772</v>
      </c>
      <c r="B62" s="212"/>
      <c r="C62" s="212" t="s">
        <v>23</v>
      </c>
      <c r="D62" s="213" t="s">
        <v>743</v>
      </c>
      <c r="E62" s="213" t="s">
        <v>757</v>
      </c>
      <c r="F62" s="212" t="s">
        <v>769</v>
      </c>
      <c r="G62" s="204" t="s">
        <v>11</v>
      </c>
      <c r="H62" s="215"/>
      <c r="I62" s="216"/>
      <c r="J62" s="216"/>
      <c r="K62" s="218"/>
      <c r="L62" s="385"/>
    </row>
    <row r="63" spans="1:12" ht="16.5" customHeight="1">
      <c r="A63" s="399" t="s">
        <v>774</v>
      </c>
      <c r="B63" s="212"/>
      <c r="C63" s="212" t="s">
        <v>23</v>
      </c>
      <c r="D63" s="213" t="s">
        <v>740</v>
      </c>
      <c r="E63" s="213" t="s">
        <v>773</v>
      </c>
      <c r="F63" s="215"/>
      <c r="G63" s="204" t="s">
        <v>11</v>
      </c>
      <c r="H63" s="226"/>
      <c r="I63" s="216"/>
      <c r="J63" s="216"/>
      <c r="K63" s="218" t="s">
        <v>1268</v>
      </c>
      <c r="L63" s="385"/>
    </row>
    <row r="64" spans="1:12" ht="16.5" customHeight="1">
      <c r="A64" s="399" t="s">
        <v>775</v>
      </c>
      <c r="B64" s="212"/>
      <c r="C64" s="212" t="s">
        <v>23</v>
      </c>
      <c r="D64" s="213" t="s">
        <v>743</v>
      </c>
      <c r="E64" s="213" t="s">
        <v>773</v>
      </c>
      <c r="F64" s="215"/>
      <c r="G64" s="204" t="s">
        <v>11</v>
      </c>
      <c r="H64" s="226"/>
      <c r="I64" s="216"/>
      <c r="J64" s="216"/>
      <c r="K64" s="218" t="s">
        <v>1269</v>
      </c>
      <c r="L64" s="385"/>
    </row>
    <row r="65" spans="1:12" ht="18" customHeight="1">
      <c r="A65" s="399" t="s">
        <v>778</v>
      </c>
      <c r="B65" s="212"/>
      <c r="C65" s="212" t="s">
        <v>23</v>
      </c>
      <c r="D65" s="213" t="s">
        <v>776</v>
      </c>
      <c r="E65" s="213" t="s">
        <v>777</v>
      </c>
      <c r="F65" s="215"/>
      <c r="G65" s="204" t="s">
        <v>11</v>
      </c>
      <c r="H65" s="227"/>
      <c r="I65" s="228"/>
      <c r="J65" s="217"/>
      <c r="K65" s="218" t="s">
        <v>1270</v>
      </c>
      <c r="L65" s="385"/>
    </row>
    <row r="66" spans="1:12" ht="18" customHeight="1">
      <c r="A66" s="399" t="s">
        <v>780</v>
      </c>
      <c r="B66" s="212"/>
      <c r="C66" s="212" t="s">
        <v>23</v>
      </c>
      <c r="D66" s="213" t="s">
        <v>776</v>
      </c>
      <c r="E66" s="213" t="s">
        <v>779</v>
      </c>
      <c r="F66" s="215"/>
      <c r="G66" s="204" t="s">
        <v>11</v>
      </c>
      <c r="H66" s="227"/>
      <c r="I66" s="228"/>
      <c r="J66" s="217"/>
      <c r="K66" s="218" t="s">
        <v>1255</v>
      </c>
      <c r="L66" s="385"/>
    </row>
    <row r="67" spans="1:12" ht="18" customHeight="1">
      <c r="A67" s="399" t="s">
        <v>781</v>
      </c>
      <c r="B67" s="212"/>
      <c r="C67" s="212" t="s">
        <v>23</v>
      </c>
      <c r="D67" s="213" t="s">
        <v>776</v>
      </c>
      <c r="E67" s="213" t="s">
        <v>773</v>
      </c>
      <c r="F67" s="215"/>
      <c r="G67" s="204" t="s">
        <v>11</v>
      </c>
      <c r="H67" s="227"/>
      <c r="I67" s="228"/>
      <c r="J67" s="217"/>
      <c r="K67" s="218" t="s">
        <v>1228</v>
      </c>
      <c r="L67" s="385"/>
    </row>
    <row r="68" spans="1:12" ht="18" customHeight="1">
      <c r="A68" s="399" t="s">
        <v>785</v>
      </c>
      <c r="B68" s="212"/>
      <c r="C68" s="212" t="s">
        <v>23</v>
      </c>
      <c r="D68" s="213" t="s">
        <v>1480</v>
      </c>
      <c r="E68" s="220" t="s">
        <v>782</v>
      </c>
      <c r="F68" s="212" t="s">
        <v>783</v>
      </c>
      <c r="G68" s="204" t="s">
        <v>11</v>
      </c>
      <c r="H68" s="227"/>
      <c r="I68" s="213" t="s">
        <v>784</v>
      </c>
      <c r="J68" s="217"/>
      <c r="K68" s="222" t="s">
        <v>1481</v>
      </c>
      <c r="L68" s="385"/>
    </row>
    <row r="69" spans="1:12" ht="18" customHeight="1">
      <c r="A69" s="399" t="s">
        <v>787</v>
      </c>
      <c r="B69" s="212"/>
      <c r="C69" s="212" t="s">
        <v>23</v>
      </c>
      <c r="D69" s="213" t="s">
        <v>1864</v>
      </c>
      <c r="E69" s="220" t="s">
        <v>2064</v>
      </c>
      <c r="F69" s="229" t="s">
        <v>2065</v>
      </c>
      <c r="G69" s="204" t="s">
        <v>11</v>
      </c>
      <c r="H69" s="230" t="s">
        <v>786</v>
      </c>
      <c r="I69" s="228"/>
      <c r="J69" s="217"/>
      <c r="K69" s="231" t="s">
        <v>1402</v>
      </c>
      <c r="L69" s="385"/>
    </row>
    <row r="70" spans="1:12" ht="18" customHeight="1">
      <c r="A70" s="399" t="s">
        <v>789</v>
      </c>
      <c r="B70" s="212"/>
      <c r="C70" s="212" t="s">
        <v>23</v>
      </c>
      <c r="D70" s="213" t="s">
        <v>776</v>
      </c>
      <c r="E70" s="220" t="s">
        <v>788</v>
      </c>
      <c r="F70" s="229" t="s">
        <v>89</v>
      </c>
      <c r="G70" s="204" t="s">
        <v>11</v>
      </c>
      <c r="H70" s="227"/>
      <c r="I70" s="228"/>
      <c r="J70" s="217"/>
      <c r="K70" s="222" t="s">
        <v>1403</v>
      </c>
      <c r="L70" s="385"/>
    </row>
    <row r="71" spans="1:12" ht="18" customHeight="1">
      <c r="A71" s="399" t="s">
        <v>792</v>
      </c>
      <c r="B71" s="212"/>
      <c r="C71" s="212" t="s">
        <v>23</v>
      </c>
      <c r="D71" s="213" t="s">
        <v>776</v>
      </c>
      <c r="E71" s="213" t="s">
        <v>790</v>
      </c>
      <c r="F71" s="229" t="s">
        <v>791</v>
      </c>
      <c r="G71" s="204" t="s">
        <v>11</v>
      </c>
      <c r="H71" s="227"/>
      <c r="I71" s="228"/>
      <c r="J71" s="217"/>
      <c r="K71" s="847" t="s">
        <v>1224</v>
      </c>
      <c r="L71" s="385"/>
    </row>
    <row r="72" spans="1:12" ht="16.5" customHeight="1">
      <c r="A72" s="399" t="s">
        <v>795</v>
      </c>
      <c r="B72" s="212"/>
      <c r="C72" s="212" t="s">
        <v>23</v>
      </c>
      <c r="D72" s="213" t="s">
        <v>776</v>
      </c>
      <c r="E72" s="213" t="s">
        <v>793</v>
      </c>
      <c r="F72" s="229" t="s">
        <v>794</v>
      </c>
      <c r="G72" s="204" t="s">
        <v>11</v>
      </c>
      <c r="H72" s="215"/>
      <c r="I72" s="216"/>
      <c r="J72" s="216"/>
      <c r="K72" s="847"/>
      <c r="L72" s="385"/>
    </row>
    <row r="73" spans="1:12" ht="16.5" customHeight="1">
      <c r="A73" s="399" t="s">
        <v>797</v>
      </c>
      <c r="B73" s="212"/>
      <c r="C73" s="212" t="s">
        <v>23</v>
      </c>
      <c r="D73" s="213" t="s">
        <v>776</v>
      </c>
      <c r="E73" s="213" t="s">
        <v>796</v>
      </c>
      <c r="F73" s="229" t="s">
        <v>794</v>
      </c>
      <c r="G73" s="204" t="s">
        <v>11</v>
      </c>
      <c r="H73" s="215"/>
      <c r="I73" s="216"/>
      <c r="J73" s="216"/>
      <c r="K73" s="847"/>
      <c r="L73" s="385"/>
    </row>
    <row r="74" spans="1:12" ht="16.5" customHeight="1">
      <c r="A74" s="399" t="s">
        <v>799</v>
      </c>
      <c r="B74" s="212"/>
      <c r="C74" s="212" t="s">
        <v>23</v>
      </c>
      <c r="D74" s="213" t="s">
        <v>776</v>
      </c>
      <c r="E74" s="213" t="s">
        <v>798</v>
      </c>
      <c r="F74" s="229" t="s">
        <v>794</v>
      </c>
      <c r="G74" s="204" t="s">
        <v>11</v>
      </c>
      <c r="H74" s="215"/>
      <c r="I74" s="216"/>
      <c r="J74" s="216"/>
      <c r="K74" s="847"/>
      <c r="L74" s="385"/>
    </row>
    <row r="75" spans="1:12" ht="16.5" customHeight="1">
      <c r="A75" s="399" t="s">
        <v>801</v>
      </c>
      <c r="B75" s="212"/>
      <c r="C75" s="212" t="s">
        <v>23</v>
      </c>
      <c r="D75" s="213" t="s">
        <v>1640</v>
      </c>
      <c r="E75" s="213" t="s">
        <v>1643</v>
      </c>
      <c r="F75" s="229" t="s">
        <v>1638</v>
      </c>
      <c r="G75" s="204" t="s">
        <v>11</v>
      </c>
      <c r="H75" s="215"/>
      <c r="I75" s="216"/>
      <c r="J75" s="216"/>
      <c r="K75" s="847"/>
      <c r="L75" s="385"/>
    </row>
    <row r="76" spans="1:12" ht="16.5" customHeight="1">
      <c r="A76" s="399" t="s">
        <v>803</v>
      </c>
      <c r="B76" s="212"/>
      <c r="C76" s="212" t="s">
        <v>23</v>
      </c>
      <c r="D76" s="213" t="s">
        <v>776</v>
      </c>
      <c r="E76" s="213" t="s">
        <v>802</v>
      </c>
      <c r="F76" s="229" t="s">
        <v>1638</v>
      </c>
      <c r="G76" s="204" t="s">
        <v>11</v>
      </c>
      <c r="H76" s="215"/>
      <c r="I76" s="216"/>
      <c r="J76" s="216"/>
      <c r="K76" s="847"/>
      <c r="L76" s="385"/>
    </row>
    <row r="77" spans="1:12" ht="16.5" customHeight="1">
      <c r="A77" s="399" t="s">
        <v>805</v>
      </c>
      <c r="B77" s="212"/>
      <c r="C77" s="212" t="s">
        <v>23</v>
      </c>
      <c r="D77" s="213" t="s">
        <v>776</v>
      </c>
      <c r="E77" s="213" t="s">
        <v>804</v>
      </c>
      <c r="F77" s="229" t="s">
        <v>1638</v>
      </c>
      <c r="G77" s="204" t="s">
        <v>11</v>
      </c>
      <c r="H77" s="215"/>
      <c r="I77" s="216"/>
      <c r="J77" s="216"/>
      <c r="K77" s="847"/>
      <c r="L77" s="385"/>
    </row>
    <row r="78" spans="1:12" ht="16.5" customHeight="1">
      <c r="A78" s="399" t="s">
        <v>808</v>
      </c>
      <c r="B78" s="212"/>
      <c r="C78" s="212" t="s">
        <v>23</v>
      </c>
      <c r="D78" s="213" t="s">
        <v>776</v>
      </c>
      <c r="E78" s="213" t="s">
        <v>806</v>
      </c>
      <c r="F78" s="229" t="s">
        <v>807</v>
      </c>
      <c r="G78" s="204" t="s">
        <v>11</v>
      </c>
      <c r="H78" s="215"/>
      <c r="I78" s="216"/>
      <c r="J78" s="216"/>
      <c r="K78" s="847"/>
      <c r="L78" s="385"/>
    </row>
    <row r="79" spans="1:12" ht="16.5" customHeight="1">
      <c r="A79" s="399" t="s">
        <v>810</v>
      </c>
      <c r="B79" s="212"/>
      <c r="C79" s="212" t="s">
        <v>23</v>
      </c>
      <c r="D79" s="213" t="s">
        <v>63</v>
      </c>
      <c r="E79" s="213" t="s">
        <v>3123</v>
      </c>
      <c r="F79" s="212" t="s">
        <v>809</v>
      </c>
      <c r="G79" s="204" t="s">
        <v>11</v>
      </c>
      <c r="H79" s="215"/>
      <c r="I79" s="213" t="s">
        <v>129</v>
      </c>
      <c r="J79" s="216"/>
      <c r="K79" s="847" t="s">
        <v>3110</v>
      </c>
      <c r="L79" s="385"/>
    </row>
    <row r="80" spans="1:12" ht="16.5" customHeight="1">
      <c r="A80" s="399" t="s">
        <v>812</v>
      </c>
      <c r="B80" s="212"/>
      <c r="C80" s="212" t="s">
        <v>23</v>
      </c>
      <c r="D80" s="213" t="s">
        <v>63</v>
      </c>
      <c r="E80" s="213" t="s">
        <v>3122</v>
      </c>
      <c r="F80" s="212" t="s">
        <v>811</v>
      </c>
      <c r="G80" s="204" t="s">
        <v>11</v>
      </c>
      <c r="H80" s="215"/>
      <c r="I80" s="213" t="s">
        <v>132</v>
      </c>
      <c r="J80" s="216"/>
      <c r="K80" s="847"/>
      <c r="L80" s="385"/>
    </row>
    <row r="81" spans="1:13" ht="16.5" customHeight="1">
      <c r="A81" s="399" t="s">
        <v>813</v>
      </c>
      <c r="B81" s="212"/>
      <c r="C81" s="212" t="s">
        <v>23</v>
      </c>
      <c r="D81" s="213" t="s">
        <v>63</v>
      </c>
      <c r="E81" s="213" t="s">
        <v>25</v>
      </c>
      <c r="F81" s="215"/>
      <c r="G81" s="204" t="s">
        <v>11</v>
      </c>
      <c r="H81" s="215"/>
      <c r="I81" s="213" t="s">
        <v>134</v>
      </c>
      <c r="J81" s="216"/>
      <c r="K81" s="847"/>
      <c r="L81" s="385"/>
    </row>
    <row r="82" spans="1:13" ht="16.5" customHeight="1">
      <c r="A82" s="399" t="s">
        <v>816</v>
      </c>
      <c r="B82" s="212"/>
      <c r="C82" s="212" t="s">
        <v>23</v>
      </c>
      <c r="D82" s="213" t="s">
        <v>63</v>
      </c>
      <c r="E82" s="213" t="s">
        <v>814</v>
      </c>
      <c r="F82" s="212" t="s">
        <v>815</v>
      </c>
      <c r="G82" s="204" t="s">
        <v>11</v>
      </c>
      <c r="H82" s="215"/>
      <c r="I82" s="216"/>
      <c r="J82" s="233" t="s">
        <v>3109</v>
      </c>
      <c r="K82" s="847"/>
      <c r="L82" s="385"/>
    </row>
    <row r="83" spans="1:13" ht="16.5" customHeight="1">
      <c r="A83" s="399" t="s">
        <v>819</v>
      </c>
      <c r="B83" s="212"/>
      <c r="C83" s="212" t="s">
        <v>23</v>
      </c>
      <c r="D83" s="213" t="s">
        <v>63</v>
      </c>
      <c r="E83" s="213" t="s">
        <v>817</v>
      </c>
      <c r="F83" s="212" t="s">
        <v>818</v>
      </c>
      <c r="G83" s="204" t="s">
        <v>11</v>
      </c>
      <c r="H83" s="215"/>
      <c r="I83" s="216"/>
      <c r="J83" s="216"/>
      <c r="K83" s="847"/>
      <c r="L83" s="385"/>
    </row>
    <row r="84" spans="1:13" ht="16.5" customHeight="1">
      <c r="A84" s="399" t="s">
        <v>822</v>
      </c>
      <c r="B84" s="212"/>
      <c r="C84" s="212" t="s">
        <v>23</v>
      </c>
      <c r="D84" s="213" t="s">
        <v>63</v>
      </c>
      <c r="E84" s="213" t="s">
        <v>820</v>
      </c>
      <c r="F84" s="212" t="s">
        <v>821</v>
      </c>
      <c r="G84" s="204" t="s">
        <v>11</v>
      </c>
      <c r="H84" s="215"/>
      <c r="I84" s="216"/>
      <c r="J84" s="216"/>
      <c r="K84" s="847"/>
      <c r="L84" s="385"/>
    </row>
    <row r="85" spans="1:13" ht="16.5" customHeight="1">
      <c r="A85" s="399" t="s">
        <v>825</v>
      </c>
      <c r="B85" s="212"/>
      <c r="C85" s="212" t="s">
        <v>23</v>
      </c>
      <c r="D85" s="213" t="s">
        <v>63</v>
      </c>
      <c r="E85" s="213" t="s">
        <v>823</v>
      </c>
      <c r="F85" s="212" t="s">
        <v>824</v>
      </c>
      <c r="G85" s="204" t="s">
        <v>3108</v>
      </c>
      <c r="H85" s="215"/>
      <c r="I85" s="216"/>
      <c r="J85" s="216"/>
      <c r="K85" s="847"/>
      <c r="L85" s="385"/>
    </row>
    <row r="86" spans="1:13" ht="16.5" customHeight="1">
      <c r="A86" s="399" t="s">
        <v>828</v>
      </c>
      <c r="B86" s="212"/>
      <c r="C86" s="212" t="s">
        <v>23</v>
      </c>
      <c r="D86" s="213" t="s">
        <v>63</v>
      </c>
      <c r="E86" s="213" t="s">
        <v>826</v>
      </c>
      <c r="F86" s="212" t="s">
        <v>827</v>
      </c>
      <c r="G86" s="204" t="s">
        <v>11</v>
      </c>
      <c r="H86" s="215"/>
      <c r="I86" s="216"/>
      <c r="J86" s="216"/>
      <c r="K86" s="847"/>
      <c r="L86" s="385"/>
    </row>
    <row r="87" spans="1:13" ht="16.5" customHeight="1">
      <c r="A87" s="399" t="s">
        <v>829</v>
      </c>
      <c r="B87" s="212"/>
      <c r="C87" s="212" t="s">
        <v>23</v>
      </c>
      <c r="D87" s="213" t="s">
        <v>63</v>
      </c>
      <c r="E87" s="213" t="s">
        <v>3214</v>
      </c>
      <c r="F87" s="212" t="s">
        <v>164</v>
      </c>
      <c r="G87" s="204" t="s">
        <v>11</v>
      </c>
      <c r="H87" s="215"/>
      <c r="I87" s="216"/>
      <c r="J87" s="216"/>
      <c r="K87" s="847"/>
      <c r="L87" s="385"/>
    </row>
    <row r="88" spans="1:13" ht="16.5" customHeight="1">
      <c r="A88" s="399" t="s">
        <v>832</v>
      </c>
      <c r="B88" s="212"/>
      <c r="C88" s="212" t="s">
        <v>23</v>
      </c>
      <c r="D88" s="213" t="s">
        <v>63</v>
      </c>
      <c r="E88" s="213" t="s">
        <v>830</v>
      </c>
      <c r="F88" s="212" t="s">
        <v>831</v>
      </c>
      <c r="G88" s="204" t="s">
        <v>11</v>
      </c>
      <c r="H88" s="215"/>
      <c r="I88" s="216"/>
      <c r="J88" s="216"/>
      <c r="K88" s="847"/>
      <c r="L88" s="385"/>
    </row>
    <row r="89" spans="1:13" ht="16.5" customHeight="1">
      <c r="A89" s="399" t="s">
        <v>835</v>
      </c>
      <c r="B89" s="212"/>
      <c r="C89" s="212" t="s">
        <v>23</v>
      </c>
      <c r="D89" s="213" t="s">
        <v>63</v>
      </c>
      <c r="E89" s="213" t="s">
        <v>833</v>
      </c>
      <c r="F89" s="212" t="s">
        <v>834</v>
      </c>
      <c r="G89" s="204" t="s">
        <v>11</v>
      </c>
      <c r="H89" s="215"/>
      <c r="I89" s="216"/>
      <c r="J89" s="216"/>
      <c r="K89" s="847"/>
      <c r="L89" s="385"/>
    </row>
    <row r="90" spans="1:13" ht="16.5" customHeight="1">
      <c r="A90" s="399" t="s">
        <v>837</v>
      </c>
      <c r="B90" s="212"/>
      <c r="C90" s="212" t="s">
        <v>23</v>
      </c>
      <c r="D90" s="213" t="s">
        <v>170</v>
      </c>
      <c r="E90" s="213" t="s">
        <v>836</v>
      </c>
      <c r="F90" s="215"/>
      <c r="G90" s="204" t="s">
        <v>11</v>
      </c>
      <c r="H90" s="215"/>
      <c r="I90" s="216"/>
      <c r="J90" s="216"/>
      <c r="K90" s="218" t="s">
        <v>1902</v>
      </c>
      <c r="L90" s="385"/>
    </row>
    <row r="91" spans="1:13" s="110" customFormat="1" ht="16.5" customHeight="1">
      <c r="A91" s="399" t="s">
        <v>838</v>
      </c>
      <c r="B91" s="212"/>
      <c r="C91" s="212" t="s">
        <v>23</v>
      </c>
      <c r="D91" s="234" t="s">
        <v>168</v>
      </c>
      <c r="E91" s="213" t="s">
        <v>2296</v>
      </c>
      <c r="F91" s="651" t="s">
        <v>2977</v>
      </c>
      <c r="G91" s="204" t="s">
        <v>11</v>
      </c>
      <c r="H91" s="182"/>
      <c r="I91" s="182"/>
      <c r="J91" s="184"/>
      <c r="K91" s="253" t="s">
        <v>3050</v>
      </c>
      <c r="L91" s="181"/>
      <c r="M91" s="109"/>
    </row>
    <row r="92" spans="1:13" s="110" customFormat="1" ht="16.5" customHeight="1">
      <c r="A92" s="399" t="s">
        <v>839</v>
      </c>
      <c r="B92" s="212"/>
      <c r="C92" s="212" t="s">
        <v>23</v>
      </c>
      <c r="D92" s="234" t="s">
        <v>168</v>
      </c>
      <c r="E92" s="234" t="s">
        <v>1285</v>
      </c>
      <c r="F92" s="651" t="s">
        <v>2978</v>
      </c>
      <c r="G92" s="204" t="s">
        <v>11</v>
      </c>
      <c r="H92" s="182"/>
      <c r="I92" s="182"/>
      <c r="J92" s="184"/>
      <c r="K92" s="253" t="s">
        <v>2981</v>
      </c>
      <c r="L92" s="181"/>
      <c r="M92" s="109"/>
    </row>
    <row r="93" spans="1:13" s="110" customFormat="1" ht="16.5" customHeight="1">
      <c r="A93" s="399" t="s">
        <v>840</v>
      </c>
      <c r="B93" s="212"/>
      <c r="C93" s="212" t="s">
        <v>23</v>
      </c>
      <c r="D93" s="234" t="s">
        <v>168</v>
      </c>
      <c r="E93" s="234" t="s">
        <v>1286</v>
      </c>
      <c r="F93" s="182" t="s">
        <v>1727</v>
      </c>
      <c r="G93" s="204" t="s">
        <v>11</v>
      </c>
      <c r="H93" s="182"/>
      <c r="I93" s="182"/>
      <c r="J93" s="184"/>
      <c r="K93" s="253" t="s">
        <v>1743</v>
      </c>
      <c r="L93" s="181"/>
      <c r="M93" s="109"/>
    </row>
    <row r="94" spans="1:13" s="110" customFormat="1" ht="16.5" customHeight="1">
      <c r="A94" s="399" t="s">
        <v>841</v>
      </c>
      <c r="B94" s="212"/>
      <c r="C94" s="212" t="s">
        <v>23</v>
      </c>
      <c r="D94" s="234" t="s">
        <v>168</v>
      </c>
      <c r="E94" s="234" t="s">
        <v>1725</v>
      </c>
      <c r="F94" s="182" t="s">
        <v>1727</v>
      </c>
      <c r="G94" s="204" t="s">
        <v>11</v>
      </c>
      <c r="H94" s="182"/>
      <c r="I94" s="182"/>
      <c r="J94" s="184"/>
      <c r="K94" s="253" t="s">
        <v>1754</v>
      </c>
      <c r="L94" s="181"/>
      <c r="M94" s="109"/>
    </row>
    <row r="95" spans="1:13" s="110" customFormat="1" ht="16.5" customHeight="1">
      <c r="A95" s="399" t="s">
        <v>842</v>
      </c>
      <c r="B95" s="212"/>
      <c r="C95" s="212" t="s">
        <v>23</v>
      </c>
      <c r="D95" s="234" t="s">
        <v>168</v>
      </c>
      <c r="E95" s="234" t="s">
        <v>1726</v>
      </c>
      <c r="F95" s="182" t="s">
        <v>1727</v>
      </c>
      <c r="G95" s="204" t="s">
        <v>11</v>
      </c>
      <c r="H95" s="182"/>
      <c r="I95" s="182"/>
      <c r="J95" s="184"/>
      <c r="K95" s="253" t="s">
        <v>1931</v>
      </c>
      <c r="L95" s="181"/>
      <c r="M95" s="109"/>
    </row>
    <row r="96" spans="1:13" s="110" customFormat="1" ht="16.5" customHeight="1">
      <c r="A96" s="399" t="s">
        <v>843</v>
      </c>
      <c r="B96" s="212"/>
      <c r="C96" s="212" t="s">
        <v>23</v>
      </c>
      <c r="D96" s="234" t="s">
        <v>168</v>
      </c>
      <c r="E96" s="234" t="s">
        <v>1756</v>
      </c>
      <c r="F96" s="182" t="s">
        <v>169</v>
      </c>
      <c r="G96" s="204" t="s">
        <v>11</v>
      </c>
      <c r="H96" s="182"/>
      <c r="I96" s="182"/>
      <c r="J96" s="185" t="s">
        <v>1748</v>
      </c>
      <c r="K96" s="848" t="s">
        <v>2075</v>
      </c>
      <c r="L96" s="181"/>
      <c r="M96" s="109"/>
    </row>
    <row r="97" spans="1:13" s="110" customFormat="1" ht="16.5" customHeight="1">
      <c r="A97" s="399" t="s">
        <v>844</v>
      </c>
      <c r="B97" s="212"/>
      <c r="C97" s="212" t="s">
        <v>23</v>
      </c>
      <c r="D97" s="234" t="s">
        <v>168</v>
      </c>
      <c r="E97" s="234" t="s">
        <v>1757</v>
      </c>
      <c r="F97" s="182" t="s">
        <v>169</v>
      </c>
      <c r="G97" s="204" t="s">
        <v>11</v>
      </c>
      <c r="H97" s="182"/>
      <c r="I97" s="182"/>
      <c r="J97" s="183"/>
      <c r="K97" s="848"/>
      <c r="L97" s="181"/>
      <c r="M97" s="109"/>
    </row>
    <row r="98" spans="1:13" s="110" customFormat="1" ht="16.5" customHeight="1">
      <c r="A98" s="399" t="s">
        <v>845</v>
      </c>
      <c r="B98" s="212"/>
      <c r="C98" s="212" t="s">
        <v>23</v>
      </c>
      <c r="D98" s="234" t="s">
        <v>168</v>
      </c>
      <c r="E98" s="234" t="s">
        <v>1758</v>
      </c>
      <c r="F98" s="182" t="s">
        <v>169</v>
      </c>
      <c r="G98" s="204" t="s">
        <v>11</v>
      </c>
      <c r="H98" s="182"/>
      <c r="I98" s="182"/>
      <c r="J98" s="183"/>
      <c r="K98" s="848"/>
      <c r="L98" s="181"/>
      <c r="M98" s="109"/>
    </row>
    <row r="99" spans="1:13" s="110" customFormat="1" ht="16.5" customHeight="1">
      <c r="A99" s="399" t="s">
        <v>846</v>
      </c>
      <c r="B99" s="212"/>
      <c r="C99" s="212" t="s">
        <v>23</v>
      </c>
      <c r="D99" s="234" t="s">
        <v>168</v>
      </c>
      <c r="E99" s="234" t="s">
        <v>1755</v>
      </c>
      <c r="F99" s="182" t="s">
        <v>169</v>
      </c>
      <c r="G99" s="204" t="s">
        <v>11</v>
      </c>
      <c r="H99" s="182"/>
      <c r="I99" s="182"/>
      <c r="J99" s="183"/>
      <c r="K99" s="848"/>
      <c r="L99" s="181"/>
      <c r="M99" s="109"/>
    </row>
    <row r="100" spans="1:13" s="110" customFormat="1" ht="16.5" customHeight="1">
      <c r="A100" s="399" t="s">
        <v>847</v>
      </c>
      <c r="B100" s="212"/>
      <c r="C100" s="212" t="s">
        <v>23</v>
      </c>
      <c r="D100" s="234" t="s">
        <v>168</v>
      </c>
      <c r="E100" s="234" t="s">
        <v>1759</v>
      </c>
      <c r="F100" s="182" t="s">
        <v>169</v>
      </c>
      <c r="G100" s="204" t="s">
        <v>11</v>
      </c>
      <c r="H100" s="182"/>
      <c r="I100" s="182"/>
      <c r="J100" s="183"/>
      <c r="K100" s="848"/>
      <c r="L100" s="181"/>
      <c r="M100" s="109"/>
    </row>
    <row r="101" spans="1:13" s="110" customFormat="1" ht="16.5" customHeight="1">
      <c r="A101" s="399" t="s">
        <v>848</v>
      </c>
      <c r="B101" s="212"/>
      <c r="C101" s="212" t="s">
        <v>23</v>
      </c>
      <c r="D101" s="234" t="s">
        <v>168</v>
      </c>
      <c r="E101" s="234" t="s">
        <v>1760</v>
      </c>
      <c r="F101" s="182" t="s">
        <v>1727</v>
      </c>
      <c r="G101" s="204" t="s">
        <v>11</v>
      </c>
      <c r="H101" s="182"/>
      <c r="I101" s="182"/>
      <c r="J101" s="183"/>
      <c r="K101" s="848"/>
      <c r="L101" s="181"/>
      <c r="M101" s="109"/>
    </row>
    <row r="102" spans="1:13" s="110" customFormat="1" ht="16.5" customHeight="1">
      <c r="A102" s="399" t="s">
        <v>849</v>
      </c>
      <c r="B102" s="212"/>
      <c r="C102" s="212" t="s">
        <v>23</v>
      </c>
      <c r="D102" s="234" t="s">
        <v>168</v>
      </c>
      <c r="E102" s="234" t="s">
        <v>1288</v>
      </c>
      <c r="F102" s="651" t="s">
        <v>2977</v>
      </c>
      <c r="G102" s="204" t="s">
        <v>11</v>
      </c>
      <c r="H102" s="182"/>
      <c r="I102" s="182"/>
      <c r="J102" s="183"/>
      <c r="K102" s="254" t="s">
        <v>2979</v>
      </c>
      <c r="L102" s="181"/>
      <c r="M102" s="109"/>
    </row>
    <row r="103" spans="1:13" s="110" customFormat="1" ht="16.5" customHeight="1">
      <c r="A103" s="399" t="s">
        <v>850</v>
      </c>
      <c r="B103" s="212"/>
      <c r="C103" s="212" t="s">
        <v>23</v>
      </c>
      <c r="D103" s="234" t="s">
        <v>168</v>
      </c>
      <c r="E103" s="234" t="s">
        <v>1290</v>
      </c>
      <c r="F103" s="651" t="s">
        <v>2747</v>
      </c>
      <c r="G103" s="204" t="s">
        <v>11</v>
      </c>
      <c r="H103" s="182"/>
      <c r="I103" s="182"/>
      <c r="J103" s="183"/>
      <c r="K103" s="253" t="s">
        <v>2980</v>
      </c>
      <c r="L103" s="181"/>
      <c r="M103" s="109"/>
    </row>
    <row r="104" spans="1:13" s="110" customFormat="1" ht="16.5" customHeight="1">
      <c r="A104" s="399" t="s">
        <v>851</v>
      </c>
      <c r="B104" s="212"/>
      <c r="C104" s="212" t="s">
        <v>23</v>
      </c>
      <c r="D104" s="234" t="s">
        <v>168</v>
      </c>
      <c r="E104" s="234" t="s">
        <v>1291</v>
      </c>
      <c r="F104" s="182" t="s">
        <v>1727</v>
      </c>
      <c r="G104" s="204" t="s">
        <v>11</v>
      </c>
      <c r="H104" s="182"/>
      <c r="I104" s="182"/>
      <c r="J104" s="183"/>
      <c r="K104" s="253" t="s">
        <v>1933</v>
      </c>
      <c r="L104" s="181"/>
      <c r="M104" s="109"/>
    </row>
    <row r="105" spans="1:13" s="110" customFormat="1" ht="16.5" customHeight="1">
      <c r="A105" s="399" t="s">
        <v>852</v>
      </c>
      <c r="B105" s="212"/>
      <c r="C105" s="212" t="s">
        <v>23</v>
      </c>
      <c r="D105" s="234" t="s">
        <v>168</v>
      </c>
      <c r="E105" s="234" t="s">
        <v>1728</v>
      </c>
      <c r="F105" s="182" t="s">
        <v>1727</v>
      </c>
      <c r="G105" s="204" t="s">
        <v>11</v>
      </c>
      <c r="H105" s="182"/>
      <c r="I105" s="182"/>
      <c r="J105" s="183"/>
      <c r="K105" s="253" t="s">
        <v>1861</v>
      </c>
      <c r="L105" s="181"/>
      <c r="M105" s="109"/>
    </row>
    <row r="106" spans="1:13" s="110" customFormat="1" ht="16.5" customHeight="1">
      <c r="A106" s="399" t="s">
        <v>853</v>
      </c>
      <c r="B106" s="212"/>
      <c r="C106" s="212" t="s">
        <v>23</v>
      </c>
      <c r="D106" s="234" t="s">
        <v>168</v>
      </c>
      <c r="E106" s="234" t="s">
        <v>1729</v>
      </c>
      <c r="F106" s="182" t="s">
        <v>1727</v>
      </c>
      <c r="G106" s="204" t="s">
        <v>11</v>
      </c>
      <c r="H106" s="182"/>
      <c r="I106" s="182"/>
      <c r="J106" s="183"/>
      <c r="K106" s="253" t="s">
        <v>1935</v>
      </c>
      <c r="L106" s="181"/>
      <c r="M106" s="109"/>
    </row>
    <row r="107" spans="1:13" s="110" customFormat="1" ht="16.5" customHeight="1">
      <c r="A107" s="399" t="s">
        <v>854</v>
      </c>
      <c r="B107" s="212"/>
      <c r="C107" s="212" t="s">
        <v>23</v>
      </c>
      <c r="D107" s="234" t="s">
        <v>168</v>
      </c>
      <c r="E107" s="234" t="s">
        <v>1761</v>
      </c>
      <c r="F107" s="182" t="s">
        <v>169</v>
      </c>
      <c r="G107" s="204" t="s">
        <v>11</v>
      </c>
      <c r="H107" s="182"/>
      <c r="I107" s="182"/>
      <c r="J107" s="183"/>
      <c r="K107" s="848" t="s">
        <v>1747</v>
      </c>
      <c r="L107" s="181"/>
      <c r="M107" s="109"/>
    </row>
    <row r="108" spans="1:13" s="110" customFormat="1" ht="16.5" customHeight="1">
      <c r="A108" s="399" t="s">
        <v>856</v>
      </c>
      <c r="B108" s="212"/>
      <c r="C108" s="212" t="s">
        <v>23</v>
      </c>
      <c r="D108" s="234" t="s">
        <v>168</v>
      </c>
      <c r="E108" s="234" t="s">
        <v>1762</v>
      </c>
      <c r="F108" s="182" t="s">
        <v>169</v>
      </c>
      <c r="G108" s="204" t="s">
        <v>11</v>
      </c>
      <c r="H108" s="182"/>
      <c r="I108" s="182"/>
      <c r="J108" s="183"/>
      <c r="K108" s="848"/>
      <c r="L108" s="181"/>
      <c r="M108" s="109"/>
    </row>
    <row r="109" spans="1:13" s="110" customFormat="1" ht="16.5" customHeight="1">
      <c r="A109" s="399" t="s">
        <v>859</v>
      </c>
      <c r="B109" s="212"/>
      <c r="C109" s="212" t="s">
        <v>23</v>
      </c>
      <c r="D109" s="234" t="s">
        <v>168</v>
      </c>
      <c r="E109" s="234" t="s">
        <v>1763</v>
      </c>
      <c r="F109" s="182" t="s">
        <v>169</v>
      </c>
      <c r="G109" s="204" t="s">
        <v>11</v>
      </c>
      <c r="H109" s="182"/>
      <c r="I109" s="182"/>
      <c r="J109" s="183"/>
      <c r="K109" s="848"/>
      <c r="L109" s="181"/>
      <c r="M109" s="109"/>
    </row>
    <row r="110" spans="1:13" s="110" customFormat="1" ht="16.5" customHeight="1">
      <c r="A110" s="399" t="s">
        <v>861</v>
      </c>
      <c r="B110" s="212"/>
      <c r="C110" s="212" t="s">
        <v>23</v>
      </c>
      <c r="D110" s="234" t="s">
        <v>168</v>
      </c>
      <c r="E110" s="234" t="s">
        <v>1764</v>
      </c>
      <c r="F110" s="182" t="s">
        <v>169</v>
      </c>
      <c r="G110" s="204" t="s">
        <v>11</v>
      </c>
      <c r="H110" s="182"/>
      <c r="I110" s="182"/>
      <c r="J110" s="185"/>
      <c r="K110" s="848"/>
      <c r="L110" s="181"/>
      <c r="M110" s="109"/>
    </row>
    <row r="111" spans="1:13" s="110" customFormat="1" ht="16.5" customHeight="1">
      <c r="A111" s="399" t="s">
        <v>862</v>
      </c>
      <c r="B111" s="212"/>
      <c r="C111" s="212" t="s">
        <v>23</v>
      </c>
      <c r="D111" s="234" t="s">
        <v>168</v>
      </c>
      <c r="E111" s="234" t="s">
        <v>1765</v>
      </c>
      <c r="F111" s="182" t="s">
        <v>169</v>
      </c>
      <c r="G111" s="204" t="s">
        <v>11</v>
      </c>
      <c r="H111" s="182"/>
      <c r="I111" s="182"/>
      <c r="J111" s="185"/>
      <c r="K111" s="848"/>
      <c r="L111" s="181"/>
      <c r="M111" s="109"/>
    </row>
    <row r="112" spans="1:13" s="110" customFormat="1" ht="16.5" customHeight="1">
      <c r="A112" s="399" t="s">
        <v>863</v>
      </c>
      <c r="B112" s="212"/>
      <c r="C112" s="212" t="s">
        <v>23</v>
      </c>
      <c r="D112" s="234" t="s">
        <v>168</v>
      </c>
      <c r="E112" s="234" t="s">
        <v>1766</v>
      </c>
      <c r="F112" s="182" t="s">
        <v>1727</v>
      </c>
      <c r="G112" s="204" t="s">
        <v>11</v>
      </c>
      <c r="H112" s="182"/>
      <c r="I112" s="182"/>
      <c r="J112" s="185"/>
      <c r="K112" s="848"/>
      <c r="L112" s="181"/>
      <c r="M112" s="109"/>
    </row>
    <row r="113" spans="1:13" s="110" customFormat="1" ht="16.5" customHeight="1">
      <c r="A113" s="399" t="s">
        <v>865</v>
      </c>
      <c r="B113" s="212"/>
      <c r="C113" s="212" t="s">
        <v>23</v>
      </c>
      <c r="D113" s="234" t="s">
        <v>168</v>
      </c>
      <c r="E113" s="234" t="s">
        <v>1776</v>
      </c>
      <c r="F113" s="182" t="s">
        <v>2026</v>
      </c>
      <c r="G113" s="204" t="s">
        <v>11</v>
      </c>
      <c r="H113" s="182"/>
      <c r="I113" s="182"/>
      <c r="J113" s="185" t="s">
        <v>1292</v>
      </c>
      <c r="K113" s="848" t="s">
        <v>2309</v>
      </c>
      <c r="L113" s="181"/>
      <c r="M113" s="109"/>
    </row>
    <row r="114" spans="1:13" s="110" customFormat="1" ht="16.5" customHeight="1">
      <c r="A114" s="399" t="s">
        <v>866</v>
      </c>
      <c r="B114" s="212"/>
      <c r="C114" s="212" t="s">
        <v>23</v>
      </c>
      <c r="D114" s="234" t="s">
        <v>168</v>
      </c>
      <c r="E114" s="234" t="s">
        <v>1777</v>
      </c>
      <c r="F114" s="182" t="s">
        <v>2026</v>
      </c>
      <c r="G114" s="204" t="s">
        <v>11</v>
      </c>
      <c r="H114" s="182"/>
      <c r="I114" s="182"/>
      <c r="J114" s="183"/>
      <c r="K114" s="848"/>
      <c r="L114" s="181"/>
      <c r="M114" s="109"/>
    </row>
    <row r="115" spans="1:13" s="110" customFormat="1" ht="16.5" customHeight="1">
      <c r="A115" s="399" t="s">
        <v>867</v>
      </c>
      <c r="B115" s="212"/>
      <c r="C115" s="212" t="s">
        <v>23</v>
      </c>
      <c r="D115" s="234" t="s">
        <v>168</v>
      </c>
      <c r="E115" s="234" t="s">
        <v>1778</v>
      </c>
      <c r="F115" s="182" t="s">
        <v>2026</v>
      </c>
      <c r="G115" s="204" t="s">
        <v>11</v>
      </c>
      <c r="H115" s="182"/>
      <c r="I115" s="182"/>
      <c r="J115" s="183"/>
      <c r="K115" s="848"/>
      <c r="L115" s="181"/>
      <c r="M115" s="109"/>
    </row>
    <row r="116" spans="1:13" s="110" customFormat="1" ht="16.5" customHeight="1">
      <c r="A116" s="399" t="s">
        <v>868</v>
      </c>
      <c r="B116" s="212"/>
      <c r="C116" s="212" t="s">
        <v>23</v>
      </c>
      <c r="D116" s="234" t="s">
        <v>168</v>
      </c>
      <c r="E116" s="234" t="s">
        <v>1779</v>
      </c>
      <c r="F116" s="182" t="s">
        <v>2026</v>
      </c>
      <c r="G116" s="204" t="s">
        <v>11</v>
      </c>
      <c r="H116" s="182"/>
      <c r="I116" s="182"/>
      <c r="J116" s="185"/>
      <c r="K116" s="848"/>
      <c r="L116" s="181"/>
      <c r="M116" s="109"/>
    </row>
    <row r="117" spans="1:13" s="110" customFormat="1" ht="16.5" customHeight="1">
      <c r="A117" s="399" t="s">
        <v>869</v>
      </c>
      <c r="B117" s="212"/>
      <c r="C117" s="212" t="s">
        <v>23</v>
      </c>
      <c r="D117" s="234" t="s">
        <v>168</v>
      </c>
      <c r="E117" s="234" t="s">
        <v>1780</v>
      </c>
      <c r="F117" s="182" t="s">
        <v>2026</v>
      </c>
      <c r="G117" s="204" t="s">
        <v>11</v>
      </c>
      <c r="H117" s="182"/>
      <c r="I117" s="182"/>
      <c r="J117" s="185"/>
      <c r="K117" s="848"/>
      <c r="L117" s="181"/>
      <c r="M117" s="109"/>
    </row>
    <row r="118" spans="1:13" s="110" customFormat="1" ht="16.5" customHeight="1">
      <c r="A118" s="399" t="s">
        <v>870</v>
      </c>
      <c r="B118" s="212"/>
      <c r="C118" s="212" t="s">
        <v>23</v>
      </c>
      <c r="D118" s="234" t="s">
        <v>168</v>
      </c>
      <c r="E118" s="234" t="s">
        <v>1781</v>
      </c>
      <c r="F118" s="182" t="s">
        <v>2026</v>
      </c>
      <c r="G118" s="204" t="s">
        <v>11</v>
      </c>
      <c r="H118" s="182"/>
      <c r="I118" s="182"/>
      <c r="J118" s="185"/>
      <c r="K118" s="848" t="s">
        <v>2257</v>
      </c>
      <c r="L118" s="186"/>
      <c r="M118" s="109"/>
    </row>
    <row r="119" spans="1:13" s="110" customFormat="1" ht="16.5" customHeight="1">
      <c r="A119" s="399" t="s">
        <v>871</v>
      </c>
      <c r="B119" s="212"/>
      <c r="C119" s="212" t="s">
        <v>23</v>
      </c>
      <c r="D119" s="234" t="s">
        <v>168</v>
      </c>
      <c r="E119" s="234" t="s">
        <v>1782</v>
      </c>
      <c r="F119" s="182" t="s">
        <v>2026</v>
      </c>
      <c r="G119" s="204" t="s">
        <v>11</v>
      </c>
      <c r="H119" s="182"/>
      <c r="I119" s="182"/>
      <c r="J119" s="185"/>
      <c r="K119" s="848"/>
      <c r="L119" s="186"/>
      <c r="M119" s="109"/>
    </row>
    <row r="120" spans="1:13" s="110" customFormat="1" ht="16.5" customHeight="1">
      <c r="A120" s="399" t="s">
        <v>872</v>
      </c>
      <c r="B120" s="212"/>
      <c r="C120" s="212" t="s">
        <v>23</v>
      </c>
      <c r="D120" s="234" t="s">
        <v>168</v>
      </c>
      <c r="E120" s="234" t="s">
        <v>1783</v>
      </c>
      <c r="F120" s="182" t="s">
        <v>2026</v>
      </c>
      <c r="G120" s="204" t="s">
        <v>11</v>
      </c>
      <c r="H120" s="182"/>
      <c r="I120" s="182"/>
      <c r="J120" s="185"/>
      <c r="K120" s="848"/>
      <c r="L120" s="186"/>
      <c r="M120" s="109"/>
    </row>
    <row r="121" spans="1:13" s="110" customFormat="1" ht="16.5" customHeight="1">
      <c r="A121" s="399" t="s">
        <v>1287</v>
      </c>
      <c r="B121" s="212"/>
      <c r="C121" s="212" t="s">
        <v>23</v>
      </c>
      <c r="D121" s="234" t="s">
        <v>168</v>
      </c>
      <c r="E121" s="234" t="s">
        <v>1784</v>
      </c>
      <c r="F121" s="182" t="s">
        <v>2026</v>
      </c>
      <c r="G121" s="204" t="s">
        <v>11</v>
      </c>
      <c r="H121" s="182"/>
      <c r="I121" s="182"/>
      <c r="J121" s="185"/>
      <c r="K121" s="848"/>
      <c r="L121" s="186"/>
      <c r="M121" s="109"/>
    </row>
    <row r="122" spans="1:13" s="110" customFormat="1" ht="16.5" customHeight="1">
      <c r="A122" s="399" t="s">
        <v>1289</v>
      </c>
      <c r="B122" s="212"/>
      <c r="C122" s="212" t="s">
        <v>23</v>
      </c>
      <c r="D122" s="234" t="s">
        <v>168</v>
      </c>
      <c r="E122" s="234" t="s">
        <v>1785</v>
      </c>
      <c r="F122" s="182" t="s">
        <v>2026</v>
      </c>
      <c r="G122" s="204" t="s">
        <v>11</v>
      </c>
      <c r="H122" s="182"/>
      <c r="I122" s="182"/>
      <c r="J122" s="185"/>
      <c r="K122" s="848"/>
      <c r="L122" s="186"/>
      <c r="M122" s="109"/>
    </row>
    <row r="123" spans="1:13" s="110" customFormat="1" ht="16.5" customHeight="1">
      <c r="A123" s="399" t="s">
        <v>877</v>
      </c>
      <c r="B123" s="212"/>
      <c r="C123" s="212" t="s">
        <v>23</v>
      </c>
      <c r="D123" s="234" t="s">
        <v>168</v>
      </c>
      <c r="E123" s="234" t="s">
        <v>1786</v>
      </c>
      <c r="F123" s="182" t="s">
        <v>2026</v>
      </c>
      <c r="G123" s="204" t="s">
        <v>11</v>
      </c>
      <c r="H123" s="182"/>
      <c r="I123" s="182"/>
      <c r="J123" s="235"/>
      <c r="K123" s="848" t="s">
        <v>2258</v>
      </c>
      <c r="L123" s="186"/>
      <c r="M123" s="109"/>
    </row>
    <row r="124" spans="1:13" s="110" customFormat="1" ht="16.5" customHeight="1">
      <c r="A124" s="399" t="s">
        <v>879</v>
      </c>
      <c r="B124" s="212"/>
      <c r="C124" s="212" t="s">
        <v>23</v>
      </c>
      <c r="D124" s="234" t="s">
        <v>168</v>
      </c>
      <c r="E124" s="234" t="s">
        <v>1787</v>
      </c>
      <c r="F124" s="182" t="s">
        <v>2026</v>
      </c>
      <c r="G124" s="204" t="s">
        <v>11</v>
      </c>
      <c r="H124" s="182"/>
      <c r="I124" s="182"/>
      <c r="J124" s="235"/>
      <c r="K124" s="848"/>
      <c r="L124" s="186"/>
      <c r="M124" s="109"/>
    </row>
    <row r="125" spans="1:13" s="110" customFormat="1" ht="16.5" customHeight="1">
      <c r="A125" s="399" t="s">
        <v>881</v>
      </c>
      <c r="B125" s="212"/>
      <c r="C125" s="212" t="s">
        <v>23</v>
      </c>
      <c r="D125" s="234" t="s">
        <v>168</v>
      </c>
      <c r="E125" s="234" t="s">
        <v>1277</v>
      </c>
      <c r="F125" s="182" t="s">
        <v>2026</v>
      </c>
      <c r="G125" s="204" t="s">
        <v>11</v>
      </c>
      <c r="H125" s="182"/>
      <c r="I125" s="182"/>
      <c r="J125" s="235"/>
      <c r="K125" s="848"/>
      <c r="L125" s="186"/>
      <c r="M125" s="109"/>
    </row>
    <row r="126" spans="1:13" s="110" customFormat="1" ht="16.5" customHeight="1">
      <c r="A126" s="399" t="s">
        <v>882</v>
      </c>
      <c r="B126" s="212"/>
      <c r="C126" s="212" t="s">
        <v>23</v>
      </c>
      <c r="D126" s="234" t="s">
        <v>168</v>
      </c>
      <c r="E126" s="234" t="s">
        <v>1788</v>
      </c>
      <c r="F126" s="182" t="s">
        <v>2026</v>
      </c>
      <c r="G126" s="204" t="s">
        <v>11</v>
      </c>
      <c r="H126" s="182"/>
      <c r="I126" s="182"/>
      <c r="J126" s="235"/>
      <c r="K126" s="848"/>
      <c r="L126" s="186"/>
      <c r="M126" s="109"/>
    </row>
    <row r="127" spans="1:13" s="110" customFormat="1" ht="16.5" customHeight="1">
      <c r="A127" s="399" t="s">
        <v>883</v>
      </c>
      <c r="B127" s="212"/>
      <c r="C127" s="212" t="s">
        <v>23</v>
      </c>
      <c r="D127" s="234" t="s">
        <v>168</v>
      </c>
      <c r="E127" s="234" t="s">
        <v>1789</v>
      </c>
      <c r="F127" s="182" t="s">
        <v>2026</v>
      </c>
      <c r="G127" s="204" t="s">
        <v>11</v>
      </c>
      <c r="H127" s="182"/>
      <c r="I127" s="182"/>
      <c r="J127" s="235"/>
      <c r="K127" s="848"/>
      <c r="L127" s="186"/>
      <c r="M127" s="109"/>
    </row>
    <row r="128" spans="1:13" s="110" customFormat="1" ht="16.5" customHeight="1">
      <c r="A128" s="399" t="s">
        <v>884</v>
      </c>
      <c r="B128" s="212"/>
      <c r="C128" s="212" t="s">
        <v>23</v>
      </c>
      <c r="D128" s="234" t="s">
        <v>168</v>
      </c>
      <c r="E128" s="234" t="s">
        <v>2292</v>
      </c>
      <c r="F128" s="182" t="s">
        <v>2026</v>
      </c>
      <c r="G128" s="204" t="s">
        <v>11</v>
      </c>
      <c r="H128" s="182"/>
      <c r="I128" s="182"/>
      <c r="J128" s="235"/>
      <c r="K128" s="848" t="s">
        <v>2305</v>
      </c>
      <c r="L128" s="186"/>
      <c r="M128" s="109"/>
    </row>
    <row r="129" spans="1:255" s="110" customFormat="1" ht="16.5" customHeight="1">
      <c r="A129" s="399" t="s">
        <v>885</v>
      </c>
      <c r="B129" s="212"/>
      <c r="C129" s="212" t="s">
        <v>23</v>
      </c>
      <c r="D129" s="234" t="s">
        <v>168</v>
      </c>
      <c r="E129" s="234" t="s">
        <v>1791</v>
      </c>
      <c r="F129" s="182" t="s">
        <v>2026</v>
      </c>
      <c r="G129" s="204" t="s">
        <v>11</v>
      </c>
      <c r="H129" s="182"/>
      <c r="I129" s="182"/>
      <c r="J129" s="235"/>
      <c r="K129" s="848"/>
      <c r="L129" s="186"/>
      <c r="M129" s="109"/>
    </row>
    <row r="130" spans="1:255" s="110" customFormat="1" ht="16.5" customHeight="1">
      <c r="A130" s="399" t="s">
        <v>887</v>
      </c>
      <c r="B130" s="212"/>
      <c r="C130" s="212" t="s">
        <v>23</v>
      </c>
      <c r="D130" s="234" t="s">
        <v>168</v>
      </c>
      <c r="E130" s="234" t="s">
        <v>1282</v>
      </c>
      <c r="F130" s="182" t="s">
        <v>2026</v>
      </c>
      <c r="G130" s="204" t="s">
        <v>11</v>
      </c>
      <c r="H130" s="182"/>
      <c r="I130" s="182"/>
      <c r="J130" s="235"/>
      <c r="K130" s="848"/>
      <c r="L130" s="186"/>
      <c r="M130" s="109"/>
    </row>
    <row r="131" spans="1:255" s="110" customFormat="1" ht="16.5" customHeight="1">
      <c r="A131" s="399" t="s">
        <v>888</v>
      </c>
      <c r="B131" s="212"/>
      <c r="C131" s="212" t="s">
        <v>23</v>
      </c>
      <c r="D131" s="234" t="s">
        <v>168</v>
      </c>
      <c r="E131" s="234" t="s">
        <v>1792</v>
      </c>
      <c r="F131" s="182" t="s">
        <v>2026</v>
      </c>
      <c r="G131" s="204" t="s">
        <v>11</v>
      </c>
      <c r="H131" s="182"/>
      <c r="I131" s="182"/>
      <c r="J131" s="235"/>
      <c r="K131" s="848"/>
      <c r="L131" s="186"/>
      <c r="M131" s="109"/>
    </row>
    <row r="132" spans="1:255" s="110" customFormat="1" ht="16.5" customHeight="1">
      <c r="A132" s="399" t="s">
        <v>889</v>
      </c>
      <c r="B132" s="212"/>
      <c r="C132" s="212" t="s">
        <v>23</v>
      </c>
      <c r="D132" s="234" t="s">
        <v>168</v>
      </c>
      <c r="E132" s="234" t="s">
        <v>1793</v>
      </c>
      <c r="F132" s="182" t="s">
        <v>2026</v>
      </c>
      <c r="G132" s="204" t="s">
        <v>11</v>
      </c>
      <c r="H132" s="182"/>
      <c r="I132" s="182"/>
      <c r="J132" s="235" t="s">
        <v>1283</v>
      </c>
      <c r="K132" s="848"/>
      <c r="L132" s="186"/>
      <c r="M132" s="109"/>
    </row>
    <row r="133" spans="1:255" ht="16.5" customHeight="1">
      <c r="A133" s="399" t="s">
        <v>891</v>
      </c>
      <c r="B133" s="212" t="s">
        <v>23</v>
      </c>
      <c r="C133" s="212" t="s">
        <v>23</v>
      </c>
      <c r="D133" s="213" t="s">
        <v>188</v>
      </c>
      <c r="E133" s="213" t="s">
        <v>1448</v>
      </c>
      <c r="F133" s="215"/>
      <c r="G133" s="25" t="s">
        <v>3264</v>
      </c>
      <c r="H133" s="215"/>
      <c r="I133" s="216"/>
      <c r="J133" s="216"/>
      <c r="K133" s="218" t="s">
        <v>1271</v>
      </c>
      <c r="L133" s="854"/>
    </row>
    <row r="134" spans="1:255" ht="16.5" customHeight="1">
      <c r="A134" s="399" t="s">
        <v>893</v>
      </c>
      <c r="B134" s="212"/>
      <c r="C134" s="212" t="s">
        <v>23</v>
      </c>
      <c r="D134" s="213" t="s">
        <v>188</v>
      </c>
      <c r="E134" s="213" t="s">
        <v>855</v>
      </c>
      <c r="F134" s="215"/>
      <c r="G134" s="204" t="s">
        <v>11</v>
      </c>
      <c r="H134" s="215"/>
      <c r="I134" s="216"/>
      <c r="J134" s="216"/>
      <c r="K134" s="218"/>
      <c r="L134" s="854"/>
    </row>
    <row r="135" spans="1:255" ht="16.5" customHeight="1">
      <c r="A135" s="399" t="s">
        <v>895</v>
      </c>
      <c r="B135" s="212"/>
      <c r="C135" s="212" t="s">
        <v>23</v>
      </c>
      <c r="D135" s="213" t="s">
        <v>857</v>
      </c>
      <c r="E135" s="220" t="s">
        <v>1141</v>
      </c>
      <c r="F135" s="215"/>
      <c r="G135" s="204" t="s">
        <v>11</v>
      </c>
      <c r="H135" s="215"/>
      <c r="I135" s="216"/>
      <c r="J135" s="213" t="s">
        <v>858</v>
      </c>
      <c r="K135" s="218" t="s">
        <v>1256</v>
      </c>
      <c r="L135" s="385"/>
    </row>
    <row r="136" spans="1:255" ht="16.5" customHeight="1">
      <c r="A136" s="399" t="s">
        <v>896</v>
      </c>
      <c r="B136" s="212"/>
      <c r="C136" s="212" t="s">
        <v>23</v>
      </c>
      <c r="D136" s="213" t="s">
        <v>857</v>
      </c>
      <c r="E136" s="220" t="s">
        <v>1142</v>
      </c>
      <c r="F136" s="215"/>
      <c r="G136" s="204" t="s">
        <v>11</v>
      </c>
      <c r="H136" s="215"/>
      <c r="I136" s="216"/>
      <c r="J136" s="233" t="s">
        <v>860</v>
      </c>
      <c r="K136" s="218" t="s">
        <v>1272</v>
      </c>
      <c r="L136" s="385"/>
    </row>
    <row r="137" spans="1:255" ht="16.5" customHeight="1">
      <c r="A137" s="399" t="s">
        <v>898</v>
      </c>
      <c r="B137" s="212"/>
      <c r="C137" s="212" t="s">
        <v>23</v>
      </c>
      <c r="D137" s="213" t="s">
        <v>857</v>
      </c>
      <c r="E137" s="220" t="s">
        <v>1143</v>
      </c>
      <c r="F137" s="215"/>
      <c r="G137" s="204" t="s">
        <v>11</v>
      </c>
      <c r="H137" s="215"/>
      <c r="I137" s="216"/>
      <c r="J137" s="213" t="s">
        <v>334</v>
      </c>
      <c r="K137" s="218" t="s">
        <v>1273</v>
      </c>
      <c r="L137" s="385"/>
    </row>
    <row r="138" spans="1:255" ht="17.25" customHeight="1">
      <c r="A138" s="399" t="s">
        <v>1274</v>
      </c>
      <c r="B138" s="212"/>
      <c r="C138" s="212" t="s">
        <v>23</v>
      </c>
      <c r="D138" s="213" t="s">
        <v>857</v>
      </c>
      <c r="E138" s="220" t="s">
        <v>1144</v>
      </c>
      <c r="F138" s="215"/>
      <c r="G138" s="204" t="s">
        <v>11</v>
      </c>
      <c r="H138" s="215"/>
      <c r="I138" s="216"/>
      <c r="J138" s="233" t="s">
        <v>337</v>
      </c>
      <c r="K138" s="218" t="s">
        <v>1273</v>
      </c>
      <c r="L138" s="385"/>
    </row>
    <row r="139" spans="1:255" ht="16.5" customHeight="1">
      <c r="A139" s="399" t="s">
        <v>1275</v>
      </c>
      <c r="B139" s="212"/>
      <c r="C139" s="212" t="s">
        <v>23</v>
      </c>
      <c r="D139" s="213" t="s">
        <v>338</v>
      </c>
      <c r="E139" s="213" t="s">
        <v>339</v>
      </c>
      <c r="F139" s="212" t="s">
        <v>340</v>
      </c>
      <c r="G139" s="204" t="s">
        <v>11</v>
      </c>
      <c r="H139" s="236"/>
      <c r="I139" s="216"/>
      <c r="J139" s="219" t="s">
        <v>3113</v>
      </c>
      <c r="K139" s="255" t="s">
        <v>1373</v>
      </c>
      <c r="L139" s="852"/>
      <c r="HQ139" s="71"/>
      <c r="HR139" s="71"/>
      <c r="HS139" s="71"/>
      <c r="HT139" s="71"/>
      <c r="HU139" s="71"/>
      <c r="HV139" s="71"/>
      <c r="HW139" s="71"/>
      <c r="HX139" s="71"/>
      <c r="HY139" s="71"/>
      <c r="HZ139" s="71"/>
      <c r="IA139" s="71"/>
      <c r="IB139" s="71"/>
      <c r="IC139" s="71"/>
      <c r="ID139" s="71"/>
      <c r="IE139" s="71"/>
      <c r="IF139" s="71"/>
      <c r="IG139" s="71"/>
      <c r="IH139" s="71"/>
      <c r="II139" s="71"/>
      <c r="IJ139" s="71"/>
      <c r="IK139" s="71"/>
      <c r="IL139" s="71"/>
      <c r="IM139" s="71"/>
      <c r="IN139" s="71"/>
      <c r="IO139" s="71"/>
      <c r="IP139" s="71"/>
      <c r="IQ139" s="71"/>
      <c r="IR139" s="71"/>
      <c r="IS139" s="71"/>
      <c r="IT139" s="71"/>
      <c r="IU139" s="71"/>
    </row>
    <row r="140" spans="1:255" ht="16.5" customHeight="1">
      <c r="A140" s="399" t="s">
        <v>1276</v>
      </c>
      <c r="B140" s="212"/>
      <c r="C140" s="212" t="s">
        <v>23</v>
      </c>
      <c r="D140" s="213" t="s">
        <v>338</v>
      </c>
      <c r="E140" s="213" t="s">
        <v>342</v>
      </c>
      <c r="F140" s="212" t="s">
        <v>340</v>
      </c>
      <c r="G140" s="204" t="s">
        <v>11</v>
      </c>
      <c r="H140" s="236"/>
      <c r="I140" s="216"/>
      <c r="J140" s="219" t="s">
        <v>343</v>
      </c>
      <c r="K140" s="255" t="s">
        <v>1337</v>
      </c>
      <c r="L140" s="853"/>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99" t="s">
        <v>1278</v>
      </c>
      <c r="B141" s="212"/>
      <c r="C141" s="212" t="s">
        <v>23</v>
      </c>
      <c r="D141" s="213" t="s">
        <v>338</v>
      </c>
      <c r="E141" s="213" t="s">
        <v>344</v>
      </c>
      <c r="F141" s="212" t="s">
        <v>340</v>
      </c>
      <c r="G141" s="204" t="s">
        <v>11</v>
      </c>
      <c r="H141" s="236"/>
      <c r="I141" s="216"/>
      <c r="J141" s="219" t="s">
        <v>345</v>
      </c>
      <c r="K141" s="255" t="s">
        <v>1338</v>
      </c>
      <c r="L141" s="853"/>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99" t="s">
        <v>1279</v>
      </c>
      <c r="B142" s="212"/>
      <c r="C142" s="212" t="s">
        <v>23</v>
      </c>
      <c r="D142" s="213" t="s">
        <v>338</v>
      </c>
      <c r="E142" s="213" t="s">
        <v>346</v>
      </c>
      <c r="F142" s="215"/>
      <c r="G142" s="204" t="s">
        <v>11</v>
      </c>
      <c r="H142" s="236"/>
      <c r="I142" s="216"/>
      <c r="J142" s="219" t="s">
        <v>1223</v>
      </c>
      <c r="K142" s="231"/>
      <c r="L142" s="853"/>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99" t="s">
        <v>1280</v>
      </c>
      <c r="B143" s="212"/>
      <c r="C143" s="212" t="s">
        <v>23</v>
      </c>
      <c r="D143" s="213" t="s">
        <v>338</v>
      </c>
      <c r="E143" s="213" t="s">
        <v>347</v>
      </c>
      <c r="F143" s="215"/>
      <c r="G143" s="204" t="s">
        <v>11</v>
      </c>
      <c r="H143" s="236"/>
      <c r="I143" s="216"/>
      <c r="J143" s="228"/>
      <c r="K143" s="255" t="s">
        <v>1378</v>
      </c>
      <c r="L143" s="853"/>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99" t="s">
        <v>1281</v>
      </c>
      <c r="B144" s="212"/>
      <c r="C144" s="212" t="s">
        <v>23</v>
      </c>
      <c r="D144" s="213" t="s">
        <v>338</v>
      </c>
      <c r="E144" s="213" t="s">
        <v>348</v>
      </c>
      <c r="F144" s="215"/>
      <c r="G144" s="204" t="s">
        <v>11</v>
      </c>
      <c r="H144" s="236"/>
      <c r="I144" s="216"/>
      <c r="J144" s="219" t="s">
        <v>3219</v>
      </c>
      <c r="K144" s="255" t="s">
        <v>1368</v>
      </c>
      <c r="L144" s="853"/>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99" t="s">
        <v>1293</v>
      </c>
      <c r="B145" s="212"/>
      <c r="C145" s="212" t="s">
        <v>23</v>
      </c>
      <c r="D145" s="213" t="s">
        <v>338</v>
      </c>
      <c r="E145" s="213" t="s">
        <v>350</v>
      </c>
      <c r="F145" s="212" t="s">
        <v>351</v>
      </c>
      <c r="G145" s="204" t="s">
        <v>11</v>
      </c>
      <c r="H145" s="236"/>
      <c r="I145" s="216"/>
      <c r="J145" s="219" t="s">
        <v>3216</v>
      </c>
      <c r="K145" s="255"/>
      <c r="L145" s="853"/>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99" t="s">
        <v>1294</v>
      </c>
      <c r="B146" s="212"/>
      <c r="C146" s="212" t="s">
        <v>23</v>
      </c>
      <c r="D146" s="213" t="s">
        <v>338</v>
      </c>
      <c r="E146" s="213" t="s">
        <v>353</v>
      </c>
      <c r="F146" s="212" t="s">
        <v>354</v>
      </c>
      <c r="G146" s="204" t="s">
        <v>11</v>
      </c>
      <c r="H146" s="236"/>
      <c r="I146" s="216"/>
      <c r="J146" s="219" t="s">
        <v>355</v>
      </c>
      <c r="K146" s="255"/>
      <c r="L146" s="853"/>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99" t="s">
        <v>1295</v>
      </c>
      <c r="B147" s="212"/>
      <c r="C147" s="212" t="s">
        <v>23</v>
      </c>
      <c r="D147" s="213" t="s">
        <v>338</v>
      </c>
      <c r="E147" s="213" t="s">
        <v>356</v>
      </c>
      <c r="F147" s="212" t="s">
        <v>357</v>
      </c>
      <c r="G147" s="204" t="s">
        <v>11</v>
      </c>
      <c r="H147" s="236"/>
      <c r="I147" s="216"/>
      <c r="J147" s="219" t="s">
        <v>3216</v>
      </c>
      <c r="K147" s="255"/>
      <c r="L147" s="853"/>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99" t="s">
        <v>1296</v>
      </c>
      <c r="B148" s="212"/>
      <c r="C148" s="212" t="s">
        <v>23</v>
      </c>
      <c r="D148" s="213" t="s">
        <v>338</v>
      </c>
      <c r="E148" s="213" t="s">
        <v>358</v>
      </c>
      <c r="F148" s="212" t="s">
        <v>351</v>
      </c>
      <c r="G148" s="204" t="s">
        <v>11</v>
      </c>
      <c r="H148" s="236"/>
      <c r="I148" s="216"/>
      <c r="J148" s="219" t="s">
        <v>359</v>
      </c>
      <c r="K148" s="255"/>
      <c r="L148" s="853"/>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99" t="s">
        <v>1297</v>
      </c>
      <c r="B149" s="212"/>
      <c r="C149" s="212" t="s">
        <v>23</v>
      </c>
      <c r="D149" s="213" t="s">
        <v>338</v>
      </c>
      <c r="E149" s="213" t="s">
        <v>360</v>
      </c>
      <c r="F149" s="212" t="s">
        <v>361</v>
      </c>
      <c r="G149" s="204" t="s">
        <v>11</v>
      </c>
      <c r="H149" s="236"/>
      <c r="I149" s="216"/>
      <c r="J149" s="219" t="s">
        <v>3217</v>
      </c>
      <c r="K149" s="255"/>
      <c r="L149" s="853"/>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99" t="s">
        <v>1298</v>
      </c>
      <c r="B150" s="212"/>
      <c r="C150" s="212" t="s">
        <v>23</v>
      </c>
      <c r="D150" s="213" t="s">
        <v>338</v>
      </c>
      <c r="E150" s="213" t="s">
        <v>363</v>
      </c>
      <c r="F150" s="212" t="s">
        <v>364</v>
      </c>
      <c r="G150" s="204" t="s">
        <v>11</v>
      </c>
      <c r="H150" s="236"/>
      <c r="I150" s="216"/>
      <c r="J150" s="219" t="s">
        <v>352</v>
      </c>
      <c r="K150" s="255"/>
      <c r="L150" s="853"/>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99" t="s">
        <v>1299</v>
      </c>
      <c r="B151" s="212"/>
      <c r="C151" s="212" t="s">
        <v>23</v>
      </c>
      <c r="D151" s="213" t="s">
        <v>338</v>
      </c>
      <c r="E151" s="213" t="s">
        <v>365</v>
      </c>
      <c r="F151" s="212" t="s">
        <v>366</v>
      </c>
      <c r="G151" s="204" t="s">
        <v>11</v>
      </c>
      <c r="H151" s="236"/>
      <c r="I151" s="216"/>
      <c r="J151" s="237" t="s">
        <v>1334</v>
      </c>
      <c r="K151" s="255"/>
      <c r="L151" s="853"/>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99" t="s">
        <v>1300</v>
      </c>
      <c r="B152" s="212"/>
      <c r="C152" s="212" t="s">
        <v>23</v>
      </c>
      <c r="D152" s="213" t="s">
        <v>338</v>
      </c>
      <c r="E152" s="213" t="s">
        <v>367</v>
      </c>
      <c r="F152" s="212" t="s">
        <v>368</v>
      </c>
      <c r="G152" s="204" t="s">
        <v>11</v>
      </c>
      <c r="H152" s="236"/>
      <c r="I152" s="216"/>
      <c r="J152" s="219" t="s">
        <v>369</v>
      </c>
      <c r="K152" s="255"/>
      <c r="L152" s="853"/>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99" t="s">
        <v>1301</v>
      </c>
      <c r="B153" s="212"/>
      <c r="C153" s="212" t="s">
        <v>23</v>
      </c>
      <c r="D153" s="213" t="s">
        <v>338</v>
      </c>
      <c r="E153" s="213" t="s">
        <v>370</v>
      </c>
      <c r="F153" s="215"/>
      <c r="G153" s="204" t="s">
        <v>11</v>
      </c>
      <c r="H153" s="236"/>
      <c r="I153" s="216"/>
      <c r="J153" s="228"/>
      <c r="K153" s="255" t="s">
        <v>1457</v>
      </c>
      <c r="L153" s="853"/>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99" t="s">
        <v>1302</v>
      </c>
      <c r="B154" s="212"/>
      <c r="C154" s="212" t="s">
        <v>23</v>
      </c>
      <c r="D154" s="213" t="s">
        <v>338</v>
      </c>
      <c r="E154" s="220" t="s">
        <v>371</v>
      </c>
      <c r="F154" s="215"/>
      <c r="G154" s="204" t="s">
        <v>11</v>
      </c>
      <c r="H154" s="236"/>
      <c r="I154" s="216"/>
      <c r="J154" s="217"/>
      <c r="K154" s="255" t="s">
        <v>1454</v>
      </c>
      <c r="L154" s="853"/>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99" t="s">
        <v>1303</v>
      </c>
      <c r="B155" s="212"/>
      <c r="C155" s="212" t="s">
        <v>23</v>
      </c>
      <c r="D155" s="213" t="s">
        <v>338</v>
      </c>
      <c r="E155" s="220" t="s">
        <v>1369</v>
      </c>
      <c r="F155" s="215"/>
      <c r="G155" s="204" t="s">
        <v>11</v>
      </c>
      <c r="H155" s="236"/>
      <c r="I155" s="216"/>
      <c r="J155" s="219" t="s">
        <v>372</v>
      </c>
      <c r="K155" s="255" t="s">
        <v>1418</v>
      </c>
      <c r="L155" s="853"/>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99" t="s">
        <v>1304</v>
      </c>
      <c r="B156" s="212"/>
      <c r="C156" s="212" t="s">
        <v>23</v>
      </c>
      <c r="D156" s="213" t="s">
        <v>338</v>
      </c>
      <c r="E156" s="220" t="s">
        <v>1370</v>
      </c>
      <c r="F156" s="215"/>
      <c r="G156" s="204" t="s">
        <v>11</v>
      </c>
      <c r="H156" s="236"/>
      <c r="I156" s="216"/>
      <c r="J156" s="219" t="s">
        <v>1445</v>
      </c>
      <c r="K156" s="255" t="s">
        <v>3232</v>
      </c>
      <c r="L156" s="853"/>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99" t="s">
        <v>1305</v>
      </c>
      <c r="B157" s="212"/>
      <c r="C157" s="212" t="s">
        <v>23</v>
      </c>
      <c r="D157" s="213" t="s">
        <v>338</v>
      </c>
      <c r="E157" s="220" t="s">
        <v>1371</v>
      </c>
      <c r="F157" s="215"/>
      <c r="G157" s="204" t="s">
        <v>11</v>
      </c>
      <c r="H157" s="236"/>
      <c r="I157" s="216"/>
      <c r="J157" s="219" t="s">
        <v>3215</v>
      </c>
      <c r="K157" s="255" t="s">
        <v>1372</v>
      </c>
      <c r="L157" s="853"/>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99" t="s">
        <v>1306</v>
      </c>
      <c r="B158" s="212"/>
      <c r="C158" s="212" t="s">
        <v>23</v>
      </c>
      <c r="D158" s="213" t="s">
        <v>338</v>
      </c>
      <c r="E158" s="220" t="s">
        <v>376</v>
      </c>
      <c r="F158" s="215"/>
      <c r="G158" s="204" t="s">
        <v>11</v>
      </c>
      <c r="H158" s="236"/>
      <c r="I158" s="216"/>
      <c r="J158" s="219" t="s">
        <v>377</v>
      </c>
      <c r="K158" s="255"/>
      <c r="L158" s="853"/>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99" t="s">
        <v>1307</v>
      </c>
      <c r="B159" s="212"/>
      <c r="C159" s="212" t="s">
        <v>23</v>
      </c>
      <c r="D159" s="213" t="s">
        <v>338</v>
      </c>
      <c r="E159" s="220" t="s">
        <v>378</v>
      </c>
      <c r="F159" s="215"/>
      <c r="G159" s="204" t="s">
        <v>11</v>
      </c>
      <c r="H159" s="236"/>
      <c r="I159" s="216"/>
      <c r="J159" s="217"/>
      <c r="K159" s="255" t="s">
        <v>1456</v>
      </c>
      <c r="L159" s="853"/>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99" t="s">
        <v>1308</v>
      </c>
      <c r="B160" s="212"/>
      <c r="C160" s="212" t="s">
        <v>23</v>
      </c>
      <c r="D160" s="213" t="s">
        <v>338</v>
      </c>
      <c r="E160" s="220" t="s">
        <v>379</v>
      </c>
      <c r="F160" s="212" t="s">
        <v>380</v>
      </c>
      <c r="G160" s="204" t="s">
        <v>11</v>
      </c>
      <c r="H160" s="236"/>
      <c r="I160" s="216"/>
      <c r="J160" s="219" t="s">
        <v>381</v>
      </c>
      <c r="K160" s="255" t="s">
        <v>1375</v>
      </c>
      <c r="L160" s="853"/>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99" t="s">
        <v>1309</v>
      </c>
      <c r="B161" s="212"/>
      <c r="C161" s="212" t="s">
        <v>23</v>
      </c>
      <c r="D161" s="213" t="s">
        <v>338</v>
      </c>
      <c r="E161" s="220" t="s">
        <v>382</v>
      </c>
      <c r="F161" s="215"/>
      <c r="G161" s="204" t="s">
        <v>11</v>
      </c>
      <c r="H161" s="236"/>
      <c r="I161" s="216"/>
      <c r="J161" s="228"/>
      <c r="K161" s="255" t="s">
        <v>1372</v>
      </c>
      <c r="L161" s="853"/>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99" t="s">
        <v>1310</v>
      </c>
      <c r="B162" s="212"/>
      <c r="C162" s="212" t="s">
        <v>23</v>
      </c>
      <c r="D162" s="213" t="s">
        <v>338</v>
      </c>
      <c r="E162" s="220" t="s">
        <v>383</v>
      </c>
      <c r="F162" s="212" t="s">
        <v>384</v>
      </c>
      <c r="G162" s="204" t="s">
        <v>11</v>
      </c>
      <c r="H162" s="236"/>
      <c r="I162" s="216"/>
      <c r="J162" s="219" t="s">
        <v>1444</v>
      </c>
      <c r="K162" s="255" t="s">
        <v>1225</v>
      </c>
      <c r="L162" s="853"/>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99" t="s">
        <v>1311</v>
      </c>
      <c r="B163" s="212"/>
      <c r="C163" s="212" t="s">
        <v>23</v>
      </c>
      <c r="D163" s="213" t="s">
        <v>338</v>
      </c>
      <c r="E163" s="220" t="s">
        <v>386</v>
      </c>
      <c r="F163" s="212" t="s">
        <v>387</v>
      </c>
      <c r="G163" s="204" t="s">
        <v>11</v>
      </c>
      <c r="H163" s="236"/>
      <c r="I163" s="216"/>
      <c r="J163" s="219" t="s">
        <v>388</v>
      </c>
      <c r="K163" s="505" t="s">
        <v>2116</v>
      </c>
      <c r="L163" s="853"/>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99" t="s">
        <v>1312</v>
      </c>
      <c r="B164" s="212"/>
      <c r="C164" s="212" t="s">
        <v>23</v>
      </c>
      <c r="D164" s="213" t="s">
        <v>338</v>
      </c>
      <c r="E164" s="220" t="s">
        <v>389</v>
      </c>
      <c r="F164" s="212" t="s">
        <v>384</v>
      </c>
      <c r="G164" s="204" t="s">
        <v>11</v>
      </c>
      <c r="H164" s="236"/>
      <c r="I164" s="216"/>
      <c r="J164" s="219" t="s">
        <v>385</v>
      </c>
      <c r="K164" s="505" t="s">
        <v>2117</v>
      </c>
      <c r="L164" s="853"/>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99" t="s">
        <v>1313</v>
      </c>
      <c r="B165" s="212"/>
      <c r="C165" s="212" t="s">
        <v>23</v>
      </c>
      <c r="D165" s="213" t="s">
        <v>338</v>
      </c>
      <c r="E165" s="220" t="s">
        <v>390</v>
      </c>
      <c r="F165" s="238"/>
      <c r="G165" s="204" t="s">
        <v>11</v>
      </c>
      <c r="H165" s="239"/>
      <c r="I165" s="216"/>
      <c r="J165" s="217"/>
      <c r="K165" s="240" t="s">
        <v>1335</v>
      </c>
      <c r="L165" s="853"/>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99" t="s">
        <v>1314</v>
      </c>
      <c r="B166" s="212"/>
      <c r="C166" s="212" t="s">
        <v>23</v>
      </c>
      <c r="D166" s="213" t="s">
        <v>338</v>
      </c>
      <c r="E166" s="220" t="s">
        <v>391</v>
      </c>
      <c r="F166" s="215"/>
      <c r="G166" s="204" t="s">
        <v>11</v>
      </c>
      <c r="H166" s="236"/>
      <c r="I166" s="216"/>
      <c r="J166" s="217"/>
      <c r="K166" s="255" t="s">
        <v>1374</v>
      </c>
      <c r="L166" s="853"/>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99" t="s">
        <v>1315</v>
      </c>
      <c r="B167" s="212"/>
      <c r="C167" s="212" t="s">
        <v>23</v>
      </c>
      <c r="D167" s="213" t="s">
        <v>338</v>
      </c>
      <c r="E167" s="220" t="s">
        <v>392</v>
      </c>
      <c r="F167" s="215"/>
      <c r="G167" s="204" t="s">
        <v>11</v>
      </c>
      <c r="H167" s="236"/>
      <c r="I167" s="216"/>
      <c r="J167" s="217"/>
      <c r="K167" s="255" t="s">
        <v>1376</v>
      </c>
      <c r="L167" s="853"/>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99" t="s">
        <v>1316</v>
      </c>
      <c r="B168" s="212"/>
      <c r="C168" s="212" t="s">
        <v>23</v>
      </c>
      <c r="D168" s="213" t="s">
        <v>338</v>
      </c>
      <c r="E168" s="220" t="s">
        <v>393</v>
      </c>
      <c r="F168" s="215"/>
      <c r="G168" s="204" t="s">
        <v>11</v>
      </c>
      <c r="H168" s="236"/>
      <c r="I168" s="216"/>
      <c r="J168" s="219" t="s">
        <v>3218</v>
      </c>
      <c r="K168" s="255" t="s">
        <v>1377</v>
      </c>
      <c r="L168" s="853"/>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5.75" customHeight="1">
      <c r="A169" s="399" t="s">
        <v>1317</v>
      </c>
      <c r="B169" s="212"/>
      <c r="C169" s="212" t="s">
        <v>23</v>
      </c>
      <c r="D169" s="213" t="s">
        <v>338</v>
      </c>
      <c r="E169" s="220" t="s">
        <v>394</v>
      </c>
      <c r="F169" s="215"/>
      <c r="G169" s="204" t="s">
        <v>11</v>
      </c>
      <c r="H169" s="236"/>
      <c r="I169" s="216"/>
      <c r="J169" s="219" t="s">
        <v>1443</v>
      </c>
      <c r="K169" s="255" t="s">
        <v>3233</v>
      </c>
      <c r="L169" s="853"/>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6.5" customHeight="1">
      <c r="A170" s="399" t="s">
        <v>1730</v>
      </c>
      <c r="B170" s="212"/>
      <c r="C170" s="212" t="s">
        <v>23</v>
      </c>
      <c r="D170" s="213" t="s">
        <v>338</v>
      </c>
      <c r="E170" s="213" t="s">
        <v>3272</v>
      </c>
      <c r="F170" s="215"/>
      <c r="G170" s="35" t="s">
        <v>10</v>
      </c>
      <c r="H170" s="236"/>
      <c r="I170" s="216"/>
      <c r="J170" s="219" t="s">
        <v>2141</v>
      </c>
      <c r="K170" s="255" t="s">
        <v>3271</v>
      </c>
      <c r="L170" s="853"/>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99" t="s">
        <v>1731</v>
      </c>
      <c r="B171" s="212"/>
      <c r="C171" s="212" t="s">
        <v>23</v>
      </c>
      <c r="D171" s="213" t="s">
        <v>338</v>
      </c>
      <c r="E171" s="213" t="s">
        <v>3112</v>
      </c>
      <c r="F171" s="213"/>
      <c r="G171" s="204" t="s">
        <v>11</v>
      </c>
      <c r="H171" s="236"/>
      <c r="I171" s="216"/>
      <c r="J171" s="219" t="s">
        <v>3235</v>
      </c>
      <c r="K171" s="255"/>
      <c r="L171" s="853"/>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99" t="s">
        <v>1732</v>
      </c>
      <c r="B172" s="212"/>
      <c r="C172" s="212" t="s">
        <v>23</v>
      </c>
      <c r="D172" s="213" t="s">
        <v>414</v>
      </c>
      <c r="E172" s="213" t="s">
        <v>2120</v>
      </c>
      <c r="F172" s="213"/>
      <c r="G172" s="204" t="s">
        <v>11</v>
      </c>
      <c r="H172" s="215"/>
      <c r="I172" s="215"/>
      <c r="J172" s="216"/>
      <c r="K172" s="847" t="s">
        <v>1711</v>
      </c>
      <c r="L172" s="857" t="s">
        <v>2136</v>
      </c>
    </row>
    <row r="173" spans="1:255" ht="16.5" customHeight="1">
      <c r="A173" s="399" t="s">
        <v>1318</v>
      </c>
      <c r="B173" s="212"/>
      <c r="C173" s="212" t="s">
        <v>23</v>
      </c>
      <c r="D173" s="213" t="s">
        <v>414</v>
      </c>
      <c r="E173" s="213" t="s">
        <v>2121</v>
      </c>
      <c r="F173" s="212" t="s">
        <v>415</v>
      </c>
      <c r="G173" s="204" t="s">
        <v>11</v>
      </c>
      <c r="H173" s="215"/>
      <c r="I173" s="215"/>
      <c r="J173" s="216"/>
      <c r="K173" s="847"/>
      <c r="L173" s="858"/>
    </row>
    <row r="174" spans="1:255" ht="16.5" customHeight="1">
      <c r="A174" s="399" t="s">
        <v>1319</v>
      </c>
      <c r="B174" s="212"/>
      <c r="C174" s="212" t="s">
        <v>23</v>
      </c>
      <c r="D174" s="213" t="s">
        <v>414</v>
      </c>
      <c r="E174" s="213" t="s">
        <v>2122</v>
      </c>
      <c r="F174" s="212" t="s">
        <v>415</v>
      </c>
      <c r="G174" s="204" t="s">
        <v>11</v>
      </c>
      <c r="H174" s="215"/>
      <c r="I174" s="215"/>
      <c r="J174" s="216"/>
      <c r="K174" s="847"/>
      <c r="L174" s="858"/>
    </row>
    <row r="175" spans="1:255" ht="16.5" customHeight="1">
      <c r="A175" s="399" t="s">
        <v>1320</v>
      </c>
      <c r="B175" s="212"/>
      <c r="C175" s="212" t="s">
        <v>23</v>
      </c>
      <c r="D175" s="213" t="s">
        <v>414</v>
      </c>
      <c r="E175" s="213" t="s">
        <v>2123</v>
      </c>
      <c r="F175" s="212" t="s">
        <v>415</v>
      </c>
      <c r="G175" s="204" t="s">
        <v>11</v>
      </c>
      <c r="H175" s="215"/>
      <c r="I175" s="215"/>
      <c r="J175" s="216"/>
      <c r="K175" s="847"/>
      <c r="L175" s="858"/>
    </row>
    <row r="176" spans="1:255" ht="16.5" customHeight="1">
      <c r="A176" s="399" t="s">
        <v>1321</v>
      </c>
      <c r="B176" s="212"/>
      <c r="C176" s="212" t="s">
        <v>23</v>
      </c>
      <c r="D176" s="213" t="s">
        <v>414</v>
      </c>
      <c r="E176" s="213" t="s">
        <v>2124</v>
      </c>
      <c r="F176" s="212" t="s">
        <v>415</v>
      </c>
      <c r="G176" s="204" t="s">
        <v>11</v>
      </c>
      <c r="H176" s="215"/>
      <c r="I176" s="215"/>
      <c r="J176" s="216"/>
      <c r="K176" s="847"/>
      <c r="L176" s="858"/>
    </row>
    <row r="177" spans="1:255" ht="16.5" customHeight="1">
      <c r="A177" s="399" t="s">
        <v>1322</v>
      </c>
      <c r="B177" s="212"/>
      <c r="C177" s="212" t="s">
        <v>23</v>
      </c>
      <c r="D177" s="213" t="s">
        <v>414</v>
      </c>
      <c r="E177" s="213" t="s">
        <v>2125</v>
      </c>
      <c r="F177" s="212" t="s">
        <v>62</v>
      </c>
      <c r="G177" s="204" t="s">
        <v>11</v>
      </c>
      <c r="H177" s="215"/>
      <c r="I177" s="215"/>
      <c r="J177" s="216"/>
      <c r="K177" s="847"/>
      <c r="L177" s="858"/>
    </row>
    <row r="178" spans="1:255" ht="16.5" customHeight="1">
      <c r="A178" s="399" t="s">
        <v>1323</v>
      </c>
      <c r="B178" s="212"/>
      <c r="C178" s="212" t="s">
        <v>23</v>
      </c>
      <c r="D178" s="213" t="s">
        <v>414</v>
      </c>
      <c r="E178" s="213" t="s">
        <v>2126</v>
      </c>
      <c r="F178" s="212" t="s">
        <v>62</v>
      </c>
      <c r="G178" s="204" t="s">
        <v>11</v>
      </c>
      <c r="H178" s="215"/>
      <c r="I178" s="215"/>
      <c r="J178" s="216"/>
      <c r="K178" s="847"/>
      <c r="L178" s="858"/>
    </row>
    <row r="179" spans="1:255" ht="16.5" customHeight="1">
      <c r="A179" s="399" t="s">
        <v>1324</v>
      </c>
      <c r="B179" s="212"/>
      <c r="C179" s="212" t="s">
        <v>23</v>
      </c>
      <c r="D179" s="213" t="s">
        <v>414</v>
      </c>
      <c r="E179" s="213" t="s">
        <v>2127</v>
      </c>
      <c r="F179" s="212" t="s">
        <v>62</v>
      </c>
      <c r="G179" s="204" t="s">
        <v>11</v>
      </c>
      <c r="H179" s="215"/>
      <c r="I179" s="215"/>
      <c r="J179" s="216"/>
      <c r="K179" s="847"/>
      <c r="L179" s="858"/>
    </row>
    <row r="180" spans="1:255" ht="16.5" customHeight="1">
      <c r="A180" s="399" t="s">
        <v>1325</v>
      </c>
      <c r="B180" s="212"/>
      <c r="C180" s="212" t="s">
        <v>23</v>
      </c>
      <c r="D180" s="213" t="s">
        <v>414</v>
      </c>
      <c r="E180" s="213" t="s">
        <v>2128</v>
      </c>
      <c r="F180" s="212" t="s">
        <v>62</v>
      </c>
      <c r="G180" s="204" t="s">
        <v>11</v>
      </c>
      <c r="H180" s="215"/>
      <c r="I180" s="215"/>
      <c r="J180" s="216"/>
      <c r="K180" s="847"/>
      <c r="L180" s="859"/>
    </row>
    <row r="181" spans="1:255" ht="16.5" customHeight="1">
      <c r="A181" s="399" t="s">
        <v>1326</v>
      </c>
      <c r="B181" s="509"/>
      <c r="C181" s="506" t="s">
        <v>23</v>
      </c>
      <c r="D181" s="508" t="s">
        <v>413</v>
      </c>
      <c r="E181" s="213" t="s">
        <v>2130</v>
      </c>
      <c r="F181" s="507"/>
      <c r="G181" s="204" t="s">
        <v>11</v>
      </c>
      <c r="H181" s="201"/>
      <c r="I181" s="247"/>
      <c r="J181" s="248"/>
      <c r="K181" s="855" t="s">
        <v>2246</v>
      </c>
      <c r="L181" s="857" t="s">
        <v>2137</v>
      </c>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row>
    <row r="182" spans="1:255" ht="16.5" customHeight="1">
      <c r="A182" s="399" t="s">
        <v>1327</v>
      </c>
      <c r="B182" s="509"/>
      <c r="C182" s="506" t="s">
        <v>23</v>
      </c>
      <c r="D182" s="508" t="s">
        <v>414</v>
      </c>
      <c r="E182" s="213" t="s">
        <v>2129</v>
      </c>
      <c r="F182" s="506" t="s">
        <v>415</v>
      </c>
      <c r="G182" s="204" t="s">
        <v>11</v>
      </c>
      <c r="H182" s="201"/>
      <c r="I182" s="247"/>
      <c r="J182" s="248"/>
      <c r="K182" s="856"/>
      <c r="L182" s="858"/>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99" t="s">
        <v>1328</v>
      </c>
      <c r="B183" s="509"/>
      <c r="C183" s="506" t="s">
        <v>23</v>
      </c>
      <c r="D183" s="508" t="s">
        <v>414</v>
      </c>
      <c r="E183" s="213" t="s">
        <v>2131</v>
      </c>
      <c r="F183" s="506" t="s">
        <v>415</v>
      </c>
      <c r="G183" s="204" t="s">
        <v>11</v>
      </c>
      <c r="H183" s="201"/>
      <c r="I183" s="247"/>
      <c r="J183" s="248"/>
      <c r="K183" s="856"/>
      <c r="L183" s="858"/>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99" t="s">
        <v>1329</v>
      </c>
      <c r="B184" s="509"/>
      <c r="C184" s="506" t="s">
        <v>23</v>
      </c>
      <c r="D184" s="508" t="s">
        <v>414</v>
      </c>
      <c r="E184" s="213" t="s">
        <v>2138</v>
      </c>
      <c r="F184" s="506" t="s">
        <v>415</v>
      </c>
      <c r="G184" s="204" t="s">
        <v>11</v>
      </c>
      <c r="H184" s="201"/>
      <c r="I184" s="247"/>
      <c r="J184" s="248"/>
      <c r="K184" s="856"/>
      <c r="L184" s="858"/>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99" t="s">
        <v>1330</v>
      </c>
      <c r="B185" s="509"/>
      <c r="C185" s="506" t="s">
        <v>23</v>
      </c>
      <c r="D185" s="508" t="s">
        <v>414</v>
      </c>
      <c r="E185" s="213" t="s">
        <v>2132</v>
      </c>
      <c r="F185" s="506" t="s">
        <v>415</v>
      </c>
      <c r="G185" s="204" t="s">
        <v>11</v>
      </c>
      <c r="H185" s="201"/>
      <c r="I185" s="247"/>
      <c r="J185" s="248"/>
      <c r="K185" s="856"/>
      <c r="L185" s="858"/>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99" t="s">
        <v>1331</v>
      </c>
      <c r="B186" s="509"/>
      <c r="C186" s="506" t="s">
        <v>23</v>
      </c>
      <c r="D186" s="508" t="s">
        <v>414</v>
      </c>
      <c r="E186" s="213" t="s">
        <v>2133</v>
      </c>
      <c r="F186" s="507"/>
      <c r="G186" s="204" t="s">
        <v>11</v>
      </c>
      <c r="H186" s="201"/>
      <c r="I186" s="247"/>
      <c r="J186" s="248"/>
      <c r="K186" s="856"/>
      <c r="L186" s="858"/>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99" t="s">
        <v>1733</v>
      </c>
      <c r="B187" s="509"/>
      <c r="C187" s="506" t="s">
        <v>23</v>
      </c>
      <c r="D187" s="508" t="s">
        <v>414</v>
      </c>
      <c r="E187" s="213" t="s">
        <v>2134</v>
      </c>
      <c r="F187" s="507"/>
      <c r="G187" s="204" t="s">
        <v>11</v>
      </c>
      <c r="H187" s="201"/>
      <c r="I187" s="247"/>
      <c r="J187" s="248"/>
      <c r="K187" s="856"/>
      <c r="L187" s="858"/>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99" t="s">
        <v>1734</v>
      </c>
      <c r="B188" s="509"/>
      <c r="C188" s="506" t="s">
        <v>23</v>
      </c>
      <c r="D188" s="508" t="s">
        <v>414</v>
      </c>
      <c r="E188" s="213" t="s">
        <v>3111</v>
      </c>
      <c r="F188" s="507"/>
      <c r="G188" s="204" t="s">
        <v>11</v>
      </c>
      <c r="H188" s="201"/>
      <c r="I188" s="247"/>
      <c r="J188" s="248"/>
      <c r="K188" s="856"/>
      <c r="L188" s="858"/>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99" t="s">
        <v>1735</v>
      </c>
      <c r="B189" s="509"/>
      <c r="C189" s="506" t="s">
        <v>23</v>
      </c>
      <c r="D189" s="508" t="s">
        <v>414</v>
      </c>
      <c r="E189" s="213" t="s">
        <v>2135</v>
      </c>
      <c r="F189" s="507"/>
      <c r="G189" s="204" t="s">
        <v>11</v>
      </c>
      <c r="H189" s="201"/>
      <c r="I189" s="201"/>
      <c r="J189" s="248"/>
      <c r="K189" s="786"/>
      <c r="L189" s="859"/>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99" t="s">
        <v>1736</v>
      </c>
      <c r="B190" s="212"/>
      <c r="C190" s="212" t="s">
        <v>23</v>
      </c>
      <c r="D190" s="213" t="s">
        <v>414</v>
      </c>
      <c r="E190" s="213" t="s">
        <v>873</v>
      </c>
      <c r="F190" s="215"/>
      <c r="G190" s="204" t="s">
        <v>11</v>
      </c>
      <c r="H190" s="215"/>
      <c r="I190" s="215"/>
      <c r="J190" s="233" t="s">
        <v>1712</v>
      </c>
      <c r="K190" s="851" t="s">
        <v>2253</v>
      </c>
      <c r="L190" s="385"/>
    </row>
    <row r="191" spans="1:255" ht="16.5" customHeight="1">
      <c r="A191" s="399" t="s">
        <v>1737</v>
      </c>
      <c r="B191" s="212"/>
      <c r="C191" s="212" t="s">
        <v>23</v>
      </c>
      <c r="D191" s="213" t="s">
        <v>414</v>
      </c>
      <c r="E191" s="213" t="s">
        <v>1149</v>
      </c>
      <c r="F191" s="212" t="s">
        <v>874</v>
      </c>
      <c r="G191" s="204" t="s">
        <v>11</v>
      </c>
      <c r="H191" s="215"/>
      <c r="I191" s="215"/>
      <c r="J191" s="216"/>
      <c r="K191" s="851"/>
      <c r="L191" s="385"/>
    </row>
    <row r="192" spans="1:255" ht="16.5" customHeight="1">
      <c r="A192" s="399" t="s">
        <v>1738</v>
      </c>
      <c r="B192" s="212"/>
      <c r="C192" s="212" t="s">
        <v>23</v>
      </c>
      <c r="D192" s="213" t="s">
        <v>414</v>
      </c>
      <c r="E192" s="213" t="s">
        <v>1150</v>
      </c>
      <c r="F192" s="212" t="s">
        <v>874</v>
      </c>
      <c r="G192" s="204" t="s">
        <v>11</v>
      </c>
      <c r="H192" s="215"/>
      <c r="I192" s="215"/>
      <c r="J192" s="216"/>
      <c r="K192" s="851"/>
      <c r="L192" s="385"/>
    </row>
    <row r="193" spans="1:12" ht="16.5" customHeight="1">
      <c r="A193" s="399" t="s">
        <v>1739</v>
      </c>
      <c r="B193" s="212"/>
      <c r="C193" s="212" t="s">
        <v>23</v>
      </c>
      <c r="D193" s="213" t="s">
        <v>414</v>
      </c>
      <c r="E193" s="213" t="s">
        <v>1151</v>
      </c>
      <c r="F193" s="212" t="s">
        <v>874</v>
      </c>
      <c r="G193" s="204" t="s">
        <v>11</v>
      </c>
      <c r="H193" s="215"/>
      <c r="I193" s="215"/>
      <c r="J193" s="216"/>
      <c r="K193" s="851"/>
      <c r="L193" s="385"/>
    </row>
    <row r="194" spans="1:12" ht="16.5" customHeight="1">
      <c r="A194" s="399" t="s">
        <v>1740</v>
      </c>
      <c r="B194" s="212"/>
      <c r="C194" s="212" t="s">
        <v>23</v>
      </c>
      <c r="D194" s="213" t="s">
        <v>414</v>
      </c>
      <c r="E194" s="213" t="s">
        <v>1152</v>
      </c>
      <c r="F194" s="212" t="s">
        <v>874</v>
      </c>
      <c r="G194" s="204" t="s">
        <v>11</v>
      </c>
      <c r="H194" s="215"/>
      <c r="I194" s="215"/>
      <c r="J194" s="216"/>
      <c r="K194" s="851"/>
      <c r="L194" s="385"/>
    </row>
    <row r="195" spans="1:12" ht="16.5" customHeight="1">
      <c r="A195" s="399" t="s">
        <v>1741</v>
      </c>
      <c r="B195" s="212"/>
      <c r="C195" s="212" t="s">
        <v>23</v>
      </c>
      <c r="D195" s="213" t="s">
        <v>414</v>
      </c>
      <c r="E195" s="213" t="s">
        <v>1153</v>
      </c>
      <c r="F195" s="212" t="s">
        <v>875</v>
      </c>
      <c r="G195" s="204" t="s">
        <v>11</v>
      </c>
      <c r="H195" s="215"/>
      <c r="I195" s="215"/>
      <c r="J195" s="216"/>
      <c r="K195" s="851"/>
      <c r="L195" s="385"/>
    </row>
    <row r="196" spans="1:12" ht="16.5" customHeight="1">
      <c r="A196" s="399" t="s">
        <v>1742</v>
      </c>
      <c r="B196" s="212"/>
      <c r="C196" s="212" t="s">
        <v>23</v>
      </c>
      <c r="D196" s="213" t="s">
        <v>414</v>
      </c>
      <c r="E196" s="213" t="s">
        <v>1154</v>
      </c>
      <c r="F196" s="212" t="s">
        <v>875</v>
      </c>
      <c r="G196" s="204" t="s">
        <v>11</v>
      </c>
      <c r="H196" s="215"/>
      <c r="I196" s="215"/>
      <c r="J196" s="216"/>
      <c r="K196" s="851"/>
      <c r="L196" s="385"/>
    </row>
    <row r="197" spans="1:12" ht="16.5" customHeight="1">
      <c r="A197" s="399" t="s">
        <v>1767</v>
      </c>
      <c r="B197" s="212"/>
      <c r="C197" s="212" t="s">
        <v>23</v>
      </c>
      <c r="D197" s="213" t="s">
        <v>414</v>
      </c>
      <c r="E197" s="213" t="s">
        <v>1155</v>
      </c>
      <c r="F197" s="212" t="s">
        <v>875</v>
      </c>
      <c r="G197" s="204" t="s">
        <v>11</v>
      </c>
      <c r="H197" s="215"/>
      <c r="I197" s="215"/>
      <c r="J197" s="216"/>
      <c r="K197" s="851"/>
      <c r="L197" s="385"/>
    </row>
    <row r="198" spans="1:12" ht="16.5" customHeight="1">
      <c r="A198" s="399" t="s">
        <v>1768</v>
      </c>
      <c r="B198" s="212"/>
      <c r="C198" s="212" t="s">
        <v>23</v>
      </c>
      <c r="D198" s="213" t="s">
        <v>414</v>
      </c>
      <c r="E198" s="213" t="s">
        <v>1156</v>
      </c>
      <c r="F198" s="212" t="s">
        <v>875</v>
      </c>
      <c r="G198" s="204" t="s">
        <v>11</v>
      </c>
      <c r="H198" s="215"/>
      <c r="I198" s="215"/>
      <c r="J198" s="216"/>
      <c r="K198" s="851"/>
      <c r="L198" s="385"/>
    </row>
    <row r="199" spans="1:12" ht="16.5" customHeight="1">
      <c r="A199" s="399" t="s">
        <v>1769</v>
      </c>
      <c r="B199" s="212"/>
      <c r="C199" s="212" t="s">
        <v>23</v>
      </c>
      <c r="D199" s="213" t="s">
        <v>401</v>
      </c>
      <c r="E199" s="213" t="s">
        <v>876</v>
      </c>
      <c r="F199" s="212" t="s">
        <v>403</v>
      </c>
      <c r="G199" s="204" t="s">
        <v>11</v>
      </c>
      <c r="H199" s="215"/>
      <c r="I199" s="216"/>
      <c r="J199" s="233" t="s">
        <v>1845</v>
      </c>
      <c r="K199" s="218" t="s">
        <v>2030</v>
      </c>
      <c r="L199" s="385"/>
    </row>
    <row r="200" spans="1:12" ht="16.5" customHeight="1">
      <c r="A200" s="399" t="s">
        <v>1771</v>
      </c>
      <c r="B200" s="212"/>
      <c r="C200" s="212" t="s">
        <v>23</v>
      </c>
      <c r="D200" s="213" t="s">
        <v>401</v>
      </c>
      <c r="E200" s="213" t="s">
        <v>1157</v>
      </c>
      <c r="F200" s="212" t="s">
        <v>406</v>
      </c>
      <c r="G200" s="204" t="s">
        <v>11</v>
      </c>
      <c r="H200" s="215"/>
      <c r="I200" s="216"/>
      <c r="J200" s="233" t="s">
        <v>1844</v>
      </c>
      <c r="K200" s="218"/>
      <c r="L200" s="385"/>
    </row>
    <row r="201" spans="1:12" ht="16.5" customHeight="1">
      <c r="A201" s="399" t="s">
        <v>1772</v>
      </c>
      <c r="B201" s="212"/>
      <c r="C201" s="212" t="s">
        <v>23</v>
      </c>
      <c r="D201" s="213" t="s">
        <v>401</v>
      </c>
      <c r="E201" s="213" t="s">
        <v>1158</v>
      </c>
      <c r="F201" s="212" t="s">
        <v>406</v>
      </c>
      <c r="G201" s="204" t="s">
        <v>11</v>
      </c>
      <c r="H201" s="215"/>
      <c r="I201" s="216"/>
      <c r="J201" s="233" t="s">
        <v>1840</v>
      </c>
      <c r="K201" s="218"/>
      <c r="L201" s="385"/>
    </row>
    <row r="202" spans="1:12" ht="16.5" customHeight="1">
      <c r="A202" s="399" t="s">
        <v>1773</v>
      </c>
      <c r="B202" s="212"/>
      <c r="C202" s="212" t="s">
        <v>23</v>
      </c>
      <c r="D202" s="213" t="s">
        <v>401</v>
      </c>
      <c r="E202" s="213" t="s">
        <v>1159</v>
      </c>
      <c r="F202" s="215"/>
      <c r="G202" s="204" t="s">
        <v>11</v>
      </c>
      <c r="H202" s="215"/>
      <c r="I202" s="216"/>
      <c r="J202" s="216"/>
      <c r="K202" s="218"/>
      <c r="L202" s="385"/>
    </row>
    <row r="203" spans="1:12" ht="16.5" customHeight="1">
      <c r="A203" s="399" t="s">
        <v>1774</v>
      </c>
      <c r="B203" s="212"/>
      <c r="C203" s="212" t="s">
        <v>23</v>
      </c>
      <c r="D203" s="213" t="s">
        <v>401</v>
      </c>
      <c r="E203" s="213" t="s">
        <v>1160</v>
      </c>
      <c r="F203" s="215"/>
      <c r="G203" s="204" t="s">
        <v>11</v>
      </c>
      <c r="H203" s="215"/>
      <c r="I203" s="216"/>
      <c r="J203" s="216"/>
      <c r="K203" s="218"/>
      <c r="L203" s="385"/>
    </row>
    <row r="204" spans="1:12" ht="16.5" customHeight="1">
      <c r="A204" s="399" t="s">
        <v>1775</v>
      </c>
      <c r="B204" s="212"/>
      <c r="C204" s="212" t="s">
        <v>23</v>
      </c>
      <c r="D204" s="213" t="s">
        <v>401</v>
      </c>
      <c r="E204" s="213" t="s">
        <v>1161</v>
      </c>
      <c r="F204" s="215"/>
      <c r="G204" s="204" t="s">
        <v>11</v>
      </c>
      <c r="H204" s="215"/>
      <c r="I204" s="216"/>
      <c r="J204" s="216"/>
      <c r="K204" s="218"/>
      <c r="L204" s="385"/>
    </row>
    <row r="205" spans="1:12" ht="16.5" customHeight="1">
      <c r="A205" s="399" t="s">
        <v>2060</v>
      </c>
      <c r="B205" s="212"/>
      <c r="C205" s="212" t="s">
        <v>23</v>
      </c>
      <c r="D205" s="213" t="s">
        <v>401</v>
      </c>
      <c r="E205" s="213" t="s">
        <v>1162</v>
      </c>
      <c r="F205" s="212" t="s">
        <v>403</v>
      </c>
      <c r="G205" s="204" t="s">
        <v>11</v>
      </c>
      <c r="H205" s="215"/>
      <c r="I205" s="216"/>
      <c r="J205" s="233" t="s">
        <v>886</v>
      </c>
      <c r="K205" s="218" t="s">
        <v>2311</v>
      </c>
      <c r="L205" s="849"/>
    </row>
    <row r="206" spans="1:12" ht="16.5" customHeight="1">
      <c r="A206" s="399" t="s">
        <v>2283</v>
      </c>
      <c r="B206" s="212"/>
      <c r="C206" s="212" t="s">
        <v>23</v>
      </c>
      <c r="D206" s="213" t="s">
        <v>401</v>
      </c>
      <c r="E206" s="213" t="s">
        <v>1163</v>
      </c>
      <c r="F206" s="212" t="s">
        <v>406</v>
      </c>
      <c r="G206" s="204" t="s">
        <v>11</v>
      </c>
      <c r="H206" s="215"/>
      <c r="I206" s="216"/>
      <c r="J206" s="233" t="s">
        <v>878</v>
      </c>
      <c r="K206" s="218"/>
      <c r="L206" s="850"/>
    </row>
    <row r="207" spans="1:12" ht="16.5" customHeight="1">
      <c r="A207" s="399" t="s">
        <v>2284</v>
      </c>
      <c r="B207" s="212"/>
      <c r="C207" s="212" t="s">
        <v>23</v>
      </c>
      <c r="D207" s="213" t="s">
        <v>401</v>
      </c>
      <c r="E207" s="213" t="s">
        <v>1164</v>
      </c>
      <c r="F207" s="212" t="s">
        <v>406</v>
      </c>
      <c r="G207" s="204" t="s">
        <v>11</v>
      </c>
      <c r="H207" s="215"/>
      <c r="I207" s="216"/>
      <c r="J207" s="233" t="s">
        <v>880</v>
      </c>
      <c r="K207" s="218" t="s">
        <v>2310</v>
      </c>
      <c r="L207" s="850"/>
    </row>
    <row r="208" spans="1:12" ht="16.5" customHeight="1">
      <c r="A208" s="399" t="s">
        <v>2285</v>
      </c>
      <c r="B208" s="212"/>
      <c r="C208" s="212" t="s">
        <v>23</v>
      </c>
      <c r="D208" s="213" t="s">
        <v>401</v>
      </c>
      <c r="E208" s="213" t="s">
        <v>890</v>
      </c>
      <c r="F208" s="215"/>
      <c r="G208" s="204" t="s">
        <v>11</v>
      </c>
      <c r="H208" s="215"/>
      <c r="I208" s="216"/>
      <c r="J208" s="216"/>
      <c r="K208" s="218"/>
      <c r="L208" s="385"/>
    </row>
    <row r="209" spans="1:12" ht="16.5" customHeight="1">
      <c r="A209" s="399" t="s">
        <v>2286</v>
      </c>
      <c r="B209" s="212"/>
      <c r="C209" s="212" t="s">
        <v>23</v>
      </c>
      <c r="D209" s="213" t="s">
        <v>401</v>
      </c>
      <c r="E209" s="213" t="s">
        <v>892</v>
      </c>
      <c r="F209" s="215"/>
      <c r="G209" s="204" t="s">
        <v>11</v>
      </c>
      <c r="H209" s="215"/>
      <c r="I209" s="216"/>
      <c r="J209" s="216"/>
      <c r="K209" s="218"/>
      <c r="L209" s="385"/>
    </row>
    <row r="210" spans="1:12" ht="16.5" customHeight="1">
      <c r="A210" s="399" t="s">
        <v>2287</v>
      </c>
      <c r="B210" s="212"/>
      <c r="C210" s="212" t="s">
        <v>23</v>
      </c>
      <c r="D210" s="213" t="s">
        <v>401</v>
      </c>
      <c r="E210" s="213" t="s">
        <v>894</v>
      </c>
      <c r="F210" s="215"/>
      <c r="G210" s="204" t="s">
        <v>11</v>
      </c>
      <c r="H210" s="215"/>
      <c r="I210" s="216"/>
      <c r="J210" s="216"/>
      <c r="K210" s="218"/>
      <c r="L210" s="385"/>
    </row>
    <row r="211" spans="1:12" ht="16.5" customHeight="1">
      <c r="A211" s="399" t="s">
        <v>2288</v>
      </c>
      <c r="B211" s="212"/>
      <c r="C211" s="212" t="s">
        <v>23</v>
      </c>
      <c r="D211" s="213" t="s">
        <v>207</v>
      </c>
      <c r="E211" s="213" t="s">
        <v>1351</v>
      </c>
      <c r="F211" s="212" t="s">
        <v>452</v>
      </c>
      <c r="G211" s="204" t="s">
        <v>11</v>
      </c>
      <c r="H211" s="215"/>
      <c r="I211" s="216"/>
      <c r="J211" s="216"/>
      <c r="K211" s="218" t="s">
        <v>209</v>
      </c>
      <c r="L211" s="385"/>
    </row>
    <row r="212" spans="1:12" ht="16.5" customHeight="1">
      <c r="A212" s="399" t="s">
        <v>2289</v>
      </c>
      <c r="B212" s="212"/>
      <c r="C212" s="212" t="s">
        <v>23</v>
      </c>
      <c r="D212" s="213" t="s">
        <v>207</v>
      </c>
      <c r="E212" s="213" t="s">
        <v>897</v>
      </c>
      <c r="F212" s="212" t="s">
        <v>453</v>
      </c>
      <c r="G212" s="204" t="s">
        <v>11</v>
      </c>
      <c r="H212" s="215"/>
      <c r="I212" s="216"/>
      <c r="J212" s="216"/>
      <c r="K212" s="218" t="s">
        <v>212</v>
      </c>
      <c r="L212" s="385"/>
    </row>
    <row r="213" spans="1:12" ht="16.5" customHeight="1">
      <c r="A213" s="399" t="s">
        <v>2290</v>
      </c>
      <c r="B213" s="212"/>
      <c r="C213" s="212" t="s">
        <v>23</v>
      </c>
      <c r="D213" s="213" t="s">
        <v>188</v>
      </c>
      <c r="E213" s="213" t="s">
        <v>189</v>
      </c>
      <c r="F213" s="215"/>
      <c r="G213" s="204" t="s">
        <v>11</v>
      </c>
      <c r="H213" s="215"/>
      <c r="I213" s="216"/>
      <c r="J213" s="216"/>
      <c r="K213" s="218" t="s">
        <v>899</v>
      </c>
      <c r="L213" s="385"/>
    </row>
    <row r="214" spans="1:12" ht="16.5" customHeight="1" thickBot="1">
      <c r="A214" s="399" t="s">
        <v>2291</v>
      </c>
      <c r="B214" s="397"/>
      <c r="C214" s="397" t="s">
        <v>23</v>
      </c>
      <c r="D214" s="390" t="s">
        <v>31</v>
      </c>
      <c r="E214" s="390" t="s">
        <v>186</v>
      </c>
      <c r="F214" s="391"/>
      <c r="G214" s="392" t="s">
        <v>11</v>
      </c>
      <c r="H214" s="391"/>
      <c r="I214" s="393"/>
      <c r="J214" s="390" t="s">
        <v>455</v>
      </c>
      <c r="K214" s="398"/>
      <c r="L214" s="396"/>
    </row>
    <row r="215" spans="1:12" ht="17.45" customHeight="1">
      <c r="A215" s="87"/>
      <c r="B215" s="211"/>
      <c r="C215" s="98"/>
      <c r="D215" s="87"/>
      <c r="E215" s="87"/>
      <c r="F215" s="98"/>
      <c r="G215" s="87"/>
      <c r="H215" s="98"/>
      <c r="I215" s="87"/>
      <c r="J215" s="87"/>
      <c r="K215" s="99"/>
      <c r="L215" s="87"/>
    </row>
    <row r="216" spans="1:12" ht="17.100000000000001" customHeight="1">
      <c r="A216" s="42"/>
      <c r="B216" s="210"/>
      <c r="C216" s="44"/>
      <c r="D216" s="42"/>
      <c r="E216" s="42"/>
      <c r="F216" s="44"/>
      <c r="G216" s="42"/>
      <c r="H216" s="44"/>
      <c r="I216" s="42"/>
      <c r="J216" s="42"/>
      <c r="K216" s="75"/>
      <c r="L216" s="42"/>
    </row>
    <row r="217" spans="1:12" ht="17.100000000000001" customHeight="1">
      <c r="A217" s="42"/>
      <c r="B217" s="210"/>
      <c r="C217" s="44"/>
      <c r="D217" s="42"/>
      <c r="E217" s="42"/>
      <c r="F217" s="44"/>
      <c r="G217" s="42"/>
      <c r="H217" s="44"/>
      <c r="I217" s="42"/>
      <c r="J217" s="42"/>
      <c r="K217" s="75"/>
      <c r="L217" s="42"/>
    </row>
    <row r="218" spans="1:12" ht="17.100000000000001" customHeight="1">
      <c r="A218" s="42"/>
      <c r="B218" s="210"/>
      <c r="C218" s="44"/>
      <c r="D218" s="42"/>
      <c r="E218" s="42"/>
      <c r="F218" s="44"/>
      <c r="G218" s="42"/>
      <c r="H218" s="44"/>
      <c r="I218" s="42"/>
      <c r="J218" s="42"/>
      <c r="K218" s="75"/>
      <c r="L218" s="42"/>
    </row>
    <row r="219" spans="1:12" ht="17.100000000000001" customHeight="1">
      <c r="A219" s="42"/>
      <c r="B219" s="210"/>
      <c r="C219" s="44"/>
      <c r="D219" s="42"/>
      <c r="E219" s="42"/>
      <c r="F219" s="44"/>
      <c r="G219" s="42"/>
      <c r="H219" s="44"/>
      <c r="I219" s="42"/>
      <c r="J219" s="42"/>
      <c r="K219" s="75"/>
      <c r="L219" s="42"/>
    </row>
    <row r="220" spans="1:12" ht="17.100000000000001" customHeight="1">
      <c r="A220" s="42"/>
      <c r="B220" s="210"/>
      <c r="C220" s="44"/>
      <c r="D220" s="42"/>
      <c r="E220" s="42"/>
      <c r="F220" s="44"/>
      <c r="G220" s="42"/>
      <c r="H220" s="44"/>
      <c r="I220" s="42"/>
      <c r="J220" s="42"/>
      <c r="K220" s="75"/>
      <c r="L220" s="42"/>
    </row>
    <row r="221" spans="1:12" ht="17.100000000000001" customHeight="1">
      <c r="A221" s="42"/>
      <c r="B221" s="210"/>
      <c r="C221" s="44"/>
      <c r="D221" s="42"/>
      <c r="E221" s="42"/>
      <c r="F221" s="44"/>
      <c r="G221" s="42"/>
      <c r="H221" s="44"/>
      <c r="I221" s="42"/>
      <c r="J221" s="42"/>
      <c r="K221" s="75"/>
      <c r="L221" s="42"/>
    </row>
    <row r="222" spans="1:12" ht="17.100000000000001" customHeight="1">
      <c r="A222" s="42"/>
      <c r="B222" s="210"/>
      <c r="C222" s="44"/>
      <c r="D222" s="42"/>
      <c r="E222" s="42"/>
      <c r="F222" s="44"/>
      <c r="G222" s="42"/>
      <c r="H222" s="44"/>
      <c r="I222" s="42"/>
      <c r="J222" s="42"/>
      <c r="K222" s="75"/>
      <c r="L222" s="42"/>
    </row>
    <row r="223" spans="1:12" ht="17.100000000000001" customHeight="1">
      <c r="A223" s="42"/>
      <c r="B223" s="210"/>
      <c r="C223" s="44"/>
      <c r="D223" s="42"/>
      <c r="E223" s="42"/>
      <c r="F223" s="44"/>
      <c r="G223" s="42"/>
      <c r="H223" s="44"/>
      <c r="I223" s="42"/>
      <c r="J223" s="42"/>
      <c r="K223" s="75"/>
      <c r="L223" s="42"/>
    </row>
    <row r="224" spans="1:12" ht="17.100000000000001" customHeight="1">
      <c r="A224" s="42"/>
      <c r="B224" s="210"/>
      <c r="C224" s="44"/>
      <c r="D224" s="42"/>
      <c r="E224" s="42"/>
      <c r="F224" s="44"/>
      <c r="G224" s="42"/>
      <c r="H224" s="44"/>
      <c r="I224" s="42"/>
      <c r="J224" s="42"/>
      <c r="K224" s="75"/>
      <c r="L224" s="42"/>
    </row>
    <row r="225" spans="1:12" ht="17.100000000000001" customHeight="1">
      <c r="A225" s="42"/>
      <c r="B225" s="210"/>
      <c r="C225" s="44"/>
      <c r="D225" s="42"/>
      <c r="E225" s="42"/>
      <c r="F225" s="44"/>
      <c r="G225" s="42"/>
      <c r="H225" s="44"/>
      <c r="I225" s="42"/>
      <c r="J225" s="42"/>
      <c r="K225" s="75"/>
      <c r="L225" s="42"/>
    </row>
    <row r="226" spans="1:12" ht="17.100000000000001" customHeight="1">
      <c r="A226" s="42"/>
      <c r="B226" s="210"/>
      <c r="C226" s="44"/>
      <c r="D226" s="42"/>
      <c r="E226" s="42"/>
      <c r="F226" s="44"/>
      <c r="G226" s="42"/>
      <c r="H226" s="44"/>
      <c r="I226" s="42"/>
      <c r="J226" s="42"/>
      <c r="K226" s="75"/>
      <c r="L226" s="42"/>
    </row>
    <row r="227" spans="1:12" ht="17.100000000000001" customHeight="1">
      <c r="A227" s="42"/>
      <c r="B227" s="210"/>
      <c r="C227" s="44"/>
      <c r="D227" s="42"/>
      <c r="E227" s="42"/>
      <c r="F227" s="44"/>
      <c r="G227" s="42"/>
      <c r="H227" s="44"/>
      <c r="I227" s="42"/>
      <c r="J227" s="42"/>
      <c r="K227" s="75"/>
      <c r="L227" s="42"/>
    </row>
    <row r="228" spans="1:12" ht="17.100000000000001" customHeight="1">
      <c r="A228" s="42"/>
      <c r="B228" s="210"/>
      <c r="C228" s="44"/>
      <c r="D228" s="42"/>
      <c r="E228" s="42"/>
      <c r="F228" s="44"/>
      <c r="G228" s="42"/>
      <c r="H228" s="44"/>
      <c r="I228" s="42"/>
      <c r="J228" s="42"/>
      <c r="K228" s="75"/>
      <c r="L228" s="42"/>
    </row>
    <row r="229" spans="1:12" ht="17.100000000000001" customHeight="1">
      <c r="A229" s="42"/>
      <c r="B229" s="210"/>
      <c r="C229" s="44"/>
      <c r="D229" s="42"/>
      <c r="E229" s="42"/>
      <c r="F229" s="44"/>
      <c r="G229" s="42"/>
      <c r="H229" s="44"/>
      <c r="I229" s="42"/>
      <c r="J229" s="42"/>
      <c r="K229" s="75"/>
      <c r="L229" s="42"/>
    </row>
    <row r="230" spans="1:12" ht="17.100000000000001" customHeight="1">
      <c r="A230" s="42"/>
      <c r="B230" s="210"/>
      <c r="C230" s="44"/>
      <c r="D230" s="42"/>
      <c r="E230" s="42"/>
      <c r="F230" s="44"/>
      <c r="G230" s="42"/>
      <c r="H230" s="44"/>
      <c r="I230" s="42"/>
      <c r="J230" s="42"/>
      <c r="K230" s="75"/>
      <c r="L230" s="42"/>
    </row>
    <row r="231" spans="1:12" ht="17.100000000000001" customHeight="1">
      <c r="A231" s="42"/>
      <c r="B231" s="210"/>
      <c r="C231" s="44"/>
      <c r="D231" s="42"/>
      <c r="E231" s="42"/>
      <c r="F231" s="44"/>
      <c r="G231" s="42"/>
      <c r="H231" s="44"/>
      <c r="I231" s="42"/>
      <c r="J231" s="42"/>
      <c r="K231" s="75"/>
      <c r="L231" s="42"/>
    </row>
    <row r="232" spans="1:12" ht="17.100000000000001" customHeight="1">
      <c r="A232" s="42"/>
      <c r="B232" s="210"/>
      <c r="C232" s="44"/>
      <c r="D232" s="42"/>
      <c r="E232" s="42"/>
      <c r="F232" s="44"/>
      <c r="G232" s="42"/>
      <c r="H232" s="44"/>
      <c r="I232" s="42"/>
      <c r="J232" s="42"/>
      <c r="K232" s="75"/>
      <c r="L232" s="42"/>
    </row>
    <row r="233" spans="1:12" ht="17.100000000000001" customHeight="1">
      <c r="A233" s="42"/>
      <c r="B233" s="210"/>
      <c r="C233" s="44"/>
      <c r="D233" s="42"/>
      <c r="E233" s="42"/>
      <c r="F233" s="44"/>
      <c r="G233" s="42"/>
      <c r="H233" s="44"/>
      <c r="I233" s="42"/>
      <c r="J233" s="42"/>
      <c r="K233" s="75"/>
      <c r="L233" s="42"/>
    </row>
    <row r="234" spans="1:12" ht="17.100000000000001" customHeight="1">
      <c r="A234" s="42"/>
      <c r="B234" s="210"/>
      <c r="C234" s="44"/>
      <c r="D234" s="42"/>
      <c r="E234" s="42"/>
      <c r="F234" s="44"/>
      <c r="G234" s="42"/>
      <c r="H234" s="44"/>
      <c r="I234" s="42"/>
      <c r="J234" s="42"/>
      <c r="K234" s="75"/>
      <c r="L234" s="42"/>
    </row>
    <row r="235" spans="1:12" ht="17.100000000000001" customHeight="1">
      <c r="A235" s="42"/>
      <c r="B235" s="210"/>
      <c r="C235" s="44"/>
      <c r="D235" s="42"/>
      <c r="E235" s="42"/>
      <c r="F235" s="44"/>
      <c r="G235" s="42"/>
      <c r="H235" s="44"/>
      <c r="I235" s="42"/>
      <c r="J235" s="42"/>
      <c r="K235" s="75"/>
      <c r="L235" s="42"/>
    </row>
    <row r="236" spans="1:12" ht="17.100000000000001" customHeight="1">
      <c r="A236" s="42"/>
      <c r="B236" s="210"/>
      <c r="C236" s="44"/>
      <c r="D236" s="42"/>
      <c r="E236" s="42"/>
      <c r="F236" s="44"/>
      <c r="G236" s="42"/>
      <c r="H236" s="44"/>
      <c r="I236" s="42"/>
      <c r="J236" s="42"/>
      <c r="K236" s="75"/>
      <c r="L236" s="42"/>
    </row>
    <row r="237" spans="1:12" ht="17.100000000000001" customHeight="1">
      <c r="A237" s="42"/>
      <c r="B237" s="210"/>
      <c r="C237" s="44"/>
      <c r="D237" s="42"/>
      <c r="E237" s="42"/>
      <c r="F237" s="44"/>
      <c r="G237" s="42"/>
      <c r="H237" s="44"/>
      <c r="I237" s="42"/>
      <c r="J237" s="42"/>
      <c r="K237" s="75"/>
      <c r="L237" s="42"/>
    </row>
    <row r="238" spans="1:12" ht="17.100000000000001" customHeight="1">
      <c r="A238" s="42"/>
      <c r="B238" s="210"/>
      <c r="C238" s="44"/>
      <c r="D238" s="42"/>
      <c r="E238" s="42"/>
      <c r="F238" s="44"/>
      <c r="G238" s="42"/>
      <c r="H238" s="44"/>
      <c r="I238" s="42"/>
      <c r="J238" s="42"/>
      <c r="K238" s="75"/>
      <c r="L238" s="42"/>
    </row>
    <row r="239" spans="1:12" ht="17.100000000000001" customHeight="1">
      <c r="A239" s="42"/>
      <c r="B239" s="210"/>
      <c r="C239" s="44"/>
      <c r="D239" s="42"/>
      <c r="E239" s="42"/>
      <c r="F239" s="44"/>
      <c r="G239" s="42"/>
      <c r="H239" s="44"/>
      <c r="I239" s="42"/>
      <c r="J239" s="42"/>
      <c r="K239" s="75"/>
      <c r="L239" s="42"/>
    </row>
    <row r="240" spans="1:12" ht="17.100000000000001" customHeight="1">
      <c r="A240" s="42"/>
      <c r="B240" s="210"/>
      <c r="C240" s="44"/>
      <c r="D240" s="42"/>
      <c r="E240" s="42"/>
      <c r="F240" s="44"/>
      <c r="G240" s="42"/>
      <c r="H240" s="44"/>
      <c r="I240" s="42"/>
      <c r="J240" s="42"/>
      <c r="K240" s="75"/>
      <c r="L240" s="42"/>
    </row>
    <row r="241" spans="1:12" ht="17.100000000000001" customHeight="1">
      <c r="A241" s="42"/>
      <c r="B241" s="210"/>
      <c r="C241" s="44"/>
      <c r="D241" s="42"/>
      <c r="E241" s="42"/>
      <c r="F241" s="44"/>
      <c r="G241" s="42"/>
      <c r="H241" s="44"/>
      <c r="I241" s="42"/>
      <c r="J241" s="42"/>
      <c r="K241" s="75"/>
      <c r="L241" s="42"/>
    </row>
    <row r="242" spans="1:12" ht="17.100000000000001" customHeight="1">
      <c r="A242" s="42"/>
      <c r="B242" s="210"/>
      <c r="C242" s="44"/>
      <c r="D242" s="42"/>
      <c r="E242" s="42"/>
      <c r="F242" s="44"/>
      <c r="G242" s="42"/>
      <c r="H242" s="44"/>
      <c r="I242" s="42"/>
      <c r="J242" s="42"/>
      <c r="K242" s="75"/>
      <c r="L242" s="42"/>
    </row>
    <row r="243" spans="1:12" ht="17.100000000000001" customHeight="1">
      <c r="A243" s="42"/>
      <c r="B243" s="210"/>
      <c r="C243" s="44"/>
      <c r="D243" s="42"/>
      <c r="E243" s="42"/>
      <c r="F243" s="44"/>
      <c r="G243" s="42"/>
      <c r="H243" s="44"/>
      <c r="I243" s="42"/>
      <c r="J243" s="42"/>
      <c r="K243" s="75"/>
      <c r="L243" s="42"/>
    </row>
    <row r="244" spans="1:12" ht="17.100000000000001" customHeight="1">
      <c r="A244" s="42"/>
      <c r="B244" s="210"/>
      <c r="C244" s="44"/>
      <c r="D244" s="42"/>
      <c r="E244" s="42"/>
      <c r="F244" s="44"/>
      <c r="G244" s="42"/>
      <c r="H244" s="44"/>
      <c r="I244" s="42"/>
      <c r="J244" s="42"/>
      <c r="K244" s="75"/>
      <c r="L244" s="42"/>
    </row>
    <row r="245" spans="1:12" ht="17.100000000000001" customHeight="1">
      <c r="A245" s="42"/>
      <c r="B245" s="210"/>
      <c r="C245" s="44"/>
      <c r="D245" s="42"/>
      <c r="E245" s="42"/>
      <c r="F245" s="44"/>
      <c r="G245" s="42"/>
      <c r="H245" s="44"/>
      <c r="I245" s="42"/>
      <c r="J245" s="42"/>
      <c r="K245" s="75"/>
      <c r="L245" s="42"/>
    </row>
    <row r="246" spans="1:12" ht="17.100000000000001" customHeight="1">
      <c r="A246" s="42"/>
      <c r="B246" s="210"/>
      <c r="C246" s="44"/>
      <c r="D246" s="42"/>
      <c r="E246" s="42"/>
      <c r="F246" s="44"/>
      <c r="G246" s="42"/>
      <c r="H246" s="44"/>
      <c r="I246" s="42"/>
      <c r="J246" s="42"/>
      <c r="K246" s="75"/>
      <c r="L246" s="42"/>
    </row>
    <row r="247" spans="1:12" ht="17.100000000000001" customHeight="1">
      <c r="A247" s="42"/>
      <c r="B247" s="210"/>
      <c r="C247" s="44"/>
      <c r="D247" s="42"/>
      <c r="E247" s="42"/>
      <c r="F247" s="44"/>
      <c r="G247" s="42"/>
      <c r="H247" s="44"/>
      <c r="I247" s="42"/>
      <c r="J247" s="42"/>
      <c r="K247" s="75"/>
      <c r="L247" s="42"/>
    </row>
    <row r="248" spans="1:12" ht="17.100000000000001" customHeight="1">
      <c r="A248" s="42"/>
      <c r="B248" s="210"/>
      <c r="C248" s="44"/>
      <c r="D248" s="42"/>
      <c r="E248" s="42"/>
      <c r="F248" s="44"/>
      <c r="G248" s="42"/>
      <c r="H248" s="44"/>
      <c r="I248" s="42"/>
      <c r="J248" s="42"/>
      <c r="K248" s="75"/>
      <c r="L248" s="42"/>
    </row>
    <row r="249" spans="1:12" ht="17.100000000000001" customHeight="1">
      <c r="A249" s="42"/>
      <c r="B249" s="210"/>
      <c r="C249" s="44"/>
      <c r="D249" s="42"/>
      <c r="E249" s="42"/>
      <c r="F249" s="44"/>
      <c r="G249" s="42"/>
      <c r="H249" s="44"/>
      <c r="I249" s="42"/>
      <c r="J249" s="42"/>
      <c r="K249" s="75"/>
      <c r="L249" s="42"/>
    </row>
    <row r="250" spans="1:12" ht="17.100000000000001" customHeight="1">
      <c r="A250" s="42"/>
      <c r="B250" s="210"/>
      <c r="C250" s="44"/>
      <c r="D250" s="42"/>
      <c r="E250" s="42"/>
      <c r="F250" s="44"/>
      <c r="G250" s="42"/>
      <c r="H250" s="44"/>
      <c r="I250" s="42"/>
      <c r="J250" s="42"/>
      <c r="K250" s="75"/>
      <c r="L250" s="42"/>
    </row>
    <row r="251" spans="1:12" ht="17.100000000000001" customHeight="1">
      <c r="A251" s="42"/>
      <c r="B251" s="210"/>
      <c r="C251" s="44"/>
      <c r="D251" s="42"/>
      <c r="E251" s="42"/>
      <c r="F251" s="44"/>
      <c r="G251" s="42"/>
      <c r="H251" s="44"/>
      <c r="I251" s="42"/>
      <c r="J251" s="42"/>
      <c r="K251" s="75"/>
      <c r="L251" s="42"/>
    </row>
    <row r="252" spans="1:12" ht="17.100000000000001" customHeight="1">
      <c r="A252" s="42"/>
      <c r="B252" s="210"/>
      <c r="C252" s="44"/>
      <c r="D252" s="42"/>
      <c r="E252" s="42"/>
      <c r="F252" s="44"/>
      <c r="G252" s="42"/>
      <c r="H252" s="44"/>
      <c r="I252" s="42"/>
      <c r="J252" s="42"/>
      <c r="K252" s="75"/>
      <c r="L252" s="42"/>
    </row>
    <row r="253" spans="1:12" ht="17.100000000000001" customHeight="1">
      <c r="A253" s="42"/>
      <c r="B253" s="210"/>
      <c r="C253" s="44"/>
      <c r="D253" s="42"/>
      <c r="E253" s="42"/>
      <c r="F253" s="44"/>
      <c r="G253" s="42"/>
      <c r="H253" s="44"/>
      <c r="I253" s="42"/>
      <c r="J253" s="42"/>
      <c r="K253" s="75"/>
      <c r="L253" s="42"/>
    </row>
    <row r="254" spans="1:12" ht="17.100000000000001" customHeight="1">
      <c r="A254" s="42"/>
      <c r="B254" s="210"/>
      <c r="C254" s="44"/>
      <c r="D254" s="42"/>
      <c r="E254" s="42"/>
      <c r="F254" s="44"/>
      <c r="G254" s="42"/>
      <c r="H254" s="44"/>
      <c r="I254" s="42"/>
      <c r="J254" s="42"/>
      <c r="K254" s="75"/>
      <c r="L254" s="42"/>
    </row>
    <row r="255" spans="1:12" ht="17.100000000000001" customHeight="1">
      <c r="A255" s="42"/>
      <c r="B255" s="210"/>
      <c r="C255" s="44"/>
      <c r="D255" s="42"/>
      <c r="E255" s="42"/>
      <c r="F255" s="44"/>
      <c r="G255" s="42"/>
      <c r="H255" s="44"/>
      <c r="I255" s="42"/>
      <c r="J255" s="42"/>
      <c r="K255" s="75"/>
      <c r="L255" s="42"/>
    </row>
    <row r="256" spans="1:12" ht="17.100000000000001" customHeight="1">
      <c r="A256" s="42"/>
      <c r="B256" s="210"/>
      <c r="C256" s="44"/>
      <c r="D256" s="42"/>
      <c r="E256" s="42"/>
      <c r="F256" s="44"/>
      <c r="G256" s="42"/>
      <c r="H256" s="44"/>
      <c r="I256" s="42"/>
      <c r="J256" s="42"/>
      <c r="K256" s="75"/>
      <c r="L256" s="42"/>
    </row>
    <row r="257" spans="1:12" ht="17.100000000000001" customHeight="1">
      <c r="A257" s="42"/>
      <c r="B257" s="210"/>
      <c r="C257" s="44"/>
      <c r="D257" s="42"/>
      <c r="E257" s="42"/>
      <c r="F257" s="44"/>
      <c r="G257" s="42"/>
      <c r="H257" s="44"/>
      <c r="I257" s="42"/>
      <c r="J257" s="42"/>
      <c r="K257" s="75"/>
      <c r="L257" s="42"/>
    </row>
    <row r="258" spans="1:12" ht="17.100000000000001" customHeight="1">
      <c r="A258" s="42"/>
      <c r="B258" s="210"/>
      <c r="C258" s="44"/>
      <c r="D258" s="42"/>
      <c r="E258" s="42"/>
      <c r="F258" s="44"/>
      <c r="G258" s="42"/>
      <c r="H258" s="44"/>
      <c r="I258" s="42"/>
      <c r="J258" s="42"/>
      <c r="K258" s="75"/>
      <c r="L258" s="42"/>
    </row>
    <row r="259" spans="1:12" ht="17.100000000000001" customHeight="1">
      <c r="A259" s="42"/>
      <c r="B259" s="210"/>
      <c r="C259" s="44"/>
      <c r="D259" s="42"/>
      <c r="E259" s="42"/>
      <c r="F259" s="44"/>
      <c r="G259" s="42"/>
      <c r="H259" s="44"/>
      <c r="I259" s="42"/>
      <c r="J259" s="42"/>
      <c r="K259" s="75"/>
      <c r="L259" s="42"/>
    </row>
    <row r="260" spans="1:12" ht="17.100000000000001" customHeight="1">
      <c r="A260" s="42"/>
      <c r="B260" s="210"/>
      <c r="C260" s="44"/>
      <c r="D260" s="42"/>
      <c r="E260" s="42"/>
      <c r="F260" s="44"/>
      <c r="G260" s="42"/>
      <c r="H260" s="44"/>
      <c r="I260" s="42"/>
      <c r="J260" s="42"/>
      <c r="K260" s="75"/>
      <c r="L260" s="42"/>
    </row>
    <row r="261" spans="1:12" ht="17.100000000000001" customHeight="1">
      <c r="A261" s="42"/>
      <c r="B261" s="210"/>
      <c r="C261" s="44"/>
      <c r="D261" s="42"/>
      <c r="E261" s="42"/>
      <c r="F261" s="44"/>
      <c r="G261" s="42"/>
      <c r="H261" s="44"/>
      <c r="I261" s="42"/>
      <c r="J261" s="42"/>
      <c r="K261" s="75"/>
      <c r="L261" s="42"/>
    </row>
    <row r="262" spans="1:12" ht="17.100000000000001" customHeight="1">
      <c r="A262" s="42"/>
      <c r="B262" s="210"/>
      <c r="C262" s="44"/>
      <c r="D262" s="42"/>
      <c r="E262" s="42"/>
      <c r="F262" s="44"/>
      <c r="G262" s="42"/>
      <c r="H262" s="44"/>
      <c r="I262" s="42"/>
      <c r="J262" s="42"/>
      <c r="K262" s="75"/>
      <c r="L262" s="42"/>
    </row>
    <row r="263" spans="1:12" ht="17.100000000000001" customHeight="1">
      <c r="A263" s="42"/>
      <c r="B263" s="210"/>
      <c r="C263" s="44"/>
      <c r="D263" s="42"/>
      <c r="E263" s="42"/>
      <c r="F263" s="44"/>
      <c r="G263" s="42"/>
      <c r="H263" s="44"/>
      <c r="I263" s="42"/>
      <c r="J263" s="42"/>
      <c r="K263" s="75"/>
      <c r="L263" s="42"/>
    </row>
    <row r="264" spans="1:12" ht="17.100000000000001" customHeight="1">
      <c r="A264" s="42"/>
      <c r="B264" s="210"/>
      <c r="C264" s="44"/>
      <c r="D264" s="42"/>
      <c r="E264" s="42"/>
      <c r="F264" s="44"/>
      <c r="G264" s="42"/>
      <c r="H264" s="44"/>
      <c r="I264" s="42"/>
      <c r="J264" s="42"/>
      <c r="K264" s="75"/>
      <c r="L264" s="42"/>
    </row>
    <row r="265" spans="1:12" ht="17.100000000000001" customHeight="1">
      <c r="A265" s="42"/>
      <c r="B265" s="210"/>
      <c r="C265" s="44"/>
      <c r="D265" s="42"/>
      <c r="E265" s="42"/>
      <c r="F265" s="44"/>
      <c r="G265" s="42"/>
      <c r="H265" s="44"/>
      <c r="I265" s="42"/>
      <c r="J265" s="42"/>
      <c r="K265" s="75"/>
      <c r="L265" s="42"/>
    </row>
    <row r="266" spans="1:12" ht="17.100000000000001" customHeight="1">
      <c r="A266" s="42"/>
      <c r="B266" s="210"/>
      <c r="C266" s="44"/>
      <c r="D266" s="42"/>
      <c r="E266" s="42"/>
      <c r="F266" s="44"/>
      <c r="G266" s="42"/>
      <c r="H266" s="44"/>
      <c r="I266" s="42"/>
      <c r="J266" s="42"/>
      <c r="K266" s="75"/>
      <c r="L266" s="42"/>
    </row>
    <row r="267" spans="1:12" ht="17.100000000000001" customHeight="1">
      <c r="A267" s="42"/>
      <c r="B267" s="210"/>
      <c r="C267" s="44"/>
      <c r="D267" s="42"/>
      <c r="E267" s="42"/>
      <c r="F267" s="44"/>
      <c r="G267" s="42"/>
      <c r="H267" s="44"/>
      <c r="I267" s="42"/>
      <c r="J267" s="42"/>
      <c r="K267" s="75"/>
      <c r="L267" s="42"/>
    </row>
    <row r="268" spans="1:12" ht="17.100000000000001" customHeight="1">
      <c r="A268" s="42"/>
      <c r="B268" s="210"/>
      <c r="C268" s="44"/>
      <c r="D268" s="42"/>
      <c r="E268" s="42"/>
      <c r="F268" s="44"/>
      <c r="G268" s="42"/>
      <c r="H268" s="44"/>
      <c r="I268" s="42"/>
      <c r="J268" s="42"/>
      <c r="K268" s="75"/>
      <c r="L268" s="42"/>
    </row>
    <row r="269" spans="1:12" ht="17.100000000000001" customHeight="1">
      <c r="A269" s="42"/>
      <c r="B269" s="210"/>
      <c r="C269" s="44"/>
      <c r="D269" s="42"/>
      <c r="E269" s="42"/>
      <c r="F269" s="44"/>
      <c r="G269" s="42"/>
      <c r="H269" s="44"/>
      <c r="I269" s="42"/>
      <c r="J269" s="42"/>
      <c r="K269" s="75"/>
      <c r="L269" s="42"/>
    </row>
    <row r="270" spans="1:12" ht="17.100000000000001" customHeight="1">
      <c r="A270" s="42"/>
      <c r="B270" s="210"/>
      <c r="C270" s="44"/>
      <c r="D270" s="42"/>
      <c r="E270" s="42"/>
      <c r="F270" s="44"/>
      <c r="G270" s="42"/>
      <c r="H270" s="44"/>
      <c r="I270" s="42"/>
      <c r="J270" s="42"/>
      <c r="K270" s="75"/>
      <c r="L270" s="42"/>
    </row>
    <row r="271" spans="1:12" ht="17.100000000000001" customHeight="1">
      <c r="A271" s="42"/>
      <c r="B271" s="210"/>
      <c r="C271" s="44"/>
      <c r="D271" s="42"/>
      <c r="E271" s="42"/>
      <c r="F271" s="44"/>
      <c r="G271" s="42"/>
      <c r="H271" s="44"/>
      <c r="I271" s="42"/>
      <c r="J271" s="42"/>
      <c r="K271" s="75"/>
      <c r="L271" s="42"/>
    </row>
    <row r="272" spans="1:12" ht="17.100000000000001" customHeight="1">
      <c r="A272" s="42"/>
      <c r="B272" s="210"/>
      <c r="C272" s="44"/>
      <c r="D272" s="42"/>
      <c r="E272" s="42"/>
      <c r="F272" s="44"/>
      <c r="G272" s="42"/>
      <c r="H272" s="44"/>
      <c r="I272" s="42"/>
      <c r="J272" s="42"/>
      <c r="K272" s="75"/>
      <c r="L272" s="42"/>
    </row>
    <row r="273" spans="1:12" ht="17.100000000000001" customHeight="1">
      <c r="A273" s="42"/>
      <c r="B273" s="210"/>
      <c r="C273" s="44"/>
      <c r="D273" s="42"/>
      <c r="E273" s="42"/>
      <c r="F273" s="44"/>
      <c r="G273" s="42"/>
      <c r="H273" s="44"/>
      <c r="I273" s="42"/>
      <c r="J273" s="42"/>
      <c r="K273" s="75"/>
      <c r="L273" s="42"/>
    </row>
    <row r="274" spans="1:12" ht="17.100000000000001" customHeight="1">
      <c r="A274" s="42"/>
      <c r="B274" s="210"/>
      <c r="C274" s="44"/>
      <c r="D274" s="42"/>
      <c r="E274" s="42"/>
      <c r="F274" s="44"/>
      <c r="G274" s="42"/>
      <c r="H274" s="44"/>
      <c r="I274" s="42"/>
      <c r="J274" s="42"/>
      <c r="K274" s="75"/>
      <c r="L274" s="42"/>
    </row>
    <row r="275" spans="1:12" ht="17.100000000000001" customHeight="1">
      <c r="A275" s="42"/>
      <c r="B275" s="210"/>
      <c r="C275" s="44"/>
      <c r="D275" s="42"/>
      <c r="E275" s="42"/>
      <c r="F275" s="44"/>
      <c r="G275" s="42"/>
      <c r="H275" s="44"/>
      <c r="I275" s="42"/>
      <c r="J275" s="42"/>
      <c r="K275" s="75"/>
      <c r="L275" s="42"/>
    </row>
    <row r="276" spans="1:12" ht="17.100000000000001" customHeight="1">
      <c r="A276" s="42"/>
      <c r="B276" s="210"/>
      <c r="C276" s="44"/>
      <c r="D276" s="42"/>
      <c r="E276" s="42"/>
      <c r="F276" s="44"/>
      <c r="G276" s="42"/>
      <c r="H276" s="44"/>
      <c r="I276" s="42"/>
      <c r="J276" s="42"/>
      <c r="K276" s="75"/>
      <c r="L276" s="42"/>
    </row>
    <row r="277" spans="1:12" ht="17.100000000000001" customHeight="1">
      <c r="A277" s="42"/>
      <c r="B277" s="210"/>
      <c r="C277" s="44"/>
      <c r="D277" s="42"/>
      <c r="E277" s="42"/>
      <c r="F277" s="44"/>
      <c r="G277" s="42"/>
      <c r="H277" s="44"/>
      <c r="I277" s="42"/>
      <c r="J277" s="42"/>
      <c r="K277" s="75"/>
      <c r="L277" s="42"/>
    </row>
    <row r="278" spans="1:12" ht="17.100000000000001" customHeight="1">
      <c r="A278" s="42"/>
      <c r="B278" s="210"/>
      <c r="C278" s="44"/>
      <c r="D278" s="42"/>
      <c r="E278" s="42"/>
      <c r="F278" s="44"/>
      <c r="G278" s="42"/>
      <c r="H278" s="44"/>
      <c r="I278" s="42"/>
      <c r="J278" s="42"/>
      <c r="K278" s="75"/>
      <c r="L278" s="42"/>
    </row>
    <row r="279" spans="1:12" ht="17.100000000000001" customHeight="1">
      <c r="A279" s="42"/>
      <c r="B279" s="210"/>
      <c r="C279" s="44"/>
      <c r="D279" s="42"/>
      <c r="E279" s="42"/>
      <c r="F279" s="44"/>
      <c r="G279" s="42"/>
      <c r="H279" s="44"/>
      <c r="I279" s="42"/>
      <c r="J279" s="42"/>
      <c r="K279" s="75"/>
      <c r="L279" s="42"/>
    </row>
    <row r="280" spans="1:12" ht="17.100000000000001" customHeight="1">
      <c r="A280" s="42"/>
      <c r="B280" s="210"/>
      <c r="C280" s="44"/>
      <c r="D280" s="42"/>
      <c r="E280" s="42"/>
      <c r="F280" s="44"/>
      <c r="G280" s="42"/>
      <c r="H280" s="44"/>
      <c r="I280" s="42"/>
      <c r="J280" s="42"/>
      <c r="K280" s="75"/>
      <c r="L280" s="42"/>
    </row>
    <row r="281" spans="1:12" ht="17.100000000000001" customHeight="1">
      <c r="A281" s="42"/>
      <c r="B281" s="210"/>
      <c r="C281" s="44"/>
      <c r="D281" s="42"/>
      <c r="E281" s="42"/>
      <c r="F281" s="44"/>
      <c r="G281" s="42"/>
      <c r="H281" s="44"/>
      <c r="I281" s="42"/>
      <c r="J281" s="42"/>
      <c r="K281" s="75"/>
      <c r="L281" s="42"/>
    </row>
    <row r="282" spans="1:12" ht="17.100000000000001" customHeight="1">
      <c r="A282" s="42"/>
      <c r="B282" s="210"/>
      <c r="C282" s="44"/>
      <c r="D282" s="42"/>
      <c r="E282" s="42"/>
      <c r="F282" s="44"/>
      <c r="G282" s="42"/>
      <c r="H282" s="44"/>
      <c r="I282" s="42"/>
      <c r="J282" s="42"/>
      <c r="K282" s="75"/>
      <c r="L282" s="42"/>
    </row>
    <row r="283" spans="1:12" ht="17.100000000000001" customHeight="1">
      <c r="A283" s="42"/>
      <c r="B283" s="210"/>
      <c r="C283" s="44"/>
      <c r="D283" s="42"/>
      <c r="E283" s="42"/>
      <c r="F283" s="44"/>
      <c r="G283" s="42"/>
      <c r="H283" s="44"/>
      <c r="I283" s="42"/>
      <c r="J283" s="42"/>
      <c r="K283" s="75"/>
      <c r="L283" s="42"/>
    </row>
    <row r="284" spans="1:12" ht="17.100000000000001" customHeight="1">
      <c r="A284" s="42"/>
      <c r="B284" s="210"/>
      <c r="C284" s="44"/>
      <c r="D284" s="42"/>
      <c r="E284" s="42"/>
      <c r="F284" s="44"/>
      <c r="G284" s="42"/>
      <c r="H284" s="44"/>
      <c r="I284" s="42"/>
      <c r="J284" s="42"/>
      <c r="K284" s="75"/>
      <c r="L284" s="42"/>
    </row>
    <row r="285" spans="1:12" ht="17.100000000000001" customHeight="1">
      <c r="A285" s="42"/>
      <c r="B285" s="210"/>
      <c r="C285" s="44"/>
      <c r="D285" s="42"/>
      <c r="E285" s="42"/>
      <c r="F285" s="44"/>
      <c r="G285" s="42"/>
      <c r="H285" s="44"/>
      <c r="I285" s="42"/>
      <c r="J285" s="42"/>
      <c r="K285" s="75"/>
      <c r="L285" s="42"/>
    </row>
    <row r="286" spans="1:12" ht="17.100000000000001" customHeight="1">
      <c r="A286" s="42"/>
      <c r="B286" s="210"/>
      <c r="C286" s="44"/>
      <c r="D286" s="42"/>
      <c r="E286" s="42"/>
      <c r="F286" s="44"/>
      <c r="G286" s="42"/>
      <c r="H286" s="44"/>
      <c r="I286" s="42"/>
      <c r="J286" s="42"/>
      <c r="K286" s="75"/>
      <c r="L286" s="42"/>
    </row>
    <row r="287" spans="1:12" ht="17.100000000000001" customHeight="1">
      <c r="A287" s="42"/>
      <c r="B287" s="210"/>
      <c r="C287" s="44"/>
      <c r="D287" s="42"/>
      <c r="E287" s="42"/>
      <c r="F287" s="44"/>
      <c r="G287" s="42"/>
      <c r="H287" s="44"/>
      <c r="I287" s="42"/>
      <c r="J287" s="42"/>
      <c r="K287" s="75"/>
      <c r="L287" s="42"/>
    </row>
    <row r="288" spans="1:12" ht="17.100000000000001" customHeight="1">
      <c r="A288" s="42"/>
      <c r="B288" s="210"/>
      <c r="C288" s="44"/>
      <c r="D288" s="42"/>
      <c r="E288" s="42"/>
      <c r="F288" s="44"/>
      <c r="G288" s="42"/>
      <c r="H288" s="44"/>
      <c r="I288" s="42"/>
      <c r="J288" s="42"/>
      <c r="K288" s="75"/>
      <c r="L288" s="42"/>
    </row>
    <row r="289" spans="1:12" ht="17.100000000000001" customHeight="1">
      <c r="A289" s="42"/>
      <c r="B289" s="210"/>
      <c r="C289" s="44"/>
      <c r="D289" s="42"/>
      <c r="E289" s="42"/>
      <c r="F289" s="44"/>
      <c r="G289" s="42"/>
      <c r="H289" s="44"/>
      <c r="I289" s="42"/>
      <c r="J289" s="42"/>
      <c r="K289" s="75"/>
      <c r="L289" s="42"/>
    </row>
    <row r="290" spans="1:12" ht="17.100000000000001" customHeight="1">
      <c r="A290" s="42"/>
      <c r="B290" s="210"/>
      <c r="C290" s="44"/>
      <c r="D290" s="42"/>
      <c r="E290" s="42"/>
      <c r="F290" s="44"/>
      <c r="G290" s="42"/>
      <c r="H290" s="44"/>
      <c r="I290" s="42"/>
      <c r="J290" s="42"/>
      <c r="K290" s="75"/>
      <c r="L290" s="42"/>
    </row>
    <row r="291" spans="1:12" ht="17.100000000000001" customHeight="1">
      <c r="A291" s="42"/>
      <c r="B291" s="210"/>
      <c r="C291" s="44"/>
      <c r="D291" s="42"/>
      <c r="E291" s="42"/>
      <c r="F291" s="44"/>
      <c r="G291" s="42"/>
      <c r="H291" s="44"/>
      <c r="I291" s="42"/>
      <c r="J291" s="42"/>
      <c r="K291" s="75"/>
      <c r="L291" s="42"/>
    </row>
    <row r="292" spans="1:12" ht="17.100000000000001" customHeight="1">
      <c r="A292" s="42"/>
      <c r="B292" s="210"/>
      <c r="C292" s="44"/>
      <c r="D292" s="42"/>
      <c r="E292" s="42"/>
      <c r="F292" s="44"/>
      <c r="G292" s="42"/>
      <c r="H292" s="44"/>
      <c r="I292" s="42"/>
      <c r="J292" s="42"/>
      <c r="K292" s="75"/>
      <c r="L292" s="42"/>
    </row>
    <row r="293" spans="1:12" ht="17.100000000000001" customHeight="1">
      <c r="A293" s="42"/>
      <c r="B293" s="210"/>
      <c r="C293" s="44"/>
      <c r="D293" s="42"/>
      <c r="E293" s="42"/>
      <c r="F293" s="44"/>
      <c r="G293" s="42"/>
      <c r="H293" s="44"/>
      <c r="I293" s="42"/>
      <c r="J293" s="42"/>
      <c r="K293" s="75"/>
      <c r="L293" s="42"/>
    </row>
    <row r="294" spans="1:12" ht="17.100000000000001" customHeight="1">
      <c r="A294" s="42"/>
      <c r="B294" s="210"/>
      <c r="C294" s="44"/>
      <c r="D294" s="42"/>
      <c r="E294" s="42"/>
      <c r="F294" s="44"/>
      <c r="G294" s="42"/>
      <c r="H294" s="44"/>
      <c r="I294" s="42"/>
      <c r="J294" s="42"/>
      <c r="K294" s="75"/>
      <c r="L294" s="42"/>
    </row>
    <row r="295" spans="1:12" ht="17.100000000000001" customHeight="1">
      <c r="A295" s="42"/>
      <c r="B295" s="210"/>
      <c r="C295" s="44"/>
      <c r="D295" s="42"/>
      <c r="E295" s="42"/>
      <c r="F295" s="44"/>
      <c r="G295" s="42"/>
      <c r="H295" s="44"/>
      <c r="I295" s="42"/>
      <c r="J295" s="42"/>
      <c r="K295" s="75"/>
      <c r="L295" s="42"/>
    </row>
    <row r="296" spans="1:12" ht="17.100000000000001" customHeight="1">
      <c r="A296" s="42"/>
      <c r="B296" s="210"/>
      <c r="C296" s="44"/>
      <c r="D296" s="42"/>
      <c r="E296" s="42"/>
      <c r="F296" s="44"/>
      <c r="G296" s="42"/>
      <c r="H296" s="44"/>
      <c r="I296" s="42"/>
      <c r="J296" s="42"/>
      <c r="K296" s="75"/>
      <c r="L296" s="42"/>
    </row>
    <row r="297" spans="1:12" ht="17.100000000000001" customHeight="1">
      <c r="A297" s="42"/>
      <c r="B297" s="210"/>
      <c r="C297" s="44"/>
      <c r="D297" s="42"/>
      <c r="E297" s="42"/>
      <c r="F297" s="44"/>
      <c r="G297" s="42"/>
      <c r="H297" s="44"/>
      <c r="I297" s="42"/>
      <c r="J297" s="42"/>
      <c r="K297" s="75"/>
      <c r="L297" s="42"/>
    </row>
    <row r="298" spans="1:12" ht="17.100000000000001" customHeight="1">
      <c r="A298" s="42"/>
      <c r="B298" s="210"/>
      <c r="C298" s="44"/>
      <c r="D298" s="42"/>
      <c r="E298" s="42"/>
      <c r="F298" s="44"/>
      <c r="G298" s="42"/>
      <c r="H298" s="44"/>
      <c r="I298" s="42"/>
      <c r="J298" s="42"/>
      <c r="K298" s="75"/>
      <c r="L298" s="42"/>
    </row>
    <row r="299" spans="1:12" ht="17.100000000000001" customHeight="1">
      <c r="A299" s="42"/>
      <c r="B299" s="210"/>
      <c r="C299" s="44"/>
      <c r="D299" s="42"/>
      <c r="E299" s="42"/>
      <c r="F299" s="44"/>
      <c r="G299" s="42"/>
      <c r="H299" s="44"/>
      <c r="I299" s="42"/>
      <c r="J299" s="42"/>
      <c r="K299" s="75"/>
      <c r="L299" s="42"/>
    </row>
    <row r="300" spans="1:12" ht="17.100000000000001" customHeight="1">
      <c r="A300" s="42"/>
      <c r="B300" s="210"/>
      <c r="C300" s="44"/>
      <c r="D300" s="42"/>
      <c r="E300" s="42"/>
      <c r="F300" s="44"/>
      <c r="G300" s="42"/>
      <c r="H300" s="44"/>
      <c r="I300" s="42"/>
      <c r="J300" s="42"/>
      <c r="K300" s="75"/>
      <c r="L300" s="42"/>
    </row>
    <row r="301" spans="1:12" ht="17.100000000000001" customHeight="1">
      <c r="A301" s="42"/>
      <c r="B301" s="210"/>
      <c r="C301" s="44"/>
      <c r="D301" s="42"/>
      <c r="E301" s="42"/>
      <c r="F301" s="44"/>
      <c r="G301" s="42"/>
      <c r="H301" s="44"/>
      <c r="I301" s="42"/>
      <c r="J301" s="42"/>
      <c r="K301" s="75"/>
      <c r="L301" s="42"/>
    </row>
    <row r="302" spans="1:12" ht="17.100000000000001" customHeight="1">
      <c r="A302" s="42"/>
      <c r="B302" s="210"/>
      <c r="C302" s="44"/>
      <c r="D302" s="42"/>
      <c r="E302" s="42"/>
      <c r="F302" s="44"/>
      <c r="G302" s="42"/>
      <c r="H302" s="44"/>
      <c r="I302" s="42"/>
      <c r="J302" s="42"/>
      <c r="K302" s="75"/>
      <c r="L302" s="42"/>
    </row>
    <row r="303" spans="1:12" ht="17.100000000000001" customHeight="1">
      <c r="A303" s="42"/>
      <c r="B303" s="210"/>
      <c r="C303" s="44"/>
      <c r="D303" s="42"/>
      <c r="E303" s="42"/>
      <c r="F303" s="44"/>
      <c r="G303" s="42"/>
      <c r="H303" s="44"/>
      <c r="I303" s="42"/>
      <c r="J303" s="42"/>
      <c r="K303" s="75"/>
      <c r="L303" s="42"/>
    </row>
    <row r="304" spans="1:12" ht="17.100000000000001" customHeight="1">
      <c r="A304" s="42"/>
      <c r="B304" s="210"/>
      <c r="C304" s="44"/>
      <c r="D304" s="42"/>
      <c r="E304" s="42"/>
      <c r="F304" s="44"/>
      <c r="G304" s="42"/>
      <c r="H304" s="44"/>
      <c r="I304" s="42"/>
      <c r="J304" s="42"/>
      <c r="K304" s="75"/>
      <c r="L304" s="42"/>
    </row>
    <row r="305" spans="1:12" ht="17.100000000000001" customHeight="1">
      <c r="A305" s="42"/>
      <c r="B305" s="210"/>
      <c r="C305" s="44"/>
      <c r="D305" s="42"/>
      <c r="E305" s="42"/>
      <c r="F305" s="44"/>
      <c r="G305" s="42"/>
      <c r="H305" s="44"/>
      <c r="I305" s="42"/>
      <c r="J305" s="42"/>
      <c r="K305" s="75"/>
      <c r="L305" s="42"/>
    </row>
    <row r="306" spans="1:12" ht="17.100000000000001" customHeight="1">
      <c r="A306" s="42"/>
      <c r="B306" s="210"/>
      <c r="C306" s="44"/>
      <c r="D306" s="42"/>
      <c r="E306" s="42"/>
      <c r="F306" s="44"/>
      <c r="G306" s="42"/>
      <c r="H306" s="44"/>
      <c r="I306" s="42"/>
      <c r="J306" s="42"/>
      <c r="K306" s="75"/>
      <c r="L306" s="42"/>
    </row>
    <row r="307" spans="1:12" ht="17.100000000000001" customHeight="1">
      <c r="A307" s="42"/>
      <c r="B307" s="210"/>
      <c r="C307" s="44"/>
      <c r="D307" s="42"/>
      <c r="E307" s="42"/>
      <c r="F307" s="44"/>
      <c r="G307" s="42"/>
      <c r="H307" s="44"/>
      <c r="I307" s="42"/>
      <c r="J307" s="42"/>
      <c r="K307" s="75"/>
      <c r="L307" s="42"/>
    </row>
    <row r="308" spans="1:12" ht="17.100000000000001" customHeight="1">
      <c r="A308" s="42"/>
      <c r="B308" s="210"/>
      <c r="C308" s="44"/>
      <c r="D308" s="42"/>
      <c r="E308" s="42"/>
      <c r="F308" s="44"/>
      <c r="G308" s="42"/>
      <c r="H308" s="44"/>
      <c r="I308" s="42"/>
      <c r="J308" s="42"/>
      <c r="K308" s="75"/>
      <c r="L308" s="42"/>
    </row>
    <row r="309" spans="1:12" ht="17.100000000000001" customHeight="1">
      <c r="A309" s="42"/>
      <c r="B309" s="210"/>
      <c r="C309" s="44"/>
      <c r="D309" s="42"/>
      <c r="E309" s="42"/>
      <c r="F309" s="44"/>
      <c r="G309" s="42"/>
      <c r="H309" s="44"/>
      <c r="I309" s="42"/>
      <c r="J309" s="42"/>
      <c r="K309" s="75"/>
      <c r="L309" s="42"/>
    </row>
    <row r="310" spans="1:12" ht="17.100000000000001" customHeight="1">
      <c r="A310" s="42"/>
      <c r="B310" s="210"/>
      <c r="C310" s="44"/>
      <c r="D310" s="42"/>
      <c r="E310" s="42"/>
      <c r="F310" s="44"/>
      <c r="G310" s="42"/>
      <c r="H310" s="44"/>
      <c r="I310" s="42"/>
      <c r="J310" s="42"/>
      <c r="K310" s="75"/>
      <c r="L310" s="42"/>
    </row>
    <row r="311" spans="1:12" ht="17.100000000000001" customHeight="1">
      <c r="A311" s="42"/>
      <c r="B311" s="210"/>
      <c r="C311" s="44"/>
      <c r="D311" s="42"/>
      <c r="E311" s="42"/>
      <c r="F311" s="44"/>
      <c r="G311" s="42"/>
      <c r="H311" s="44"/>
      <c r="I311" s="42"/>
      <c r="J311" s="42"/>
      <c r="K311" s="75"/>
      <c r="L311" s="42"/>
    </row>
    <row r="312" spans="1:12" ht="17.100000000000001" customHeight="1">
      <c r="A312" s="42"/>
      <c r="B312" s="210"/>
      <c r="C312" s="44"/>
      <c r="D312" s="42"/>
      <c r="E312" s="42"/>
      <c r="F312" s="44"/>
      <c r="G312" s="42"/>
      <c r="H312" s="44"/>
      <c r="I312" s="42"/>
      <c r="J312" s="42"/>
      <c r="K312" s="75"/>
      <c r="L312" s="42"/>
    </row>
    <row r="313" spans="1:12" ht="17.100000000000001" customHeight="1">
      <c r="A313" s="42"/>
      <c r="B313" s="210"/>
      <c r="C313" s="44"/>
      <c r="D313" s="42"/>
      <c r="E313" s="42"/>
      <c r="F313" s="44"/>
      <c r="G313" s="42"/>
      <c r="H313" s="44"/>
      <c r="I313" s="42"/>
      <c r="J313" s="42"/>
      <c r="K313" s="75"/>
      <c r="L313" s="42"/>
    </row>
    <row r="314" spans="1:12" ht="17.100000000000001" customHeight="1">
      <c r="A314" s="42"/>
      <c r="B314" s="210"/>
      <c r="C314" s="44"/>
      <c r="D314" s="42"/>
      <c r="E314" s="42"/>
      <c r="F314" s="44"/>
      <c r="G314" s="42"/>
      <c r="H314" s="44"/>
      <c r="I314" s="42"/>
      <c r="J314" s="42"/>
      <c r="K314" s="75"/>
      <c r="L314" s="42"/>
    </row>
    <row r="315" spans="1:12" ht="17.100000000000001" customHeight="1">
      <c r="A315" s="42"/>
      <c r="B315" s="210"/>
      <c r="C315" s="44"/>
      <c r="D315" s="42"/>
      <c r="E315" s="42"/>
      <c r="F315" s="44"/>
      <c r="G315" s="42"/>
      <c r="H315" s="44"/>
      <c r="I315" s="42"/>
      <c r="J315" s="42"/>
      <c r="K315" s="75"/>
      <c r="L315" s="42"/>
    </row>
    <row r="316" spans="1:12" ht="17.100000000000001" customHeight="1">
      <c r="A316" s="42"/>
      <c r="B316" s="210"/>
      <c r="C316" s="44"/>
      <c r="D316" s="42"/>
      <c r="E316" s="42"/>
      <c r="F316" s="44"/>
      <c r="G316" s="42"/>
      <c r="H316" s="44"/>
      <c r="I316" s="42"/>
      <c r="J316" s="42"/>
      <c r="K316" s="75"/>
      <c r="L316" s="42"/>
    </row>
    <row r="317" spans="1:12" ht="17.100000000000001" customHeight="1">
      <c r="A317" s="42"/>
      <c r="B317" s="210"/>
      <c r="C317" s="44"/>
      <c r="D317" s="42"/>
      <c r="E317" s="42"/>
      <c r="F317" s="44"/>
      <c r="G317" s="42"/>
      <c r="H317" s="44"/>
      <c r="I317" s="42"/>
      <c r="J317" s="42"/>
      <c r="K317" s="75"/>
      <c r="L317" s="42"/>
    </row>
    <row r="318" spans="1:12" ht="17.100000000000001" customHeight="1">
      <c r="A318" s="42"/>
      <c r="B318" s="210"/>
      <c r="C318" s="44"/>
      <c r="D318" s="42"/>
      <c r="E318" s="42"/>
      <c r="F318" s="44"/>
      <c r="G318" s="42"/>
      <c r="H318" s="44"/>
      <c r="I318" s="42"/>
      <c r="J318" s="42"/>
      <c r="K318" s="75"/>
      <c r="L318" s="42"/>
    </row>
    <row r="319" spans="1:12" ht="17.100000000000001" customHeight="1">
      <c r="A319" s="42"/>
      <c r="B319" s="210"/>
      <c r="C319" s="44"/>
      <c r="D319" s="42"/>
      <c r="E319" s="42"/>
      <c r="F319" s="44"/>
      <c r="G319" s="42"/>
      <c r="H319" s="44"/>
      <c r="I319" s="42"/>
      <c r="J319" s="42"/>
      <c r="K319" s="75"/>
      <c r="L319" s="42"/>
    </row>
    <row r="320" spans="1:12" ht="17.100000000000001" customHeight="1">
      <c r="A320" s="42"/>
      <c r="B320" s="210"/>
      <c r="C320" s="44"/>
      <c r="D320" s="42"/>
      <c r="E320" s="42"/>
      <c r="F320" s="44"/>
      <c r="G320" s="42"/>
      <c r="H320" s="44"/>
      <c r="I320" s="42"/>
      <c r="J320" s="42"/>
      <c r="K320" s="75"/>
      <c r="L320" s="42"/>
    </row>
    <row r="321" spans="1:12" ht="17.100000000000001" customHeight="1">
      <c r="A321" s="42"/>
      <c r="B321" s="210"/>
      <c r="C321" s="44"/>
      <c r="D321" s="42"/>
      <c r="E321" s="42"/>
      <c r="F321" s="44"/>
      <c r="G321" s="42"/>
      <c r="H321" s="44"/>
      <c r="I321" s="42"/>
      <c r="J321" s="42"/>
      <c r="K321" s="75"/>
      <c r="L321" s="42"/>
    </row>
    <row r="322" spans="1:12" ht="17.100000000000001" customHeight="1">
      <c r="A322" s="42"/>
      <c r="B322" s="210"/>
      <c r="C322" s="44"/>
      <c r="D322" s="42"/>
      <c r="E322" s="42"/>
      <c r="F322" s="44"/>
      <c r="G322" s="42"/>
      <c r="H322" s="44"/>
      <c r="I322" s="42"/>
      <c r="J322" s="42"/>
      <c r="K322" s="75"/>
      <c r="L322" s="42"/>
    </row>
    <row r="323" spans="1:12" ht="17.100000000000001" customHeight="1">
      <c r="A323" s="42"/>
      <c r="B323" s="210"/>
      <c r="C323" s="44"/>
      <c r="D323" s="42"/>
      <c r="E323" s="42"/>
      <c r="F323" s="44"/>
      <c r="G323" s="42"/>
      <c r="H323" s="44"/>
      <c r="I323" s="42"/>
      <c r="J323" s="42"/>
      <c r="K323" s="75"/>
      <c r="L323" s="42"/>
    </row>
    <row r="324" spans="1:12" ht="17.100000000000001" customHeight="1">
      <c r="A324" s="42"/>
      <c r="B324" s="210"/>
      <c r="C324" s="44"/>
      <c r="D324" s="42"/>
      <c r="E324" s="42"/>
      <c r="F324" s="44"/>
      <c r="G324" s="42"/>
      <c r="H324" s="44"/>
      <c r="I324" s="42"/>
      <c r="J324" s="42"/>
      <c r="K324" s="75"/>
      <c r="L324" s="42"/>
    </row>
    <row r="325" spans="1:12" ht="17.100000000000001" customHeight="1">
      <c r="A325" s="42"/>
      <c r="B325" s="210"/>
      <c r="C325" s="44"/>
      <c r="D325" s="42"/>
      <c r="E325" s="42"/>
      <c r="F325" s="44"/>
      <c r="G325" s="42"/>
      <c r="H325" s="44"/>
      <c r="I325" s="42"/>
      <c r="J325" s="42"/>
      <c r="K325" s="75"/>
      <c r="L325" s="42"/>
    </row>
    <row r="326" spans="1:12" ht="17.100000000000001" customHeight="1">
      <c r="A326" s="42"/>
      <c r="B326" s="210"/>
      <c r="C326" s="44"/>
      <c r="D326" s="42"/>
      <c r="E326" s="42"/>
      <c r="F326" s="44"/>
      <c r="G326" s="42"/>
      <c r="H326" s="44"/>
      <c r="I326" s="42"/>
      <c r="J326" s="42"/>
      <c r="K326" s="75"/>
      <c r="L326" s="42"/>
    </row>
    <row r="327" spans="1:12" ht="17.100000000000001" customHeight="1">
      <c r="A327" s="42"/>
      <c r="B327" s="210"/>
      <c r="C327" s="44"/>
      <c r="D327" s="42"/>
      <c r="E327" s="42"/>
      <c r="F327" s="44"/>
      <c r="G327" s="42"/>
      <c r="H327" s="44"/>
      <c r="I327" s="42"/>
      <c r="J327" s="42"/>
      <c r="K327" s="75"/>
      <c r="L327" s="42"/>
    </row>
    <row r="328" spans="1:12" ht="17.100000000000001" customHeight="1">
      <c r="A328" s="42"/>
      <c r="B328" s="210"/>
      <c r="C328" s="44"/>
      <c r="D328" s="42"/>
      <c r="E328" s="42"/>
      <c r="F328" s="44"/>
      <c r="G328" s="42"/>
      <c r="H328" s="44"/>
      <c r="I328" s="42"/>
      <c r="J328" s="42"/>
      <c r="K328" s="75"/>
      <c r="L328" s="42"/>
    </row>
    <row r="329" spans="1:12" ht="17.100000000000001" customHeight="1">
      <c r="A329" s="42"/>
      <c r="B329" s="210"/>
      <c r="C329" s="44"/>
      <c r="D329" s="42"/>
      <c r="E329" s="42"/>
      <c r="F329" s="44"/>
      <c r="G329" s="42"/>
      <c r="H329" s="44"/>
      <c r="I329" s="42"/>
      <c r="J329" s="42"/>
      <c r="K329" s="75"/>
      <c r="L329" s="42"/>
    </row>
    <row r="330" spans="1:12" ht="17.100000000000001" customHeight="1">
      <c r="A330" s="42"/>
      <c r="B330" s="210"/>
      <c r="C330" s="44"/>
      <c r="D330" s="42"/>
      <c r="E330" s="42"/>
      <c r="F330" s="44"/>
      <c r="G330" s="42"/>
      <c r="H330" s="44"/>
      <c r="I330" s="42"/>
      <c r="J330" s="42"/>
      <c r="K330" s="75"/>
      <c r="L330" s="42"/>
    </row>
    <row r="331" spans="1:12" ht="17.100000000000001" customHeight="1">
      <c r="A331" s="42"/>
      <c r="B331" s="210"/>
      <c r="C331" s="44"/>
      <c r="D331" s="42"/>
      <c r="E331" s="42"/>
      <c r="F331" s="44"/>
      <c r="G331" s="42"/>
      <c r="H331" s="44"/>
      <c r="I331" s="42"/>
      <c r="J331" s="42"/>
      <c r="K331" s="75"/>
      <c r="L331" s="42"/>
    </row>
    <row r="332" spans="1:12" ht="17.100000000000001" customHeight="1">
      <c r="A332" s="42"/>
      <c r="B332" s="210"/>
      <c r="C332" s="44"/>
      <c r="D332" s="42"/>
      <c r="E332" s="42"/>
      <c r="F332" s="44"/>
      <c r="G332" s="42"/>
      <c r="H332" s="44"/>
      <c r="I332" s="42"/>
      <c r="J332" s="42"/>
      <c r="K332" s="75"/>
      <c r="L332" s="42"/>
    </row>
    <row r="333" spans="1:12" ht="17.100000000000001" customHeight="1">
      <c r="A333" s="42"/>
      <c r="B333" s="210"/>
      <c r="C333" s="44"/>
      <c r="D333" s="42"/>
      <c r="E333" s="42"/>
      <c r="F333" s="44"/>
      <c r="G333" s="42"/>
      <c r="H333" s="44"/>
      <c r="I333" s="42"/>
      <c r="J333" s="42"/>
      <c r="K333" s="75"/>
      <c r="L333" s="42"/>
    </row>
    <row r="334" spans="1:12" ht="17.100000000000001" customHeight="1">
      <c r="A334" s="42"/>
      <c r="B334" s="210"/>
      <c r="C334" s="44"/>
      <c r="D334" s="42"/>
      <c r="E334" s="42"/>
      <c r="F334" s="44"/>
      <c r="G334" s="42"/>
      <c r="H334" s="44"/>
      <c r="I334" s="42"/>
      <c r="J334" s="42"/>
      <c r="K334" s="75"/>
      <c r="L334" s="42"/>
    </row>
    <row r="335" spans="1:12" ht="17.100000000000001" customHeight="1">
      <c r="A335" s="42"/>
      <c r="B335" s="210"/>
      <c r="C335" s="44"/>
      <c r="D335" s="42"/>
      <c r="E335" s="42"/>
      <c r="F335" s="44"/>
      <c r="G335" s="42"/>
      <c r="H335" s="44"/>
      <c r="I335" s="42"/>
      <c r="J335" s="42"/>
      <c r="K335" s="75"/>
      <c r="L335" s="42"/>
    </row>
    <row r="336" spans="1:12" ht="17.100000000000001" customHeight="1">
      <c r="A336" s="42"/>
      <c r="B336" s="210"/>
      <c r="C336" s="44"/>
      <c r="D336" s="42"/>
      <c r="E336" s="42"/>
      <c r="F336" s="44"/>
      <c r="G336" s="42"/>
      <c r="H336" s="44"/>
      <c r="I336" s="42"/>
      <c r="J336" s="42"/>
      <c r="K336" s="75"/>
      <c r="L336" s="42"/>
    </row>
    <row r="337" spans="1:12" ht="17.100000000000001" customHeight="1">
      <c r="A337" s="42"/>
      <c r="B337" s="210"/>
      <c r="C337" s="44"/>
      <c r="D337" s="42"/>
      <c r="E337" s="42"/>
      <c r="F337" s="44"/>
      <c r="G337" s="42"/>
      <c r="H337" s="44"/>
      <c r="I337" s="42"/>
      <c r="J337" s="42"/>
      <c r="K337" s="75"/>
      <c r="L337" s="42"/>
    </row>
    <row r="338" spans="1:12" ht="17.100000000000001" customHeight="1">
      <c r="A338" s="42"/>
      <c r="B338" s="210"/>
      <c r="C338" s="44"/>
      <c r="D338" s="42"/>
      <c r="E338" s="42"/>
      <c r="F338" s="44"/>
      <c r="G338" s="42"/>
      <c r="H338" s="44"/>
      <c r="I338" s="42"/>
      <c r="J338" s="42"/>
      <c r="K338" s="75"/>
      <c r="L338" s="42"/>
    </row>
    <row r="339" spans="1:12" ht="17.100000000000001" customHeight="1">
      <c r="A339" s="42"/>
      <c r="B339" s="210"/>
      <c r="C339" s="44"/>
      <c r="D339" s="42"/>
      <c r="E339" s="42"/>
      <c r="F339" s="44"/>
      <c r="G339" s="42"/>
      <c r="H339" s="44"/>
      <c r="I339" s="42"/>
      <c r="J339" s="42"/>
      <c r="K339" s="75"/>
      <c r="L339" s="42"/>
    </row>
    <row r="340" spans="1:12" ht="17.100000000000001" customHeight="1">
      <c r="A340" s="42"/>
      <c r="B340" s="210"/>
      <c r="C340" s="44"/>
      <c r="D340" s="42"/>
      <c r="E340" s="42"/>
      <c r="F340" s="44"/>
      <c r="G340" s="42"/>
      <c r="H340" s="44"/>
      <c r="I340" s="42"/>
      <c r="J340" s="42"/>
      <c r="K340" s="75"/>
      <c r="L340" s="42"/>
    </row>
    <row r="341" spans="1:12" ht="17.100000000000001" customHeight="1">
      <c r="A341" s="42"/>
      <c r="B341" s="210"/>
      <c r="C341" s="44"/>
      <c r="D341" s="42"/>
      <c r="E341" s="42"/>
      <c r="F341" s="44"/>
      <c r="G341" s="42"/>
      <c r="H341" s="44"/>
      <c r="I341" s="42"/>
      <c r="J341" s="42"/>
      <c r="K341" s="75"/>
      <c r="L341" s="42"/>
    </row>
    <row r="342" spans="1:12" ht="17.100000000000001" customHeight="1">
      <c r="A342" s="42"/>
      <c r="B342" s="210"/>
      <c r="C342" s="44"/>
      <c r="D342" s="42"/>
      <c r="E342" s="42"/>
      <c r="F342" s="44"/>
      <c r="G342" s="42"/>
      <c r="H342" s="44"/>
      <c r="I342" s="42"/>
      <c r="J342" s="42"/>
      <c r="K342" s="75"/>
      <c r="L342" s="42"/>
    </row>
    <row r="343" spans="1:12" ht="17.100000000000001" customHeight="1">
      <c r="A343" s="42"/>
      <c r="B343" s="210"/>
      <c r="C343" s="44"/>
      <c r="D343" s="42"/>
      <c r="E343" s="42"/>
      <c r="F343" s="44"/>
      <c r="G343" s="42"/>
      <c r="H343" s="44"/>
      <c r="I343" s="42"/>
      <c r="J343" s="42"/>
      <c r="K343" s="75"/>
      <c r="L343" s="42"/>
    </row>
    <row r="344" spans="1:12" ht="17.100000000000001" customHeight="1">
      <c r="A344" s="42"/>
      <c r="B344" s="210"/>
      <c r="C344" s="44"/>
      <c r="D344" s="42"/>
      <c r="E344" s="42"/>
      <c r="F344" s="44"/>
      <c r="G344" s="42"/>
      <c r="H344" s="44"/>
      <c r="I344" s="42"/>
      <c r="J344" s="42"/>
      <c r="K344" s="75"/>
      <c r="L344" s="42"/>
    </row>
    <row r="345" spans="1:12" ht="17.100000000000001" customHeight="1">
      <c r="A345" s="42"/>
      <c r="B345" s="210"/>
      <c r="C345" s="44"/>
      <c r="D345" s="42"/>
      <c r="E345" s="42"/>
      <c r="F345" s="44"/>
      <c r="G345" s="42"/>
      <c r="H345" s="44"/>
      <c r="I345" s="42"/>
      <c r="J345" s="42"/>
      <c r="K345" s="75"/>
      <c r="L345" s="42"/>
    </row>
    <row r="346" spans="1:12" ht="17.100000000000001" customHeight="1">
      <c r="A346" s="42"/>
      <c r="B346" s="210"/>
      <c r="C346" s="44"/>
      <c r="D346" s="42"/>
      <c r="E346" s="42"/>
      <c r="F346" s="44"/>
      <c r="G346" s="42"/>
      <c r="H346" s="44"/>
      <c r="I346" s="42"/>
      <c r="J346" s="42"/>
      <c r="K346" s="75"/>
      <c r="L346" s="42"/>
    </row>
    <row r="347" spans="1:12" ht="17.100000000000001" customHeight="1">
      <c r="A347" s="42"/>
      <c r="B347" s="210"/>
      <c r="C347" s="44"/>
      <c r="D347" s="42"/>
      <c r="E347" s="42"/>
      <c r="F347" s="44"/>
      <c r="G347" s="42"/>
      <c r="H347" s="44"/>
      <c r="I347" s="42"/>
      <c r="J347" s="42"/>
      <c r="K347" s="75"/>
      <c r="L347" s="42"/>
    </row>
    <row r="348" spans="1:12" ht="17.100000000000001" customHeight="1">
      <c r="A348" s="42"/>
      <c r="B348" s="210"/>
      <c r="C348" s="44"/>
      <c r="D348" s="42"/>
      <c r="E348" s="42"/>
      <c r="F348" s="44"/>
      <c r="G348" s="42"/>
      <c r="H348" s="44"/>
      <c r="I348" s="42"/>
      <c r="J348" s="42"/>
      <c r="K348" s="75"/>
      <c r="L348" s="42"/>
    </row>
    <row r="349" spans="1:12" ht="17.100000000000001" customHeight="1">
      <c r="A349" s="42"/>
      <c r="B349" s="210"/>
      <c r="C349" s="44"/>
      <c r="D349" s="42"/>
      <c r="E349" s="42"/>
      <c r="F349" s="44"/>
      <c r="G349" s="42"/>
      <c r="H349" s="44"/>
      <c r="I349" s="42"/>
      <c r="J349" s="42"/>
      <c r="K349" s="75"/>
      <c r="L349" s="42"/>
    </row>
    <row r="350" spans="1:12" ht="17.100000000000001" customHeight="1">
      <c r="A350" s="42"/>
      <c r="B350" s="210"/>
      <c r="C350" s="44"/>
      <c r="D350" s="42"/>
      <c r="E350" s="42"/>
      <c r="F350" s="44"/>
      <c r="G350" s="42"/>
      <c r="H350" s="44"/>
      <c r="I350" s="42"/>
      <c r="J350" s="42"/>
      <c r="K350" s="75"/>
      <c r="L350" s="42"/>
    </row>
    <row r="351" spans="1:12" ht="17.100000000000001" customHeight="1">
      <c r="A351" s="42"/>
      <c r="B351" s="210"/>
      <c r="C351" s="44"/>
      <c r="D351" s="42"/>
      <c r="E351" s="42"/>
      <c r="F351" s="44"/>
      <c r="G351" s="42"/>
      <c r="H351" s="44"/>
      <c r="I351" s="42"/>
      <c r="J351" s="42"/>
      <c r="K351" s="75"/>
      <c r="L351" s="42"/>
    </row>
    <row r="352" spans="1:12" ht="17.100000000000001" customHeight="1">
      <c r="A352" s="42"/>
      <c r="B352" s="210"/>
      <c r="C352" s="44"/>
      <c r="D352" s="42"/>
      <c r="E352" s="42"/>
      <c r="F352" s="44"/>
      <c r="G352" s="42"/>
      <c r="H352" s="44"/>
      <c r="I352" s="42"/>
      <c r="J352" s="42"/>
      <c r="K352" s="75"/>
      <c r="L352" s="42"/>
    </row>
    <row r="353" spans="1:12" ht="17.100000000000001" customHeight="1">
      <c r="A353" s="42"/>
      <c r="B353" s="210"/>
      <c r="C353" s="44"/>
      <c r="D353" s="42"/>
      <c r="E353" s="42"/>
      <c r="F353" s="44"/>
      <c r="G353" s="42"/>
      <c r="H353" s="44"/>
      <c r="I353" s="42"/>
      <c r="J353" s="42"/>
      <c r="K353" s="75"/>
      <c r="L353" s="42"/>
    </row>
    <row r="354" spans="1:12" ht="17.100000000000001" customHeight="1">
      <c r="A354" s="42"/>
      <c r="B354" s="210"/>
      <c r="C354" s="44"/>
      <c r="D354" s="42"/>
      <c r="E354" s="42"/>
      <c r="F354" s="44"/>
      <c r="G354" s="42"/>
      <c r="H354" s="44"/>
      <c r="I354" s="42"/>
      <c r="J354" s="42"/>
      <c r="K354" s="75"/>
      <c r="L354" s="42"/>
    </row>
    <row r="355" spans="1:12" ht="17.100000000000001" customHeight="1">
      <c r="A355" s="42"/>
      <c r="B355" s="210"/>
      <c r="C355" s="44"/>
      <c r="D355" s="42"/>
      <c r="E355" s="42"/>
      <c r="F355" s="44"/>
      <c r="G355" s="42"/>
      <c r="H355" s="44"/>
      <c r="I355" s="42"/>
      <c r="J355" s="42"/>
      <c r="K355" s="75"/>
      <c r="L355" s="42"/>
    </row>
    <row r="356" spans="1:12" ht="17.100000000000001" customHeight="1">
      <c r="A356" s="42"/>
      <c r="B356" s="210"/>
      <c r="C356" s="44"/>
      <c r="D356" s="42"/>
      <c r="E356" s="42"/>
      <c r="F356" s="44"/>
      <c r="G356" s="42"/>
      <c r="H356" s="44"/>
      <c r="I356" s="42"/>
      <c r="J356" s="42"/>
      <c r="K356" s="75"/>
      <c r="L356" s="42"/>
    </row>
    <row r="357" spans="1:12" ht="17.100000000000001" customHeight="1">
      <c r="A357" s="42"/>
      <c r="B357" s="210"/>
      <c r="C357" s="44"/>
      <c r="D357" s="42"/>
      <c r="E357" s="42"/>
      <c r="F357" s="44"/>
      <c r="G357" s="42"/>
      <c r="H357" s="44"/>
      <c r="I357" s="42"/>
      <c r="J357" s="42"/>
      <c r="K357" s="75"/>
      <c r="L357" s="42"/>
    </row>
    <row r="358" spans="1:12" ht="17.100000000000001" customHeight="1">
      <c r="A358" s="42"/>
      <c r="B358" s="210"/>
      <c r="C358" s="44"/>
      <c r="D358" s="42"/>
      <c r="E358" s="42"/>
      <c r="F358" s="44"/>
      <c r="G358" s="42"/>
      <c r="H358" s="44"/>
      <c r="I358" s="42"/>
      <c r="J358" s="42"/>
      <c r="K358" s="75"/>
      <c r="L358" s="42"/>
    </row>
    <row r="359" spans="1:12" ht="17.100000000000001" customHeight="1">
      <c r="A359" s="42"/>
      <c r="B359" s="210"/>
      <c r="C359" s="44"/>
      <c r="D359" s="42"/>
      <c r="E359" s="42"/>
      <c r="F359" s="44"/>
      <c r="G359" s="42"/>
      <c r="H359" s="44"/>
      <c r="I359" s="42"/>
      <c r="J359" s="42"/>
      <c r="K359" s="75"/>
      <c r="L359" s="42"/>
    </row>
    <row r="360" spans="1:12" ht="17.100000000000001" customHeight="1">
      <c r="A360" s="42"/>
      <c r="B360" s="210"/>
      <c r="C360" s="44"/>
      <c r="D360" s="42"/>
      <c r="E360" s="42"/>
      <c r="F360" s="44"/>
      <c r="G360" s="42"/>
      <c r="H360" s="44"/>
      <c r="I360" s="42"/>
      <c r="J360" s="42"/>
      <c r="K360" s="75"/>
      <c r="L360" s="42"/>
    </row>
    <row r="361" spans="1:12" ht="17.100000000000001" customHeight="1">
      <c r="A361" s="42"/>
      <c r="B361" s="210"/>
      <c r="C361" s="44"/>
      <c r="D361" s="42"/>
      <c r="E361" s="42"/>
      <c r="F361" s="44"/>
      <c r="G361" s="42"/>
      <c r="H361" s="44"/>
      <c r="I361" s="42"/>
      <c r="J361" s="42"/>
      <c r="K361" s="75"/>
      <c r="L361" s="42"/>
    </row>
  </sheetData>
  <mergeCells count="18">
    <mergeCell ref="L205:L207"/>
    <mergeCell ref="K190:K198"/>
    <mergeCell ref="L139:L171"/>
    <mergeCell ref="L133:L134"/>
    <mergeCell ref="K181:K189"/>
    <mergeCell ref="L181:L189"/>
    <mergeCell ref="L172:L180"/>
    <mergeCell ref="F1:F8"/>
    <mergeCell ref="D1:E8"/>
    <mergeCell ref="K172:K180"/>
    <mergeCell ref="K79:K89"/>
    <mergeCell ref="K71:K78"/>
    <mergeCell ref="K107:K112"/>
    <mergeCell ref="K96:K101"/>
    <mergeCell ref="K128:K132"/>
    <mergeCell ref="K123:K127"/>
    <mergeCell ref="K118:K122"/>
    <mergeCell ref="K113:K117"/>
  </mergeCells>
  <phoneticPr fontId="22" type="noConversion"/>
  <hyperlinks>
    <hyperlink ref="E40" r:id="rId1" display="LCM_70_Digits_SN_From_SFC_And_EEPROM_Compare" xr:uid="{00000000-0004-0000-0600-000000000000}"/>
    <hyperlink ref="E135" r:id="rId2" xr:uid="{00000000-0004-0000-0600-000001000000}"/>
    <hyperlink ref="E136" r:id="rId3" xr:uid="{00000000-0004-0000-0600-000002000000}"/>
    <hyperlink ref="E137" r:id="rId4" xr:uid="{00000000-0004-0000-0600-000003000000}"/>
    <hyperlink ref="E138" r:id="rId5" xr:uid="{00000000-0004-0000-0600-000004000000}"/>
    <hyperlink ref="E200" r:id="rId6" xr:uid="{00000000-0004-0000-0600-000005000000}"/>
    <hyperlink ref="E201" r:id="rId7" xr:uid="{00000000-0004-0000-0600-000006000000}"/>
    <hyperlink ref="E202" r:id="rId8" xr:uid="{00000000-0004-0000-0600-000007000000}"/>
    <hyperlink ref="E203" r:id="rId9" xr:uid="{00000000-0004-0000-0600-000008000000}"/>
    <hyperlink ref="E204" r:id="rId10" xr:uid="{00000000-0004-0000-0600-000009000000}"/>
    <hyperlink ref="E205" r:id="rId11" xr:uid="{00000000-0004-0000-0600-00000A000000}"/>
    <hyperlink ref="E206" r:id="rId12" xr:uid="{00000000-0004-0000-0600-00000B000000}"/>
    <hyperlink ref="E207" r:id="rId13" xr:uid="{00000000-0004-0000-0600-00000C000000}"/>
    <hyperlink ref="E93" r:id="rId14" xr:uid="{00000000-0004-0000-0600-00000D000000}"/>
    <hyperlink ref="E92" r:id="rId15" xr:uid="{00000000-0004-0000-0600-00000E000000}"/>
    <hyperlink ref="E91" r:id="rId16" xr:uid="{00000000-0004-0000-0600-00000F000000}"/>
    <hyperlink ref="E94" r:id="rId17" xr:uid="{00000000-0004-0000-0600-000010000000}"/>
    <hyperlink ref="E95" r:id="rId18" xr:uid="{00000000-0004-0000-0600-000011000000}"/>
    <hyperlink ref="E105" r:id="rId19" xr:uid="{00000000-0004-0000-0600-000012000000}"/>
    <hyperlink ref="E106" r:id="rId20" xr:uid="{00000000-0004-0000-0600-000013000000}"/>
    <hyperlink ref="E104" r:id="rId21" xr:uid="{00000000-0004-0000-0600-000014000000}"/>
    <hyperlink ref="E103" r:id="rId22" xr:uid="{00000000-0004-0000-0600-000015000000}"/>
    <hyperlink ref="E102" r:id="rId23" xr:uid="{00000000-0004-0000-0600-000016000000}"/>
    <hyperlink ref="E101" r:id="rId24" xr:uid="{00000000-0004-0000-0600-000017000000}"/>
    <hyperlink ref="E112" r:id="rId25" xr:uid="{00000000-0004-0000-0600-000018000000}"/>
    <hyperlink ref="E113" r:id="rId26" xr:uid="{00000000-0004-0000-0600-000019000000}"/>
    <hyperlink ref="E114" r:id="rId27" xr:uid="{00000000-0004-0000-0600-00001A000000}"/>
    <hyperlink ref="E115" r:id="rId28" display="BL_Leakage_Bright_Ch_1@ALS_FH_Right" xr:uid="{00000000-0004-0000-0600-00001B000000}"/>
    <hyperlink ref="E117" r:id="rId29" display="BL_Leakage_Bright_Ch_1@ALS_FH_Right" xr:uid="{00000000-0004-0000-0600-00001C000000}"/>
    <hyperlink ref="E116" r:id="rId30" display="BL_Leakage_Bright_Ch_2@ALS_FH_Right" xr:uid="{00000000-0004-0000-0600-00001D000000}"/>
    <hyperlink ref="E118" r:id="rId31" xr:uid="{00000000-0004-0000-0600-00001E000000}"/>
    <hyperlink ref="E119" r:id="rId32" xr:uid="{00000000-0004-0000-0600-00001F000000}"/>
    <hyperlink ref="E120" r:id="rId33" display="BL_Leakage_Bright_Ch_1@ALS_FH_Left" xr:uid="{00000000-0004-0000-0600-000020000000}"/>
    <hyperlink ref="E122" r:id="rId34" display="BL_Leakage_Bright_Ch_1@ALS_FH_Left" xr:uid="{00000000-0004-0000-0600-000021000000}"/>
    <hyperlink ref="E121" r:id="rId35" display="BL_Leakage_Bright_Ch_2@ALS_FH_Left" xr:uid="{00000000-0004-0000-0600-000022000000}"/>
    <hyperlink ref="E178" r:id="rId36" xr:uid="{00000000-0004-0000-0600-000023000000}"/>
    <hyperlink ref="E184" r:id="rId37" xr:uid="{00000000-0004-0000-0600-000024000000}"/>
    <hyperlink ref="E181" r:id="rId38" xr:uid="{00000000-0004-0000-0600-000025000000}"/>
  </hyperlinks>
  <pageMargins left="0.69930599999999998" right="0.69930599999999998" top="0.75" bottom="0.75" header="0.3" footer="0.3"/>
  <pageSetup orientation="portrait" r:id="rId39"/>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67"/>
  <sheetViews>
    <sheetView showGridLines="0" zoomScale="70" zoomScaleNormal="70" workbookViewId="0">
      <selection activeCell="I216" sqref="I216"/>
    </sheetView>
  </sheetViews>
  <sheetFormatPr defaultColWidth="9" defaultRowHeight="15.75" customHeight="1"/>
  <cols>
    <col min="1" max="1" width="5.375" style="570" bestFit="1" customWidth="1"/>
    <col min="2" max="3" width="6.125" style="570" bestFit="1" customWidth="1"/>
    <col min="4" max="4" width="5.625" style="639" bestFit="1" customWidth="1"/>
    <col min="5" max="5" width="13.625" style="570" customWidth="1"/>
    <col min="6" max="6" width="46.875" style="570" customWidth="1"/>
    <col min="7" max="7" width="21" style="570" customWidth="1"/>
    <col min="8" max="8" width="24.5" style="639" bestFit="1" customWidth="1"/>
    <col min="9" max="9" width="13.625" style="570" bestFit="1" customWidth="1"/>
    <col min="10" max="10" width="16" style="570" customWidth="1"/>
    <col min="11" max="11" width="20.5" style="570" customWidth="1"/>
    <col min="12" max="12" width="43.5" style="570" customWidth="1"/>
    <col min="13" max="13" width="53.25" style="570" bestFit="1" customWidth="1"/>
    <col min="14" max="259" width="8.625" style="621" customWidth="1"/>
    <col min="260" max="16384" width="9" style="621"/>
  </cols>
  <sheetData>
    <row r="1" spans="1:13" ht="17.45" customHeight="1">
      <c r="A1" s="614"/>
      <c r="B1" s="681"/>
      <c r="C1" s="681"/>
      <c r="D1" s="615"/>
      <c r="E1" s="870" t="s">
        <v>1165</v>
      </c>
      <c r="F1" s="871"/>
      <c r="G1" s="616"/>
      <c r="H1" s="873"/>
      <c r="I1" s="617"/>
      <c r="J1" s="618" t="s">
        <v>5</v>
      </c>
      <c r="K1" s="619"/>
      <c r="L1" s="620"/>
      <c r="M1" s="614"/>
    </row>
    <row r="2" spans="1:13" ht="17.45" customHeight="1">
      <c r="A2" s="614"/>
      <c r="B2" s="681"/>
      <c r="C2" s="681"/>
      <c r="D2" s="615"/>
      <c r="E2" s="871"/>
      <c r="F2" s="871"/>
      <c r="G2" s="616"/>
      <c r="H2" s="874"/>
      <c r="I2" s="622" t="s">
        <v>6</v>
      </c>
      <c r="J2" s="623">
        <f>COUNTIF(I15:I367,"Not POR")</f>
        <v>1</v>
      </c>
      <c r="K2" s="619"/>
      <c r="L2" s="620"/>
      <c r="M2" s="614"/>
    </row>
    <row r="3" spans="1:13" ht="17.45" customHeight="1">
      <c r="A3" s="614"/>
      <c r="B3" s="681"/>
      <c r="C3" s="681"/>
      <c r="D3" s="615"/>
      <c r="E3" s="871"/>
      <c r="F3" s="871"/>
      <c r="G3" s="616"/>
      <c r="H3" s="874"/>
      <c r="I3" s="624" t="s">
        <v>8</v>
      </c>
      <c r="J3" s="623">
        <f>COUNTIF(I15:I367,"CHN validation")</f>
        <v>0</v>
      </c>
      <c r="K3" s="619"/>
      <c r="L3" s="620"/>
      <c r="M3" s="614"/>
    </row>
    <row r="4" spans="1:13" ht="17.45" customHeight="1">
      <c r="A4" s="614"/>
      <c r="B4" s="681"/>
      <c r="C4" s="681"/>
      <c r="D4" s="615"/>
      <c r="E4" s="871"/>
      <c r="F4" s="871"/>
      <c r="G4" s="616"/>
      <c r="H4" s="874"/>
      <c r="I4" s="625" t="s">
        <v>9</v>
      </c>
      <c r="J4" s="623">
        <f>COUNTIF(I12:I367,"New Item")</f>
        <v>0</v>
      </c>
      <c r="K4" s="619"/>
      <c r="L4" s="620"/>
      <c r="M4" s="614"/>
    </row>
    <row r="5" spans="1:13" ht="17.45" customHeight="1">
      <c r="A5" s="614"/>
      <c r="B5" s="681"/>
      <c r="C5" s="681"/>
      <c r="D5" s="615"/>
      <c r="E5" s="871"/>
      <c r="F5" s="871"/>
      <c r="G5" s="616"/>
      <c r="H5" s="874"/>
      <c r="I5" s="626" t="s">
        <v>7</v>
      </c>
      <c r="J5" s="623">
        <f>COUNTIF(I13:I367,"Pending update")</f>
        <v>0</v>
      </c>
      <c r="K5" s="619"/>
      <c r="L5" s="620"/>
      <c r="M5" s="614"/>
    </row>
    <row r="6" spans="1:13" ht="17.45" customHeight="1">
      <c r="A6" s="614"/>
      <c r="B6" s="681"/>
      <c r="C6" s="681"/>
      <c r="D6" s="615"/>
      <c r="E6" s="871"/>
      <c r="F6" s="871"/>
      <c r="G6" s="616"/>
      <c r="H6" s="874"/>
      <c r="I6" s="627" t="s">
        <v>10</v>
      </c>
      <c r="J6" s="623">
        <f>COUNTIF(I13:I367,"Modified")</f>
        <v>2</v>
      </c>
      <c r="K6" s="619"/>
      <c r="L6" s="620"/>
      <c r="M6" s="614"/>
    </row>
    <row r="7" spans="1:13" ht="17.45" customHeight="1">
      <c r="A7" s="614"/>
      <c r="B7" s="681"/>
      <c r="C7" s="681"/>
      <c r="D7" s="615"/>
      <c r="E7" s="871"/>
      <c r="F7" s="871"/>
      <c r="G7" s="616"/>
      <c r="H7" s="874"/>
      <c r="I7" s="628" t="s">
        <v>11</v>
      </c>
      <c r="J7" s="623">
        <f>COUNTIF(I15:I367,"Ready")</f>
        <v>348</v>
      </c>
      <c r="K7" s="619"/>
      <c r="L7" s="620"/>
      <c r="M7" s="614"/>
    </row>
    <row r="8" spans="1:13" ht="16.5" customHeight="1" thickBot="1">
      <c r="A8" s="629"/>
      <c r="B8" s="682"/>
      <c r="C8" s="682"/>
      <c r="D8" s="630"/>
      <c r="E8" s="872"/>
      <c r="F8" s="872"/>
      <c r="G8" s="631"/>
      <c r="H8" s="875"/>
      <c r="I8" s="632" t="s">
        <v>12</v>
      </c>
      <c r="J8" s="633">
        <f>COUNTIF(I11:I367,"Not ready")</f>
        <v>2</v>
      </c>
      <c r="K8" s="634"/>
      <c r="L8" s="635"/>
      <c r="M8" s="629"/>
    </row>
    <row r="9" spans="1:13" ht="31.5">
      <c r="A9" s="642" t="s">
        <v>13</v>
      </c>
      <c r="B9" s="729" t="s">
        <v>3255</v>
      </c>
      <c r="C9" s="729" t="s">
        <v>3256</v>
      </c>
      <c r="D9" s="729" t="s">
        <v>14</v>
      </c>
      <c r="E9" s="729" t="s">
        <v>15</v>
      </c>
      <c r="F9" s="729" t="s">
        <v>16</v>
      </c>
      <c r="G9" s="729" t="s">
        <v>2768</v>
      </c>
      <c r="H9" s="729" t="s">
        <v>1645</v>
      </c>
      <c r="I9" s="729" t="s">
        <v>17</v>
      </c>
      <c r="J9" s="729" t="s">
        <v>1166</v>
      </c>
      <c r="K9" s="729" t="s">
        <v>18</v>
      </c>
      <c r="L9" s="730" t="s">
        <v>21</v>
      </c>
      <c r="M9" s="643" t="s">
        <v>22</v>
      </c>
    </row>
    <row r="10" spans="1:13" ht="16.5" customHeight="1">
      <c r="A10" s="731">
        <v>1</v>
      </c>
      <c r="B10" s="683"/>
      <c r="C10" s="683"/>
      <c r="D10" s="684" t="s">
        <v>23</v>
      </c>
      <c r="E10" s="685" t="s">
        <v>26</v>
      </c>
      <c r="F10" s="686" t="s">
        <v>27</v>
      </c>
      <c r="G10" s="687"/>
      <c r="H10" s="687"/>
      <c r="I10" s="688" t="s">
        <v>11</v>
      </c>
      <c r="J10" s="689"/>
      <c r="K10" s="689"/>
      <c r="L10" s="690"/>
      <c r="M10" s="732"/>
    </row>
    <row r="11" spans="1:13" ht="16.5" customHeight="1">
      <c r="A11" s="731">
        <v>2</v>
      </c>
      <c r="B11" s="683"/>
      <c r="C11" s="683"/>
      <c r="D11" s="684" t="s">
        <v>23</v>
      </c>
      <c r="E11" s="685" t="s">
        <v>26</v>
      </c>
      <c r="F11" s="686" t="s">
        <v>29</v>
      </c>
      <c r="G11" s="687"/>
      <c r="H11" s="687"/>
      <c r="I11" s="688" t="s">
        <v>11</v>
      </c>
      <c r="J11" s="689"/>
      <c r="K11" s="689"/>
      <c r="L11" s="690"/>
      <c r="M11" s="732"/>
    </row>
    <row r="12" spans="1:13" ht="16.5" customHeight="1">
      <c r="A12" s="731">
        <v>3</v>
      </c>
      <c r="B12" s="683"/>
      <c r="C12" s="683"/>
      <c r="D12" s="684" t="s">
        <v>23</v>
      </c>
      <c r="E12" s="685" t="s">
        <v>26</v>
      </c>
      <c r="F12" s="686" t="s">
        <v>34</v>
      </c>
      <c r="G12" s="687"/>
      <c r="H12" s="687"/>
      <c r="I12" s="688" t="s">
        <v>11</v>
      </c>
      <c r="J12" s="689"/>
      <c r="K12" s="689"/>
      <c r="L12" s="690"/>
      <c r="M12" s="732"/>
    </row>
    <row r="13" spans="1:13" ht="16.5" customHeight="1">
      <c r="A13" s="731">
        <v>4</v>
      </c>
      <c r="B13" s="683"/>
      <c r="C13" s="683"/>
      <c r="D13" s="684" t="s">
        <v>23</v>
      </c>
      <c r="E13" s="685" t="s">
        <v>24</v>
      </c>
      <c r="F13" s="691" t="s">
        <v>35</v>
      </c>
      <c r="G13" s="687"/>
      <c r="H13" s="687"/>
      <c r="I13" s="688" t="s">
        <v>11</v>
      </c>
      <c r="J13" s="689"/>
      <c r="K13" s="684" t="s">
        <v>196</v>
      </c>
      <c r="L13" s="692" t="s">
        <v>1489</v>
      </c>
      <c r="M13" s="733"/>
    </row>
    <row r="14" spans="1:13" ht="16.5" customHeight="1">
      <c r="A14" s="731">
        <v>5</v>
      </c>
      <c r="B14" s="683"/>
      <c r="C14" s="683"/>
      <c r="D14" s="684" t="s">
        <v>23</v>
      </c>
      <c r="E14" s="686" t="s">
        <v>170</v>
      </c>
      <c r="F14" s="686" t="s">
        <v>2769</v>
      </c>
      <c r="G14" s="687"/>
      <c r="H14" s="687"/>
      <c r="I14" s="688" t="s">
        <v>11</v>
      </c>
      <c r="J14" s="689"/>
      <c r="K14" s="689"/>
      <c r="L14" s="693" t="s">
        <v>2281</v>
      </c>
      <c r="M14" s="734"/>
    </row>
    <row r="15" spans="1:13" ht="16.5" customHeight="1">
      <c r="A15" s="731">
        <v>6</v>
      </c>
      <c r="B15" s="683"/>
      <c r="C15" s="683"/>
      <c r="D15" s="684" t="s">
        <v>23</v>
      </c>
      <c r="E15" s="685" t="s">
        <v>24</v>
      </c>
      <c r="F15" s="686" t="s">
        <v>25</v>
      </c>
      <c r="G15" s="687"/>
      <c r="H15" s="687"/>
      <c r="I15" s="688" t="s">
        <v>11</v>
      </c>
      <c r="J15" s="689"/>
      <c r="K15" s="689"/>
      <c r="L15" s="692" t="s">
        <v>2770</v>
      </c>
      <c r="M15" s="735"/>
    </row>
    <row r="16" spans="1:13" ht="16.5" customHeight="1">
      <c r="A16" s="731">
        <v>7</v>
      </c>
      <c r="B16" s="683"/>
      <c r="C16" s="683"/>
      <c r="D16" s="684" t="s">
        <v>23</v>
      </c>
      <c r="E16" s="685" t="s">
        <v>24</v>
      </c>
      <c r="F16" s="685" t="s">
        <v>1238</v>
      </c>
      <c r="G16" s="687"/>
      <c r="H16" s="687"/>
      <c r="I16" s="688" t="s">
        <v>11</v>
      </c>
      <c r="J16" s="689"/>
      <c r="K16" s="689"/>
      <c r="L16" s="692" t="s">
        <v>1237</v>
      </c>
      <c r="M16" s="736"/>
    </row>
    <row r="17" spans="1:13" ht="16.5" customHeight="1">
      <c r="A17" s="731">
        <v>8</v>
      </c>
      <c r="B17" s="683"/>
      <c r="C17" s="683"/>
      <c r="D17" s="684" t="s">
        <v>23</v>
      </c>
      <c r="E17" s="685" t="s">
        <v>188</v>
      </c>
      <c r="F17" s="686" t="s">
        <v>2775</v>
      </c>
      <c r="G17" s="687"/>
      <c r="H17" s="687"/>
      <c r="I17" s="688" t="s">
        <v>11</v>
      </c>
      <c r="J17" s="689"/>
      <c r="K17" s="689"/>
      <c r="L17" s="692" t="s">
        <v>2776</v>
      </c>
      <c r="M17" s="736"/>
    </row>
    <row r="18" spans="1:13" ht="16.5" customHeight="1">
      <c r="A18" s="731">
        <v>9</v>
      </c>
      <c r="B18" s="683"/>
      <c r="C18" s="683"/>
      <c r="D18" s="684" t="s">
        <v>23</v>
      </c>
      <c r="E18" s="685" t="s">
        <v>24</v>
      </c>
      <c r="F18" s="686" t="s">
        <v>1241</v>
      </c>
      <c r="G18" s="687"/>
      <c r="H18" s="687"/>
      <c r="I18" s="688" t="s">
        <v>11</v>
      </c>
      <c r="J18" s="689"/>
      <c r="K18" s="687"/>
      <c r="L18" s="690"/>
      <c r="M18" s="732"/>
    </row>
    <row r="19" spans="1:13" ht="16.5" customHeight="1">
      <c r="A19" s="731">
        <v>10</v>
      </c>
      <c r="B19" s="683"/>
      <c r="C19" s="683"/>
      <c r="D19" s="684" t="s">
        <v>23</v>
      </c>
      <c r="E19" s="685" t="s">
        <v>24</v>
      </c>
      <c r="F19" s="691" t="s">
        <v>198</v>
      </c>
      <c r="G19" s="687"/>
      <c r="H19" s="687"/>
      <c r="I19" s="688" t="s">
        <v>11</v>
      </c>
      <c r="J19" s="689"/>
      <c r="K19" s="687"/>
      <c r="L19" s="692" t="s">
        <v>1215</v>
      </c>
      <c r="M19" s="737" t="s">
        <v>2048</v>
      </c>
    </row>
    <row r="20" spans="1:13" ht="16.5" customHeight="1">
      <c r="A20" s="731">
        <v>11</v>
      </c>
      <c r="B20" s="683"/>
      <c r="C20" s="683"/>
      <c r="D20" s="684" t="s">
        <v>23</v>
      </c>
      <c r="E20" s="685" t="s">
        <v>24</v>
      </c>
      <c r="F20" s="686" t="s">
        <v>900</v>
      </c>
      <c r="G20" s="687"/>
      <c r="H20" s="687"/>
      <c r="I20" s="688" t="s">
        <v>11</v>
      </c>
      <c r="J20" s="689"/>
      <c r="K20" s="687"/>
      <c r="L20" s="690"/>
      <c r="M20" s="738"/>
    </row>
    <row r="21" spans="1:13" ht="16.5" customHeight="1">
      <c r="A21" s="731">
        <v>12</v>
      </c>
      <c r="B21" s="683"/>
      <c r="C21" s="683"/>
      <c r="D21" s="684" t="s">
        <v>23</v>
      </c>
      <c r="E21" s="685" t="s">
        <v>24</v>
      </c>
      <c r="F21" s="686" t="s">
        <v>901</v>
      </c>
      <c r="G21" s="687"/>
      <c r="H21" s="687"/>
      <c r="I21" s="688" t="s">
        <v>11</v>
      </c>
      <c r="J21" s="694" t="s">
        <v>252</v>
      </c>
      <c r="K21" s="687"/>
      <c r="L21" s="690" t="s">
        <v>1244</v>
      </c>
      <c r="M21" s="738"/>
    </row>
    <row r="22" spans="1:13" ht="16.5" customHeight="1">
      <c r="A22" s="731">
        <v>13</v>
      </c>
      <c r="B22" s="683"/>
      <c r="C22" s="683"/>
      <c r="D22" s="684" t="s">
        <v>23</v>
      </c>
      <c r="E22" s="685" t="s">
        <v>24</v>
      </c>
      <c r="F22" s="686" t="s">
        <v>902</v>
      </c>
      <c r="G22" s="687"/>
      <c r="H22" s="687"/>
      <c r="I22" s="688" t="s">
        <v>11</v>
      </c>
      <c r="J22" s="694" t="s">
        <v>257</v>
      </c>
      <c r="K22" s="687"/>
      <c r="L22" s="690" t="s">
        <v>2777</v>
      </c>
      <c r="M22" s="738"/>
    </row>
    <row r="23" spans="1:13" ht="18.75" customHeight="1">
      <c r="A23" s="731">
        <v>14</v>
      </c>
      <c r="B23" s="683"/>
      <c r="C23" s="683"/>
      <c r="D23" s="684" t="s">
        <v>23</v>
      </c>
      <c r="E23" s="685" t="s">
        <v>24</v>
      </c>
      <c r="F23" s="686" t="s">
        <v>903</v>
      </c>
      <c r="G23" s="687"/>
      <c r="H23" s="687"/>
      <c r="I23" s="688" t="s">
        <v>11</v>
      </c>
      <c r="J23" s="694" t="s">
        <v>904</v>
      </c>
      <c r="K23" s="687"/>
      <c r="L23" s="690" t="s">
        <v>1245</v>
      </c>
      <c r="M23" s="732"/>
    </row>
    <row r="24" spans="1:13" ht="18.75" customHeight="1">
      <c r="A24" s="731">
        <v>15</v>
      </c>
      <c r="B24" s="683"/>
      <c r="C24" s="683"/>
      <c r="D24" s="684" t="s">
        <v>23</v>
      </c>
      <c r="E24" s="685" t="s">
        <v>24</v>
      </c>
      <c r="F24" s="686" t="s">
        <v>3118</v>
      </c>
      <c r="G24" s="687"/>
      <c r="H24" s="687"/>
      <c r="I24" s="688" t="s">
        <v>11</v>
      </c>
      <c r="J24" s="694"/>
      <c r="K24" s="687"/>
      <c r="L24" s="692" t="s">
        <v>3261</v>
      </c>
      <c r="M24" s="732"/>
    </row>
    <row r="25" spans="1:13" ht="16.5" customHeight="1">
      <c r="A25" s="731">
        <v>16</v>
      </c>
      <c r="B25" s="683"/>
      <c r="C25" s="683"/>
      <c r="D25" s="684" t="s">
        <v>23</v>
      </c>
      <c r="E25" s="685" t="s">
        <v>207</v>
      </c>
      <c r="F25" s="686" t="s">
        <v>208</v>
      </c>
      <c r="G25" s="684" t="s">
        <v>3091</v>
      </c>
      <c r="H25" s="684" t="s">
        <v>3083</v>
      </c>
      <c r="I25" s="688" t="s">
        <v>11</v>
      </c>
      <c r="J25" s="689"/>
      <c r="K25" s="687"/>
      <c r="L25" s="692" t="s">
        <v>2778</v>
      </c>
      <c r="M25" s="739"/>
    </row>
    <row r="26" spans="1:13" ht="16.5" customHeight="1">
      <c r="A26" s="731">
        <v>17</v>
      </c>
      <c r="B26" s="683"/>
      <c r="C26" s="683"/>
      <c r="D26" s="684" t="s">
        <v>23</v>
      </c>
      <c r="E26" s="685" t="s">
        <v>207</v>
      </c>
      <c r="F26" s="686" t="s">
        <v>210</v>
      </c>
      <c r="G26" s="684" t="s">
        <v>211</v>
      </c>
      <c r="H26" s="684" t="s">
        <v>211</v>
      </c>
      <c r="I26" s="688" t="s">
        <v>11</v>
      </c>
      <c r="J26" s="689"/>
      <c r="K26" s="687"/>
      <c r="L26" s="692" t="s">
        <v>1219</v>
      </c>
      <c r="M26" s="736"/>
    </row>
    <row r="27" spans="1:13" ht="16.5" customHeight="1">
      <c r="A27" s="731">
        <v>18</v>
      </c>
      <c r="B27" s="683"/>
      <c r="C27" s="683"/>
      <c r="D27" s="684" t="s">
        <v>23</v>
      </c>
      <c r="E27" s="685" t="s">
        <v>207</v>
      </c>
      <c r="F27" s="686" t="s">
        <v>905</v>
      </c>
      <c r="G27" s="684" t="s">
        <v>215</v>
      </c>
      <c r="H27" s="684" t="s">
        <v>215</v>
      </c>
      <c r="I27" s="688" t="s">
        <v>11</v>
      </c>
      <c r="J27" s="689"/>
      <c r="K27" s="687"/>
      <c r="L27" s="862" t="s">
        <v>1266</v>
      </c>
      <c r="M27" s="740"/>
    </row>
    <row r="28" spans="1:13" ht="16.5" customHeight="1">
      <c r="A28" s="731">
        <v>19</v>
      </c>
      <c r="B28" s="683"/>
      <c r="C28" s="683"/>
      <c r="D28" s="684" t="s">
        <v>23</v>
      </c>
      <c r="E28" s="685" t="s">
        <v>207</v>
      </c>
      <c r="F28" s="686" t="s">
        <v>3117</v>
      </c>
      <c r="G28" s="684"/>
      <c r="H28" s="684"/>
      <c r="I28" s="688" t="s">
        <v>11</v>
      </c>
      <c r="J28" s="689"/>
      <c r="K28" s="687"/>
      <c r="L28" s="862"/>
      <c r="M28" s="740"/>
    </row>
    <row r="29" spans="1:13" ht="16.5" customHeight="1">
      <c r="A29" s="731">
        <v>20</v>
      </c>
      <c r="B29" s="683"/>
      <c r="C29" s="683"/>
      <c r="D29" s="684" t="s">
        <v>23</v>
      </c>
      <c r="E29" s="685" t="s">
        <v>207</v>
      </c>
      <c r="F29" s="686" t="s">
        <v>216</v>
      </c>
      <c r="G29" s="687" t="s">
        <v>1516</v>
      </c>
      <c r="H29" s="687" t="s">
        <v>1516</v>
      </c>
      <c r="I29" s="688" t="s">
        <v>11</v>
      </c>
      <c r="J29" s="689"/>
      <c r="K29" s="687"/>
      <c r="L29" s="862"/>
      <c r="M29" s="740"/>
    </row>
    <row r="30" spans="1:13" ht="16.5" customHeight="1">
      <c r="A30" s="731">
        <v>21</v>
      </c>
      <c r="B30" s="683"/>
      <c r="C30" s="683"/>
      <c r="D30" s="684" t="s">
        <v>23</v>
      </c>
      <c r="E30" s="685" t="s">
        <v>207</v>
      </c>
      <c r="F30" s="686" t="s">
        <v>217</v>
      </c>
      <c r="G30" s="687" t="s">
        <v>1516</v>
      </c>
      <c r="H30" s="687" t="s">
        <v>1516</v>
      </c>
      <c r="I30" s="688" t="s">
        <v>11</v>
      </c>
      <c r="J30" s="689"/>
      <c r="K30" s="687"/>
      <c r="L30" s="862"/>
      <c r="M30" s="740"/>
    </row>
    <row r="31" spans="1:13" ht="16.5" customHeight="1">
      <c r="A31" s="731">
        <v>22</v>
      </c>
      <c r="B31" s="683"/>
      <c r="C31" s="683"/>
      <c r="D31" s="684" t="s">
        <v>23</v>
      </c>
      <c r="E31" s="685" t="s">
        <v>207</v>
      </c>
      <c r="F31" s="686" t="s">
        <v>218</v>
      </c>
      <c r="G31" s="687" t="s">
        <v>1516</v>
      </c>
      <c r="H31" s="687" t="s">
        <v>1516</v>
      </c>
      <c r="I31" s="688" t="s">
        <v>11</v>
      </c>
      <c r="J31" s="689"/>
      <c r="K31" s="687"/>
      <c r="L31" s="862"/>
      <c r="M31" s="740"/>
    </row>
    <row r="32" spans="1:13" ht="16.5" customHeight="1">
      <c r="A32" s="731">
        <v>23</v>
      </c>
      <c r="B32" s="683"/>
      <c r="C32" s="683"/>
      <c r="D32" s="684" t="s">
        <v>23</v>
      </c>
      <c r="E32" s="685" t="s">
        <v>207</v>
      </c>
      <c r="F32" s="686" t="s">
        <v>906</v>
      </c>
      <c r="G32" s="687" t="s">
        <v>1516</v>
      </c>
      <c r="H32" s="687" t="s">
        <v>1516</v>
      </c>
      <c r="I32" s="688" t="s">
        <v>11</v>
      </c>
      <c r="J32" s="689"/>
      <c r="K32" s="687"/>
      <c r="L32" s="862"/>
      <c r="M32" s="740"/>
    </row>
    <row r="33" spans="1:13" ht="16.5" customHeight="1">
      <c r="A33" s="731">
        <v>24</v>
      </c>
      <c r="B33" s="683"/>
      <c r="C33" s="683"/>
      <c r="D33" s="684" t="s">
        <v>23</v>
      </c>
      <c r="E33" s="685" t="s">
        <v>207</v>
      </c>
      <c r="F33" s="686" t="s">
        <v>220</v>
      </c>
      <c r="G33" s="687" t="s">
        <v>1516</v>
      </c>
      <c r="H33" s="687" t="s">
        <v>1516</v>
      </c>
      <c r="I33" s="688" t="s">
        <v>11</v>
      </c>
      <c r="J33" s="689"/>
      <c r="K33" s="687"/>
      <c r="L33" s="862"/>
      <c r="M33" s="740"/>
    </row>
    <row r="34" spans="1:13" ht="16.5" customHeight="1">
      <c r="A34" s="731">
        <v>25</v>
      </c>
      <c r="B34" s="683"/>
      <c r="C34" s="683"/>
      <c r="D34" s="684" t="s">
        <v>23</v>
      </c>
      <c r="E34" s="685" t="s">
        <v>207</v>
      </c>
      <c r="F34" s="686" t="s">
        <v>3100</v>
      </c>
      <c r="G34" s="684" t="s">
        <v>1079</v>
      </c>
      <c r="H34" s="684" t="s">
        <v>1079</v>
      </c>
      <c r="I34" s="688" t="s">
        <v>11</v>
      </c>
      <c r="J34" s="689"/>
      <c r="K34" s="687"/>
      <c r="L34" s="862"/>
      <c r="M34" s="740" t="s">
        <v>3095</v>
      </c>
    </row>
    <row r="35" spans="1:13" ht="16.5" customHeight="1">
      <c r="A35" s="731">
        <v>26</v>
      </c>
      <c r="B35" s="684" t="s">
        <v>23</v>
      </c>
      <c r="C35" s="683" t="s">
        <v>3257</v>
      </c>
      <c r="D35" s="684" t="s">
        <v>23</v>
      </c>
      <c r="E35" s="685" t="s">
        <v>207</v>
      </c>
      <c r="F35" s="686" t="s">
        <v>3087</v>
      </c>
      <c r="G35" s="695" t="s">
        <v>3258</v>
      </c>
      <c r="H35" s="687" t="s">
        <v>1516</v>
      </c>
      <c r="I35" s="688" t="s">
        <v>11</v>
      </c>
      <c r="J35" s="689"/>
      <c r="K35" s="687"/>
      <c r="L35" s="692" t="s">
        <v>3093</v>
      </c>
      <c r="M35" s="741" t="s">
        <v>3085</v>
      </c>
    </row>
    <row r="36" spans="1:13" ht="16.5" customHeight="1">
      <c r="A36" s="731">
        <v>27</v>
      </c>
      <c r="B36" s="684" t="s">
        <v>23</v>
      </c>
      <c r="C36" s="683" t="s">
        <v>3257</v>
      </c>
      <c r="D36" s="684" t="s">
        <v>23</v>
      </c>
      <c r="E36" s="685" t="s">
        <v>207</v>
      </c>
      <c r="F36" s="686" t="s">
        <v>3088</v>
      </c>
      <c r="G36" s="695" t="s">
        <v>3258</v>
      </c>
      <c r="H36" s="687" t="s">
        <v>1516</v>
      </c>
      <c r="I36" s="688" t="s">
        <v>11</v>
      </c>
      <c r="J36" s="689"/>
      <c r="K36" s="687"/>
      <c r="L36" s="692" t="s">
        <v>3084</v>
      </c>
      <c r="M36" s="741" t="s">
        <v>3094</v>
      </c>
    </row>
    <row r="37" spans="1:13" ht="16.5" customHeight="1">
      <c r="A37" s="731">
        <v>28</v>
      </c>
      <c r="B37" s="684" t="s">
        <v>23</v>
      </c>
      <c r="C37" s="683" t="s">
        <v>3257</v>
      </c>
      <c r="D37" s="684" t="s">
        <v>23</v>
      </c>
      <c r="E37" s="685" t="s">
        <v>3253</v>
      </c>
      <c r="F37" s="686" t="s">
        <v>3251</v>
      </c>
      <c r="G37" s="695" t="s">
        <v>3258</v>
      </c>
      <c r="H37" s="695" t="s">
        <v>3250</v>
      </c>
      <c r="I37" s="688" t="s">
        <v>11</v>
      </c>
      <c r="J37" s="689"/>
      <c r="K37" s="687"/>
      <c r="L37" s="692" t="s">
        <v>3230</v>
      </c>
      <c r="M37" s="741" t="s">
        <v>3086</v>
      </c>
    </row>
    <row r="38" spans="1:13" ht="16.5" customHeight="1">
      <c r="A38" s="731">
        <v>29</v>
      </c>
      <c r="B38" s="683"/>
      <c r="C38" s="683"/>
      <c r="D38" s="684" t="s">
        <v>23</v>
      </c>
      <c r="E38" s="685" t="s">
        <v>207</v>
      </c>
      <c r="F38" s="691" t="s">
        <v>1416</v>
      </c>
      <c r="G38" s="687"/>
      <c r="H38" s="687"/>
      <c r="I38" s="688" t="s">
        <v>11</v>
      </c>
      <c r="J38" s="689"/>
      <c r="K38" s="687"/>
      <c r="L38" s="696" t="s">
        <v>1996</v>
      </c>
      <c r="M38" s="742"/>
    </row>
    <row r="39" spans="1:13" ht="16.5" customHeight="1">
      <c r="A39" s="731">
        <v>30</v>
      </c>
      <c r="B39" s="683"/>
      <c r="C39" s="683"/>
      <c r="D39" s="684" t="s">
        <v>23</v>
      </c>
      <c r="E39" s="686" t="s">
        <v>170</v>
      </c>
      <c r="F39" s="686" t="s">
        <v>2771</v>
      </c>
      <c r="G39" s="687" t="s">
        <v>1516</v>
      </c>
      <c r="H39" s="687" t="s">
        <v>1516</v>
      </c>
      <c r="I39" s="688" t="s">
        <v>11</v>
      </c>
      <c r="J39" s="689"/>
      <c r="K39" s="689"/>
      <c r="L39" s="692" t="s">
        <v>2229</v>
      </c>
      <c r="M39" s="735"/>
    </row>
    <row r="40" spans="1:13" ht="16.5" customHeight="1">
      <c r="A40" s="731">
        <v>31</v>
      </c>
      <c r="B40" s="683"/>
      <c r="C40" s="683"/>
      <c r="D40" s="684" t="s">
        <v>23</v>
      </c>
      <c r="E40" s="686" t="s">
        <v>170</v>
      </c>
      <c r="F40" s="686" t="s">
        <v>2230</v>
      </c>
      <c r="G40" s="687" t="s">
        <v>1516</v>
      </c>
      <c r="H40" s="687" t="s">
        <v>1516</v>
      </c>
      <c r="I40" s="688" t="s">
        <v>11</v>
      </c>
      <c r="J40" s="689"/>
      <c r="K40" s="689"/>
      <c r="L40" s="861" t="s">
        <v>2266</v>
      </c>
      <c r="M40" s="735"/>
    </row>
    <row r="41" spans="1:13" ht="16.5" customHeight="1">
      <c r="A41" s="731">
        <v>32</v>
      </c>
      <c r="B41" s="683"/>
      <c r="C41" s="683"/>
      <c r="D41" s="684" t="s">
        <v>23</v>
      </c>
      <c r="E41" s="686" t="s">
        <v>170</v>
      </c>
      <c r="F41" s="686" t="s">
        <v>2244</v>
      </c>
      <c r="G41" s="687" t="s">
        <v>1516</v>
      </c>
      <c r="H41" s="687" t="s">
        <v>1516</v>
      </c>
      <c r="I41" s="688" t="s">
        <v>11</v>
      </c>
      <c r="J41" s="689"/>
      <c r="K41" s="689"/>
      <c r="L41" s="861"/>
      <c r="M41" s="735"/>
    </row>
    <row r="42" spans="1:13" ht="16.5" customHeight="1">
      <c r="A42" s="731">
        <v>33</v>
      </c>
      <c r="B42" s="683"/>
      <c r="C42" s="683"/>
      <c r="D42" s="684" t="s">
        <v>23</v>
      </c>
      <c r="E42" s="686" t="s">
        <v>170</v>
      </c>
      <c r="F42" s="686" t="s">
        <v>2243</v>
      </c>
      <c r="G42" s="687" t="s">
        <v>1516</v>
      </c>
      <c r="H42" s="687" t="s">
        <v>1516</v>
      </c>
      <c r="I42" s="688" t="s">
        <v>11</v>
      </c>
      <c r="J42" s="689"/>
      <c r="K42" s="689"/>
      <c r="L42" s="861"/>
      <c r="M42" s="735"/>
    </row>
    <row r="43" spans="1:13" ht="16.5" customHeight="1">
      <c r="A43" s="731">
        <v>34</v>
      </c>
      <c r="B43" s="683"/>
      <c r="C43" s="683"/>
      <c r="D43" s="684" t="s">
        <v>23</v>
      </c>
      <c r="E43" s="686" t="s">
        <v>170</v>
      </c>
      <c r="F43" s="686" t="s">
        <v>2239</v>
      </c>
      <c r="G43" s="687" t="s">
        <v>1516</v>
      </c>
      <c r="H43" s="687" t="s">
        <v>1516</v>
      </c>
      <c r="I43" s="688" t="s">
        <v>11</v>
      </c>
      <c r="J43" s="689"/>
      <c r="K43" s="689"/>
      <c r="L43" s="861"/>
      <c r="M43" s="735"/>
    </row>
    <row r="44" spans="1:13" ht="16.5" customHeight="1">
      <c r="A44" s="731">
        <v>35</v>
      </c>
      <c r="B44" s="683"/>
      <c r="C44" s="683"/>
      <c r="D44" s="684" t="s">
        <v>23</v>
      </c>
      <c r="E44" s="686" t="s">
        <v>170</v>
      </c>
      <c r="F44" s="686" t="s">
        <v>2231</v>
      </c>
      <c r="G44" s="687" t="s">
        <v>1516</v>
      </c>
      <c r="H44" s="687" t="s">
        <v>1516</v>
      </c>
      <c r="I44" s="688" t="s">
        <v>11</v>
      </c>
      <c r="J44" s="689"/>
      <c r="K44" s="689"/>
      <c r="L44" s="861" t="s">
        <v>3092</v>
      </c>
      <c r="M44" s="735"/>
    </row>
    <row r="45" spans="1:13" ht="16.5" customHeight="1">
      <c r="A45" s="731">
        <v>36</v>
      </c>
      <c r="B45" s="683"/>
      <c r="C45" s="683"/>
      <c r="D45" s="684" t="s">
        <v>23</v>
      </c>
      <c r="E45" s="686" t="s">
        <v>170</v>
      </c>
      <c r="F45" s="686" t="s">
        <v>2245</v>
      </c>
      <c r="G45" s="687" t="s">
        <v>1516</v>
      </c>
      <c r="H45" s="687" t="s">
        <v>1516</v>
      </c>
      <c r="I45" s="688" t="s">
        <v>11</v>
      </c>
      <c r="J45" s="689"/>
      <c r="K45" s="689"/>
      <c r="L45" s="861"/>
      <c r="M45" s="735"/>
    </row>
    <row r="46" spans="1:13" ht="16.5" customHeight="1">
      <c r="A46" s="731">
        <v>37</v>
      </c>
      <c r="B46" s="683"/>
      <c r="C46" s="683"/>
      <c r="D46" s="684" t="s">
        <v>23</v>
      </c>
      <c r="E46" s="686" t="s">
        <v>170</v>
      </c>
      <c r="F46" s="686" t="s">
        <v>2772</v>
      </c>
      <c r="G46" s="687" t="s">
        <v>1516</v>
      </c>
      <c r="H46" s="687" t="s">
        <v>1516</v>
      </c>
      <c r="I46" s="688" t="s">
        <v>11</v>
      </c>
      <c r="J46" s="689"/>
      <c r="K46" s="689"/>
      <c r="L46" s="861"/>
      <c r="M46" s="735"/>
    </row>
    <row r="47" spans="1:13" ht="16.5" customHeight="1">
      <c r="A47" s="731">
        <v>38</v>
      </c>
      <c r="B47" s="683"/>
      <c r="C47" s="683"/>
      <c r="D47" s="684" t="s">
        <v>23</v>
      </c>
      <c r="E47" s="686" t="s">
        <v>170</v>
      </c>
      <c r="F47" s="686" t="s">
        <v>2241</v>
      </c>
      <c r="G47" s="687" t="s">
        <v>1516</v>
      </c>
      <c r="H47" s="687" t="s">
        <v>1516</v>
      </c>
      <c r="I47" s="688" t="s">
        <v>11</v>
      </c>
      <c r="J47" s="689"/>
      <c r="K47" s="689"/>
      <c r="L47" s="861"/>
      <c r="M47" s="735"/>
    </row>
    <row r="48" spans="1:13" ht="16.5" customHeight="1">
      <c r="A48" s="731">
        <v>39</v>
      </c>
      <c r="B48" s="683"/>
      <c r="C48" s="683"/>
      <c r="D48" s="684" t="s">
        <v>23</v>
      </c>
      <c r="E48" s="686" t="s">
        <v>170</v>
      </c>
      <c r="F48" s="686" t="s">
        <v>2773</v>
      </c>
      <c r="G48" s="687" t="s">
        <v>1516</v>
      </c>
      <c r="H48" s="687" t="s">
        <v>1516</v>
      </c>
      <c r="I48" s="688" t="s">
        <v>11</v>
      </c>
      <c r="J48" s="689"/>
      <c r="K48" s="689"/>
      <c r="L48" s="861" t="s">
        <v>3098</v>
      </c>
      <c r="M48" s="735"/>
    </row>
    <row r="49" spans="1:13" ht="16.5" customHeight="1">
      <c r="A49" s="731">
        <v>40</v>
      </c>
      <c r="B49" s="683"/>
      <c r="C49" s="683"/>
      <c r="D49" s="684" t="s">
        <v>23</v>
      </c>
      <c r="E49" s="686" t="s">
        <v>170</v>
      </c>
      <c r="F49" s="686" t="s">
        <v>2263</v>
      </c>
      <c r="G49" s="687" t="s">
        <v>1516</v>
      </c>
      <c r="H49" s="687" t="s">
        <v>1516</v>
      </c>
      <c r="I49" s="688" t="s">
        <v>11</v>
      </c>
      <c r="J49" s="689"/>
      <c r="K49" s="689"/>
      <c r="L49" s="861"/>
      <c r="M49" s="735"/>
    </row>
    <row r="50" spans="1:13" ht="16.5" customHeight="1">
      <c r="A50" s="731">
        <v>41</v>
      </c>
      <c r="B50" s="683"/>
      <c r="C50" s="683"/>
      <c r="D50" s="684" t="s">
        <v>23</v>
      </c>
      <c r="E50" s="686" t="s">
        <v>170</v>
      </c>
      <c r="F50" s="686" t="s">
        <v>2774</v>
      </c>
      <c r="G50" s="687" t="s">
        <v>1516</v>
      </c>
      <c r="H50" s="687" t="s">
        <v>1516</v>
      </c>
      <c r="I50" s="688" t="s">
        <v>11</v>
      </c>
      <c r="J50" s="689"/>
      <c r="K50" s="689"/>
      <c r="L50" s="861"/>
      <c r="M50" s="735"/>
    </row>
    <row r="51" spans="1:13" ht="16.5" customHeight="1">
      <c r="A51" s="731">
        <v>42</v>
      </c>
      <c r="B51" s="683"/>
      <c r="C51" s="683"/>
      <c r="D51" s="684" t="s">
        <v>23</v>
      </c>
      <c r="E51" s="686" t="s">
        <v>170</v>
      </c>
      <c r="F51" s="686" t="s">
        <v>2265</v>
      </c>
      <c r="G51" s="687" t="s">
        <v>1516</v>
      </c>
      <c r="H51" s="687" t="s">
        <v>1516</v>
      </c>
      <c r="I51" s="688" t="s">
        <v>11</v>
      </c>
      <c r="J51" s="689"/>
      <c r="K51" s="689"/>
      <c r="L51" s="861"/>
      <c r="M51" s="735"/>
    </row>
    <row r="52" spans="1:13" ht="18" customHeight="1">
      <c r="A52" s="731">
        <v>43</v>
      </c>
      <c r="B52" s="683"/>
      <c r="C52" s="683"/>
      <c r="D52" s="684" t="s">
        <v>23</v>
      </c>
      <c r="E52" s="685" t="s">
        <v>284</v>
      </c>
      <c r="F52" s="686" t="s">
        <v>907</v>
      </c>
      <c r="G52" s="687"/>
      <c r="H52" s="687"/>
      <c r="I52" s="688" t="s">
        <v>11</v>
      </c>
      <c r="J52" s="689"/>
      <c r="K52" s="687"/>
      <c r="L52" s="862" t="s">
        <v>1246</v>
      </c>
      <c r="M52" s="736"/>
    </row>
    <row r="53" spans="1:13" ht="18" customHeight="1">
      <c r="A53" s="731">
        <v>44</v>
      </c>
      <c r="B53" s="683"/>
      <c r="C53" s="683"/>
      <c r="D53" s="684" t="s">
        <v>23</v>
      </c>
      <c r="E53" s="685" t="s">
        <v>284</v>
      </c>
      <c r="F53" s="686" t="s">
        <v>1167</v>
      </c>
      <c r="G53" s="687"/>
      <c r="H53" s="687"/>
      <c r="I53" s="688" t="s">
        <v>11</v>
      </c>
      <c r="J53" s="689"/>
      <c r="K53" s="687"/>
      <c r="L53" s="862"/>
      <c r="M53" s="736"/>
    </row>
    <row r="54" spans="1:13" ht="16.5" customHeight="1">
      <c r="A54" s="731">
        <v>45</v>
      </c>
      <c r="B54" s="683"/>
      <c r="C54" s="683"/>
      <c r="D54" s="684" t="s">
        <v>23</v>
      </c>
      <c r="E54" s="685" t="s">
        <v>284</v>
      </c>
      <c r="F54" s="686" t="s">
        <v>1168</v>
      </c>
      <c r="G54" s="687"/>
      <c r="H54" s="687"/>
      <c r="I54" s="688" t="s">
        <v>11</v>
      </c>
      <c r="J54" s="689"/>
      <c r="K54" s="687"/>
      <c r="L54" s="862"/>
      <c r="M54" s="736"/>
    </row>
    <row r="55" spans="1:13" ht="16.5" customHeight="1">
      <c r="A55" s="731">
        <v>46</v>
      </c>
      <c r="B55" s="683"/>
      <c r="C55" s="683"/>
      <c r="D55" s="684" t="s">
        <v>23</v>
      </c>
      <c r="E55" s="685" t="s">
        <v>284</v>
      </c>
      <c r="F55" s="686" t="s">
        <v>1169</v>
      </c>
      <c r="G55" s="687"/>
      <c r="H55" s="687"/>
      <c r="I55" s="688" t="s">
        <v>11</v>
      </c>
      <c r="J55" s="689"/>
      <c r="K55" s="687"/>
      <c r="L55" s="862"/>
      <c r="M55" s="736"/>
    </row>
    <row r="56" spans="1:13" ht="16.5" customHeight="1">
      <c r="A56" s="731">
        <v>47</v>
      </c>
      <c r="B56" s="683"/>
      <c r="C56" s="683"/>
      <c r="D56" s="684" t="s">
        <v>23</v>
      </c>
      <c r="E56" s="685" t="s">
        <v>284</v>
      </c>
      <c r="F56" s="686" t="s">
        <v>1170</v>
      </c>
      <c r="G56" s="687"/>
      <c r="H56" s="687"/>
      <c r="I56" s="688" t="s">
        <v>11</v>
      </c>
      <c r="J56" s="689"/>
      <c r="K56" s="687"/>
      <c r="L56" s="862"/>
      <c r="M56" s="736"/>
    </row>
    <row r="57" spans="1:13" ht="18" customHeight="1">
      <c r="A57" s="731">
        <v>48</v>
      </c>
      <c r="B57" s="683"/>
      <c r="C57" s="683"/>
      <c r="D57" s="684" t="s">
        <v>23</v>
      </c>
      <c r="E57" s="685" t="s">
        <v>284</v>
      </c>
      <c r="F57" s="691" t="s">
        <v>1663</v>
      </c>
      <c r="G57" s="697" t="s">
        <v>2986</v>
      </c>
      <c r="H57" s="697" t="s">
        <v>2986</v>
      </c>
      <c r="I57" s="688" t="s">
        <v>11</v>
      </c>
      <c r="J57" s="689"/>
      <c r="K57" s="687"/>
      <c r="L57" s="862" t="s">
        <v>1887</v>
      </c>
      <c r="M57" s="732"/>
    </row>
    <row r="58" spans="1:13" ht="18" customHeight="1">
      <c r="A58" s="731">
        <v>49</v>
      </c>
      <c r="B58" s="683"/>
      <c r="C58" s="683"/>
      <c r="D58" s="684" t="s">
        <v>23</v>
      </c>
      <c r="E58" s="685" t="s">
        <v>284</v>
      </c>
      <c r="F58" s="691" t="s">
        <v>1171</v>
      </c>
      <c r="G58" s="697" t="s">
        <v>2987</v>
      </c>
      <c r="H58" s="697" t="s">
        <v>2987</v>
      </c>
      <c r="I58" s="688" t="s">
        <v>11</v>
      </c>
      <c r="J58" s="689"/>
      <c r="K58" s="698"/>
      <c r="L58" s="862"/>
      <c r="M58" s="732"/>
    </row>
    <row r="59" spans="1:13" ht="18" customHeight="1">
      <c r="A59" s="731">
        <v>50</v>
      </c>
      <c r="B59" s="683"/>
      <c r="C59" s="683"/>
      <c r="D59" s="684" t="s">
        <v>23</v>
      </c>
      <c r="E59" s="685" t="s">
        <v>284</v>
      </c>
      <c r="F59" s="691" t="s">
        <v>1172</v>
      </c>
      <c r="G59" s="697" t="s">
        <v>1658</v>
      </c>
      <c r="H59" s="697" t="s">
        <v>1658</v>
      </c>
      <c r="I59" s="688" t="s">
        <v>11</v>
      </c>
      <c r="J59" s="689"/>
      <c r="K59" s="687"/>
      <c r="L59" s="862"/>
      <c r="M59" s="732"/>
    </row>
    <row r="60" spans="1:13" ht="18" customHeight="1">
      <c r="A60" s="731">
        <v>51</v>
      </c>
      <c r="B60" s="683"/>
      <c r="C60" s="683"/>
      <c r="D60" s="684" t="s">
        <v>23</v>
      </c>
      <c r="E60" s="685" t="s">
        <v>284</v>
      </c>
      <c r="F60" s="691" t="s">
        <v>1173</v>
      </c>
      <c r="G60" s="697" t="s">
        <v>1659</v>
      </c>
      <c r="H60" s="697" t="s">
        <v>1659</v>
      </c>
      <c r="I60" s="688" t="s">
        <v>11</v>
      </c>
      <c r="J60" s="689"/>
      <c r="K60" s="687"/>
      <c r="L60" s="862"/>
      <c r="M60" s="732"/>
    </row>
    <row r="61" spans="1:13" ht="18" customHeight="1">
      <c r="A61" s="731">
        <v>52</v>
      </c>
      <c r="B61" s="683"/>
      <c r="C61" s="683"/>
      <c r="D61" s="684" t="s">
        <v>23</v>
      </c>
      <c r="E61" s="685" t="s">
        <v>284</v>
      </c>
      <c r="F61" s="691" t="s">
        <v>1177</v>
      </c>
      <c r="G61" s="697" t="s">
        <v>1661</v>
      </c>
      <c r="H61" s="697" t="s">
        <v>1661</v>
      </c>
      <c r="I61" s="688" t="s">
        <v>11</v>
      </c>
      <c r="J61" s="689"/>
      <c r="K61" s="687"/>
      <c r="L61" s="862"/>
      <c r="M61" s="732"/>
    </row>
    <row r="62" spans="1:13" ht="18" customHeight="1">
      <c r="A62" s="731">
        <v>53</v>
      </c>
      <c r="B62" s="683"/>
      <c r="C62" s="683"/>
      <c r="D62" s="684" t="s">
        <v>23</v>
      </c>
      <c r="E62" s="685" t="s">
        <v>284</v>
      </c>
      <c r="F62" s="691" t="s">
        <v>1178</v>
      </c>
      <c r="G62" s="697" t="s">
        <v>2989</v>
      </c>
      <c r="H62" s="697" t="s">
        <v>2989</v>
      </c>
      <c r="I62" s="688" t="s">
        <v>11</v>
      </c>
      <c r="J62" s="689"/>
      <c r="K62" s="687"/>
      <c r="L62" s="862"/>
      <c r="M62" s="732"/>
    </row>
    <row r="63" spans="1:13" ht="18" customHeight="1">
      <c r="A63" s="731">
        <v>54</v>
      </c>
      <c r="B63" s="683"/>
      <c r="C63" s="683"/>
      <c r="D63" s="684" t="s">
        <v>23</v>
      </c>
      <c r="E63" s="685" t="s">
        <v>284</v>
      </c>
      <c r="F63" s="699" t="s">
        <v>3067</v>
      </c>
      <c r="G63" s="697" t="s">
        <v>3062</v>
      </c>
      <c r="H63" s="697" t="s">
        <v>3062</v>
      </c>
      <c r="I63" s="688" t="s">
        <v>11</v>
      </c>
      <c r="J63" s="689"/>
      <c r="K63" s="687"/>
      <c r="L63" s="862"/>
      <c r="M63" s="732"/>
    </row>
    <row r="64" spans="1:13" ht="18" customHeight="1">
      <c r="A64" s="731">
        <v>55</v>
      </c>
      <c r="B64" s="683"/>
      <c r="C64" s="683"/>
      <c r="D64" s="684" t="s">
        <v>23</v>
      </c>
      <c r="E64" s="685" t="s">
        <v>284</v>
      </c>
      <c r="F64" s="691" t="s">
        <v>1179</v>
      </c>
      <c r="G64" s="697" t="s">
        <v>1947</v>
      </c>
      <c r="H64" s="697" t="s">
        <v>1947</v>
      </c>
      <c r="I64" s="688" t="s">
        <v>11</v>
      </c>
      <c r="J64" s="689"/>
      <c r="K64" s="687"/>
      <c r="L64" s="862"/>
      <c r="M64" s="732"/>
    </row>
    <row r="65" spans="1:13" ht="18" customHeight="1">
      <c r="A65" s="731">
        <v>56</v>
      </c>
      <c r="B65" s="683"/>
      <c r="C65" s="683"/>
      <c r="D65" s="684" t="s">
        <v>23</v>
      </c>
      <c r="E65" s="685" t="s">
        <v>284</v>
      </c>
      <c r="F65" s="691" t="s">
        <v>1181</v>
      </c>
      <c r="G65" s="697" t="s">
        <v>3063</v>
      </c>
      <c r="H65" s="697" t="s">
        <v>3063</v>
      </c>
      <c r="I65" s="688" t="s">
        <v>11</v>
      </c>
      <c r="J65" s="689"/>
      <c r="K65" s="687"/>
      <c r="L65" s="862"/>
      <c r="M65" s="732"/>
    </row>
    <row r="66" spans="1:13" ht="18" customHeight="1">
      <c r="A66" s="731">
        <v>57</v>
      </c>
      <c r="B66" s="683"/>
      <c r="C66" s="683"/>
      <c r="D66" s="684" t="s">
        <v>23</v>
      </c>
      <c r="E66" s="685" t="s">
        <v>284</v>
      </c>
      <c r="F66" s="691" t="s">
        <v>1180</v>
      </c>
      <c r="G66" s="697" t="s">
        <v>1947</v>
      </c>
      <c r="H66" s="697" t="s">
        <v>1947</v>
      </c>
      <c r="I66" s="688" t="s">
        <v>11</v>
      </c>
      <c r="J66" s="689"/>
      <c r="K66" s="687"/>
      <c r="L66" s="862"/>
      <c r="M66" s="732"/>
    </row>
    <row r="67" spans="1:13" ht="18" customHeight="1">
      <c r="A67" s="731">
        <v>58</v>
      </c>
      <c r="B67" s="683"/>
      <c r="C67" s="683"/>
      <c r="D67" s="684" t="s">
        <v>23</v>
      </c>
      <c r="E67" s="685" t="s">
        <v>284</v>
      </c>
      <c r="F67" s="691" t="s">
        <v>3221</v>
      </c>
      <c r="G67" s="697" t="s">
        <v>1947</v>
      </c>
      <c r="H67" s="697" t="s">
        <v>1947</v>
      </c>
      <c r="I67" s="688" t="s">
        <v>11</v>
      </c>
      <c r="J67" s="689"/>
      <c r="K67" s="687"/>
      <c r="L67" s="862"/>
      <c r="M67" s="732"/>
    </row>
    <row r="68" spans="1:13" ht="18" customHeight="1">
      <c r="A68" s="731">
        <v>59</v>
      </c>
      <c r="B68" s="683"/>
      <c r="C68" s="683"/>
      <c r="D68" s="684" t="s">
        <v>23</v>
      </c>
      <c r="E68" s="685" t="s">
        <v>284</v>
      </c>
      <c r="F68" s="691" t="s">
        <v>3220</v>
      </c>
      <c r="G68" s="700" t="s">
        <v>2989</v>
      </c>
      <c r="H68" s="700" t="s">
        <v>2989</v>
      </c>
      <c r="I68" s="688" t="s">
        <v>11</v>
      </c>
      <c r="J68" s="689"/>
      <c r="K68" s="687"/>
      <c r="L68" s="862"/>
      <c r="M68" s="732"/>
    </row>
    <row r="69" spans="1:13" ht="18" customHeight="1">
      <c r="A69" s="731">
        <v>60</v>
      </c>
      <c r="B69" s="683"/>
      <c r="C69" s="683"/>
      <c r="D69" s="684" t="s">
        <v>23</v>
      </c>
      <c r="E69" s="685" t="s">
        <v>284</v>
      </c>
      <c r="F69" s="691" t="s">
        <v>2988</v>
      </c>
      <c r="G69" s="697" t="s">
        <v>3063</v>
      </c>
      <c r="H69" s="697" t="s">
        <v>3063</v>
      </c>
      <c r="I69" s="688" t="s">
        <v>11</v>
      </c>
      <c r="J69" s="689"/>
      <c r="K69" s="687"/>
      <c r="L69" s="862"/>
      <c r="M69" s="732"/>
    </row>
    <row r="70" spans="1:13" ht="18" customHeight="1">
      <c r="A70" s="731">
        <v>61</v>
      </c>
      <c r="B70" s="683"/>
      <c r="C70" s="683"/>
      <c r="D70" s="684" t="s">
        <v>23</v>
      </c>
      <c r="E70" s="685" t="s">
        <v>284</v>
      </c>
      <c r="F70" s="691" t="s">
        <v>1174</v>
      </c>
      <c r="G70" s="697" t="s">
        <v>3064</v>
      </c>
      <c r="H70" s="697" t="s">
        <v>3064</v>
      </c>
      <c r="I70" s="688" t="s">
        <v>11</v>
      </c>
      <c r="J70" s="689"/>
      <c r="K70" s="687"/>
      <c r="L70" s="862"/>
      <c r="M70" s="732"/>
    </row>
    <row r="71" spans="1:13" ht="18" customHeight="1">
      <c r="A71" s="731">
        <v>62</v>
      </c>
      <c r="B71" s="683"/>
      <c r="C71" s="683"/>
      <c r="D71" s="684" t="s">
        <v>23</v>
      </c>
      <c r="E71" s="685" t="s">
        <v>284</v>
      </c>
      <c r="F71" s="691" t="s">
        <v>1176</v>
      </c>
      <c r="G71" s="697" t="s">
        <v>3063</v>
      </c>
      <c r="H71" s="697" t="s">
        <v>3063</v>
      </c>
      <c r="I71" s="688" t="s">
        <v>11</v>
      </c>
      <c r="J71" s="689"/>
      <c r="K71" s="687"/>
      <c r="L71" s="862"/>
      <c r="M71" s="732"/>
    </row>
    <row r="72" spans="1:13" ht="18" customHeight="1">
      <c r="A72" s="731">
        <v>63</v>
      </c>
      <c r="B72" s="683"/>
      <c r="C72" s="683"/>
      <c r="D72" s="684" t="s">
        <v>23</v>
      </c>
      <c r="E72" s="685" t="s">
        <v>284</v>
      </c>
      <c r="F72" s="691" t="s">
        <v>1175</v>
      </c>
      <c r="G72" s="697" t="s">
        <v>3065</v>
      </c>
      <c r="H72" s="697" t="s">
        <v>3065</v>
      </c>
      <c r="I72" s="688" t="s">
        <v>11</v>
      </c>
      <c r="J72" s="689"/>
      <c r="K72" s="687"/>
      <c r="L72" s="862"/>
      <c r="M72" s="732"/>
    </row>
    <row r="73" spans="1:13" ht="18" customHeight="1">
      <c r="A73" s="731">
        <v>64</v>
      </c>
      <c r="B73" s="683"/>
      <c r="C73" s="683"/>
      <c r="D73" s="684" t="s">
        <v>23</v>
      </c>
      <c r="E73" s="685" t="s">
        <v>284</v>
      </c>
      <c r="F73" s="691" t="s">
        <v>1182</v>
      </c>
      <c r="G73" s="697" t="s">
        <v>3066</v>
      </c>
      <c r="H73" s="697" t="s">
        <v>3066</v>
      </c>
      <c r="I73" s="688" t="s">
        <v>11</v>
      </c>
      <c r="J73" s="689"/>
      <c r="K73" s="687"/>
      <c r="L73" s="862"/>
      <c r="M73" s="732"/>
    </row>
    <row r="74" spans="1:13" ht="18" customHeight="1">
      <c r="A74" s="731">
        <v>65</v>
      </c>
      <c r="B74" s="683"/>
      <c r="C74" s="683"/>
      <c r="D74" s="684" t="s">
        <v>23</v>
      </c>
      <c r="E74" s="685" t="s">
        <v>284</v>
      </c>
      <c r="F74" s="691" t="s">
        <v>1183</v>
      </c>
      <c r="G74" s="700" t="s">
        <v>2807</v>
      </c>
      <c r="H74" s="700" t="s">
        <v>2807</v>
      </c>
      <c r="I74" s="688" t="s">
        <v>11</v>
      </c>
      <c r="J74" s="689"/>
      <c r="K74" s="687"/>
      <c r="L74" s="862"/>
      <c r="M74" s="732"/>
    </row>
    <row r="75" spans="1:13" ht="18" customHeight="1">
      <c r="A75" s="731">
        <v>66</v>
      </c>
      <c r="B75" s="683"/>
      <c r="C75" s="683"/>
      <c r="D75" s="684" t="s">
        <v>23</v>
      </c>
      <c r="E75" s="685" t="s">
        <v>284</v>
      </c>
      <c r="F75" s="691" t="s">
        <v>1184</v>
      </c>
      <c r="G75" s="697" t="s">
        <v>3061</v>
      </c>
      <c r="H75" s="697" t="s">
        <v>3061</v>
      </c>
      <c r="I75" s="688" t="s">
        <v>11</v>
      </c>
      <c r="J75" s="689"/>
      <c r="K75" s="687"/>
      <c r="L75" s="862"/>
      <c r="M75" s="732"/>
    </row>
    <row r="76" spans="1:13" ht="18" customHeight="1">
      <c r="A76" s="731">
        <v>67</v>
      </c>
      <c r="B76" s="683"/>
      <c r="C76" s="683"/>
      <c r="D76" s="684" t="s">
        <v>23</v>
      </c>
      <c r="E76" s="685" t="s">
        <v>284</v>
      </c>
      <c r="F76" s="691" t="s">
        <v>2990</v>
      </c>
      <c r="G76" s="697" t="s">
        <v>3063</v>
      </c>
      <c r="H76" s="697" t="s">
        <v>3063</v>
      </c>
      <c r="I76" s="688" t="s">
        <v>11</v>
      </c>
      <c r="J76" s="689"/>
      <c r="K76" s="687"/>
      <c r="L76" s="862"/>
      <c r="M76" s="732"/>
    </row>
    <row r="77" spans="1:13" ht="18" customHeight="1">
      <c r="A77" s="731">
        <v>68</v>
      </c>
      <c r="B77" s="683"/>
      <c r="C77" s="683"/>
      <c r="D77" s="684" t="s">
        <v>23</v>
      </c>
      <c r="E77" s="685" t="s">
        <v>284</v>
      </c>
      <c r="F77" s="691" t="s">
        <v>1662</v>
      </c>
      <c r="G77" s="697" t="s">
        <v>1660</v>
      </c>
      <c r="H77" s="697" t="s">
        <v>1660</v>
      </c>
      <c r="I77" s="688" t="s">
        <v>11</v>
      </c>
      <c r="J77" s="689"/>
      <c r="K77" s="687"/>
      <c r="L77" s="862"/>
      <c r="M77" s="732"/>
    </row>
    <row r="78" spans="1:13" ht="18" customHeight="1">
      <c r="A78" s="731">
        <v>69</v>
      </c>
      <c r="B78" s="683"/>
      <c r="C78" s="683"/>
      <c r="D78" s="684" t="s">
        <v>23</v>
      </c>
      <c r="E78" s="685" t="s">
        <v>284</v>
      </c>
      <c r="F78" s="691" t="s">
        <v>3070</v>
      </c>
      <c r="G78" s="701" t="s">
        <v>3114</v>
      </c>
      <c r="H78" s="701" t="s">
        <v>3114</v>
      </c>
      <c r="I78" s="688" t="s">
        <v>11</v>
      </c>
      <c r="J78" s="689"/>
      <c r="K78" s="687"/>
      <c r="L78" s="862"/>
      <c r="M78" s="732"/>
    </row>
    <row r="79" spans="1:13" ht="18" customHeight="1">
      <c r="A79" s="731">
        <v>70</v>
      </c>
      <c r="B79" s="683"/>
      <c r="C79" s="683"/>
      <c r="D79" s="684" t="s">
        <v>23</v>
      </c>
      <c r="E79" s="685" t="s">
        <v>284</v>
      </c>
      <c r="F79" s="691" t="s">
        <v>1185</v>
      </c>
      <c r="G79" s="697" t="s">
        <v>1727</v>
      </c>
      <c r="H79" s="697" t="s">
        <v>1727</v>
      </c>
      <c r="I79" s="688" t="s">
        <v>11</v>
      </c>
      <c r="J79" s="689"/>
      <c r="K79" s="687"/>
      <c r="L79" s="862"/>
      <c r="M79" s="732"/>
    </row>
    <row r="80" spans="1:13" ht="18" customHeight="1">
      <c r="A80" s="731">
        <v>71</v>
      </c>
      <c r="B80" s="683"/>
      <c r="C80" s="683"/>
      <c r="D80" s="684" t="s">
        <v>23</v>
      </c>
      <c r="E80" s="685" t="s">
        <v>284</v>
      </c>
      <c r="F80" s="691" t="s">
        <v>1186</v>
      </c>
      <c r="G80" s="697" t="s">
        <v>1727</v>
      </c>
      <c r="H80" s="697" t="s">
        <v>1727</v>
      </c>
      <c r="I80" s="688" t="s">
        <v>11</v>
      </c>
      <c r="J80" s="689"/>
      <c r="K80" s="687"/>
      <c r="L80" s="862"/>
      <c r="M80" s="732"/>
    </row>
    <row r="81" spans="1:13" ht="18" customHeight="1">
      <c r="A81" s="731">
        <v>72</v>
      </c>
      <c r="B81" s="683"/>
      <c r="C81" s="683"/>
      <c r="D81" s="684" t="s">
        <v>23</v>
      </c>
      <c r="E81" s="685" t="s">
        <v>284</v>
      </c>
      <c r="F81" s="691" t="s">
        <v>908</v>
      </c>
      <c r="G81" s="684" t="s">
        <v>909</v>
      </c>
      <c r="H81" s="684" t="s">
        <v>909</v>
      </c>
      <c r="I81" s="688" t="s">
        <v>11</v>
      </c>
      <c r="J81" s="689"/>
      <c r="K81" s="687"/>
      <c r="L81" s="862"/>
      <c r="M81" s="732"/>
    </row>
    <row r="82" spans="1:13" ht="18" customHeight="1">
      <c r="A82" s="731">
        <v>73</v>
      </c>
      <c r="B82" s="683"/>
      <c r="C82" s="683"/>
      <c r="D82" s="684" t="s">
        <v>23</v>
      </c>
      <c r="E82" s="685" t="s">
        <v>284</v>
      </c>
      <c r="F82" s="691" t="s">
        <v>910</v>
      </c>
      <c r="G82" s="684" t="s">
        <v>911</v>
      </c>
      <c r="H82" s="684" t="s">
        <v>911</v>
      </c>
      <c r="I82" s="688" t="s">
        <v>11</v>
      </c>
      <c r="J82" s="689"/>
      <c r="K82" s="687"/>
      <c r="L82" s="862"/>
      <c r="M82" s="732"/>
    </row>
    <row r="83" spans="1:13" ht="18" customHeight="1">
      <c r="A83" s="731">
        <v>74</v>
      </c>
      <c r="B83" s="683"/>
      <c r="C83" s="683"/>
      <c r="D83" s="684" t="s">
        <v>23</v>
      </c>
      <c r="E83" s="685" t="s">
        <v>284</v>
      </c>
      <c r="F83" s="691" t="s">
        <v>912</v>
      </c>
      <c r="G83" s="684" t="s">
        <v>913</v>
      </c>
      <c r="H83" s="684" t="s">
        <v>913</v>
      </c>
      <c r="I83" s="688" t="s">
        <v>11</v>
      </c>
      <c r="J83" s="689"/>
      <c r="K83" s="687"/>
      <c r="L83" s="862"/>
      <c r="M83" s="732"/>
    </row>
    <row r="84" spans="1:13" ht="18" customHeight="1">
      <c r="A84" s="731">
        <v>75</v>
      </c>
      <c r="B84" s="683"/>
      <c r="C84" s="683"/>
      <c r="D84" s="684" t="s">
        <v>23</v>
      </c>
      <c r="E84" s="685" t="s">
        <v>284</v>
      </c>
      <c r="F84" s="691" t="s">
        <v>914</v>
      </c>
      <c r="G84" s="684" t="s">
        <v>915</v>
      </c>
      <c r="H84" s="684" t="s">
        <v>915</v>
      </c>
      <c r="I84" s="688" t="s">
        <v>11</v>
      </c>
      <c r="J84" s="689"/>
      <c r="K84" s="687"/>
      <c r="L84" s="862"/>
      <c r="M84" s="732"/>
    </row>
    <row r="85" spans="1:13" ht="18" customHeight="1">
      <c r="A85" s="731">
        <v>76</v>
      </c>
      <c r="B85" s="683"/>
      <c r="C85" s="683"/>
      <c r="D85" s="684" t="s">
        <v>23</v>
      </c>
      <c r="E85" s="685" t="s">
        <v>284</v>
      </c>
      <c r="F85" s="691" t="s">
        <v>916</v>
      </c>
      <c r="G85" s="687"/>
      <c r="H85" s="687"/>
      <c r="I85" s="688" t="s">
        <v>3068</v>
      </c>
      <c r="J85" s="689"/>
      <c r="K85" s="687"/>
      <c r="L85" s="862"/>
      <c r="M85" s="732"/>
    </row>
    <row r="86" spans="1:13" ht="18" customHeight="1">
      <c r="A86" s="731">
        <v>77</v>
      </c>
      <c r="B86" s="683"/>
      <c r="C86" s="683"/>
      <c r="D86" s="684" t="s">
        <v>23</v>
      </c>
      <c r="E86" s="685" t="s">
        <v>284</v>
      </c>
      <c r="F86" s="691" t="s">
        <v>917</v>
      </c>
      <c r="G86" s="687"/>
      <c r="H86" s="687"/>
      <c r="I86" s="688" t="s">
        <v>11</v>
      </c>
      <c r="J86" s="689"/>
      <c r="K86" s="684" t="s">
        <v>916</v>
      </c>
      <c r="L86" s="862"/>
      <c r="M86" s="732"/>
    </row>
    <row r="87" spans="1:13" ht="18" customHeight="1">
      <c r="A87" s="731">
        <v>78</v>
      </c>
      <c r="B87" s="683"/>
      <c r="C87" s="683"/>
      <c r="D87" s="684" t="s">
        <v>23</v>
      </c>
      <c r="E87" s="685" t="s">
        <v>284</v>
      </c>
      <c r="F87" s="691" t="s">
        <v>1187</v>
      </c>
      <c r="G87" s="687"/>
      <c r="H87" s="687"/>
      <c r="I87" s="688" t="s">
        <v>11</v>
      </c>
      <c r="J87" s="689"/>
      <c r="K87" s="687"/>
      <c r="L87" s="862"/>
      <c r="M87" s="732"/>
    </row>
    <row r="88" spans="1:13" ht="18" customHeight="1">
      <c r="A88" s="731">
        <v>79</v>
      </c>
      <c r="B88" s="683"/>
      <c r="C88" s="683"/>
      <c r="D88" s="684" t="s">
        <v>23</v>
      </c>
      <c r="E88" s="685" t="s">
        <v>284</v>
      </c>
      <c r="F88" s="686" t="s">
        <v>918</v>
      </c>
      <c r="G88" s="687"/>
      <c r="H88" s="687"/>
      <c r="I88" s="688" t="s">
        <v>11</v>
      </c>
      <c r="J88" s="689"/>
      <c r="K88" s="687"/>
      <c r="L88" s="692" t="s">
        <v>1247</v>
      </c>
      <c r="M88" s="736"/>
    </row>
    <row r="89" spans="1:13" ht="18" customHeight="1">
      <c r="A89" s="731">
        <v>80</v>
      </c>
      <c r="B89" s="683"/>
      <c r="C89" s="683"/>
      <c r="D89" s="684" t="s">
        <v>23</v>
      </c>
      <c r="E89" s="685" t="s">
        <v>284</v>
      </c>
      <c r="F89" s="686" t="s">
        <v>919</v>
      </c>
      <c r="G89" s="702" t="s">
        <v>2779</v>
      </c>
      <c r="H89" s="684" t="s">
        <v>920</v>
      </c>
      <c r="I89" s="688" t="s">
        <v>11</v>
      </c>
      <c r="J89" s="689"/>
      <c r="K89" s="687"/>
      <c r="L89" s="862" t="s">
        <v>3234</v>
      </c>
      <c r="M89" s="866"/>
    </row>
    <row r="90" spans="1:13" ht="18" customHeight="1">
      <c r="A90" s="731">
        <v>81</v>
      </c>
      <c r="B90" s="683"/>
      <c r="C90" s="683"/>
      <c r="D90" s="684" t="s">
        <v>23</v>
      </c>
      <c r="E90" s="685" t="s">
        <v>284</v>
      </c>
      <c r="F90" s="686" t="s">
        <v>921</v>
      </c>
      <c r="G90" s="702" t="s">
        <v>1872</v>
      </c>
      <c r="H90" s="684" t="s">
        <v>400</v>
      </c>
      <c r="I90" s="688" t="s">
        <v>11</v>
      </c>
      <c r="J90" s="689"/>
      <c r="K90" s="687"/>
      <c r="L90" s="862"/>
      <c r="M90" s="866"/>
    </row>
    <row r="91" spans="1:13" ht="18" customHeight="1">
      <c r="A91" s="731">
        <v>82</v>
      </c>
      <c r="B91" s="683"/>
      <c r="C91" s="683"/>
      <c r="D91" s="684" t="s">
        <v>23</v>
      </c>
      <c r="E91" s="685" t="s">
        <v>284</v>
      </c>
      <c r="F91" s="686" t="s">
        <v>922</v>
      </c>
      <c r="G91" s="702" t="s">
        <v>2780</v>
      </c>
      <c r="H91" s="684" t="s">
        <v>89</v>
      </c>
      <c r="I91" s="688" t="s">
        <v>11</v>
      </c>
      <c r="J91" s="689"/>
      <c r="K91" s="687"/>
      <c r="L91" s="862"/>
      <c r="M91" s="866"/>
    </row>
    <row r="92" spans="1:13" ht="18" customHeight="1">
      <c r="A92" s="731">
        <v>83</v>
      </c>
      <c r="B92" s="683"/>
      <c r="C92" s="683"/>
      <c r="D92" s="684" t="s">
        <v>23</v>
      </c>
      <c r="E92" s="685" t="s">
        <v>284</v>
      </c>
      <c r="F92" s="686" t="s">
        <v>2781</v>
      </c>
      <c r="G92" s="703" t="s">
        <v>2782</v>
      </c>
      <c r="H92" s="703" t="s">
        <v>2782</v>
      </c>
      <c r="I92" s="688" t="s">
        <v>11</v>
      </c>
      <c r="J92" s="687"/>
      <c r="K92" s="687"/>
      <c r="L92" s="862"/>
      <c r="M92" s="866"/>
    </row>
    <row r="93" spans="1:13" ht="18" customHeight="1">
      <c r="A93" s="731">
        <v>84</v>
      </c>
      <c r="B93" s="683"/>
      <c r="C93" s="683"/>
      <c r="D93" s="684" t="s">
        <v>23</v>
      </c>
      <c r="E93" s="685" t="s">
        <v>284</v>
      </c>
      <c r="F93" s="686" t="s">
        <v>1891</v>
      </c>
      <c r="G93" s="704" t="s">
        <v>1879</v>
      </c>
      <c r="H93" s="704" t="s">
        <v>1879</v>
      </c>
      <c r="I93" s="688" t="s">
        <v>11</v>
      </c>
      <c r="J93" s="689"/>
      <c r="K93" s="687"/>
      <c r="L93" s="862"/>
      <c r="M93" s="866"/>
    </row>
    <row r="94" spans="1:13" ht="18" customHeight="1">
      <c r="A94" s="731">
        <v>85</v>
      </c>
      <c r="B94" s="683"/>
      <c r="C94" s="683"/>
      <c r="D94" s="684" t="s">
        <v>23</v>
      </c>
      <c r="E94" s="685" t="s">
        <v>284</v>
      </c>
      <c r="F94" s="686" t="s">
        <v>923</v>
      </c>
      <c r="G94" s="702" t="s">
        <v>1873</v>
      </c>
      <c r="H94" s="684" t="s">
        <v>924</v>
      </c>
      <c r="I94" s="688" t="s">
        <v>11</v>
      </c>
      <c r="J94" s="689"/>
      <c r="K94" s="687"/>
      <c r="L94" s="862"/>
      <c r="M94" s="866"/>
    </row>
    <row r="95" spans="1:13" ht="18" customHeight="1">
      <c r="A95" s="731">
        <v>86</v>
      </c>
      <c r="B95" s="683"/>
      <c r="C95" s="683"/>
      <c r="D95" s="684" t="s">
        <v>23</v>
      </c>
      <c r="E95" s="685" t="s">
        <v>284</v>
      </c>
      <c r="F95" s="686" t="s">
        <v>925</v>
      </c>
      <c r="G95" s="702" t="s">
        <v>89</v>
      </c>
      <c r="H95" s="684" t="s">
        <v>89</v>
      </c>
      <c r="I95" s="688" t="s">
        <v>11</v>
      </c>
      <c r="J95" s="689"/>
      <c r="K95" s="687"/>
      <c r="L95" s="862"/>
      <c r="M95" s="866"/>
    </row>
    <row r="96" spans="1:13" ht="18" customHeight="1">
      <c r="A96" s="731">
        <v>87</v>
      </c>
      <c r="B96" s="683"/>
      <c r="C96" s="683"/>
      <c r="D96" s="684" t="s">
        <v>23</v>
      </c>
      <c r="E96" s="685" t="s">
        <v>284</v>
      </c>
      <c r="F96" s="686" t="s">
        <v>926</v>
      </c>
      <c r="G96" s="702" t="s">
        <v>89</v>
      </c>
      <c r="H96" s="684" t="s">
        <v>89</v>
      </c>
      <c r="I96" s="688" t="s">
        <v>11</v>
      </c>
      <c r="J96" s="689"/>
      <c r="K96" s="687"/>
      <c r="L96" s="862"/>
      <c r="M96" s="866"/>
    </row>
    <row r="97" spans="1:13" ht="18" customHeight="1">
      <c r="A97" s="731">
        <v>88</v>
      </c>
      <c r="B97" s="683"/>
      <c r="C97" s="683"/>
      <c r="D97" s="684" t="s">
        <v>23</v>
      </c>
      <c r="E97" s="685" t="s">
        <v>284</v>
      </c>
      <c r="F97" s="686" t="s">
        <v>927</v>
      </c>
      <c r="G97" s="702" t="s">
        <v>71</v>
      </c>
      <c r="H97" s="684" t="s">
        <v>71</v>
      </c>
      <c r="I97" s="688" t="s">
        <v>11</v>
      </c>
      <c r="J97" s="689"/>
      <c r="K97" s="687"/>
      <c r="L97" s="862"/>
      <c r="M97" s="866"/>
    </row>
    <row r="98" spans="1:13" ht="18" customHeight="1">
      <c r="A98" s="731">
        <v>89</v>
      </c>
      <c r="B98" s="683"/>
      <c r="C98" s="683"/>
      <c r="D98" s="684" t="s">
        <v>23</v>
      </c>
      <c r="E98" s="685" t="s">
        <v>284</v>
      </c>
      <c r="F98" s="686" t="s">
        <v>928</v>
      </c>
      <c r="G98" s="702" t="s">
        <v>89</v>
      </c>
      <c r="H98" s="684" t="s">
        <v>89</v>
      </c>
      <c r="I98" s="688" t="s">
        <v>11</v>
      </c>
      <c r="J98" s="689"/>
      <c r="K98" s="687"/>
      <c r="L98" s="862"/>
      <c r="M98" s="866"/>
    </row>
    <row r="99" spans="1:13" ht="18" customHeight="1">
      <c r="A99" s="731">
        <v>90</v>
      </c>
      <c r="B99" s="683"/>
      <c r="C99" s="683"/>
      <c r="D99" s="684" t="s">
        <v>23</v>
      </c>
      <c r="E99" s="685" t="s">
        <v>284</v>
      </c>
      <c r="F99" s="686" t="s">
        <v>929</v>
      </c>
      <c r="G99" s="702" t="s">
        <v>2780</v>
      </c>
      <c r="H99" s="684" t="s">
        <v>89</v>
      </c>
      <c r="I99" s="688" t="s">
        <v>11</v>
      </c>
      <c r="J99" s="689"/>
      <c r="K99" s="687"/>
      <c r="L99" s="862"/>
      <c r="M99" s="866"/>
    </row>
    <row r="100" spans="1:13" ht="18" customHeight="1">
      <c r="A100" s="731">
        <v>91</v>
      </c>
      <c r="B100" s="683"/>
      <c r="C100" s="683"/>
      <c r="D100" s="684" t="s">
        <v>23</v>
      </c>
      <c r="E100" s="685" t="s">
        <v>284</v>
      </c>
      <c r="F100" s="686" t="s">
        <v>930</v>
      </c>
      <c r="G100" s="702" t="s">
        <v>1874</v>
      </c>
      <c r="H100" s="684" t="s">
        <v>71</v>
      </c>
      <c r="I100" s="688" t="s">
        <v>11</v>
      </c>
      <c r="J100" s="689"/>
      <c r="K100" s="687"/>
      <c r="L100" s="862"/>
      <c r="M100" s="866"/>
    </row>
    <row r="101" spans="1:13" ht="18" customHeight="1">
      <c r="A101" s="731">
        <v>92</v>
      </c>
      <c r="B101" s="683"/>
      <c r="C101" s="683"/>
      <c r="D101" s="684" t="s">
        <v>23</v>
      </c>
      <c r="E101" s="685" t="s">
        <v>284</v>
      </c>
      <c r="F101" s="686" t="s">
        <v>931</v>
      </c>
      <c r="G101" s="702" t="s">
        <v>89</v>
      </c>
      <c r="H101" s="684" t="s">
        <v>89</v>
      </c>
      <c r="I101" s="688" t="s">
        <v>11</v>
      </c>
      <c r="J101" s="689"/>
      <c r="K101" s="687"/>
      <c r="L101" s="862"/>
      <c r="M101" s="866"/>
    </row>
    <row r="102" spans="1:13" ht="18" customHeight="1">
      <c r="A102" s="731">
        <v>93</v>
      </c>
      <c r="B102" s="683"/>
      <c r="C102" s="683"/>
      <c r="D102" s="684" t="s">
        <v>23</v>
      </c>
      <c r="E102" s="685" t="s">
        <v>284</v>
      </c>
      <c r="F102" s="686" t="s">
        <v>932</v>
      </c>
      <c r="G102" s="702" t="s">
        <v>2780</v>
      </c>
      <c r="H102" s="684" t="s">
        <v>89</v>
      </c>
      <c r="I102" s="688" t="s">
        <v>11</v>
      </c>
      <c r="J102" s="689"/>
      <c r="K102" s="687"/>
      <c r="L102" s="862"/>
      <c r="M102" s="866"/>
    </row>
    <row r="103" spans="1:13" ht="18" customHeight="1">
      <c r="A103" s="731">
        <v>94</v>
      </c>
      <c r="B103" s="683"/>
      <c r="C103" s="683"/>
      <c r="D103" s="684" t="s">
        <v>23</v>
      </c>
      <c r="E103" s="685" t="s">
        <v>284</v>
      </c>
      <c r="F103" s="686" t="s">
        <v>933</v>
      </c>
      <c r="G103" s="702" t="s">
        <v>1874</v>
      </c>
      <c r="H103" s="684" t="s">
        <v>71</v>
      </c>
      <c r="I103" s="688" t="s">
        <v>11</v>
      </c>
      <c r="J103" s="689"/>
      <c r="K103" s="687"/>
      <c r="L103" s="862"/>
      <c r="M103" s="866"/>
    </row>
    <row r="104" spans="1:13" ht="18" customHeight="1">
      <c r="A104" s="731">
        <v>95</v>
      </c>
      <c r="B104" s="683"/>
      <c r="C104" s="683"/>
      <c r="D104" s="684" t="s">
        <v>23</v>
      </c>
      <c r="E104" s="685" t="s">
        <v>284</v>
      </c>
      <c r="F104" s="686" t="s">
        <v>934</v>
      </c>
      <c r="G104" s="702" t="s">
        <v>1875</v>
      </c>
      <c r="H104" s="684" t="s">
        <v>98</v>
      </c>
      <c r="I104" s="688" t="s">
        <v>11</v>
      </c>
      <c r="J104" s="689"/>
      <c r="K104" s="687"/>
      <c r="L104" s="862"/>
      <c r="M104" s="866"/>
    </row>
    <row r="105" spans="1:13" ht="18" customHeight="1">
      <c r="A105" s="731">
        <v>96</v>
      </c>
      <c r="B105" s="683"/>
      <c r="C105" s="683"/>
      <c r="D105" s="684" t="s">
        <v>23</v>
      </c>
      <c r="E105" s="685" t="s">
        <v>284</v>
      </c>
      <c r="F105" s="686" t="s">
        <v>935</v>
      </c>
      <c r="G105" s="702" t="s">
        <v>2780</v>
      </c>
      <c r="H105" s="684" t="s">
        <v>89</v>
      </c>
      <c r="I105" s="688" t="s">
        <v>11</v>
      </c>
      <c r="J105" s="689"/>
      <c r="K105" s="687"/>
      <c r="L105" s="862"/>
      <c r="M105" s="866"/>
    </row>
    <row r="106" spans="1:13" ht="18" customHeight="1">
      <c r="A106" s="731">
        <v>97</v>
      </c>
      <c r="B106" s="683"/>
      <c r="C106" s="683"/>
      <c r="D106" s="684" t="s">
        <v>23</v>
      </c>
      <c r="E106" s="685" t="s">
        <v>284</v>
      </c>
      <c r="F106" s="686" t="s">
        <v>936</v>
      </c>
      <c r="G106" s="705" t="s">
        <v>1876</v>
      </c>
      <c r="H106" s="684" t="s">
        <v>937</v>
      </c>
      <c r="I106" s="688" t="s">
        <v>11</v>
      </c>
      <c r="J106" s="689"/>
      <c r="K106" s="687"/>
      <c r="L106" s="862"/>
      <c r="M106" s="866"/>
    </row>
    <row r="107" spans="1:13" ht="18" customHeight="1">
      <c r="A107" s="731">
        <v>98</v>
      </c>
      <c r="B107" s="683"/>
      <c r="C107" s="683"/>
      <c r="D107" s="684" t="s">
        <v>23</v>
      </c>
      <c r="E107" s="685" t="s">
        <v>284</v>
      </c>
      <c r="F107" s="686" t="s">
        <v>938</v>
      </c>
      <c r="G107" s="705" t="s">
        <v>2780</v>
      </c>
      <c r="H107" s="684" t="s">
        <v>89</v>
      </c>
      <c r="I107" s="688" t="s">
        <v>11</v>
      </c>
      <c r="J107" s="689"/>
      <c r="K107" s="687"/>
      <c r="L107" s="862"/>
      <c r="M107" s="866"/>
    </row>
    <row r="108" spans="1:13" ht="18" customHeight="1">
      <c r="A108" s="731">
        <v>99</v>
      </c>
      <c r="B108" s="683"/>
      <c r="C108" s="683"/>
      <c r="D108" s="684" t="s">
        <v>23</v>
      </c>
      <c r="E108" s="685" t="s">
        <v>284</v>
      </c>
      <c r="F108" s="686" t="s">
        <v>939</v>
      </c>
      <c r="G108" s="705" t="s">
        <v>2780</v>
      </c>
      <c r="H108" s="684" t="s">
        <v>89</v>
      </c>
      <c r="I108" s="688" t="s">
        <v>11</v>
      </c>
      <c r="J108" s="689"/>
      <c r="K108" s="687"/>
      <c r="L108" s="862"/>
      <c r="M108" s="866"/>
    </row>
    <row r="109" spans="1:13" ht="18" customHeight="1">
      <c r="A109" s="731">
        <v>100</v>
      </c>
      <c r="B109" s="683"/>
      <c r="C109" s="683"/>
      <c r="D109" s="684" t="s">
        <v>23</v>
      </c>
      <c r="E109" s="685" t="s">
        <v>284</v>
      </c>
      <c r="F109" s="686" t="s">
        <v>940</v>
      </c>
      <c r="G109" s="705" t="s">
        <v>71</v>
      </c>
      <c r="H109" s="684" t="s">
        <v>71</v>
      </c>
      <c r="I109" s="688" t="s">
        <v>11</v>
      </c>
      <c r="J109" s="689"/>
      <c r="K109" s="687"/>
      <c r="L109" s="862"/>
      <c r="M109" s="866"/>
    </row>
    <row r="110" spans="1:13" ht="18" customHeight="1">
      <c r="A110" s="731">
        <v>101</v>
      </c>
      <c r="B110" s="683"/>
      <c r="C110" s="683"/>
      <c r="D110" s="684" t="s">
        <v>23</v>
      </c>
      <c r="E110" s="685" t="s">
        <v>284</v>
      </c>
      <c r="F110" s="686" t="s">
        <v>941</v>
      </c>
      <c r="G110" s="705" t="s">
        <v>1875</v>
      </c>
      <c r="H110" s="684" t="s">
        <v>98</v>
      </c>
      <c r="I110" s="688" t="s">
        <v>11</v>
      </c>
      <c r="J110" s="689"/>
      <c r="K110" s="687"/>
      <c r="L110" s="862"/>
      <c r="M110" s="866"/>
    </row>
    <row r="111" spans="1:13" ht="18" customHeight="1">
      <c r="A111" s="731">
        <v>102</v>
      </c>
      <c r="B111" s="683"/>
      <c r="C111" s="683"/>
      <c r="D111" s="684" t="s">
        <v>23</v>
      </c>
      <c r="E111" s="685" t="s">
        <v>284</v>
      </c>
      <c r="F111" s="686" t="s">
        <v>942</v>
      </c>
      <c r="G111" s="705" t="s">
        <v>2780</v>
      </c>
      <c r="H111" s="684" t="s">
        <v>89</v>
      </c>
      <c r="I111" s="688" t="s">
        <v>11</v>
      </c>
      <c r="J111" s="689"/>
      <c r="K111" s="687"/>
      <c r="L111" s="862"/>
      <c r="M111" s="866"/>
    </row>
    <row r="112" spans="1:13" ht="18" customHeight="1">
      <c r="A112" s="731">
        <v>103</v>
      </c>
      <c r="B112" s="683"/>
      <c r="C112" s="683"/>
      <c r="D112" s="684" t="s">
        <v>23</v>
      </c>
      <c r="E112" s="685" t="s">
        <v>284</v>
      </c>
      <c r="F112" s="686" t="s">
        <v>943</v>
      </c>
      <c r="G112" s="705" t="s">
        <v>1874</v>
      </c>
      <c r="H112" s="684" t="s">
        <v>71</v>
      </c>
      <c r="I112" s="688" t="s">
        <v>11</v>
      </c>
      <c r="J112" s="689"/>
      <c r="K112" s="687"/>
      <c r="L112" s="862"/>
      <c r="M112" s="866"/>
    </row>
    <row r="113" spans="1:13" ht="18" customHeight="1">
      <c r="A113" s="731">
        <v>104</v>
      </c>
      <c r="B113" s="683"/>
      <c r="C113" s="683"/>
      <c r="D113" s="684" t="s">
        <v>23</v>
      </c>
      <c r="E113" s="685" t="s">
        <v>284</v>
      </c>
      <c r="F113" s="686" t="s">
        <v>944</v>
      </c>
      <c r="G113" s="705" t="s">
        <v>71</v>
      </c>
      <c r="H113" s="684" t="s">
        <v>71</v>
      </c>
      <c r="I113" s="688" t="s">
        <v>11</v>
      </c>
      <c r="J113" s="689"/>
      <c r="K113" s="687"/>
      <c r="L113" s="862"/>
      <c r="M113" s="866"/>
    </row>
    <row r="114" spans="1:13" ht="18" customHeight="1">
      <c r="A114" s="731">
        <v>105</v>
      </c>
      <c r="B114" s="683"/>
      <c r="C114" s="683"/>
      <c r="D114" s="684" t="s">
        <v>23</v>
      </c>
      <c r="E114" s="685" t="s">
        <v>284</v>
      </c>
      <c r="F114" s="686" t="s">
        <v>945</v>
      </c>
      <c r="G114" s="705" t="s">
        <v>71</v>
      </c>
      <c r="H114" s="684" t="s">
        <v>71</v>
      </c>
      <c r="I114" s="688" t="s">
        <v>11</v>
      </c>
      <c r="J114" s="689"/>
      <c r="K114" s="687"/>
      <c r="L114" s="862"/>
      <c r="M114" s="866"/>
    </row>
    <row r="115" spans="1:13" ht="18" customHeight="1">
      <c r="A115" s="731">
        <v>106</v>
      </c>
      <c r="B115" s="683"/>
      <c r="C115" s="683"/>
      <c r="D115" s="684" t="s">
        <v>23</v>
      </c>
      <c r="E115" s="685" t="s">
        <v>284</v>
      </c>
      <c r="F115" s="686" t="s">
        <v>946</v>
      </c>
      <c r="G115" s="705" t="s">
        <v>2783</v>
      </c>
      <c r="H115" s="684" t="s">
        <v>947</v>
      </c>
      <c r="I115" s="688" t="s">
        <v>11</v>
      </c>
      <c r="J115" s="689"/>
      <c r="K115" s="687"/>
      <c r="L115" s="862"/>
      <c r="M115" s="866"/>
    </row>
    <row r="116" spans="1:13" ht="18" customHeight="1">
      <c r="A116" s="731">
        <v>107</v>
      </c>
      <c r="B116" s="683"/>
      <c r="C116" s="683"/>
      <c r="D116" s="684" t="s">
        <v>23</v>
      </c>
      <c r="E116" s="685" t="s">
        <v>284</v>
      </c>
      <c r="F116" s="686" t="s">
        <v>1892</v>
      </c>
      <c r="G116" s="704" t="s">
        <v>1878</v>
      </c>
      <c r="H116" s="704" t="s">
        <v>1878</v>
      </c>
      <c r="I116" s="688" t="s">
        <v>11</v>
      </c>
      <c r="J116" s="689"/>
      <c r="K116" s="687"/>
      <c r="L116" s="862"/>
      <c r="M116" s="866"/>
    </row>
    <row r="117" spans="1:13" ht="18" customHeight="1">
      <c r="A117" s="731">
        <v>108</v>
      </c>
      <c r="B117" s="683"/>
      <c r="C117" s="683"/>
      <c r="D117" s="684" t="s">
        <v>23</v>
      </c>
      <c r="E117" s="685" t="s">
        <v>284</v>
      </c>
      <c r="F117" s="686" t="s">
        <v>948</v>
      </c>
      <c r="G117" s="705" t="s">
        <v>1877</v>
      </c>
      <c r="H117" s="684" t="s">
        <v>83</v>
      </c>
      <c r="I117" s="688" t="s">
        <v>11</v>
      </c>
      <c r="J117" s="689"/>
      <c r="K117" s="687"/>
      <c r="L117" s="862"/>
      <c r="M117" s="866"/>
    </row>
    <row r="118" spans="1:13" ht="18" customHeight="1">
      <c r="A118" s="731">
        <v>109</v>
      </c>
      <c r="B118" s="683"/>
      <c r="C118" s="683"/>
      <c r="D118" s="684" t="s">
        <v>23</v>
      </c>
      <c r="E118" s="685" t="s">
        <v>284</v>
      </c>
      <c r="F118" s="686" t="s">
        <v>949</v>
      </c>
      <c r="G118" s="705" t="s">
        <v>2780</v>
      </c>
      <c r="H118" s="684" t="s">
        <v>89</v>
      </c>
      <c r="I118" s="688" t="s">
        <v>11</v>
      </c>
      <c r="J118" s="689"/>
      <c r="K118" s="687"/>
      <c r="L118" s="862"/>
      <c r="M118" s="866"/>
    </row>
    <row r="119" spans="1:13" ht="18" customHeight="1">
      <c r="A119" s="731">
        <v>110</v>
      </c>
      <c r="B119" s="683"/>
      <c r="C119" s="683"/>
      <c r="D119" s="684" t="s">
        <v>23</v>
      </c>
      <c r="E119" s="685" t="s">
        <v>284</v>
      </c>
      <c r="F119" s="686" t="s">
        <v>950</v>
      </c>
      <c r="G119" s="705" t="s">
        <v>71</v>
      </c>
      <c r="H119" s="684" t="s">
        <v>71</v>
      </c>
      <c r="I119" s="688" t="s">
        <v>11</v>
      </c>
      <c r="J119" s="689"/>
      <c r="K119" s="687"/>
      <c r="L119" s="862"/>
      <c r="M119" s="866"/>
    </row>
    <row r="120" spans="1:13" ht="18" customHeight="1">
      <c r="A120" s="731">
        <v>111</v>
      </c>
      <c r="B120" s="683"/>
      <c r="C120" s="683"/>
      <c r="D120" s="684" t="s">
        <v>23</v>
      </c>
      <c r="E120" s="685" t="s">
        <v>284</v>
      </c>
      <c r="F120" s="686" t="s">
        <v>951</v>
      </c>
      <c r="G120" s="687"/>
      <c r="H120" s="687"/>
      <c r="I120" s="688" t="s">
        <v>11</v>
      </c>
      <c r="J120" s="689"/>
      <c r="K120" s="687"/>
      <c r="L120" s="862"/>
      <c r="M120" s="866"/>
    </row>
    <row r="121" spans="1:13" ht="18" customHeight="1">
      <c r="A121" s="731">
        <v>112</v>
      </c>
      <c r="B121" s="683"/>
      <c r="C121" s="683"/>
      <c r="D121" s="684" t="s">
        <v>23</v>
      </c>
      <c r="E121" s="685" t="s">
        <v>284</v>
      </c>
      <c r="F121" s="686" t="s">
        <v>952</v>
      </c>
      <c r="G121" s="687"/>
      <c r="H121" s="687"/>
      <c r="I121" s="688" t="s">
        <v>11</v>
      </c>
      <c r="J121" s="689"/>
      <c r="K121" s="687"/>
      <c r="L121" s="862"/>
      <c r="M121" s="866"/>
    </row>
    <row r="122" spans="1:13" ht="18" customHeight="1">
      <c r="A122" s="731">
        <v>113</v>
      </c>
      <c r="B122" s="683"/>
      <c r="C122" s="683"/>
      <c r="D122" s="684" t="s">
        <v>23</v>
      </c>
      <c r="E122" s="685" t="s">
        <v>284</v>
      </c>
      <c r="F122" s="686" t="s">
        <v>953</v>
      </c>
      <c r="G122" s="687"/>
      <c r="H122" s="687"/>
      <c r="I122" s="688" t="s">
        <v>11</v>
      </c>
      <c r="J122" s="689"/>
      <c r="K122" s="687"/>
      <c r="L122" s="862"/>
      <c r="M122" s="866"/>
    </row>
    <row r="123" spans="1:13" ht="18" customHeight="1">
      <c r="A123" s="731">
        <v>114</v>
      </c>
      <c r="B123" s="683"/>
      <c r="C123" s="683"/>
      <c r="D123" s="684" t="s">
        <v>23</v>
      </c>
      <c r="E123" s="685" t="s">
        <v>284</v>
      </c>
      <c r="F123" s="686" t="s">
        <v>954</v>
      </c>
      <c r="G123" s="687"/>
      <c r="H123" s="687"/>
      <c r="I123" s="688" t="s">
        <v>11</v>
      </c>
      <c r="J123" s="689"/>
      <c r="K123" s="687"/>
      <c r="L123" s="862"/>
      <c r="M123" s="866"/>
    </row>
    <row r="124" spans="1:13" ht="18" customHeight="1">
      <c r="A124" s="731">
        <v>115</v>
      </c>
      <c r="B124" s="683"/>
      <c r="C124" s="683"/>
      <c r="D124" s="684" t="s">
        <v>23</v>
      </c>
      <c r="E124" s="685" t="s">
        <v>284</v>
      </c>
      <c r="F124" s="686" t="s">
        <v>955</v>
      </c>
      <c r="G124" s="687"/>
      <c r="H124" s="687"/>
      <c r="I124" s="688" t="s">
        <v>11</v>
      </c>
      <c r="J124" s="689"/>
      <c r="K124" s="687"/>
      <c r="L124" s="862"/>
      <c r="M124" s="866"/>
    </row>
    <row r="125" spans="1:13" ht="18" customHeight="1">
      <c r="A125" s="731">
        <v>116</v>
      </c>
      <c r="B125" s="683"/>
      <c r="C125" s="683"/>
      <c r="D125" s="684" t="s">
        <v>23</v>
      </c>
      <c r="E125" s="685" t="s">
        <v>284</v>
      </c>
      <c r="F125" s="686" t="s">
        <v>956</v>
      </c>
      <c r="G125" s="687"/>
      <c r="H125" s="687"/>
      <c r="I125" s="688" t="s">
        <v>11</v>
      </c>
      <c r="J125" s="689"/>
      <c r="K125" s="687"/>
      <c r="L125" s="862"/>
      <c r="M125" s="866"/>
    </row>
    <row r="126" spans="1:13" ht="18" customHeight="1">
      <c r="A126" s="731">
        <v>117</v>
      </c>
      <c r="B126" s="683"/>
      <c r="C126" s="683"/>
      <c r="D126" s="684" t="s">
        <v>23</v>
      </c>
      <c r="E126" s="685" t="s">
        <v>284</v>
      </c>
      <c r="F126" s="686" t="s">
        <v>957</v>
      </c>
      <c r="G126" s="687"/>
      <c r="H126" s="687"/>
      <c r="I126" s="688" t="s">
        <v>11</v>
      </c>
      <c r="J126" s="689"/>
      <c r="K126" s="684" t="s">
        <v>2784</v>
      </c>
      <c r="L126" s="862"/>
      <c r="M126" s="866"/>
    </row>
    <row r="127" spans="1:13" ht="18" customHeight="1">
      <c r="A127" s="731">
        <v>118</v>
      </c>
      <c r="B127" s="683"/>
      <c r="C127" s="683"/>
      <c r="D127" s="684" t="s">
        <v>23</v>
      </c>
      <c r="E127" s="685" t="s">
        <v>284</v>
      </c>
      <c r="F127" s="686" t="s">
        <v>958</v>
      </c>
      <c r="G127" s="687"/>
      <c r="H127" s="687"/>
      <c r="I127" s="688" t="s">
        <v>11</v>
      </c>
      <c r="J127" s="689"/>
      <c r="K127" s="687"/>
      <c r="L127" s="692" t="s">
        <v>1247</v>
      </c>
      <c r="M127" s="736"/>
    </row>
    <row r="128" spans="1:13" ht="18" customHeight="1">
      <c r="A128" s="731">
        <v>119</v>
      </c>
      <c r="B128" s="683"/>
      <c r="C128" s="683"/>
      <c r="D128" s="684" t="s">
        <v>23</v>
      </c>
      <c r="E128" s="685" t="s">
        <v>284</v>
      </c>
      <c r="F128" s="686" t="s">
        <v>1248</v>
      </c>
      <c r="G128" s="687"/>
      <c r="H128" s="687"/>
      <c r="I128" s="706" t="s">
        <v>11</v>
      </c>
      <c r="J128" s="689"/>
      <c r="K128" s="687"/>
      <c r="L128" s="692" t="s">
        <v>2785</v>
      </c>
      <c r="M128" s="736"/>
    </row>
    <row r="129" spans="1:13" ht="16.5" customHeight="1">
      <c r="A129" s="731">
        <v>120</v>
      </c>
      <c r="B129" s="683"/>
      <c r="C129" s="683"/>
      <c r="D129" s="684" t="s">
        <v>23</v>
      </c>
      <c r="E129" s="685" t="s">
        <v>284</v>
      </c>
      <c r="F129" s="686" t="s">
        <v>279</v>
      </c>
      <c r="G129" s="687"/>
      <c r="H129" s="687"/>
      <c r="I129" s="706" t="s">
        <v>11</v>
      </c>
      <c r="J129" s="689"/>
      <c r="K129" s="687"/>
      <c r="L129" s="692" t="s">
        <v>1249</v>
      </c>
      <c r="M129" s="736"/>
    </row>
    <row r="130" spans="1:13" ht="16.5" customHeight="1">
      <c r="A130" s="731">
        <v>121</v>
      </c>
      <c r="B130" s="683"/>
      <c r="C130" s="683"/>
      <c r="D130" s="684" t="s">
        <v>23</v>
      </c>
      <c r="E130" s="685" t="s">
        <v>284</v>
      </c>
      <c r="F130" s="686" t="s">
        <v>959</v>
      </c>
      <c r="G130" s="687"/>
      <c r="H130" s="687"/>
      <c r="I130" s="706" t="s">
        <v>11</v>
      </c>
      <c r="J130" s="689"/>
      <c r="K130" s="684" t="s">
        <v>279</v>
      </c>
      <c r="L130" s="692"/>
      <c r="M130" s="736"/>
    </row>
    <row r="131" spans="1:13" ht="16.5" customHeight="1">
      <c r="A131" s="731">
        <v>122</v>
      </c>
      <c r="B131" s="683"/>
      <c r="C131" s="683"/>
      <c r="D131" s="684" t="s">
        <v>23</v>
      </c>
      <c r="E131" s="685" t="s">
        <v>284</v>
      </c>
      <c r="F131" s="686" t="s">
        <v>960</v>
      </c>
      <c r="G131" s="687"/>
      <c r="H131" s="687"/>
      <c r="I131" s="706" t="s">
        <v>11</v>
      </c>
      <c r="J131" s="689"/>
      <c r="K131" s="684" t="s">
        <v>960</v>
      </c>
      <c r="L131" s="692" t="s">
        <v>1718</v>
      </c>
      <c r="M131" s="736"/>
    </row>
    <row r="132" spans="1:13" ht="16.5" customHeight="1">
      <c r="A132" s="731">
        <v>123</v>
      </c>
      <c r="B132" s="683"/>
      <c r="C132" s="683"/>
      <c r="D132" s="684" t="s">
        <v>23</v>
      </c>
      <c r="E132" s="685" t="s">
        <v>284</v>
      </c>
      <c r="F132" s="686" t="s">
        <v>2786</v>
      </c>
      <c r="G132" s="707" t="s">
        <v>2787</v>
      </c>
      <c r="H132" s="707" t="s">
        <v>2787</v>
      </c>
      <c r="I132" s="706" t="s">
        <v>11</v>
      </c>
      <c r="J132" s="689"/>
      <c r="K132" s="687"/>
      <c r="L132" s="862" t="s">
        <v>1719</v>
      </c>
      <c r="M132" s="736"/>
    </row>
    <row r="133" spans="1:13" ht="16.5" customHeight="1">
      <c r="A133" s="731">
        <v>124</v>
      </c>
      <c r="B133" s="683"/>
      <c r="C133" s="683"/>
      <c r="D133" s="684" t="s">
        <v>23</v>
      </c>
      <c r="E133" s="685" t="s">
        <v>284</v>
      </c>
      <c r="F133" s="686" t="s">
        <v>2788</v>
      </c>
      <c r="G133" s="707" t="s">
        <v>2789</v>
      </c>
      <c r="H133" s="707" t="s">
        <v>2789</v>
      </c>
      <c r="I133" s="706" t="s">
        <v>11</v>
      </c>
      <c r="J133" s="689"/>
      <c r="K133" s="687"/>
      <c r="L133" s="862"/>
      <c r="M133" s="736"/>
    </row>
    <row r="134" spans="1:13" ht="16.5" customHeight="1">
      <c r="A134" s="731">
        <v>125</v>
      </c>
      <c r="B134" s="683"/>
      <c r="C134" s="683"/>
      <c r="D134" s="684" t="s">
        <v>23</v>
      </c>
      <c r="E134" s="685" t="s">
        <v>284</v>
      </c>
      <c r="F134" s="686" t="s">
        <v>2790</v>
      </c>
      <c r="G134" s="707" t="s">
        <v>2791</v>
      </c>
      <c r="H134" s="707" t="s">
        <v>2791</v>
      </c>
      <c r="I134" s="706" t="s">
        <v>11</v>
      </c>
      <c r="J134" s="689"/>
      <c r="K134" s="687"/>
      <c r="L134" s="862"/>
      <c r="M134" s="736"/>
    </row>
    <row r="135" spans="1:13" ht="16.5" customHeight="1">
      <c r="A135" s="731">
        <v>126</v>
      </c>
      <c r="B135" s="683"/>
      <c r="C135" s="683"/>
      <c r="D135" s="684" t="s">
        <v>23</v>
      </c>
      <c r="E135" s="685" t="s">
        <v>284</v>
      </c>
      <c r="F135" s="686" t="s">
        <v>2792</v>
      </c>
      <c r="G135" s="707" t="s">
        <v>2793</v>
      </c>
      <c r="H135" s="707" t="s">
        <v>2793</v>
      </c>
      <c r="I135" s="706" t="s">
        <v>11</v>
      </c>
      <c r="J135" s="689"/>
      <c r="K135" s="687"/>
      <c r="L135" s="862"/>
      <c r="M135" s="736"/>
    </row>
    <row r="136" spans="1:13" ht="16.5" customHeight="1">
      <c r="A136" s="731">
        <v>127</v>
      </c>
      <c r="B136" s="683"/>
      <c r="C136" s="683"/>
      <c r="D136" s="684" t="s">
        <v>23</v>
      </c>
      <c r="E136" s="685" t="s">
        <v>284</v>
      </c>
      <c r="F136" s="686" t="s">
        <v>2794</v>
      </c>
      <c r="G136" s="707" t="s">
        <v>2795</v>
      </c>
      <c r="H136" s="707" t="s">
        <v>2795</v>
      </c>
      <c r="I136" s="706" t="s">
        <v>11</v>
      </c>
      <c r="J136" s="689"/>
      <c r="K136" s="687"/>
      <c r="L136" s="862"/>
      <c r="M136" s="736"/>
    </row>
    <row r="137" spans="1:13" ht="16.5" customHeight="1">
      <c r="A137" s="731">
        <v>128</v>
      </c>
      <c r="B137" s="683"/>
      <c r="C137" s="683"/>
      <c r="D137" s="684" t="s">
        <v>23</v>
      </c>
      <c r="E137" s="685" t="s">
        <v>284</v>
      </c>
      <c r="F137" s="686" t="s">
        <v>2796</v>
      </c>
      <c r="G137" s="707" t="s">
        <v>2797</v>
      </c>
      <c r="H137" s="707" t="s">
        <v>2797</v>
      </c>
      <c r="I137" s="706" t="s">
        <v>11</v>
      </c>
      <c r="J137" s="689"/>
      <c r="K137" s="687"/>
      <c r="L137" s="862"/>
      <c r="M137" s="736"/>
    </row>
    <row r="138" spans="1:13" ht="16.5" customHeight="1">
      <c r="A138" s="731">
        <v>129</v>
      </c>
      <c r="B138" s="683"/>
      <c r="C138" s="683"/>
      <c r="D138" s="684" t="s">
        <v>23</v>
      </c>
      <c r="E138" s="685" t="s">
        <v>284</v>
      </c>
      <c r="F138" s="686" t="s">
        <v>2798</v>
      </c>
      <c r="G138" s="707" t="s">
        <v>1660</v>
      </c>
      <c r="H138" s="707" t="s">
        <v>1660</v>
      </c>
      <c r="I138" s="706" t="s">
        <v>11</v>
      </c>
      <c r="J138" s="689"/>
      <c r="K138" s="687"/>
      <c r="L138" s="862"/>
      <c r="M138" s="736"/>
    </row>
    <row r="139" spans="1:13" ht="16.5" customHeight="1">
      <c r="A139" s="731">
        <v>130</v>
      </c>
      <c r="B139" s="683"/>
      <c r="C139" s="683"/>
      <c r="D139" s="684" t="s">
        <v>23</v>
      </c>
      <c r="E139" s="685" t="s">
        <v>284</v>
      </c>
      <c r="F139" s="686" t="s">
        <v>2799</v>
      </c>
      <c r="G139" s="707" t="s">
        <v>1946</v>
      </c>
      <c r="H139" s="707" t="s">
        <v>1946</v>
      </c>
      <c r="I139" s="706" t="s">
        <v>11</v>
      </c>
      <c r="J139" s="689"/>
      <c r="K139" s="687"/>
      <c r="L139" s="862"/>
      <c r="M139" s="736"/>
    </row>
    <row r="140" spans="1:13" ht="16.5" customHeight="1">
      <c r="A140" s="731">
        <v>131</v>
      </c>
      <c r="B140" s="683"/>
      <c r="C140" s="683"/>
      <c r="D140" s="684" t="s">
        <v>23</v>
      </c>
      <c r="E140" s="685" t="s">
        <v>284</v>
      </c>
      <c r="F140" s="686" t="s">
        <v>2800</v>
      </c>
      <c r="G140" s="707" t="s">
        <v>2801</v>
      </c>
      <c r="H140" s="707" t="s">
        <v>2801</v>
      </c>
      <c r="I140" s="706" t="s">
        <v>11</v>
      </c>
      <c r="J140" s="689"/>
      <c r="K140" s="687"/>
      <c r="L140" s="862"/>
      <c r="M140" s="736"/>
    </row>
    <row r="141" spans="1:13" ht="16.5" customHeight="1">
      <c r="A141" s="731">
        <v>132</v>
      </c>
      <c r="B141" s="683"/>
      <c r="C141" s="683"/>
      <c r="D141" s="684" t="s">
        <v>23</v>
      </c>
      <c r="E141" s="685" t="s">
        <v>284</v>
      </c>
      <c r="F141" s="686" t="s">
        <v>2802</v>
      </c>
      <c r="G141" s="707" t="s">
        <v>1660</v>
      </c>
      <c r="H141" s="707" t="s">
        <v>1660</v>
      </c>
      <c r="I141" s="706" t="s">
        <v>11</v>
      </c>
      <c r="J141" s="689"/>
      <c r="K141" s="687"/>
      <c r="L141" s="862"/>
      <c r="M141" s="736"/>
    </row>
    <row r="142" spans="1:13" ht="16.5" customHeight="1">
      <c r="A142" s="731">
        <v>133</v>
      </c>
      <c r="B142" s="683"/>
      <c r="C142" s="683"/>
      <c r="D142" s="684" t="s">
        <v>23</v>
      </c>
      <c r="E142" s="685" t="s">
        <v>284</v>
      </c>
      <c r="F142" s="686" t="s">
        <v>2803</v>
      </c>
      <c r="G142" s="707" t="s">
        <v>2804</v>
      </c>
      <c r="H142" s="707" t="s">
        <v>2804</v>
      </c>
      <c r="I142" s="706" t="s">
        <v>11</v>
      </c>
      <c r="J142" s="689"/>
      <c r="K142" s="687"/>
      <c r="L142" s="862"/>
      <c r="M142" s="736"/>
    </row>
    <row r="143" spans="1:13" ht="16.5" customHeight="1">
      <c r="A143" s="731">
        <v>134</v>
      </c>
      <c r="B143" s="683"/>
      <c r="C143" s="683"/>
      <c r="D143" s="684" t="s">
        <v>23</v>
      </c>
      <c r="E143" s="685" t="s">
        <v>284</v>
      </c>
      <c r="F143" s="686" t="s">
        <v>2805</v>
      </c>
      <c r="G143" s="707" t="s">
        <v>1661</v>
      </c>
      <c r="H143" s="707" t="s">
        <v>1661</v>
      </c>
      <c r="I143" s="706" t="s">
        <v>11</v>
      </c>
      <c r="J143" s="689"/>
      <c r="K143" s="687"/>
      <c r="L143" s="862"/>
      <c r="M143" s="736"/>
    </row>
    <row r="144" spans="1:13" ht="16.5" customHeight="1">
      <c r="A144" s="731">
        <v>135</v>
      </c>
      <c r="B144" s="683"/>
      <c r="C144" s="683"/>
      <c r="D144" s="684" t="s">
        <v>23</v>
      </c>
      <c r="E144" s="685" t="s">
        <v>284</v>
      </c>
      <c r="F144" s="686" t="s">
        <v>2806</v>
      </c>
      <c r="G144" s="707" t="s">
        <v>2807</v>
      </c>
      <c r="H144" s="707" t="s">
        <v>2807</v>
      </c>
      <c r="I144" s="706" t="s">
        <v>11</v>
      </c>
      <c r="J144" s="689"/>
      <c r="K144" s="687"/>
      <c r="L144" s="862"/>
      <c r="M144" s="736"/>
    </row>
    <row r="145" spans="1:13" ht="16.5" customHeight="1">
      <c r="A145" s="731">
        <v>136</v>
      </c>
      <c r="B145" s="683"/>
      <c r="C145" s="683"/>
      <c r="D145" s="684" t="s">
        <v>23</v>
      </c>
      <c r="E145" s="685" t="s">
        <v>284</v>
      </c>
      <c r="F145" s="686" t="s">
        <v>2808</v>
      </c>
      <c r="G145" s="707" t="s">
        <v>2809</v>
      </c>
      <c r="H145" s="707" t="s">
        <v>2809</v>
      </c>
      <c r="I145" s="706" t="s">
        <v>11</v>
      </c>
      <c r="J145" s="689"/>
      <c r="K145" s="687"/>
      <c r="L145" s="862"/>
      <c r="M145" s="736"/>
    </row>
    <row r="146" spans="1:13" ht="16.5" customHeight="1">
      <c r="A146" s="731">
        <v>137</v>
      </c>
      <c r="B146" s="683"/>
      <c r="C146" s="683"/>
      <c r="D146" s="684" t="s">
        <v>23</v>
      </c>
      <c r="E146" s="685" t="s">
        <v>284</v>
      </c>
      <c r="F146" s="686" t="s">
        <v>2810</v>
      </c>
      <c r="G146" s="707" t="s">
        <v>2811</v>
      </c>
      <c r="H146" s="707" t="s">
        <v>2811</v>
      </c>
      <c r="I146" s="706" t="s">
        <v>11</v>
      </c>
      <c r="J146" s="689"/>
      <c r="K146" s="687"/>
      <c r="L146" s="862"/>
      <c r="M146" s="736"/>
    </row>
    <row r="147" spans="1:13" ht="16.5" customHeight="1">
      <c r="A147" s="731">
        <v>138</v>
      </c>
      <c r="B147" s="683"/>
      <c r="C147" s="683"/>
      <c r="D147" s="684" t="s">
        <v>23</v>
      </c>
      <c r="E147" s="685" t="s">
        <v>284</v>
      </c>
      <c r="F147" s="686" t="s">
        <v>2812</v>
      </c>
      <c r="G147" s="707" t="s">
        <v>2813</v>
      </c>
      <c r="H147" s="707" t="s">
        <v>2813</v>
      </c>
      <c r="I147" s="706" t="s">
        <v>11</v>
      </c>
      <c r="J147" s="689"/>
      <c r="K147" s="687"/>
      <c r="L147" s="862"/>
      <c r="M147" s="736"/>
    </row>
    <row r="148" spans="1:13" ht="16.5" customHeight="1">
      <c r="A148" s="731">
        <v>139</v>
      </c>
      <c r="B148" s="683"/>
      <c r="C148" s="683"/>
      <c r="D148" s="684" t="s">
        <v>23</v>
      </c>
      <c r="E148" s="685" t="s">
        <v>284</v>
      </c>
      <c r="F148" s="686" t="s">
        <v>2814</v>
      </c>
      <c r="G148" s="707" t="s">
        <v>2815</v>
      </c>
      <c r="H148" s="707" t="s">
        <v>2815</v>
      </c>
      <c r="I148" s="706" t="s">
        <v>11</v>
      </c>
      <c r="J148" s="689"/>
      <c r="K148" s="687"/>
      <c r="L148" s="862"/>
      <c r="M148" s="736"/>
    </row>
    <row r="149" spans="1:13" ht="16.5" customHeight="1">
      <c r="A149" s="731">
        <v>140</v>
      </c>
      <c r="B149" s="683"/>
      <c r="C149" s="683"/>
      <c r="D149" s="684" t="s">
        <v>23</v>
      </c>
      <c r="E149" s="685" t="s">
        <v>284</v>
      </c>
      <c r="F149" s="686" t="s">
        <v>2816</v>
      </c>
      <c r="G149" s="707" t="s">
        <v>2797</v>
      </c>
      <c r="H149" s="707" t="s">
        <v>2797</v>
      </c>
      <c r="I149" s="706" t="s">
        <v>11</v>
      </c>
      <c r="J149" s="689"/>
      <c r="K149" s="687"/>
      <c r="L149" s="862"/>
      <c r="M149" s="736"/>
    </row>
    <row r="150" spans="1:13" ht="16.5" customHeight="1">
      <c r="A150" s="731">
        <v>141</v>
      </c>
      <c r="B150" s="683"/>
      <c r="C150" s="683"/>
      <c r="D150" s="684" t="s">
        <v>23</v>
      </c>
      <c r="E150" s="685" t="s">
        <v>284</v>
      </c>
      <c r="F150" s="686" t="s">
        <v>2817</v>
      </c>
      <c r="G150" s="707" t="s">
        <v>1946</v>
      </c>
      <c r="H150" s="707" t="s">
        <v>1946</v>
      </c>
      <c r="I150" s="706" t="s">
        <v>11</v>
      </c>
      <c r="J150" s="689"/>
      <c r="K150" s="687"/>
      <c r="L150" s="862"/>
      <c r="M150" s="736"/>
    </row>
    <row r="151" spans="1:13" ht="16.5" customHeight="1">
      <c r="A151" s="731">
        <v>142</v>
      </c>
      <c r="B151" s="683"/>
      <c r="C151" s="683"/>
      <c r="D151" s="684" t="s">
        <v>23</v>
      </c>
      <c r="E151" s="685" t="s">
        <v>284</v>
      </c>
      <c r="F151" s="686" t="s">
        <v>2818</v>
      </c>
      <c r="G151" s="707" t="s">
        <v>2819</v>
      </c>
      <c r="H151" s="707" t="s">
        <v>2819</v>
      </c>
      <c r="I151" s="706" t="s">
        <v>11</v>
      </c>
      <c r="J151" s="689"/>
      <c r="K151" s="687"/>
      <c r="L151" s="862"/>
      <c r="M151" s="736"/>
    </row>
    <row r="152" spans="1:13" ht="16.5" customHeight="1">
      <c r="A152" s="731">
        <v>143</v>
      </c>
      <c r="B152" s="683"/>
      <c r="C152" s="683"/>
      <c r="D152" s="684" t="s">
        <v>23</v>
      </c>
      <c r="E152" s="685" t="s">
        <v>284</v>
      </c>
      <c r="F152" s="686" t="s">
        <v>2820</v>
      </c>
      <c r="G152" s="707" t="s">
        <v>1664</v>
      </c>
      <c r="H152" s="707" t="s">
        <v>1664</v>
      </c>
      <c r="I152" s="706" t="s">
        <v>11</v>
      </c>
      <c r="J152" s="689"/>
      <c r="K152" s="687"/>
      <c r="L152" s="862"/>
      <c r="M152" s="736"/>
    </row>
    <row r="153" spans="1:13" ht="16.5" customHeight="1">
      <c r="A153" s="731">
        <v>144</v>
      </c>
      <c r="B153" s="683"/>
      <c r="C153" s="683"/>
      <c r="D153" s="684" t="s">
        <v>23</v>
      </c>
      <c r="E153" s="685" t="s">
        <v>284</v>
      </c>
      <c r="F153" s="686" t="s">
        <v>2821</v>
      </c>
      <c r="G153" s="707" t="s">
        <v>2822</v>
      </c>
      <c r="H153" s="707" t="s">
        <v>2822</v>
      </c>
      <c r="I153" s="706" t="s">
        <v>11</v>
      </c>
      <c r="J153" s="689"/>
      <c r="K153" s="687"/>
      <c r="L153" s="862"/>
      <c r="M153" s="736"/>
    </row>
    <row r="154" spans="1:13" ht="16.5" customHeight="1">
      <c r="A154" s="731">
        <v>145</v>
      </c>
      <c r="B154" s="683"/>
      <c r="C154" s="683"/>
      <c r="D154" s="684" t="s">
        <v>23</v>
      </c>
      <c r="E154" s="685" t="s">
        <v>284</v>
      </c>
      <c r="F154" s="686" t="s">
        <v>2823</v>
      </c>
      <c r="G154" s="707" t="s">
        <v>2797</v>
      </c>
      <c r="H154" s="707" t="s">
        <v>2797</v>
      </c>
      <c r="I154" s="706" t="s">
        <v>11</v>
      </c>
      <c r="J154" s="689"/>
      <c r="K154" s="687"/>
      <c r="L154" s="862"/>
      <c r="M154" s="736"/>
    </row>
    <row r="155" spans="1:13" ht="16.5" customHeight="1">
      <c r="A155" s="731">
        <v>146</v>
      </c>
      <c r="B155" s="683"/>
      <c r="C155" s="683"/>
      <c r="D155" s="684" t="s">
        <v>23</v>
      </c>
      <c r="E155" s="685" t="s">
        <v>284</v>
      </c>
      <c r="F155" s="686" t="s">
        <v>2824</v>
      </c>
      <c r="G155" s="707" t="s">
        <v>2825</v>
      </c>
      <c r="H155" s="707" t="s">
        <v>2825</v>
      </c>
      <c r="I155" s="706" t="s">
        <v>11</v>
      </c>
      <c r="J155" s="689"/>
      <c r="K155" s="687"/>
      <c r="L155" s="862"/>
      <c r="M155" s="736"/>
    </row>
    <row r="156" spans="1:13" ht="16.5" customHeight="1">
      <c r="A156" s="731">
        <v>147</v>
      </c>
      <c r="B156" s="683"/>
      <c r="C156" s="683"/>
      <c r="D156" s="684" t="s">
        <v>23</v>
      </c>
      <c r="E156" s="685" t="s">
        <v>284</v>
      </c>
      <c r="F156" s="686" t="s">
        <v>2826</v>
      </c>
      <c r="G156" s="707" t="s">
        <v>2010</v>
      </c>
      <c r="H156" s="707" t="s">
        <v>2010</v>
      </c>
      <c r="I156" s="706" t="s">
        <v>11</v>
      </c>
      <c r="J156" s="689"/>
      <c r="K156" s="687"/>
      <c r="L156" s="862"/>
      <c r="M156" s="736"/>
    </row>
    <row r="157" spans="1:13" ht="16.5" customHeight="1">
      <c r="A157" s="731">
        <v>148</v>
      </c>
      <c r="B157" s="683"/>
      <c r="C157" s="683"/>
      <c r="D157" s="684" t="s">
        <v>23</v>
      </c>
      <c r="E157" s="685" t="s">
        <v>284</v>
      </c>
      <c r="F157" s="686" t="s">
        <v>2827</v>
      </c>
      <c r="G157" s="707" t="s">
        <v>2010</v>
      </c>
      <c r="H157" s="707" t="s">
        <v>2010</v>
      </c>
      <c r="I157" s="706" t="s">
        <v>11</v>
      </c>
      <c r="J157" s="689"/>
      <c r="K157" s="687"/>
      <c r="L157" s="862"/>
      <c r="M157" s="736"/>
    </row>
    <row r="158" spans="1:13" ht="16.5" customHeight="1">
      <c r="A158" s="731">
        <v>149</v>
      </c>
      <c r="B158" s="683"/>
      <c r="C158" s="683"/>
      <c r="D158" s="684" t="s">
        <v>23</v>
      </c>
      <c r="E158" s="685" t="s">
        <v>284</v>
      </c>
      <c r="F158" s="686" t="s">
        <v>2828</v>
      </c>
      <c r="G158" s="707" t="s">
        <v>2010</v>
      </c>
      <c r="H158" s="707" t="s">
        <v>2010</v>
      </c>
      <c r="I158" s="706" t="s">
        <v>11</v>
      </c>
      <c r="J158" s="689"/>
      <c r="K158" s="687"/>
      <c r="L158" s="862"/>
      <c r="M158" s="736"/>
    </row>
    <row r="159" spans="1:13" ht="16.5" customHeight="1">
      <c r="A159" s="731">
        <v>150</v>
      </c>
      <c r="B159" s="683"/>
      <c r="C159" s="683"/>
      <c r="D159" s="684" t="s">
        <v>23</v>
      </c>
      <c r="E159" s="685" t="s">
        <v>284</v>
      </c>
      <c r="F159" s="686" t="s">
        <v>2829</v>
      </c>
      <c r="G159" s="707"/>
      <c r="H159" s="684"/>
      <c r="I159" s="706" t="s">
        <v>11</v>
      </c>
      <c r="J159" s="689"/>
      <c r="K159" s="687"/>
      <c r="L159" s="862"/>
      <c r="M159" s="736" t="s">
        <v>2934</v>
      </c>
    </row>
    <row r="160" spans="1:13" ht="16.5" customHeight="1">
      <c r="A160" s="731">
        <v>151</v>
      </c>
      <c r="B160" s="683"/>
      <c r="C160" s="683"/>
      <c r="D160" s="684" t="s">
        <v>23</v>
      </c>
      <c r="E160" s="685" t="s">
        <v>284</v>
      </c>
      <c r="F160" s="686" t="s">
        <v>2830</v>
      </c>
      <c r="G160" s="707"/>
      <c r="H160" s="684"/>
      <c r="I160" s="706" t="s">
        <v>11</v>
      </c>
      <c r="J160" s="689"/>
      <c r="K160" s="687"/>
      <c r="L160" s="862"/>
      <c r="M160" s="736"/>
    </row>
    <row r="161" spans="1:13" ht="16.5" customHeight="1">
      <c r="A161" s="731">
        <v>152</v>
      </c>
      <c r="B161" s="683"/>
      <c r="C161" s="683"/>
      <c r="D161" s="684" t="s">
        <v>23</v>
      </c>
      <c r="E161" s="685" t="s">
        <v>284</v>
      </c>
      <c r="F161" s="686" t="s">
        <v>2831</v>
      </c>
      <c r="G161" s="707"/>
      <c r="H161" s="684"/>
      <c r="I161" s="706" t="s">
        <v>11</v>
      </c>
      <c r="J161" s="689"/>
      <c r="K161" s="687"/>
      <c r="L161" s="862"/>
      <c r="M161" s="736"/>
    </row>
    <row r="162" spans="1:13" ht="16.5" customHeight="1">
      <c r="A162" s="731">
        <v>153</v>
      </c>
      <c r="B162" s="683"/>
      <c r="C162" s="683"/>
      <c r="D162" s="684" t="s">
        <v>23</v>
      </c>
      <c r="E162" s="685" t="s">
        <v>284</v>
      </c>
      <c r="F162" s="686" t="s">
        <v>2832</v>
      </c>
      <c r="G162" s="707"/>
      <c r="H162" s="684"/>
      <c r="I162" s="706" t="s">
        <v>11</v>
      </c>
      <c r="J162" s="689"/>
      <c r="K162" s="687"/>
      <c r="L162" s="862"/>
      <c r="M162" s="736"/>
    </row>
    <row r="163" spans="1:13" ht="16.5" customHeight="1">
      <c r="A163" s="731">
        <v>154</v>
      </c>
      <c r="B163" s="683"/>
      <c r="C163" s="683"/>
      <c r="D163" s="684" t="s">
        <v>23</v>
      </c>
      <c r="E163" s="685" t="s">
        <v>284</v>
      </c>
      <c r="F163" s="686" t="s">
        <v>2833</v>
      </c>
      <c r="G163" s="707"/>
      <c r="H163" s="684"/>
      <c r="I163" s="706" t="s">
        <v>11</v>
      </c>
      <c r="J163" s="689"/>
      <c r="K163" s="687"/>
      <c r="L163" s="862"/>
      <c r="M163" s="736" t="s">
        <v>2937</v>
      </c>
    </row>
    <row r="164" spans="1:13" ht="16.5" customHeight="1">
      <c r="A164" s="731">
        <v>155</v>
      </c>
      <c r="B164" s="683"/>
      <c r="C164" s="683"/>
      <c r="D164" s="684" t="s">
        <v>23</v>
      </c>
      <c r="E164" s="685" t="s">
        <v>284</v>
      </c>
      <c r="F164" s="686" t="s">
        <v>961</v>
      </c>
      <c r="G164" s="687"/>
      <c r="H164" s="687"/>
      <c r="I164" s="706" t="s">
        <v>11</v>
      </c>
      <c r="J164" s="689"/>
      <c r="K164" s="687"/>
      <c r="L164" s="692" t="s">
        <v>2917</v>
      </c>
      <c r="M164" s="743"/>
    </row>
    <row r="165" spans="1:13" ht="16.5" customHeight="1">
      <c r="A165" s="731">
        <v>156</v>
      </c>
      <c r="B165" s="683"/>
      <c r="C165" s="683"/>
      <c r="D165" s="684" t="s">
        <v>23</v>
      </c>
      <c r="E165" s="685" t="s">
        <v>284</v>
      </c>
      <c r="F165" s="686" t="s">
        <v>2016</v>
      </c>
      <c r="G165" s="687" t="s">
        <v>2010</v>
      </c>
      <c r="H165" s="687" t="s">
        <v>2010</v>
      </c>
      <c r="I165" s="706" t="s">
        <v>11</v>
      </c>
      <c r="J165" s="689"/>
      <c r="K165" s="687"/>
      <c r="L165" s="708" t="s">
        <v>2834</v>
      </c>
      <c r="M165" s="743"/>
    </row>
    <row r="166" spans="1:13" ht="16.5" customHeight="1">
      <c r="A166" s="731">
        <v>157</v>
      </c>
      <c r="B166" s="683"/>
      <c r="C166" s="683"/>
      <c r="D166" s="684" t="s">
        <v>23</v>
      </c>
      <c r="E166" s="685" t="s">
        <v>284</v>
      </c>
      <c r="F166" s="686" t="s">
        <v>2013</v>
      </c>
      <c r="G166" s="687" t="s">
        <v>2010</v>
      </c>
      <c r="H166" s="687" t="s">
        <v>2010</v>
      </c>
      <c r="I166" s="706" t="s">
        <v>11</v>
      </c>
      <c r="J166" s="689"/>
      <c r="K166" s="687"/>
      <c r="L166" s="708" t="s">
        <v>2011</v>
      </c>
      <c r="M166" s="743"/>
    </row>
    <row r="167" spans="1:13" ht="16.5" customHeight="1">
      <c r="A167" s="731">
        <v>158</v>
      </c>
      <c r="B167" s="683"/>
      <c r="C167" s="683"/>
      <c r="D167" s="684" t="s">
        <v>23</v>
      </c>
      <c r="E167" s="685" t="s">
        <v>284</v>
      </c>
      <c r="F167" s="686" t="s">
        <v>2835</v>
      </c>
      <c r="G167" s="684" t="s">
        <v>962</v>
      </c>
      <c r="H167" s="684" t="s">
        <v>962</v>
      </c>
      <c r="I167" s="706" t="s">
        <v>11</v>
      </c>
      <c r="J167" s="689"/>
      <c r="K167" s="687"/>
      <c r="L167" s="708" t="s">
        <v>2836</v>
      </c>
      <c r="M167" s="736"/>
    </row>
    <row r="168" spans="1:13" ht="16.5" customHeight="1">
      <c r="A168" s="731">
        <v>159</v>
      </c>
      <c r="B168" s="683"/>
      <c r="C168" s="683"/>
      <c r="D168" s="684" t="s">
        <v>23</v>
      </c>
      <c r="E168" s="685" t="s">
        <v>284</v>
      </c>
      <c r="F168" s="686" t="s">
        <v>2014</v>
      </c>
      <c r="G168" s="684" t="s">
        <v>963</v>
      </c>
      <c r="H168" s="684" t="s">
        <v>963</v>
      </c>
      <c r="I168" s="706" t="s">
        <v>11</v>
      </c>
      <c r="J168" s="689"/>
      <c r="K168" s="687"/>
      <c r="L168" s="708" t="s">
        <v>2837</v>
      </c>
      <c r="M168" s="736"/>
    </row>
    <row r="169" spans="1:13" ht="16.5" customHeight="1">
      <c r="A169" s="731">
        <v>160</v>
      </c>
      <c r="B169" s="683"/>
      <c r="C169" s="683"/>
      <c r="D169" s="684" t="s">
        <v>23</v>
      </c>
      <c r="E169" s="685" t="s">
        <v>284</v>
      </c>
      <c r="F169" s="686" t="s">
        <v>2015</v>
      </c>
      <c r="G169" s="684" t="s">
        <v>964</v>
      </c>
      <c r="H169" s="684" t="s">
        <v>964</v>
      </c>
      <c r="I169" s="706" t="s">
        <v>11</v>
      </c>
      <c r="J169" s="687"/>
      <c r="K169" s="687"/>
      <c r="L169" s="708" t="s">
        <v>1993</v>
      </c>
      <c r="M169" s="736" t="s">
        <v>2049</v>
      </c>
    </row>
    <row r="170" spans="1:13" ht="16.5" customHeight="1">
      <c r="A170" s="731">
        <v>161</v>
      </c>
      <c r="B170" s="683"/>
      <c r="C170" s="683"/>
      <c r="D170" s="684" t="s">
        <v>23</v>
      </c>
      <c r="E170" s="685" t="s">
        <v>284</v>
      </c>
      <c r="F170" s="686" t="s">
        <v>2017</v>
      </c>
      <c r="G170" s="684" t="s">
        <v>963</v>
      </c>
      <c r="H170" s="684" t="s">
        <v>963</v>
      </c>
      <c r="I170" s="706" t="s">
        <v>11</v>
      </c>
      <c r="J170" s="687"/>
      <c r="K170" s="687"/>
      <c r="L170" s="708" t="s">
        <v>2012</v>
      </c>
      <c r="M170" s="736" t="s">
        <v>2050</v>
      </c>
    </row>
    <row r="171" spans="1:13" ht="16.5" customHeight="1">
      <c r="A171" s="731">
        <v>162</v>
      </c>
      <c r="B171" s="683"/>
      <c r="C171" s="683"/>
      <c r="D171" s="684" t="s">
        <v>23</v>
      </c>
      <c r="E171" s="685" t="s">
        <v>284</v>
      </c>
      <c r="F171" s="686" t="s">
        <v>965</v>
      </c>
      <c r="G171" s="687"/>
      <c r="H171" s="687"/>
      <c r="I171" s="706" t="s">
        <v>11</v>
      </c>
      <c r="J171" s="689"/>
      <c r="K171" s="687"/>
      <c r="L171" s="692" t="s">
        <v>2838</v>
      </c>
      <c r="M171" s="736"/>
    </row>
    <row r="172" spans="1:13" ht="16.5" customHeight="1">
      <c r="A172" s="731">
        <v>163</v>
      </c>
      <c r="B172" s="683"/>
      <c r="C172" s="683"/>
      <c r="D172" s="684" t="s">
        <v>23</v>
      </c>
      <c r="E172" s="685" t="s">
        <v>63</v>
      </c>
      <c r="F172" s="686" t="s">
        <v>1920</v>
      </c>
      <c r="G172" s="687"/>
      <c r="H172" s="687"/>
      <c r="I172" s="706" t="s">
        <v>11</v>
      </c>
      <c r="J172" s="689"/>
      <c r="K172" s="687"/>
      <c r="L172" s="692" t="s">
        <v>3041</v>
      </c>
      <c r="M172" s="736" t="s">
        <v>2839</v>
      </c>
    </row>
    <row r="173" spans="1:13" ht="18" customHeight="1">
      <c r="A173" s="731">
        <v>164</v>
      </c>
      <c r="B173" s="683"/>
      <c r="C173" s="683"/>
      <c r="D173" s="684" t="s">
        <v>23</v>
      </c>
      <c r="E173" s="685" t="s">
        <v>63</v>
      </c>
      <c r="F173" s="686" t="s">
        <v>966</v>
      </c>
      <c r="G173" s="684" t="s">
        <v>2840</v>
      </c>
      <c r="H173" s="684" t="s">
        <v>2840</v>
      </c>
      <c r="I173" s="706" t="s">
        <v>11</v>
      </c>
      <c r="J173" s="689"/>
      <c r="K173" s="687"/>
      <c r="L173" s="867" t="s">
        <v>2841</v>
      </c>
      <c r="M173" s="738"/>
    </row>
    <row r="174" spans="1:13" ht="18" customHeight="1">
      <c r="A174" s="731">
        <v>165</v>
      </c>
      <c r="B174" s="683"/>
      <c r="C174" s="683"/>
      <c r="D174" s="684" t="s">
        <v>23</v>
      </c>
      <c r="E174" s="685" t="s">
        <v>63</v>
      </c>
      <c r="F174" s="686" t="s">
        <v>967</v>
      </c>
      <c r="G174" s="684" t="s">
        <v>2842</v>
      </c>
      <c r="H174" s="684" t="s">
        <v>2842</v>
      </c>
      <c r="I174" s="706" t="s">
        <v>11</v>
      </c>
      <c r="J174" s="689"/>
      <c r="K174" s="687"/>
      <c r="L174" s="867"/>
      <c r="M174" s="738"/>
    </row>
    <row r="175" spans="1:13" ht="18" customHeight="1">
      <c r="A175" s="731">
        <v>166</v>
      </c>
      <c r="B175" s="683"/>
      <c r="C175" s="683"/>
      <c r="D175" s="684" t="s">
        <v>23</v>
      </c>
      <c r="E175" s="685" t="s">
        <v>63</v>
      </c>
      <c r="F175" s="686" t="s">
        <v>968</v>
      </c>
      <c r="G175" s="684" t="s">
        <v>2842</v>
      </c>
      <c r="H175" s="684" t="s">
        <v>2842</v>
      </c>
      <c r="I175" s="706" t="s">
        <v>11</v>
      </c>
      <c r="J175" s="689"/>
      <c r="K175" s="687"/>
      <c r="L175" s="867"/>
      <c r="M175" s="738"/>
    </row>
    <row r="176" spans="1:13" ht="18" customHeight="1">
      <c r="A176" s="731">
        <v>167</v>
      </c>
      <c r="B176" s="683"/>
      <c r="C176" s="683"/>
      <c r="D176" s="684" t="s">
        <v>23</v>
      </c>
      <c r="E176" s="685" t="s">
        <v>63</v>
      </c>
      <c r="F176" s="686" t="s">
        <v>969</v>
      </c>
      <c r="G176" s="684" t="s">
        <v>2843</v>
      </c>
      <c r="H176" s="684" t="s">
        <v>2843</v>
      </c>
      <c r="I176" s="706" t="s">
        <v>11</v>
      </c>
      <c r="J176" s="689"/>
      <c r="K176" s="687"/>
      <c r="L176" s="867"/>
      <c r="M176" s="738"/>
    </row>
    <row r="177" spans="1:13" ht="18" customHeight="1">
      <c r="A177" s="731">
        <v>168</v>
      </c>
      <c r="B177" s="683"/>
      <c r="C177" s="683"/>
      <c r="D177" s="684" t="s">
        <v>23</v>
      </c>
      <c r="E177" s="685" t="s">
        <v>63</v>
      </c>
      <c r="F177" s="686" t="s">
        <v>970</v>
      </c>
      <c r="G177" s="684" t="s">
        <v>2793</v>
      </c>
      <c r="H177" s="684" t="s">
        <v>2793</v>
      </c>
      <c r="I177" s="706" t="s">
        <v>11</v>
      </c>
      <c r="J177" s="689"/>
      <c r="K177" s="687"/>
      <c r="L177" s="867"/>
      <c r="M177" s="738"/>
    </row>
    <row r="178" spans="1:13" ht="18" customHeight="1">
      <c r="A178" s="731">
        <v>169</v>
      </c>
      <c r="B178" s="683"/>
      <c r="C178" s="683"/>
      <c r="D178" s="684" t="s">
        <v>23</v>
      </c>
      <c r="E178" s="685" t="s">
        <v>63</v>
      </c>
      <c r="F178" s="686" t="s">
        <v>971</v>
      </c>
      <c r="G178" s="684" t="s">
        <v>2793</v>
      </c>
      <c r="H178" s="684" t="s">
        <v>2793</v>
      </c>
      <c r="I178" s="706" t="s">
        <v>11</v>
      </c>
      <c r="J178" s="689"/>
      <c r="K178" s="687"/>
      <c r="L178" s="867"/>
      <c r="M178" s="738"/>
    </row>
    <row r="179" spans="1:13" ht="18" customHeight="1">
      <c r="A179" s="731">
        <v>170</v>
      </c>
      <c r="B179" s="683"/>
      <c r="C179" s="683"/>
      <c r="D179" s="684" t="s">
        <v>23</v>
      </c>
      <c r="E179" s="685" t="s">
        <v>63</v>
      </c>
      <c r="F179" s="686" t="s">
        <v>972</v>
      </c>
      <c r="G179" s="684" t="s">
        <v>1724</v>
      </c>
      <c r="H179" s="684" t="s">
        <v>1724</v>
      </c>
      <c r="I179" s="706" t="s">
        <v>11</v>
      </c>
      <c r="J179" s="689"/>
      <c r="K179" s="687"/>
      <c r="L179" s="867"/>
      <c r="M179" s="738"/>
    </row>
    <row r="180" spans="1:13" ht="18" customHeight="1">
      <c r="A180" s="731">
        <v>171</v>
      </c>
      <c r="B180" s="683"/>
      <c r="C180" s="683"/>
      <c r="D180" s="684" t="s">
        <v>23</v>
      </c>
      <c r="E180" s="685" t="s">
        <v>63</v>
      </c>
      <c r="F180" s="686" t="s">
        <v>973</v>
      </c>
      <c r="G180" s="684" t="s">
        <v>2747</v>
      </c>
      <c r="H180" s="684" t="s">
        <v>2747</v>
      </c>
      <c r="I180" s="706" t="s">
        <v>11</v>
      </c>
      <c r="J180" s="689"/>
      <c r="K180" s="687"/>
      <c r="L180" s="867"/>
      <c r="M180" s="738"/>
    </row>
    <row r="181" spans="1:13" ht="18" customHeight="1">
      <c r="A181" s="731">
        <v>172</v>
      </c>
      <c r="B181" s="683"/>
      <c r="C181" s="683"/>
      <c r="D181" s="684" t="s">
        <v>23</v>
      </c>
      <c r="E181" s="685" t="s">
        <v>63</v>
      </c>
      <c r="F181" s="686" t="s">
        <v>975</v>
      </c>
      <c r="G181" s="684" t="s">
        <v>2842</v>
      </c>
      <c r="H181" s="684" t="s">
        <v>2842</v>
      </c>
      <c r="I181" s="706" t="s">
        <v>11</v>
      </c>
      <c r="J181" s="689"/>
      <c r="K181" s="687"/>
      <c r="L181" s="867"/>
      <c r="M181" s="738"/>
    </row>
    <row r="182" spans="1:13" ht="18" customHeight="1">
      <c r="A182" s="731">
        <v>173</v>
      </c>
      <c r="B182" s="683"/>
      <c r="C182" s="683"/>
      <c r="D182" s="684" t="s">
        <v>23</v>
      </c>
      <c r="E182" s="685" t="s">
        <v>63</v>
      </c>
      <c r="F182" s="686" t="s">
        <v>976</v>
      </c>
      <c r="G182" s="684" t="s">
        <v>2844</v>
      </c>
      <c r="H182" s="684" t="s">
        <v>2844</v>
      </c>
      <c r="I182" s="706" t="s">
        <v>11</v>
      </c>
      <c r="J182" s="689"/>
      <c r="K182" s="687"/>
      <c r="L182" s="867"/>
      <c r="M182" s="738"/>
    </row>
    <row r="183" spans="1:13" ht="18" customHeight="1">
      <c r="A183" s="731">
        <v>174</v>
      </c>
      <c r="B183" s="683"/>
      <c r="C183" s="683"/>
      <c r="D183" s="684" t="s">
        <v>23</v>
      </c>
      <c r="E183" s="685" t="s">
        <v>63</v>
      </c>
      <c r="F183" s="686" t="s">
        <v>977</v>
      </c>
      <c r="G183" s="684" t="s">
        <v>2793</v>
      </c>
      <c r="H183" s="684" t="s">
        <v>2793</v>
      </c>
      <c r="I183" s="706" t="s">
        <v>11</v>
      </c>
      <c r="J183" s="689"/>
      <c r="K183" s="687"/>
      <c r="L183" s="867"/>
      <c r="M183" s="738"/>
    </row>
    <row r="184" spans="1:13" ht="18" customHeight="1">
      <c r="A184" s="731">
        <v>175</v>
      </c>
      <c r="B184" s="683"/>
      <c r="C184" s="683"/>
      <c r="D184" s="684" t="s">
        <v>23</v>
      </c>
      <c r="E184" s="685" t="s">
        <v>63</v>
      </c>
      <c r="F184" s="686" t="s">
        <v>978</v>
      </c>
      <c r="G184" s="684" t="s">
        <v>2793</v>
      </c>
      <c r="H184" s="684" t="s">
        <v>2793</v>
      </c>
      <c r="I184" s="706" t="s">
        <v>11</v>
      </c>
      <c r="J184" s="689"/>
      <c r="K184" s="687"/>
      <c r="L184" s="867"/>
      <c r="M184" s="738"/>
    </row>
    <row r="185" spans="1:13" ht="18" customHeight="1">
      <c r="A185" s="731">
        <v>176</v>
      </c>
      <c r="B185" s="683"/>
      <c r="C185" s="683"/>
      <c r="D185" s="684" t="s">
        <v>23</v>
      </c>
      <c r="E185" s="685" t="s">
        <v>63</v>
      </c>
      <c r="F185" s="686" t="s">
        <v>979</v>
      </c>
      <c r="G185" s="684" t="s">
        <v>1724</v>
      </c>
      <c r="H185" s="684" t="s">
        <v>1724</v>
      </c>
      <c r="I185" s="706" t="s">
        <v>11</v>
      </c>
      <c r="J185" s="689"/>
      <c r="K185" s="687"/>
      <c r="L185" s="867"/>
      <c r="M185" s="738"/>
    </row>
    <row r="186" spans="1:13" ht="18" customHeight="1">
      <c r="A186" s="731">
        <v>177</v>
      </c>
      <c r="B186" s="683"/>
      <c r="C186" s="683"/>
      <c r="D186" s="684" t="s">
        <v>23</v>
      </c>
      <c r="E186" s="685" t="s">
        <v>63</v>
      </c>
      <c r="F186" s="686" t="s">
        <v>980</v>
      </c>
      <c r="G186" s="684" t="s">
        <v>2747</v>
      </c>
      <c r="H186" s="684" t="s">
        <v>2747</v>
      </c>
      <c r="I186" s="706" t="s">
        <v>11</v>
      </c>
      <c r="J186" s="689"/>
      <c r="K186" s="687"/>
      <c r="L186" s="867"/>
      <c r="M186" s="738"/>
    </row>
    <row r="187" spans="1:13" ht="18" customHeight="1">
      <c r="A187" s="731">
        <v>178</v>
      </c>
      <c r="B187" s="683"/>
      <c r="C187" s="683"/>
      <c r="D187" s="684" t="s">
        <v>23</v>
      </c>
      <c r="E187" s="685" t="s">
        <v>63</v>
      </c>
      <c r="F187" s="686" t="s">
        <v>981</v>
      </c>
      <c r="G187" s="684" t="s">
        <v>2747</v>
      </c>
      <c r="H187" s="684" t="s">
        <v>2747</v>
      </c>
      <c r="I187" s="706" t="s">
        <v>11</v>
      </c>
      <c r="J187" s="689"/>
      <c r="K187" s="687"/>
      <c r="L187" s="867"/>
      <c r="M187" s="738"/>
    </row>
    <row r="188" spans="1:13" ht="18" customHeight="1">
      <c r="A188" s="731">
        <v>179</v>
      </c>
      <c r="B188" s="683"/>
      <c r="C188" s="683"/>
      <c r="D188" s="684" t="s">
        <v>23</v>
      </c>
      <c r="E188" s="685" t="s">
        <v>63</v>
      </c>
      <c r="F188" s="686" t="s">
        <v>982</v>
      </c>
      <c r="G188" s="684" t="s">
        <v>2747</v>
      </c>
      <c r="H188" s="684" t="s">
        <v>2747</v>
      </c>
      <c r="I188" s="706" t="s">
        <v>11</v>
      </c>
      <c r="J188" s="689"/>
      <c r="K188" s="687"/>
      <c r="L188" s="867"/>
      <c r="M188" s="738"/>
    </row>
    <row r="189" spans="1:13" ht="18" customHeight="1">
      <c r="A189" s="731">
        <v>180</v>
      </c>
      <c r="B189" s="683"/>
      <c r="C189" s="683"/>
      <c r="D189" s="684" t="s">
        <v>23</v>
      </c>
      <c r="E189" s="685" t="s">
        <v>63</v>
      </c>
      <c r="F189" s="686" t="s">
        <v>983</v>
      </c>
      <c r="G189" s="684" t="s">
        <v>2747</v>
      </c>
      <c r="H189" s="684" t="s">
        <v>2747</v>
      </c>
      <c r="I189" s="706" t="s">
        <v>11</v>
      </c>
      <c r="J189" s="689"/>
      <c r="K189" s="687"/>
      <c r="L189" s="867"/>
      <c r="M189" s="738"/>
    </row>
    <row r="190" spans="1:13" ht="18" customHeight="1">
      <c r="A190" s="731">
        <v>181</v>
      </c>
      <c r="B190" s="683"/>
      <c r="C190" s="683"/>
      <c r="D190" s="684" t="s">
        <v>23</v>
      </c>
      <c r="E190" s="685" t="s">
        <v>63</v>
      </c>
      <c r="F190" s="686" t="s">
        <v>984</v>
      </c>
      <c r="G190" s="684" t="s">
        <v>2793</v>
      </c>
      <c r="H190" s="684" t="s">
        <v>2793</v>
      </c>
      <c r="I190" s="706" t="s">
        <v>11</v>
      </c>
      <c r="J190" s="689"/>
      <c r="K190" s="687"/>
      <c r="L190" s="867"/>
      <c r="M190" s="738"/>
    </row>
    <row r="191" spans="1:13" ht="18" customHeight="1">
      <c r="A191" s="731">
        <v>182</v>
      </c>
      <c r="B191" s="683"/>
      <c r="C191" s="683"/>
      <c r="D191" s="684" t="s">
        <v>23</v>
      </c>
      <c r="E191" s="685" t="s">
        <v>63</v>
      </c>
      <c r="F191" s="686" t="s">
        <v>985</v>
      </c>
      <c r="G191" s="684" t="s">
        <v>1724</v>
      </c>
      <c r="H191" s="684" t="s">
        <v>1724</v>
      </c>
      <c r="I191" s="706" t="s">
        <v>11</v>
      </c>
      <c r="J191" s="689"/>
      <c r="K191" s="687"/>
      <c r="L191" s="867"/>
      <c r="M191" s="738"/>
    </row>
    <row r="192" spans="1:13" ht="18" customHeight="1">
      <c r="A192" s="731">
        <v>183</v>
      </c>
      <c r="B192" s="683"/>
      <c r="C192" s="683"/>
      <c r="D192" s="684" t="s">
        <v>23</v>
      </c>
      <c r="E192" s="685" t="s">
        <v>63</v>
      </c>
      <c r="F192" s="686" t="s">
        <v>986</v>
      </c>
      <c r="G192" s="684" t="s">
        <v>2845</v>
      </c>
      <c r="H192" s="684" t="s">
        <v>2845</v>
      </c>
      <c r="I192" s="706" t="s">
        <v>11</v>
      </c>
      <c r="J192" s="689"/>
      <c r="K192" s="687"/>
      <c r="L192" s="867"/>
      <c r="M192" s="738"/>
    </row>
    <row r="193" spans="1:13" ht="18" customHeight="1">
      <c r="A193" s="731">
        <v>184</v>
      </c>
      <c r="B193" s="683"/>
      <c r="C193" s="683"/>
      <c r="D193" s="684" t="s">
        <v>23</v>
      </c>
      <c r="E193" s="685" t="s">
        <v>63</v>
      </c>
      <c r="F193" s="686" t="s">
        <v>987</v>
      </c>
      <c r="G193" s="684" t="s">
        <v>2793</v>
      </c>
      <c r="H193" s="684" t="s">
        <v>2793</v>
      </c>
      <c r="I193" s="706" t="s">
        <v>11</v>
      </c>
      <c r="J193" s="689"/>
      <c r="K193" s="687"/>
      <c r="L193" s="867"/>
      <c r="M193" s="738"/>
    </row>
    <row r="194" spans="1:13" ht="18" customHeight="1">
      <c r="A194" s="731">
        <v>185</v>
      </c>
      <c r="B194" s="683"/>
      <c r="C194" s="683"/>
      <c r="D194" s="684" t="s">
        <v>23</v>
      </c>
      <c r="E194" s="685" t="s">
        <v>63</v>
      </c>
      <c r="F194" s="686" t="s">
        <v>988</v>
      </c>
      <c r="G194" s="684" t="s">
        <v>1724</v>
      </c>
      <c r="H194" s="684" t="s">
        <v>1724</v>
      </c>
      <c r="I194" s="706" t="s">
        <v>11</v>
      </c>
      <c r="J194" s="689"/>
      <c r="K194" s="687"/>
      <c r="L194" s="867"/>
      <c r="M194" s="738"/>
    </row>
    <row r="195" spans="1:13" ht="18" customHeight="1">
      <c r="A195" s="731">
        <v>186</v>
      </c>
      <c r="B195" s="683"/>
      <c r="C195" s="683"/>
      <c r="D195" s="684" t="s">
        <v>23</v>
      </c>
      <c r="E195" s="685" t="s">
        <v>63</v>
      </c>
      <c r="F195" s="686" t="s">
        <v>989</v>
      </c>
      <c r="G195" s="684" t="s">
        <v>2793</v>
      </c>
      <c r="H195" s="684" t="s">
        <v>2793</v>
      </c>
      <c r="I195" s="706" t="s">
        <v>11</v>
      </c>
      <c r="J195" s="689"/>
      <c r="K195" s="687"/>
      <c r="L195" s="867"/>
      <c r="M195" s="738"/>
    </row>
    <row r="196" spans="1:13" ht="18" customHeight="1">
      <c r="A196" s="731">
        <v>187</v>
      </c>
      <c r="B196" s="683"/>
      <c r="C196" s="683"/>
      <c r="D196" s="684" t="s">
        <v>23</v>
      </c>
      <c r="E196" s="685" t="s">
        <v>63</v>
      </c>
      <c r="F196" s="686" t="s">
        <v>990</v>
      </c>
      <c r="G196" s="684" t="s">
        <v>2793</v>
      </c>
      <c r="H196" s="684" t="s">
        <v>2793</v>
      </c>
      <c r="I196" s="706" t="s">
        <v>11</v>
      </c>
      <c r="J196" s="689"/>
      <c r="K196" s="687"/>
      <c r="L196" s="867"/>
      <c r="M196" s="738"/>
    </row>
    <row r="197" spans="1:13" ht="18" customHeight="1">
      <c r="A197" s="731">
        <v>188</v>
      </c>
      <c r="B197" s="683"/>
      <c r="C197" s="683"/>
      <c r="D197" s="684" t="s">
        <v>23</v>
      </c>
      <c r="E197" s="685" t="s">
        <v>63</v>
      </c>
      <c r="F197" s="686" t="s">
        <v>991</v>
      </c>
      <c r="G197" s="684" t="s">
        <v>1724</v>
      </c>
      <c r="H197" s="684" t="s">
        <v>1724</v>
      </c>
      <c r="I197" s="706" t="s">
        <v>11</v>
      </c>
      <c r="J197" s="689"/>
      <c r="K197" s="687"/>
      <c r="L197" s="867"/>
      <c r="M197" s="738"/>
    </row>
    <row r="198" spans="1:13" ht="18" customHeight="1">
      <c r="A198" s="731">
        <v>189</v>
      </c>
      <c r="B198" s="683"/>
      <c r="C198" s="683"/>
      <c r="D198" s="684" t="s">
        <v>23</v>
      </c>
      <c r="E198" s="685" t="s">
        <v>63</v>
      </c>
      <c r="F198" s="686" t="s">
        <v>2846</v>
      </c>
      <c r="G198" s="709" t="s">
        <v>2793</v>
      </c>
      <c r="H198" s="709" t="s">
        <v>2793</v>
      </c>
      <c r="I198" s="706" t="s">
        <v>11</v>
      </c>
      <c r="J198" s="689"/>
      <c r="K198" s="687"/>
      <c r="L198" s="867"/>
      <c r="M198" s="738"/>
    </row>
    <row r="199" spans="1:13" ht="18" customHeight="1">
      <c r="A199" s="731">
        <v>190</v>
      </c>
      <c r="B199" s="683"/>
      <c r="C199" s="683"/>
      <c r="D199" s="684" t="s">
        <v>23</v>
      </c>
      <c r="E199" s="685" t="s">
        <v>63</v>
      </c>
      <c r="F199" s="686" t="s">
        <v>992</v>
      </c>
      <c r="G199" s="684" t="s">
        <v>2847</v>
      </c>
      <c r="H199" s="684" t="s">
        <v>2847</v>
      </c>
      <c r="I199" s="706" t="s">
        <v>11</v>
      </c>
      <c r="J199" s="689"/>
      <c r="K199" s="687"/>
      <c r="L199" s="867"/>
      <c r="M199" s="738"/>
    </row>
    <row r="200" spans="1:13" ht="18" customHeight="1">
      <c r="A200" s="731">
        <v>191</v>
      </c>
      <c r="B200" s="683"/>
      <c r="C200" s="683"/>
      <c r="D200" s="684" t="s">
        <v>23</v>
      </c>
      <c r="E200" s="685" t="s">
        <v>63</v>
      </c>
      <c r="F200" s="686" t="s">
        <v>2848</v>
      </c>
      <c r="G200" s="709" t="s">
        <v>2747</v>
      </c>
      <c r="H200" s="709" t="s">
        <v>2747</v>
      </c>
      <c r="I200" s="706" t="s">
        <v>11</v>
      </c>
      <c r="J200" s="689"/>
      <c r="K200" s="687"/>
      <c r="L200" s="867"/>
      <c r="M200" s="738"/>
    </row>
    <row r="201" spans="1:13" ht="18" customHeight="1">
      <c r="A201" s="731">
        <v>192</v>
      </c>
      <c r="B201" s="683"/>
      <c r="C201" s="683"/>
      <c r="D201" s="684" t="s">
        <v>23</v>
      </c>
      <c r="E201" s="685" t="s">
        <v>63</v>
      </c>
      <c r="F201" s="686" t="s">
        <v>993</v>
      </c>
      <c r="G201" s="709" t="s">
        <v>2849</v>
      </c>
      <c r="H201" s="709" t="s">
        <v>2849</v>
      </c>
      <c r="I201" s="706" t="s">
        <v>11</v>
      </c>
      <c r="J201" s="689"/>
      <c r="K201" s="687"/>
      <c r="L201" s="867"/>
      <c r="M201" s="738"/>
    </row>
    <row r="202" spans="1:13" ht="18" customHeight="1">
      <c r="A202" s="731">
        <v>193</v>
      </c>
      <c r="B202" s="683"/>
      <c r="C202" s="683"/>
      <c r="D202" s="684" t="s">
        <v>23</v>
      </c>
      <c r="E202" s="685" t="s">
        <v>63</v>
      </c>
      <c r="F202" s="686" t="s">
        <v>2850</v>
      </c>
      <c r="G202" s="710"/>
      <c r="H202" s="710"/>
      <c r="I202" s="706" t="s">
        <v>11</v>
      </c>
      <c r="J202" s="689"/>
      <c r="K202" s="687"/>
      <c r="L202" s="867"/>
      <c r="M202" s="738" t="s">
        <v>2922</v>
      </c>
    </row>
    <row r="203" spans="1:13" ht="18" customHeight="1">
      <c r="A203" s="731">
        <v>194</v>
      </c>
      <c r="B203" s="683"/>
      <c r="C203" s="683"/>
      <c r="D203" s="684" t="s">
        <v>23</v>
      </c>
      <c r="E203" s="685" t="s">
        <v>63</v>
      </c>
      <c r="F203" s="686" t="s">
        <v>2851</v>
      </c>
      <c r="G203" s="710"/>
      <c r="H203" s="710"/>
      <c r="I203" s="706" t="s">
        <v>11</v>
      </c>
      <c r="J203" s="689"/>
      <c r="K203" s="687"/>
      <c r="L203" s="867"/>
      <c r="M203" s="738" t="s">
        <v>2925</v>
      </c>
    </row>
    <row r="204" spans="1:13" ht="18" customHeight="1">
      <c r="A204" s="731">
        <v>195</v>
      </c>
      <c r="B204" s="683"/>
      <c r="C204" s="683"/>
      <c r="D204" s="684" t="s">
        <v>23</v>
      </c>
      <c r="E204" s="685" t="s">
        <v>63</v>
      </c>
      <c r="F204" s="686" t="s">
        <v>2852</v>
      </c>
      <c r="G204" s="710"/>
      <c r="H204" s="710"/>
      <c r="I204" s="706" t="s">
        <v>11</v>
      </c>
      <c r="J204" s="689"/>
      <c r="K204" s="687"/>
      <c r="L204" s="867"/>
      <c r="M204" s="738" t="s">
        <v>2923</v>
      </c>
    </row>
    <row r="205" spans="1:13" ht="18" customHeight="1">
      <c r="A205" s="731">
        <v>196</v>
      </c>
      <c r="B205" s="683"/>
      <c r="C205" s="683"/>
      <c r="D205" s="684" t="s">
        <v>23</v>
      </c>
      <c r="E205" s="685" t="s">
        <v>63</v>
      </c>
      <c r="F205" s="686" t="s">
        <v>2853</v>
      </c>
      <c r="G205" s="710"/>
      <c r="H205" s="710"/>
      <c r="I205" s="706" t="s">
        <v>11</v>
      </c>
      <c r="J205" s="689"/>
      <c r="K205" s="687"/>
      <c r="L205" s="867"/>
      <c r="M205" s="738" t="s">
        <v>2924</v>
      </c>
    </row>
    <row r="206" spans="1:13" ht="18" customHeight="1">
      <c r="A206" s="731">
        <v>197</v>
      </c>
      <c r="B206" s="683"/>
      <c r="C206" s="683"/>
      <c r="D206" s="684" t="s">
        <v>23</v>
      </c>
      <c r="E206" s="685" t="s">
        <v>63</v>
      </c>
      <c r="F206" s="686" t="s">
        <v>2854</v>
      </c>
      <c r="G206" s="710"/>
      <c r="H206" s="710"/>
      <c r="I206" s="706" t="s">
        <v>11</v>
      </c>
      <c r="J206" s="689"/>
      <c r="K206" s="687"/>
      <c r="L206" s="867"/>
      <c r="M206" s="738" t="s">
        <v>2926</v>
      </c>
    </row>
    <row r="207" spans="1:13" ht="16.5" customHeight="1">
      <c r="A207" s="731">
        <v>198</v>
      </c>
      <c r="B207" s="683"/>
      <c r="C207" s="683"/>
      <c r="D207" s="684" t="s">
        <v>23</v>
      </c>
      <c r="E207" s="685" t="s">
        <v>63</v>
      </c>
      <c r="F207" s="686" t="s">
        <v>2146</v>
      </c>
      <c r="G207" s="687"/>
      <c r="H207" s="687"/>
      <c r="I207" s="706" t="s">
        <v>11</v>
      </c>
      <c r="J207" s="689"/>
      <c r="K207" s="711" t="s">
        <v>2855</v>
      </c>
      <c r="L207" s="692" t="s">
        <v>2856</v>
      </c>
      <c r="M207" s="744"/>
    </row>
    <row r="208" spans="1:13" ht="16.5" customHeight="1">
      <c r="A208" s="731">
        <v>199</v>
      </c>
      <c r="B208" s="683"/>
      <c r="C208" s="683"/>
      <c r="D208" s="684" t="s">
        <v>23</v>
      </c>
      <c r="E208" s="685" t="s">
        <v>284</v>
      </c>
      <c r="F208" s="686" t="s">
        <v>994</v>
      </c>
      <c r="G208" s="687"/>
      <c r="H208" s="687"/>
      <c r="I208" s="706" t="s">
        <v>11</v>
      </c>
      <c r="J208" s="689"/>
      <c r="K208" s="687"/>
      <c r="L208" s="712" t="s">
        <v>2857</v>
      </c>
      <c r="M208" s="745"/>
    </row>
    <row r="209" spans="1:13" ht="16.5" customHeight="1">
      <c r="A209" s="731">
        <v>200</v>
      </c>
      <c r="B209" s="683"/>
      <c r="C209" s="683"/>
      <c r="D209" s="684" t="s">
        <v>23</v>
      </c>
      <c r="E209" s="685" t="s">
        <v>284</v>
      </c>
      <c r="F209" s="686" t="s">
        <v>995</v>
      </c>
      <c r="G209" s="713" t="s">
        <v>1880</v>
      </c>
      <c r="H209" s="713" t="s">
        <v>1880</v>
      </c>
      <c r="I209" s="706" t="s">
        <v>11</v>
      </c>
      <c r="J209" s="689"/>
      <c r="K209" s="687"/>
      <c r="L209" s="862" t="s">
        <v>1716</v>
      </c>
      <c r="M209" s="745"/>
    </row>
    <row r="210" spans="1:13" ht="16.5" customHeight="1">
      <c r="A210" s="731">
        <v>201</v>
      </c>
      <c r="B210" s="683"/>
      <c r="C210" s="683"/>
      <c r="D210" s="684" t="s">
        <v>23</v>
      </c>
      <c r="E210" s="685" t="s">
        <v>284</v>
      </c>
      <c r="F210" s="686" t="s">
        <v>1188</v>
      </c>
      <c r="G210" s="702" t="s">
        <v>1875</v>
      </c>
      <c r="H210" s="702" t="s">
        <v>1875</v>
      </c>
      <c r="I210" s="706" t="s">
        <v>11</v>
      </c>
      <c r="J210" s="689"/>
      <c r="K210" s="687"/>
      <c r="L210" s="862"/>
      <c r="M210" s="745"/>
    </row>
    <row r="211" spans="1:13" ht="16.5" customHeight="1">
      <c r="A211" s="731">
        <v>202</v>
      </c>
      <c r="B211" s="683"/>
      <c r="C211" s="683"/>
      <c r="D211" s="684" t="s">
        <v>23</v>
      </c>
      <c r="E211" s="685" t="s">
        <v>284</v>
      </c>
      <c r="F211" s="686" t="s">
        <v>1189</v>
      </c>
      <c r="G211" s="702" t="s">
        <v>2858</v>
      </c>
      <c r="H211" s="702" t="s">
        <v>2858</v>
      </c>
      <c r="I211" s="706" t="s">
        <v>11</v>
      </c>
      <c r="J211" s="689"/>
      <c r="K211" s="687"/>
      <c r="L211" s="862"/>
      <c r="M211" s="745"/>
    </row>
    <row r="212" spans="1:13" ht="16.5" customHeight="1">
      <c r="A212" s="731">
        <v>203</v>
      </c>
      <c r="B212" s="683"/>
      <c r="C212" s="683"/>
      <c r="D212" s="684" t="s">
        <v>23</v>
      </c>
      <c r="E212" s="685" t="s">
        <v>284</v>
      </c>
      <c r="F212" s="686" t="s">
        <v>1190</v>
      </c>
      <c r="G212" s="702" t="s">
        <v>1881</v>
      </c>
      <c r="H212" s="702" t="s">
        <v>1881</v>
      </c>
      <c r="I212" s="706" t="s">
        <v>11</v>
      </c>
      <c r="J212" s="689"/>
      <c r="K212" s="687"/>
      <c r="L212" s="862"/>
      <c r="M212" s="745"/>
    </row>
    <row r="213" spans="1:13" ht="16.5" customHeight="1">
      <c r="A213" s="731">
        <v>204</v>
      </c>
      <c r="B213" s="683"/>
      <c r="C213" s="683"/>
      <c r="D213" s="684" t="s">
        <v>23</v>
      </c>
      <c r="E213" s="685" t="s">
        <v>284</v>
      </c>
      <c r="F213" s="686" t="s">
        <v>1191</v>
      </c>
      <c r="G213" s="702" t="s">
        <v>1882</v>
      </c>
      <c r="H213" s="702" t="s">
        <v>1882</v>
      </c>
      <c r="I213" s="706" t="s">
        <v>11</v>
      </c>
      <c r="J213" s="689"/>
      <c r="K213" s="687"/>
      <c r="L213" s="862"/>
      <c r="M213" s="745"/>
    </row>
    <row r="214" spans="1:13" ht="16.5" customHeight="1">
      <c r="A214" s="731">
        <v>205</v>
      </c>
      <c r="B214" s="683"/>
      <c r="C214" s="683"/>
      <c r="D214" s="684" t="s">
        <v>23</v>
      </c>
      <c r="E214" s="685" t="s">
        <v>284</v>
      </c>
      <c r="F214" s="686" t="s">
        <v>1192</v>
      </c>
      <c r="G214" s="713" t="s">
        <v>1883</v>
      </c>
      <c r="H214" s="713" t="s">
        <v>1883</v>
      </c>
      <c r="I214" s="706" t="s">
        <v>11</v>
      </c>
      <c r="J214" s="689"/>
      <c r="K214" s="687"/>
      <c r="L214" s="862"/>
      <c r="M214" s="745"/>
    </row>
    <row r="215" spans="1:13" ht="16.5" customHeight="1">
      <c r="A215" s="731">
        <v>206</v>
      </c>
      <c r="B215" s="683"/>
      <c r="C215" s="683"/>
      <c r="D215" s="684" t="s">
        <v>23</v>
      </c>
      <c r="E215" s="685" t="s">
        <v>284</v>
      </c>
      <c r="F215" s="686" t="s">
        <v>1193</v>
      </c>
      <c r="G215" s="713" t="s">
        <v>1880</v>
      </c>
      <c r="H215" s="713" t="s">
        <v>1880</v>
      </c>
      <c r="I215" s="706" t="s">
        <v>11</v>
      </c>
      <c r="J215" s="689"/>
      <c r="K215" s="687"/>
      <c r="L215" s="862"/>
      <c r="M215" s="745"/>
    </row>
    <row r="216" spans="1:13" ht="16.5" customHeight="1">
      <c r="A216" s="731">
        <v>207</v>
      </c>
      <c r="B216" s="683"/>
      <c r="C216" s="683"/>
      <c r="D216" s="684" t="s">
        <v>23</v>
      </c>
      <c r="E216" s="685" t="s">
        <v>284</v>
      </c>
      <c r="F216" s="686" t="s">
        <v>1893</v>
      </c>
      <c r="G216" s="714" t="s">
        <v>3242</v>
      </c>
      <c r="H216" s="714" t="s">
        <v>3242</v>
      </c>
      <c r="I216" s="715" t="s">
        <v>10</v>
      </c>
      <c r="J216" s="689"/>
      <c r="K216" s="687"/>
      <c r="L216" s="862"/>
      <c r="M216" s="745"/>
    </row>
    <row r="217" spans="1:13" ht="16.5" customHeight="1">
      <c r="A217" s="731">
        <v>208</v>
      </c>
      <c r="B217" s="683"/>
      <c r="C217" s="683"/>
      <c r="D217" s="684" t="s">
        <v>23</v>
      </c>
      <c r="E217" s="685" t="s">
        <v>284</v>
      </c>
      <c r="F217" s="686" t="s">
        <v>1194</v>
      </c>
      <c r="G217" s="702" t="s">
        <v>1873</v>
      </c>
      <c r="H217" s="702" t="s">
        <v>1873</v>
      </c>
      <c r="I217" s="706" t="s">
        <v>11</v>
      </c>
      <c r="J217" s="689"/>
      <c r="K217" s="687"/>
      <c r="L217" s="862"/>
      <c r="M217" s="745"/>
    </row>
    <row r="218" spans="1:13" ht="16.5" customHeight="1">
      <c r="A218" s="731">
        <v>209</v>
      </c>
      <c r="B218" s="683"/>
      <c r="C218" s="683"/>
      <c r="D218" s="684" t="s">
        <v>23</v>
      </c>
      <c r="E218" s="685" t="s">
        <v>284</v>
      </c>
      <c r="F218" s="686" t="s">
        <v>1195</v>
      </c>
      <c r="G218" s="702" t="s">
        <v>2780</v>
      </c>
      <c r="H218" s="702" t="s">
        <v>2780</v>
      </c>
      <c r="I218" s="706" t="s">
        <v>11</v>
      </c>
      <c r="J218" s="689"/>
      <c r="K218" s="687"/>
      <c r="L218" s="862"/>
      <c r="M218" s="745"/>
    </row>
    <row r="219" spans="1:13" ht="16.5" customHeight="1">
      <c r="A219" s="731">
        <v>210</v>
      </c>
      <c r="B219" s="683"/>
      <c r="C219" s="683"/>
      <c r="D219" s="684" t="s">
        <v>23</v>
      </c>
      <c r="E219" s="685" t="s">
        <v>284</v>
      </c>
      <c r="F219" s="686" t="s">
        <v>1196</v>
      </c>
      <c r="G219" s="705" t="s">
        <v>1874</v>
      </c>
      <c r="H219" s="705" t="s">
        <v>1874</v>
      </c>
      <c r="I219" s="706" t="s">
        <v>11</v>
      </c>
      <c r="J219" s="689"/>
      <c r="K219" s="687"/>
      <c r="L219" s="862"/>
      <c r="M219" s="745"/>
    </row>
    <row r="220" spans="1:13" ht="16.5" customHeight="1">
      <c r="A220" s="731">
        <v>211</v>
      </c>
      <c r="B220" s="683"/>
      <c r="C220" s="683"/>
      <c r="D220" s="684" t="s">
        <v>23</v>
      </c>
      <c r="E220" s="685" t="s">
        <v>284</v>
      </c>
      <c r="F220" s="686" t="s">
        <v>1197</v>
      </c>
      <c r="G220" s="705" t="s">
        <v>1872</v>
      </c>
      <c r="H220" s="705" t="s">
        <v>1872</v>
      </c>
      <c r="I220" s="706" t="s">
        <v>11</v>
      </c>
      <c r="J220" s="689"/>
      <c r="K220" s="687"/>
      <c r="L220" s="862"/>
      <c r="M220" s="745"/>
    </row>
    <row r="221" spans="1:13" ht="16.5" customHeight="1">
      <c r="A221" s="731">
        <v>212</v>
      </c>
      <c r="B221" s="683"/>
      <c r="C221" s="683"/>
      <c r="D221" s="684" t="s">
        <v>23</v>
      </c>
      <c r="E221" s="685" t="s">
        <v>284</v>
      </c>
      <c r="F221" s="686" t="s">
        <v>1198</v>
      </c>
      <c r="G221" s="705" t="s">
        <v>2780</v>
      </c>
      <c r="H221" s="705" t="s">
        <v>2780</v>
      </c>
      <c r="I221" s="706" t="s">
        <v>11</v>
      </c>
      <c r="J221" s="689"/>
      <c r="K221" s="687"/>
      <c r="L221" s="862"/>
      <c r="M221" s="745"/>
    </row>
    <row r="222" spans="1:13" ht="16.5" customHeight="1">
      <c r="A222" s="731">
        <v>213</v>
      </c>
      <c r="B222" s="683"/>
      <c r="C222" s="683"/>
      <c r="D222" s="684" t="s">
        <v>23</v>
      </c>
      <c r="E222" s="685" t="s">
        <v>284</v>
      </c>
      <c r="F222" s="686" t="s">
        <v>1199</v>
      </c>
      <c r="G222" s="705" t="s">
        <v>1874</v>
      </c>
      <c r="H222" s="705" t="s">
        <v>1874</v>
      </c>
      <c r="I222" s="706" t="s">
        <v>11</v>
      </c>
      <c r="J222" s="689"/>
      <c r="K222" s="687"/>
      <c r="L222" s="862"/>
      <c r="M222" s="745"/>
    </row>
    <row r="223" spans="1:13" ht="16.5" customHeight="1">
      <c r="A223" s="731">
        <v>214</v>
      </c>
      <c r="B223" s="683"/>
      <c r="C223" s="683"/>
      <c r="D223" s="684" t="s">
        <v>23</v>
      </c>
      <c r="E223" s="685" t="s">
        <v>284</v>
      </c>
      <c r="F223" s="686" t="s">
        <v>1200</v>
      </c>
      <c r="G223" s="705" t="s">
        <v>1872</v>
      </c>
      <c r="H223" s="705" t="s">
        <v>1872</v>
      </c>
      <c r="I223" s="706" t="s">
        <v>11</v>
      </c>
      <c r="J223" s="689"/>
      <c r="K223" s="687"/>
      <c r="L223" s="862"/>
      <c r="M223" s="745"/>
    </row>
    <row r="224" spans="1:13" ht="16.5" customHeight="1">
      <c r="A224" s="731">
        <v>215</v>
      </c>
      <c r="B224" s="683"/>
      <c r="C224" s="683"/>
      <c r="D224" s="684" t="s">
        <v>23</v>
      </c>
      <c r="E224" s="685" t="s">
        <v>284</v>
      </c>
      <c r="F224" s="686" t="s">
        <v>1201</v>
      </c>
      <c r="G224" s="705" t="s">
        <v>2780</v>
      </c>
      <c r="H224" s="705" t="s">
        <v>2780</v>
      </c>
      <c r="I224" s="706" t="s">
        <v>11</v>
      </c>
      <c r="J224" s="689"/>
      <c r="K224" s="687"/>
      <c r="L224" s="862"/>
      <c r="M224" s="745"/>
    </row>
    <row r="225" spans="1:13" ht="16.5" customHeight="1">
      <c r="A225" s="731">
        <v>216</v>
      </c>
      <c r="B225" s="683"/>
      <c r="C225" s="683"/>
      <c r="D225" s="684" t="s">
        <v>23</v>
      </c>
      <c r="E225" s="685" t="s">
        <v>284</v>
      </c>
      <c r="F225" s="686" t="s">
        <v>1202</v>
      </c>
      <c r="G225" s="705" t="s">
        <v>1884</v>
      </c>
      <c r="H225" s="705" t="s">
        <v>1884</v>
      </c>
      <c r="I225" s="706" t="s">
        <v>11</v>
      </c>
      <c r="J225" s="689"/>
      <c r="K225" s="687"/>
      <c r="L225" s="862"/>
      <c r="M225" s="745"/>
    </row>
    <row r="226" spans="1:13" ht="16.5" customHeight="1">
      <c r="A226" s="731">
        <v>217</v>
      </c>
      <c r="B226" s="683"/>
      <c r="C226" s="683"/>
      <c r="D226" s="684" t="s">
        <v>23</v>
      </c>
      <c r="E226" s="685" t="s">
        <v>284</v>
      </c>
      <c r="F226" s="686" t="s">
        <v>1203</v>
      </c>
      <c r="G226" s="705" t="s">
        <v>1874</v>
      </c>
      <c r="H226" s="705" t="s">
        <v>1874</v>
      </c>
      <c r="I226" s="706" t="s">
        <v>11</v>
      </c>
      <c r="J226" s="689"/>
      <c r="K226" s="687"/>
      <c r="L226" s="862"/>
      <c r="M226" s="745"/>
    </row>
    <row r="227" spans="1:13" ht="16.5" customHeight="1">
      <c r="A227" s="731">
        <v>218</v>
      </c>
      <c r="B227" s="683"/>
      <c r="C227" s="683"/>
      <c r="D227" s="684" t="s">
        <v>23</v>
      </c>
      <c r="E227" s="685" t="s">
        <v>284</v>
      </c>
      <c r="F227" s="686" t="s">
        <v>1204</v>
      </c>
      <c r="G227" s="704" t="s">
        <v>3259</v>
      </c>
      <c r="H227" s="704" t="s">
        <v>3259</v>
      </c>
      <c r="I227" s="706" t="s">
        <v>11</v>
      </c>
      <c r="J227" s="689"/>
      <c r="K227" s="687"/>
      <c r="L227" s="862"/>
      <c r="M227" s="745"/>
    </row>
    <row r="228" spans="1:13" ht="16.5" customHeight="1">
      <c r="A228" s="731">
        <v>219</v>
      </c>
      <c r="B228" s="683"/>
      <c r="C228" s="683"/>
      <c r="D228" s="684" t="s">
        <v>23</v>
      </c>
      <c r="E228" s="685" t="s">
        <v>284</v>
      </c>
      <c r="F228" s="686" t="s">
        <v>1205</v>
      </c>
      <c r="G228" s="705" t="s">
        <v>1885</v>
      </c>
      <c r="H228" s="705" t="s">
        <v>1885</v>
      </c>
      <c r="I228" s="706" t="s">
        <v>11</v>
      </c>
      <c r="J228" s="689"/>
      <c r="K228" s="687"/>
      <c r="L228" s="862"/>
      <c r="M228" s="745"/>
    </row>
    <row r="229" spans="1:13" ht="16.5" customHeight="1">
      <c r="A229" s="731">
        <v>220</v>
      </c>
      <c r="B229" s="683"/>
      <c r="C229" s="683"/>
      <c r="D229" s="684" t="s">
        <v>23</v>
      </c>
      <c r="E229" s="685" t="s">
        <v>284</v>
      </c>
      <c r="F229" s="686" t="s">
        <v>1206</v>
      </c>
      <c r="G229" s="705" t="s">
        <v>1886</v>
      </c>
      <c r="H229" s="705" t="s">
        <v>1886</v>
      </c>
      <c r="I229" s="706" t="s">
        <v>11</v>
      </c>
      <c r="J229" s="689"/>
      <c r="K229" s="687"/>
      <c r="L229" s="862"/>
      <c r="M229" s="745"/>
    </row>
    <row r="230" spans="1:13" ht="16.5" customHeight="1">
      <c r="A230" s="731">
        <v>221</v>
      </c>
      <c r="B230" s="683"/>
      <c r="C230" s="683"/>
      <c r="D230" s="684" t="s">
        <v>23</v>
      </c>
      <c r="E230" s="685" t="s">
        <v>284</v>
      </c>
      <c r="F230" s="686" t="s">
        <v>1207</v>
      </c>
      <c r="G230" s="705" t="s">
        <v>2859</v>
      </c>
      <c r="H230" s="705" t="s">
        <v>2859</v>
      </c>
      <c r="I230" s="706" t="s">
        <v>11</v>
      </c>
      <c r="J230" s="689"/>
      <c r="K230" s="687"/>
      <c r="L230" s="862"/>
      <c r="M230" s="745"/>
    </row>
    <row r="231" spans="1:13" ht="16.5" customHeight="1">
      <c r="A231" s="731">
        <v>222</v>
      </c>
      <c r="B231" s="683"/>
      <c r="C231" s="683"/>
      <c r="D231" s="684" t="s">
        <v>23</v>
      </c>
      <c r="E231" s="685" t="s">
        <v>284</v>
      </c>
      <c r="F231" s="686" t="s">
        <v>1208</v>
      </c>
      <c r="G231" s="705" t="s">
        <v>2860</v>
      </c>
      <c r="H231" s="705" t="s">
        <v>2860</v>
      </c>
      <c r="I231" s="706" t="s">
        <v>11</v>
      </c>
      <c r="J231" s="689"/>
      <c r="K231" s="687"/>
      <c r="L231" s="862"/>
      <c r="M231" s="745"/>
    </row>
    <row r="232" spans="1:13" ht="16.5" customHeight="1">
      <c r="A232" s="731">
        <v>223</v>
      </c>
      <c r="B232" s="683"/>
      <c r="C232" s="683"/>
      <c r="D232" s="684" t="s">
        <v>23</v>
      </c>
      <c r="E232" s="685" t="s">
        <v>284</v>
      </c>
      <c r="F232" s="686" t="s">
        <v>1209</v>
      </c>
      <c r="G232" s="705" t="s">
        <v>1886</v>
      </c>
      <c r="H232" s="705" t="s">
        <v>1886</v>
      </c>
      <c r="I232" s="706" t="s">
        <v>11</v>
      </c>
      <c r="J232" s="689"/>
      <c r="K232" s="687"/>
      <c r="L232" s="862"/>
      <c r="M232" s="745"/>
    </row>
    <row r="233" spans="1:13" ht="16.5" customHeight="1">
      <c r="A233" s="731">
        <v>224</v>
      </c>
      <c r="B233" s="683"/>
      <c r="C233" s="683"/>
      <c r="D233" s="684" t="s">
        <v>23</v>
      </c>
      <c r="E233" s="685" t="s">
        <v>284</v>
      </c>
      <c r="F233" s="686" t="s">
        <v>1210</v>
      </c>
      <c r="G233" s="705" t="s">
        <v>1877</v>
      </c>
      <c r="H233" s="705" t="s">
        <v>1877</v>
      </c>
      <c r="I233" s="706" t="s">
        <v>11</v>
      </c>
      <c r="J233" s="689"/>
      <c r="K233" s="687"/>
      <c r="L233" s="862"/>
      <c r="M233" s="745"/>
    </row>
    <row r="234" spans="1:13" ht="16.5" customHeight="1">
      <c r="A234" s="731">
        <v>225</v>
      </c>
      <c r="B234" s="683"/>
      <c r="C234" s="683"/>
      <c r="D234" s="684" t="s">
        <v>23</v>
      </c>
      <c r="E234" s="685" t="s">
        <v>284</v>
      </c>
      <c r="F234" s="686" t="s">
        <v>1211</v>
      </c>
      <c r="G234" s="705" t="s">
        <v>2780</v>
      </c>
      <c r="H234" s="705" t="s">
        <v>2780</v>
      </c>
      <c r="I234" s="706" t="s">
        <v>11</v>
      </c>
      <c r="J234" s="689"/>
      <c r="K234" s="687"/>
      <c r="L234" s="862"/>
      <c r="M234" s="745"/>
    </row>
    <row r="235" spans="1:13" ht="16.5" customHeight="1">
      <c r="A235" s="731">
        <v>226</v>
      </c>
      <c r="B235" s="683"/>
      <c r="C235" s="683"/>
      <c r="D235" s="684" t="s">
        <v>23</v>
      </c>
      <c r="E235" s="685" t="s">
        <v>284</v>
      </c>
      <c r="F235" s="686" t="s">
        <v>2861</v>
      </c>
      <c r="G235" s="716" t="s">
        <v>3241</v>
      </c>
      <c r="H235" s="716" t="s">
        <v>3241</v>
      </c>
      <c r="I235" s="715" t="s">
        <v>10</v>
      </c>
      <c r="J235" s="689"/>
      <c r="K235" s="687"/>
      <c r="L235" s="862"/>
      <c r="M235" s="745"/>
    </row>
    <row r="236" spans="1:13" ht="16.5" customHeight="1">
      <c r="A236" s="731">
        <v>227</v>
      </c>
      <c r="B236" s="683"/>
      <c r="C236" s="683"/>
      <c r="D236" s="684" t="s">
        <v>23</v>
      </c>
      <c r="E236" s="685" t="s">
        <v>285</v>
      </c>
      <c r="F236" s="686" t="s">
        <v>1854</v>
      </c>
      <c r="G236" s="687"/>
      <c r="H236" s="687"/>
      <c r="I236" s="706" t="s">
        <v>11</v>
      </c>
      <c r="J236" s="689"/>
      <c r="K236" s="687"/>
      <c r="L236" s="717" t="s">
        <v>2956</v>
      </c>
      <c r="M236" s="746" t="s">
        <v>2957</v>
      </c>
    </row>
    <row r="237" spans="1:13" s="638" customFormat="1" ht="16.5" customHeight="1">
      <c r="A237" s="731">
        <v>228</v>
      </c>
      <c r="B237" s="683"/>
      <c r="C237" s="683"/>
      <c r="D237" s="684" t="s">
        <v>23</v>
      </c>
      <c r="E237" s="685" t="s">
        <v>285</v>
      </c>
      <c r="F237" s="718" t="s">
        <v>1796</v>
      </c>
      <c r="G237" s="705" t="s">
        <v>1939</v>
      </c>
      <c r="H237" s="705" t="s">
        <v>1939</v>
      </c>
      <c r="I237" s="706" t="s">
        <v>11</v>
      </c>
      <c r="J237" s="719"/>
      <c r="K237" s="720"/>
      <c r="L237" s="868" t="s">
        <v>1824</v>
      </c>
      <c r="M237" s="747"/>
    </row>
    <row r="238" spans="1:13" s="638" customFormat="1" ht="16.5" customHeight="1">
      <c r="A238" s="731">
        <v>229</v>
      </c>
      <c r="B238" s="683"/>
      <c r="C238" s="683"/>
      <c r="D238" s="684" t="s">
        <v>23</v>
      </c>
      <c r="E238" s="685" t="s">
        <v>285</v>
      </c>
      <c r="F238" s="718" t="s">
        <v>2862</v>
      </c>
      <c r="G238" s="705" t="s">
        <v>1940</v>
      </c>
      <c r="H238" s="705" t="s">
        <v>1940</v>
      </c>
      <c r="I238" s="706" t="s">
        <v>11</v>
      </c>
      <c r="J238" s="719"/>
      <c r="K238" s="720"/>
      <c r="L238" s="868"/>
      <c r="M238" s="747"/>
    </row>
    <row r="239" spans="1:13" s="638" customFormat="1" ht="16.5" customHeight="1">
      <c r="A239" s="731">
        <v>230</v>
      </c>
      <c r="B239" s="683"/>
      <c r="C239" s="683"/>
      <c r="D239" s="684" t="s">
        <v>23</v>
      </c>
      <c r="E239" s="685" t="s">
        <v>285</v>
      </c>
      <c r="F239" s="718" t="s">
        <v>2863</v>
      </c>
      <c r="G239" s="705" t="s">
        <v>1941</v>
      </c>
      <c r="H239" s="705" t="s">
        <v>1941</v>
      </c>
      <c r="I239" s="706" t="s">
        <v>11</v>
      </c>
      <c r="J239" s="719"/>
      <c r="K239" s="720"/>
      <c r="L239" s="721" t="s">
        <v>2864</v>
      </c>
      <c r="M239" s="747"/>
    </row>
    <row r="240" spans="1:13" s="638" customFormat="1" ht="16.5" customHeight="1">
      <c r="A240" s="731">
        <v>231</v>
      </c>
      <c r="B240" s="683"/>
      <c r="C240" s="683"/>
      <c r="D240" s="684" t="s">
        <v>23</v>
      </c>
      <c r="E240" s="685" t="s">
        <v>285</v>
      </c>
      <c r="F240" s="718" t="s">
        <v>2321</v>
      </c>
      <c r="G240" s="703" t="s">
        <v>2320</v>
      </c>
      <c r="H240" s="703" t="s">
        <v>2320</v>
      </c>
      <c r="I240" s="706" t="s">
        <v>11</v>
      </c>
      <c r="J240" s="719"/>
      <c r="K240" s="720"/>
      <c r="L240" s="721" t="s">
        <v>2865</v>
      </c>
      <c r="M240" s="747"/>
    </row>
    <row r="241" spans="1:13" s="638" customFormat="1" ht="16.5" customHeight="1">
      <c r="A241" s="731">
        <v>232</v>
      </c>
      <c r="B241" s="683"/>
      <c r="C241" s="683"/>
      <c r="D241" s="684" t="s">
        <v>23</v>
      </c>
      <c r="E241" s="685" t="s">
        <v>285</v>
      </c>
      <c r="F241" s="718" t="s">
        <v>1797</v>
      </c>
      <c r="G241" s="703" t="s">
        <v>2866</v>
      </c>
      <c r="H241" s="703" t="s">
        <v>2866</v>
      </c>
      <c r="I241" s="706" t="s">
        <v>11</v>
      </c>
      <c r="J241" s="719"/>
      <c r="K241" s="720"/>
      <c r="L241" s="721" t="s">
        <v>2867</v>
      </c>
      <c r="M241" s="747"/>
    </row>
    <row r="242" spans="1:13" s="638" customFormat="1" ht="16.5" customHeight="1">
      <c r="A242" s="731">
        <v>233</v>
      </c>
      <c r="B242" s="683"/>
      <c r="C242" s="683"/>
      <c r="D242" s="684" t="s">
        <v>23</v>
      </c>
      <c r="E242" s="685" t="s">
        <v>285</v>
      </c>
      <c r="F242" s="718" t="s">
        <v>2994</v>
      </c>
      <c r="G242" s="704" t="s">
        <v>3069</v>
      </c>
      <c r="H242" s="704" t="s">
        <v>3069</v>
      </c>
      <c r="I242" s="706" t="s">
        <v>11</v>
      </c>
      <c r="J242" s="719"/>
      <c r="K242" s="720"/>
      <c r="L242" s="721" t="s">
        <v>1809</v>
      </c>
      <c r="M242" s="747"/>
    </row>
    <row r="243" spans="1:13" s="638" customFormat="1" ht="16.5" customHeight="1">
      <c r="A243" s="731">
        <v>234</v>
      </c>
      <c r="B243" s="683"/>
      <c r="C243" s="683"/>
      <c r="D243" s="684" t="s">
        <v>23</v>
      </c>
      <c r="E243" s="685" t="s">
        <v>285</v>
      </c>
      <c r="F243" s="718" t="s">
        <v>2868</v>
      </c>
      <c r="G243" s="703" t="s">
        <v>2869</v>
      </c>
      <c r="H243" s="703" t="s">
        <v>2869</v>
      </c>
      <c r="I243" s="706" t="s">
        <v>11</v>
      </c>
      <c r="J243" s="719"/>
      <c r="K243" s="720"/>
      <c r="L243" s="721" t="s">
        <v>1810</v>
      </c>
      <c r="M243" s="747"/>
    </row>
    <row r="244" spans="1:13" s="638" customFormat="1" ht="16.5" customHeight="1">
      <c r="A244" s="731">
        <v>235</v>
      </c>
      <c r="B244" s="683"/>
      <c r="C244" s="683"/>
      <c r="D244" s="684" t="s">
        <v>23</v>
      </c>
      <c r="E244" s="685" t="s">
        <v>285</v>
      </c>
      <c r="F244" s="718" t="s">
        <v>1798</v>
      </c>
      <c r="G244" s="704" t="s">
        <v>2964</v>
      </c>
      <c r="H244" s="704" t="s">
        <v>2964</v>
      </c>
      <c r="I244" s="706" t="s">
        <v>11</v>
      </c>
      <c r="J244" s="702"/>
      <c r="K244" s="720"/>
      <c r="L244" s="721" t="s">
        <v>2870</v>
      </c>
      <c r="M244" s="747"/>
    </row>
    <row r="245" spans="1:13" s="638" customFormat="1" ht="16.5" customHeight="1">
      <c r="A245" s="731">
        <v>236</v>
      </c>
      <c r="B245" s="683"/>
      <c r="C245" s="683"/>
      <c r="D245" s="684" t="s">
        <v>23</v>
      </c>
      <c r="E245" s="685" t="s">
        <v>285</v>
      </c>
      <c r="F245" s="718" t="s">
        <v>1799</v>
      </c>
      <c r="G245" s="704" t="s">
        <v>2965</v>
      </c>
      <c r="H245" s="704" t="s">
        <v>2965</v>
      </c>
      <c r="I245" s="706" t="s">
        <v>11</v>
      </c>
      <c r="J245" s="719"/>
      <c r="K245" s="720"/>
      <c r="L245" s="721" t="s">
        <v>1811</v>
      </c>
      <c r="M245" s="747"/>
    </row>
    <row r="246" spans="1:13" s="638" customFormat="1" ht="16.5" customHeight="1">
      <c r="A246" s="731">
        <v>237</v>
      </c>
      <c r="B246" s="683"/>
      <c r="C246" s="683"/>
      <c r="D246" s="684" t="s">
        <v>23</v>
      </c>
      <c r="E246" s="685" t="s">
        <v>285</v>
      </c>
      <c r="F246" s="718" t="s">
        <v>1800</v>
      </c>
      <c r="G246" s="703" t="s">
        <v>1936</v>
      </c>
      <c r="H246" s="703" t="s">
        <v>1936</v>
      </c>
      <c r="I246" s="706" t="s">
        <v>11</v>
      </c>
      <c r="J246" s="719"/>
      <c r="K246" s="720"/>
      <c r="L246" s="721" t="s">
        <v>1812</v>
      </c>
      <c r="M246" s="747"/>
    </row>
    <row r="247" spans="1:13" s="638" customFormat="1" ht="16.5" customHeight="1">
      <c r="A247" s="731">
        <v>238</v>
      </c>
      <c r="B247" s="683"/>
      <c r="C247" s="683"/>
      <c r="D247" s="684" t="s">
        <v>23</v>
      </c>
      <c r="E247" s="685" t="s">
        <v>285</v>
      </c>
      <c r="F247" s="718" t="s">
        <v>2871</v>
      </c>
      <c r="G247" s="704" t="s">
        <v>2966</v>
      </c>
      <c r="H247" s="704" t="s">
        <v>2966</v>
      </c>
      <c r="I247" s="706" t="s">
        <v>11</v>
      </c>
      <c r="J247" s="719"/>
      <c r="K247" s="720"/>
      <c r="L247" s="721" t="s">
        <v>1813</v>
      </c>
      <c r="M247" s="747"/>
    </row>
    <row r="248" spans="1:13" s="638" customFormat="1" ht="16.5" customHeight="1">
      <c r="A248" s="731">
        <v>239</v>
      </c>
      <c r="B248" s="683"/>
      <c r="C248" s="683"/>
      <c r="D248" s="684" t="s">
        <v>23</v>
      </c>
      <c r="E248" s="685" t="s">
        <v>285</v>
      </c>
      <c r="F248" s="718" t="s">
        <v>1801</v>
      </c>
      <c r="G248" s="704" t="s">
        <v>2967</v>
      </c>
      <c r="H248" s="704" t="s">
        <v>2967</v>
      </c>
      <c r="I248" s="706" t="s">
        <v>11</v>
      </c>
      <c r="J248" s="719"/>
      <c r="K248" s="720"/>
      <c r="L248" s="721" t="s">
        <v>2872</v>
      </c>
      <c r="M248" s="747"/>
    </row>
    <row r="249" spans="1:13" s="638" customFormat="1" ht="16.5" customHeight="1">
      <c r="A249" s="731">
        <v>240</v>
      </c>
      <c r="B249" s="683"/>
      <c r="C249" s="683"/>
      <c r="D249" s="684" t="s">
        <v>23</v>
      </c>
      <c r="E249" s="685" t="s">
        <v>285</v>
      </c>
      <c r="F249" s="718" t="s">
        <v>2873</v>
      </c>
      <c r="G249" s="703" t="s">
        <v>2968</v>
      </c>
      <c r="H249" s="703" t="s">
        <v>2968</v>
      </c>
      <c r="I249" s="706" t="s">
        <v>11</v>
      </c>
      <c r="J249" s="719"/>
      <c r="K249" s="720"/>
      <c r="L249" s="721" t="s">
        <v>2874</v>
      </c>
      <c r="M249" s="747"/>
    </row>
    <row r="250" spans="1:13" s="638" customFormat="1" ht="16.5" customHeight="1">
      <c r="A250" s="731">
        <v>241</v>
      </c>
      <c r="B250" s="683"/>
      <c r="C250" s="683"/>
      <c r="D250" s="684" t="s">
        <v>23</v>
      </c>
      <c r="E250" s="685" t="s">
        <v>285</v>
      </c>
      <c r="F250" s="718" t="s">
        <v>1802</v>
      </c>
      <c r="G250" s="703" t="s">
        <v>2969</v>
      </c>
      <c r="H250" s="703" t="s">
        <v>2969</v>
      </c>
      <c r="I250" s="706" t="s">
        <v>11</v>
      </c>
      <c r="J250" s="719"/>
      <c r="K250" s="720"/>
      <c r="L250" s="721" t="s">
        <v>1814</v>
      </c>
      <c r="M250" s="747"/>
    </row>
    <row r="251" spans="1:13" s="638" customFormat="1" ht="16.5" customHeight="1">
      <c r="A251" s="731">
        <v>242</v>
      </c>
      <c r="B251" s="683"/>
      <c r="C251" s="683"/>
      <c r="D251" s="684" t="s">
        <v>23</v>
      </c>
      <c r="E251" s="685" t="s">
        <v>285</v>
      </c>
      <c r="F251" s="718" t="s">
        <v>1803</v>
      </c>
      <c r="G251" s="703" t="s">
        <v>1937</v>
      </c>
      <c r="H251" s="703" t="s">
        <v>1937</v>
      </c>
      <c r="I251" s="706" t="s">
        <v>11</v>
      </c>
      <c r="J251" s="719"/>
      <c r="K251" s="720"/>
      <c r="L251" s="721" t="s">
        <v>1815</v>
      </c>
      <c r="M251" s="747"/>
    </row>
    <row r="252" spans="1:13" s="638" customFormat="1" ht="16.5" customHeight="1">
      <c r="A252" s="731">
        <v>243</v>
      </c>
      <c r="B252" s="683"/>
      <c r="C252" s="683"/>
      <c r="D252" s="684" t="s">
        <v>23</v>
      </c>
      <c r="E252" s="685" t="s">
        <v>285</v>
      </c>
      <c r="F252" s="718" t="s">
        <v>1804</v>
      </c>
      <c r="G252" s="703" t="s">
        <v>2304</v>
      </c>
      <c r="H252" s="703" t="s">
        <v>2304</v>
      </c>
      <c r="I252" s="706" t="s">
        <v>11</v>
      </c>
      <c r="J252" s="719"/>
      <c r="K252" s="720"/>
      <c r="L252" s="721" t="s">
        <v>1816</v>
      </c>
      <c r="M252" s="747"/>
    </row>
    <row r="253" spans="1:13" s="638" customFormat="1" ht="16.5" customHeight="1">
      <c r="A253" s="731">
        <v>244</v>
      </c>
      <c r="B253" s="683"/>
      <c r="C253" s="683"/>
      <c r="D253" s="684" t="s">
        <v>23</v>
      </c>
      <c r="E253" s="685" t="s">
        <v>285</v>
      </c>
      <c r="F253" s="718" t="s">
        <v>1805</v>
      </c>
      <c r="G253" s="703" t="s">
        <v>1938</v>
      </c>
      <c r="H253" s="703" t="s">
        <v>1938</v>
      </c>
      <c r="I253" s="706" t="s">
        <v>11</v>
      </c>
      <c r="J253" s="719"/>
      <c r="K253" s="720"/>
      <c r="L253" s="721" t="s">
        <v>1817</v>
      </c>
      <c r="M253" s="747"/>
    </row>
    <row r="254" spans="1:13" s="638" customFormat="1" ht="16.5" customHeight="1">
      <c r="A254" s="731">
        <v>245</v>
      </c>
      <c r="B254" s="683"/>
      <c r="C254" s="683"/>
      <c r="D254" s="684" t="s">
        <v>23</v>
      </c>
      <c r="E254" s="685" t="s">
        <v>285</v>
      </c>
      <c r="F254" s="718" t="s">
        <v>1806</v>
      </c>
      <c r="G254" s="703" t="s">
        <v>2970</v>
      </c>
      <c r="H254" s="703" t="s">
        <v>2970</v>
      </c>
      <c r="I254" s="706" t="s">
        <v>11</v>
      </c>
      <c r="J254" s="719"/>
      <c r="K254" s="720"/>
      <c r="L254" s="721" t="s">
        <v>1818</v>
      </c>
      <c r="M254" s="747"/>
    </row>
    <row r="255" spans="1:13" s="638" customFormat="1" ht="16.5" customHeight="1">
      <c r="A255" s="731">
        <v>246</v>
      </c>
      <c r="B255" s="683"/>
      <c r="C255" s="683"/>
      <c r="D255" s="684" t="s">
        <v>23</v>
      </c>
      <c r="E255" s="685" t="s">
        <v>285</v>
      </c>
      <c r="F255" s="718" t="s">
        <v>1807</v>
      </c>
      <c r="G255" s="703" t="s">
        <v>1938</v>
      </c>
      <c r="H255" s="703" t="s">
        <v>1938</v>
      </c>
      <c r="I255" s="706" t="s">
        <v>11</v>
      </c>
      <c r="J255" s="719"/>
      <c r="K255" s="720"/>
      <c r="L255" s="721" t="s">
        <v>1819</v>
      </c>
      <c r="M255" s="747"/>
    </row>
    <row r="256" spans="1:13" s="638" customFormat="1" ht="16.5" customHeight="1">
      <c r="A256" s="731">
        <v>247</v>
      </c>
      <c r="B256" s="683"/>
      <c r="C256" s="683"/>
      <c r="D256" s="684" t="s">
        <v>23</v>
      </c>
      <c r="E256" s="685" t="s">
        <v>285</v>
      </c>
      <c r="F256" s="718" t="s">
        <v>2875</v>
      </c>
      <c r="G256" s="703" t="s">
        <v>2876</v>
      </c>
      <c r="H256" s="703" t="s">
        <v>2876</v>
      </c>
      <c r="I256" s="706" t="s">
        <v>11</v>
      </c>
      <c r="J256" s="719"/>
      <c r="K256" s="720"/>
      <c r="L256" s="721" t="s">
        <v>2877</v>
      </c>
      <c r="M256" s="747"/>
    </row>
    <row r="257" spans="1:13" s="638" customFormat="1" ht="16.5" customHeight="1">
      <c r="A257" s="731">
        <v>248</v>
      </c>
      <c r="B257" s="683"/>
      <c r="C257" s="683"/>
      <c r="D257" s="684" t="s">
        <v>23</v>
      </c>
      <c r="E257" s="685" t="s">
        <v>285</v>
      </c>
      <c r="F257" s="718" t="s">
        <v>1808</v>
      </c>
      <c r="G257" s="702" t="s">
        <v>2878</v>
      </c>
      <c r="H257" s="702" t="s">
        <v>2878</v>
      </c>
      <c r="I257" s="706" t="s">
        <v>11</v>
      </c>
      <c r="J257" s="719"/>
      <c r="K257" s="720"/>
      <c r="L257" s="721" t="s">
        <v>1820</v>
      </c>
      <c r="M257" s="747"/>
    </row>
    <row r="258" spans="1:13" ht="16.5" customHeight="1">
      <c r="A258" s="731">
        <v>249</v>
      </c>
      <c r="B258" s="683"/>
      <c r="C258" s="683"/>
      <c r="D258" s="684" t="s">
        <v>23</v>
      </c>
      <c r="E258" s="685" t="s">
        <v>63</v>
      </c>
      <c r="F258" s="686" t="s">
        <v>64</v>
      </c>
      <c r="G258" s="684" t="s">
        <v>65</v>
      </c>
      <c r="H258" s="684" t="s">
        <v>65</v>
      </c>
      <c r="I258" s="706" t="s">
        <v>11</v>
      </c>
      <c r="J258" s="689"/>
      <c r="K258" s="687"/>
      <c r="L258" s="692" t="s">
        <v>2879</v>
      </c>
      <c r="M258" s="736"/>
    </row>
    <row r="259" spans="1:13" ht="16.5" customHeight="1">
      <c r="A259" s="731">
        <v>250</v>
      </c>
      <c r="B259" s="683"/>
      <c r="C259" s="683"/>
      <c r="D259" s="684" t="s">
        <v>23</v>
      </c>
      <c r="E259" s="685" t="s">
        <v>63</v>
      </c>
      <c r="F259" s="686" t="s">
        <v>997</v>
      </c>
      <c r="G259" s="684" t="s">
        <v>809</v>
      </c>
      <c r="H259" s="684" t="s">
        <v>809</v>
      </c>
      <c r="I259" s="706" t="s">
        <v>11</v>
      </c>
      <c r="J259" s="689"/>
      <c r="K259" s="687"/>
      <c r="L259" s="690" t="s">
        <v>1710</v>
      </c>
      <c r="M259" s="736"/>
    </row>
    <row r="260" spans="1:13" ht="16.5" customHeight="1">
      <c r="A260" s="731">
        <v>251</v>
      </c>
      <c r="B260" s="683"/>
      <c r="C260" s="683"/>
      <c r="D260" s="684" t="s">
        <v>23</v>
      </c>
      <c r="E260" s="685" t="s">
        <v>63</v>
      </c>
      <c r="F260" s="686" t="s">
        <v>998</v>
      </c>
      <c r="G260" s="684" t="s">
        <v>811</v>
      </c>
      <c r="H260" s="684" t="s">
        <v>811</v>
      </c>
      <c r="I260" s="706" t="s">
        <v>11</v>
      </c>
      <c r="J260" s="689"/>
      <c r="K260" s="687"/>
      <c r="L260" s="692" t="s">
        <v>1794</v>
      </c>
      <c r="M260" s="736"/>
    </row>
    <row r="261" spans="1:13" ht="16.5" customHeight="1">
      <c r="A261" s="731">
        <v>252</v>
      </c>
      <c r="B261" s="683"/>
      <c r="C261" s="683"/>
      <c r="D261" s="684" t="s">
        <v>23</v>
      </c>
      <c r="E261" s="685" t="s">
        <v>63</v>
      </c>
      <c r="F261" s="686" t="s">
        <v>2101</v>
      </c>
      <c r="G261" s="684" t="s">
        <v>66</v>
      </c>
      <c r="H261" s="684" t="s">
        <v>66</v>
      </c>
      <c r="I261" s="706" t="s">
        <v>11</v>
      </c>
      <c r="J261" s="689"/>
      <c r="K261" s="687"/>
      <c r="L261" s="708" t="s">
        <v>2100</v>
      </c>
      <c r="M261" s="736"/>
    </row>
    <row r="262" spans="1:13" ht="16.5" customHeight="1">
      <c r="A262" s="731">
        <v>253</v>
      </c>
      <c r="B262" s="683"/>
      <c r="C262" s="683"/>
      <c r="D262" s="684" t="s">
        <v>23</v>
      </c>
      <c r="E262" s="685" t="s">
        <v>63</v>
      </c>
      <c r="F262" s="686" t="s">
        <v>999</v>
      </c>
      <c r="G262" s="684" t="s">
        <v>68</v>
      </c>
      <c r="H262" s="684" t="s">
        <v>68</v>
      </c>
      <c r="I262" s="706" t="s">
        <v>11</v>
      </c>
      <c r="J262" s="689"/>
      <c r="K262" s="687"/>
      <c r="L262" s="690" t="s">
        <v>1684</v>
      </c>
      <c r="M262" s="736"/>
    </row>
    <row r="263" spans="1:13" ht="16.5" customHeight="1">
      <c r="A263" s="731">
        <v>254</v>
      </c>
      <c r="B263" s="683"/>
      <c r="C263" s="683"/>
      <c r="D263" s="684" t="s">
        <v>23</v>
      </c>
      <c r="E263" s="685" t="s">
        <v>63</v>
      </c>
      <c r="F263" s="686" t="s">
        <v>1000</v>
      </c>
      <c r="G263" s="684" t="s">
        <v>69</v>
      </c>
      <c r="H263" s="684" t="s">
        <v>69</v>
      </c>
      <c r="I263" s="706" t="s">
        <v>11</v>
      </c>
      <c r="J263" s="689"/>
      <c r="K263" s="687"/>
      <c r="L263" s="722" t="s">
        <v>1709</v>
      </c>
      <c r="M263" s="736"/>
    </row>
    <row r="264" spans="1:13" ht="16.5" customHeight="1">
      <c r="A264" s="731">
        <v>255</v>
      </c>
      <c r="B264" s="683"/>
      <c r="C264" s="683"/>
      <c r="D264" s="684" t="s">
        <v>23</v>
      </c>
      <c r="E264" s="685" t="s">
        <v>63</v>
      </c>
      <c r="F264" s="686" t="s">
        <v>1001</v>
      </c>
      <c r="G264" s="684" t="s">
        <v>71</v>
      </c>
      <c r="H264" s="684" t="s">
        <v>71</v>
      </c>
      <c r="I264" s="706" t="s">
        <v>11</v>
      </c>
      <c r="J264" s="689"/>
      <c r="K264" s="687"/>
      <c r="L264" s="690" t="s">
        <v>1713</v>
      </c>
      <c r="M264" s="736"/>
    </row>
    <row r="265" spans="1:13" ht="16.5" customHeight="1">
      <c r="A265" s="731">
        <v>256</v>
      </c>
      <c r="B265" s="683"/>
      <c r="C265" s="683"/>
      <c r="D265" s="684" t="s">
        <v>23</v>
      </c>
      <c r="E265" s="685" t="s">
        <v>63</v>
      </c>
      <c r="F265" s="686" t="s">
        <v>1002</v>
      </c>
      <c r="G265" s="687"/>
      <c r="H265" s="687"/>
      <c r="I265" s="706" t="s">
        <v>11</v>
      </c>
      <c r="J265" s="689"/>
      <c r="K265" s="687"/>
      <c r="L265" s="690" t="s">
        <v>1686</v>
      </c>
      <c r="M265" s="736"/>
    </row>
    <row r="266" spans="1:13" ht="16.5" customHeight="1">
      <c r="A266" s="731">
        <v>257</v>
      </c>
      <c r="B266" s="683"/>
      <c r="C266" s="683"/>
      <c r="D266" s="684" t="s">
        <v>23</v>
      </c>
      <c r="E266" s="685" t="s">
        <v>63</v>
      </c>
      <c r="F266" s="686" t="s">
        <v>1003</v>
      </c>
      <c r="G266" s="687"/>
      <c r="H266" s="687"/>
      <c r="I266" s="706" t="s">
        <v>11</v>
      </c>
      <c r="J266" s="689"/>
      <c r="K266" s="687"/>
      <c r="L266" s="690" t="s">
        <v>1687</v>
      </c>
      <c r="M266" s="736"/>
    </row>
    <row r="267" spans="1:13" ht="16.5" customHeight="1">
      <c r="A267" s="731">
        <v>258</v>
      </c>
      <c r="B267" s="683"/>
      <c r="C267" s="683"/>
      <c r="D267" s="684" t="s">
        <v>23</v>
      </c>
      <c r="E267" s="685" t="s">
        <v>63</v>
      </c>
      <c r="F267" s="686" t="s">
        <v>1004</v>
      </c>
      <c r="G267" s="684" t="s">
        <v>75</v>
      </c>
      <c r="H267" s="684" t="s">
        <v>75</v>
      </c>
      <c r="I267" s="706" t="s">
        <v>11</v>
      </c>
      <c r="J267" s="689"/>
      <c r="K267" s="687"/>
      <c r="L267" s="690" t="s">
        <v>1688</v>
      </c>
      <c r="M267" s="736"/>
    </row>
    <row r="268" spans="1:13" ht="16.5" customHeight="1">
      <c r="A268" s="731">
        <v>259</v>
      </c>
      <c r="B268" s="683"/>
      <c r="C268" s="683"/>
      <c r="D268" s="684" t="s">
        <v>23</v>
      </c>
      <c r="E268" s="685" t="s">
        <v>63</v>
      </c>
      <c r="F268" s="686" t="s">
        <v>1005</v>
      </c>
      <c r="G268" s="684" t="s">
        <v>77</v>
      </c>
      <c r="H268" s="684" t="s">
        <v>77</v>
      </c>
      <c r="I268" s="706" t="s">
        <v>11</v>
      </c>
      <c r="J268" s="689"/>
      <c r="K268" s="687"/>
      <c r="L268" s="692" t="s">
        <v>1689</v>
      </c>
      <c r="M268" s="736"/>
    </row>
    <row r="269" spans="1:13" ht="16.5" customHeight="1">
      <c r="A269" s="731">
        <v>260</v>
      </c>
      <c r="B269" s="683"/>
      <c r="C269" s="683"/>
      <c r="D269" s="684" t="s">
        <v>23</v>
      </c>
      <c r="E269" s="685" t="s">
        <v>63</v>
      </c>
      <c r="F269" s="686" t="s">
        <v>78</v>
      </c>
      <c r="G269" s="684" t="s">
        <v>79</v>
      </c>
      <c r="H269" s="684" t="s">
        <v>79</v>
      </c>
      <c r="I269" s="706" t="s">
        <v>11</v>
      </c>
      <c r="J269" s="689"/>
      <c r="K269" s="687"/>
      <c r="L269" s="692" t="s">
        <v>1690</v>
      </c>
      <c r="M269" s="736"/>
    </row>
    <row r="270" spans="1:13" ht="16.5" customHeight="1">
      <c r="A270" s="731">
        <v>261</v>
      </c>
      <c r="B270" s="683"/>
      <c r="C270" s="683"/>
      <c r="D270" s="684" t="s">
        <v>23</v>
      </c>
      <c r="E270" s="685" t="s">
        <v>63</v>
      </c>
      <c r="F270" s="686" t="s">
        <v>80</v>
      </c>
      <c r="G270" s="684" t="s">
        <v>81</v>
      </c>
      <c r="H270" s="684" t="s">
        <v>81</v>
      </c>
      <c r="I270" s="706" t="s">
        <v>11</v>
      </c>
      <c r="J270" s="689"/>
      <c r="K270" s="687"/>
      <c r="L270" s="692" t="s">
        <v>1691</v>
      </c>
      <c r="M270" s="736"/>
    </row>
    <row r="271" spans="1:13" ht="16.5" customHeight="1">
      <c r="A271" s="731">
        <v>262</v>
      </c>
      <c r="B271" s="683"/>
      <c r="C271" s="683"/>
      <c r="D271" s="684" t="s">
        <v>23</v>
      </c>
      <c r="E271" s="685" t="s">
        <v>63</v>
      </c>
      <c r="F271" s="686" t="s">
        <v>1006</v>
      </c>
      <c r="G271" s="684" t="s">
        <v>83</v>
      </c>
      <c r="H271" s="684" t="s">
        <v>83</v>
      </c>
      <c r="I271" s="706" t="s">
        <v>11</v>
      </c>
      <c r="J271" s="689"/>
      <c r="K271" s="687"/>
      <c r="L271" s="692" t="s">
        <v>1691</v>
      </c>
      <c r="M271" s="736"/>
    </row>
    <row r="272" spans="1:13" ht="16.5" customHeight="1">
      <c r="A272" s="731">
        <v>263</v>
      </c>
      <c r="B272" s="683"/>
      <c r="C272" s="683"/>
      <c r="D272" s="684" t="s">
        <v>23</v>
      </c>
      <c r="E272" s="685" t="s">
        <v>63</v>
      </c>
      <c r="F272" s="686" t="s">
        <v>1007</v>
      </c>
      <c r="G272" s="684" t="s">
        <v>85</v>
      </c>
      <c r="H272" s="684" t="s">
        <v>85</v>
      </c>
      <c r="I272" s="706" t="s">
        <v>11</v>
      </c>
      <c r="J272" s="689"/>
      <c r="K272" s="687"/>
      <c r="L272" s="692" t="s">
        <v>1692</v>
      </c>
      <c r="M272" s="736"/>
    </row>
    <row r="273" spans="1:13" ht="16.5" customHeight="1">
      <c r="A273" s="731">
        <v>264</v>
      </c>
      <c r="B273" s="683"/>
      <c r="C273" s="683"/>
      <c r="D273" s="684" t="s">
        <v>23</v>
      </c>
      <c r="E273" s="685" t="s">
        <v>63</v>
      </c>
      <c r="F273" s="686" t="s">
        <v>1008</v>
      </c>
      <c r="G273" s="684" t="s">
        <v>87</v>
      </c>
      <c r="H273" s="684" t="s">
        <v>87</v>
      </c>
      <c r="I273" s="706" t="s">
        <v>11</v>
      </c>
      <c r="J273" s="689"/>
      <c r="K273" s="687"/>
      <c r="L273" s="692" t="s">
        <v>2880</v>
      </c>
      <c r="M273" s="736"/>
    </row>
    <row r="274" spans="1:13" ht="16.5" customHeight="1">
      <c r="A274" s="731">
        <v>265</v>
      </c>
      <c r="B274" s="683"/>
      <c r="C274" s="683"/>
      <c r="D274" s="684" t="s">
        <v>23</v>
      </c>
      <c r="E274" s="685" t="s">
        <v>63</v>
      </c>
      <c r="F274" s="686" t="s">
        <v>88</v>
      </c>
      <c r="G274" s="684" t="s">
        <v>89</v>
      </c>
      <c r="H274" s="684" t="s">
        <v>89</v>
      </c>
      <c r="I274" s="706" t="s">
        <v>11</v>
      </c>
      <c r="J274" s="689"/>
      <c r="K274" s="687"/>
      <c r="L274" s="692" t="s">
        <v>1693</v>
      </c>
      <c r="M274" s="736"/>
    </row>
    <row r="275" spans="1:13" ht="16.5" customHeight="1">
      <c r="A275" s="731">
        <v>266</v>
      </c>
      <c r="B275" s="683"/>
      <c r="C275" s="683"/>
      <c r="D275" s="684" t="s">
        <v>23</v>
      </c>
      <c r="E275" s="685" t="s">
        <v>63</v>
      </c>
      <c r="F275" s="686" t="s">
        <v>90</v>
      </c>
      <c r="G275" s="684" t="s">
        <v>89</v>
      </c>
      <c r="H275" s="684" t="s">
        <v>89</v>
      </c>
      <c r="I275" s="706" t="s">
        <v>11</v>
      </c>
      <c r="J275" s="689"/>
      <c r="K275" s="687"/>
      <c r="L275" s="690" t="s">
        <v>1694</v>
      </c>
      <c r="M275" s="736"/>
    </row>
    <row r="276" spans="1:13" ht="16.5" customHeight="1">
      <c r="A276" s="731">
        <v>267</v>
      </c>
      <c r="B276" s="683"/>
      <c r="C276" s="683"/>
      <c r="D276" s="684" t="s">
        <v>23</v>
      </c>
      <c r="E276" s="685" t="s">
        <v>63</v>
      </c>
      <c r="F276" s="686" t="s">
        <v>1009</v>
      </c>
      <c r="G276" s="684" t="s">
        <v>87</v>
      </c>
      <c r="H276" s="684" t="s">
        <v>87</v>
      </c>
      <c r="I276" s="706" t="s">
        <v>11</v>
      </c>
      <c r="J276" s="689"/>
      <c r="K276" s="687"/>
      <c r="L276" s="690" t="s">
        <v>1695</v>
      </c>
      <c r="M276" s="736"/>
    </row>
    <row r="277" spans="1:13" ht="16.5" customHeight="1">
      <c r="A277" s="731">
        <v>268</v>
      </c>
      <c r="B277" s="683"/>
      <c r="C277" s="683"/>
      <c r="D277" s="684" t="s">
        <v>23</v>
      </c>
      <c r="E277" s="685" t="s">
        <v>63</v>
      </c>
      <c r="F277" s="686" t="s">
        <v>92</v>
      </c>
      <c r="G277" s="684" t="s">
        <v>87</v>
      </c>
      <c r="H277" s="684" t="s">
        <v>87</v>
      </c>
      <c r="I277" s="706" t="s">
        <v>11</v>
      </c>
      <c r="J277" s="689"/>
      <c r="K277" s="687"/>
      <c r="L277" s="690" t="s">
        <v>1695</v>
      </c>
      <c r="M277" s="736"/>
    </row>
    <row r="278" spans="1:13" ht="16.5" customHeight="1">
      <c r="A278" s="731">
        <v>269</v>
      </c>
      <c r="B278" s="683"/>
      <c r="C278" s="683"/>
      <c r="D278" s="684" t="s">
        <v>23</v>
      </c>
      <c r="E278" s="685" t="s">
        <v>63</v>
      </c>
      <c r="F278" s="686" t="s">
        <v>1010</v>
      </c>
      <c r="G278" s="684" t="s">
        <v>87</v>
      </c>
      <c r="H278" s="684" t="s">
        <v>87</v>
      </c>
      <c r="I278" s="706" t="s">
        <v>11</v>
      </c>
      <c r="J278" s="689"/>
      <c r="K278" s="687"/>
      <c r="L278" s="690" t="s">
        <v>1694</v>
      </c>
      <c r="M278" s="736"/>
    </row>
    <row r="279" spans="1:13" ht="16.5" customHeight="1">
      <c r="A279" s="731">
        <v>270</v>
      </c>
      <c r="B279" s="683"/>
      <c r="C279" s="683"/>
      <c r="D279" s="684" t="s">
        <v>23</v>
      </c>
      <c r="E279" s="685" t="s">
        <v>63</v>
      </c>
      <c r="F279" s="686" t="s">
        <v>1011</v>
      </c>
      <c r="G279" s="684" t="s">
        <v>87</v>
      </c>
      <c r="H279" s="684" t="s">
        <v>87</v>
      </c>
      <c r="I279" s="706" t="s">
        <v>11</v>
      </c>
      <c r="J279" s="689"/>
      <c r="K279" s="687"/>
      <c r="L279" s="692" t="s">
        <v>1696</v>
      </c>
      <c r="M279" s="736"/>
    </row>
    <row r="280" spans="1:13" ht="16.5" customHeight="1">
      <c r="A280" s="731">
        <v>271</v>
      </c>
      <c r="B280" s="683"/>
      <c r="C280" s="683"/>
      <c r="D280" s="684" t="s">
        <v>23</v>
      </c>
      <c r="E280" s="685" t="s">
        <v>63</v>
      </c>
      <c r="F280" s="686" t="s">
        <v>1012</v>
      </c>
      <c r="G280" s="684" t="s">
        <v>96</v>
      </c>
      <c r="H280" s="684" t="s">
        <v>96</v>
      </c>
      <c r="I280" s="706" t="s">
        <v>11</v>
      </c>
      <c r="J280" s="689"/>
      <c r="K280" s="687"/>
      <c r="L280" s="690" t="s">
        <v>2881</v>
      </c>
      <c r="M280" s="736"/>
    </row>
    <row r="281" spans="1:13" ht="16.5" customHeight="1">
      <c r="A281" s="731">
        <v>272</v>
      </c>
      <c r="B281" s="683"/>
      <c r="C281" s="683"/>
      <c r="D281" s="684" t="s">
        <v>23</v>
      </c>
      <c r="E281" s="685" t="s">
        <v>63</v>
      </c>
      <c r="F281" s="686" t="s">
        <v>97</v>
      </c>
      <c r="G281" s="684" t="s">
        <v>98</v>
      </c>
      <c r="H281" s="684" t="s">
        <v>98</v>
      </c>
      <c r="I281" s="706" t="s">
        <v>11</v>
      </c>
      <c r="J281" s="689"/>
      <c r="K281" s="687"/>
      <c r="L281" s="690" t="s">
        <v>2881</v>
      </c>
      <c r="M281" s="736"/>
    </row>
    <row r="282" spans="1:13" ht="16.5" customHeight="1">
      <c r="A282" s="731">
        <v>273</v>
      </c>
      <c r="B282" s="683"/>
      <c r="C282" s="683"/>
      <c r="D282" s="684" t="s">
        <v>23</v>
      </c>
      <c r="E282" s="685" t="s">
        <v>63</v>
      </c>
      <c r="F282" s="686" t="s">
        <v>3116</v>
      </c>
      <c r="G282" s="684" t="s">
        <v>100</v>
      </c>
      <c r="H282" s="684" t="s">
        <v>100</v>
      </c>
      <c r="I282" s="706" t="s">
        <v>11</v>
      </c>
      <c r="J282" s="689"/>
      <c r="K282" s="687"/>
      <c r="L282" s="869" t="s">
        <v>1697</v>
      </c>
      <c r="M282" s="736"/>
    </row>
    <row r="283" spans="1:13" ht="16.5" customHeight="1">
      <c r="A283" s="731">
        <v>274</v>
      </c>
      <c r="B283" s="683"/>
      <c r="C283" s="683"/>
      <c r="D283" s="684" t="s">
        <v>23</v>
      </c>
      <c r="E283" s="685" t="s">
        <v>63</v>
      </c>
      <c r="F283" s="686" t="s">
        <v>1013</v>
      </c>
      <c r="G283" s="684" t="s">
        <v>62</v>
      </c>
      <c r="H283" s="684" t="s">
        <v>62</v>
      </c>
      <c r="I283" s="706" t="s">
        <v>11</v>
      </c>
      <c r="J283" s="689"/>
      <c r="K283" s="687"/>
      <c r="L283" s="869"/>
      <c r="M283" s="736"/>
    </row>
    <row r="284" spans="1:13" ht="16.5" customHeight="1">
      <c r="A284" s="731">
        <v>275</v>
      </c>
      <c r="B284" s="683"/>
      <c r="C284" s="683"/>
      <c r="D284" s="684" t="s">
        <v>23</v>
      </c>
      <c r="E284" s="685" t="s">
        <v>63</v>
      </c>
      <c r="F284" s="686" t="s">
        <v>103</v>
      </c>
      <c r="G284" s="684" t="s">
        <v>104</v>
      </c>
      <c r="H284" s="684" t="s">
        <v>104</v>
      </c>
      <c r="I284" s="706" t="s">
        <v>11</v>
      </c>
      <c r="J284" s="689"/>
      <c r="K284" s="687"/>
      <c r="L284" s="869"/>
      <c r="M284" s="736"/>
    </row>
    <row r="285" spans="1:13" ht="16.5" customHeight="1">
      <c r="A285" s="731">
        <v>276</v>
      </c>
      <c r="B285" s="683"/>
      <c r="C285" s="683"/>
      <c r="D285" s="684" t="s">
        <v>23</v>
      </c>
      <c r="E285" s="685" t="s">
        <v>63</v>
      </c>
      <c r="F285" s="686" t="s">
        <v>1014</v>
      </c>
      <c r="G285" s="684" t="s">
        <v>89</v>
      </c>
      <c r="H285" s="684" t="s">
        <v>89</v>
      </c>
      <c r="I285" s="706" t="s">
        <v>11</v>
      </c>
      <c r="J285" s="689"/>
      <c r="K285" s="687"/>
      <c r="L285" s="869"/>
      <c r="M285" s="736"/>
    </row>
    <row r="286" spans="1:13" ht="16.5" customHeight="1">
      <c r="A286" s="731">
        <v>277</v>
      </c>
      <c r="B286" s="683"/>
      <c r="C286" s="683"/>
      <c r="D286" s="684" t="s">
        <v>23</v>
      </c>
      <c r="E286" s="685" t="s">
        <v>63</v>
      </c>
      <c r="F286" s="686" t="s">
        <v>1015</v>
      </c>
      <c r="G286" s="684" t="s">
        <v>62</v>
      </c>
      <c r="H286" s="684" t="s">
        <v>62</v>
      </c>
      <c r="I286" s="706" t="s">
        <v>11</v>
      </c>
      <c r="J286" s="689"/>
      <c r="K286" s="687"/>
      <c r="L286" s="869"/>
      <c r="M286" s="736"/>
    </row>
    <row r="287" spans="1:13" ht="16.5" customHeight="1">
      <c r="A287" s="731">
        <v>278</v>
      </c>
      <c r="B287" s="683"/>
      <c r="C287" s="683"/>
      <c r="D287" s="684" t="s">
        <v>23</v>
      </c>
      <c r="E287" s="685" t="s">
        <v>63</v>
      </c>
      <c r="F287" s="686" t="s">
        <v>1016</v>
      </c>
      <c r="G287" s="684" t="s">
        <v>71</v>
      </c>
      <c r="H287" s="684" t="s">
        <v>71</v>
      </c>
      <c r="I287" s="706" t="s">
        <v>11</v>
      </c>
      <c r="J287" s="689"/>
      <c r="K287" s="687"/>
      <c r="L287" s="869"/>
      <c r="M287" s="736"/>
    </row>
    <row r="288" spans="1:13" ht="16.5" customHeight="1">
      <c r="A288" s="731">
        <v>279</v>
      </c>
      <c r="B288" s="683"/>
      <c r="C288" s="683"/>
      <c r="D288" s="684" t="s">
        <v>23</v>
      </c>
      <c r="E288" s="685" t="s">
        <v>63</v>
      </c>
      <c r="F288" s="686" t="s">
        <v>108</v>
      </c>
      <c r="G288" s="684" t="s">
        <v>89</v>
      </c>
      <c r="H288" s="684" t="s">
        <v>89</v>
      </c>
      <c r="I288" s="706" t="s">
        <v>11</v>
      </c>
      <c r="J288" s="689"/>
      <c r="K288" s="687"/>
      <c r="L288" s="869"/>
      <c r="M288" s="736"/>
    </row>
    <row r="289" spans="1:13" ht="16.5" customHeight="1">
      <c r="A289" s="731">
        <v>280</v>
      </c>
      <c r="B289" s="683"/>
      <c r="C289" s="683"/>
      <c r="D289" s="684" t="s">
        <v>23</v>
      </c>
      <c r="E289" s="685" t="s">
        <v>63</v>
      </c>
      <c r="F289" s="686" t="s">
        <v>109</v>
      </c>
      <c r="G289" s="684" t="s">
        <v>110</v>
      </c>
      <c r="H289" s="684" t="s">
        <v>110</v>
      </c>
      <c r="I289" s="706" t="s">
        <v>11</v>
      </c>
      <c r="J289" s="689"/>
      <c r="K289" s="687"/>
      <c r="L289" s="869"/>
      <c r="M289" s="736"/>
    </row>
    <row r="290" spans="1:13" ht="16.5" customHeight="1">
      <c r="A290" s="731">
        <v>281</v>
      </c>
      <c r="B290" s="683"/>
      <c r="C290" s="683"/>
      <c r="D290" s="684" t="s">
        <v>23</v>
      </c>
      <c r="E290" s="685" t="s">
        <v>63</v>
      </c>
      <c r="F290" s="686" t="s">
        <v>1017</v>
      </c>
      <c r="G290" s="687"/>
      <c r="H290" s="687"/>
      <c r="I290" s="706" t="s">
        <v>11</v>
      </c>
      <c r="J290" s="689"/>
      <c r="K290" s="687"/>
      <c r="L290" s="712" t="s">
        <v>1018</v>
      </c>
      <c r="M290" s="745"/>
    </row>
    <row r="291" spans="1:13" ht="16.5" customHeight="1">
      <c r="A291" s="731">
        <v>282</v>
      </c>
      <c r="B291" s="683"/>
      <c r="C291" s="683"/>
      <c r="D291" s="684" t="s">
        <v>23</v>
      </c>
      <c r="E291" s="685" t="s">
        <v>63</v>
      </c>
      <c r="F291" s="686" t="s">
        <v>1019</v>
      </c>
      <c r="G291" s="687"/>
      <c r="H291" s="687"/>
      <c r="I291" s="706" t="s">
        <v>11</v>
      </c>
      <c r="J291" s="689"/>
      <c r="K291" s="684" t="s">
        <v>1020</v>
      </c>
      <c r="L291" s="712" t="s">
        <v>135</v>
      </c>
      <c r="M291" s="745"/>
    </row>
    <row r="292" spans="1:13" ht="16.5" customHeight="1">
      <c r="A292" s="731">
        <v>283</v>
      </c>
      <c r="B292" s="683"/>
      <c r="C292" s="683"/>
      <c r="D292" s="684" t="s">
        <v>23</v>
      </c>
      <c r="E292" s="685" t="s">
        <v>188</v>
      </c>
      <c r="F292" s="686" t="s">
        <v>1021</v>
      </c>
      <c r="G292" s="687"/>
      <c r="H292" s="687"/>
      <c r="I292" s="706" t="s">
        <v>11</v>
      </c>
      <c r="J292" s="723" t="s">
        <v>1022</v>
      </c>
      <c r="K292" s="687"/>
      <c r="L292" s="712" t="s">
        <v>1717</v>
      </c>
      <c r="M292" s="745"/>
    </row>
    <row r="293" spans="1:13" ht="16.5" customHeight="1">
      <c r="A293" s="731">
        <v>284</v>
      </c>
      <c r="B293" s="683"/>
      <c r="C293" s="683"/>
      <c r="D293" s="684" t="s">
        <v>23</v>
      </c>
      <c r="E293" s="685" t="s">
        <v>188</v>
      </c>
      <c r="F293" s="686" t="s">
        <v>1023</v>
      </c>
      <c r="G293" s="687"/>
      <c r="H293" s="687"/>
      <c r="I293" s="706" t="s">
        <v>11</v>
      </c>
      <c r="J293" s="724" t="s">
        <v>1024</v>
      </c>
      <c r="K293" s="687"/>
      <c r="L293" s="712" t="s">
        <v>3231</v>
      </c>
      <c r="M293" s="745"/>
    </row>
    <row r="294" spans="1:13" ht="16.5" customHeight="1">
      <c r="A294" s="731">
        <v>285</v>
      </c>
      <c r="B294" s="683"/>
      <c r="C294" s="683"/>
      <c r="D294" s="684" t="s">
        <v>23</v>
      </c>
      <c r="E294" s="685" t="s">
        <v>53</v>
      </c>
      <c r="F294" s="686" t="s">
        <v>54</v>
      </c>
      <c r="G294" s="687"/>
      <c r="H294" s="687"/>
      <c r="I294" s="706" t="s">
        <v>11</v>
      </c>
      <c r="J294" s="689"/>
      <c r="K294" s="687"/>
      <c r="L294" s="692" t="s">
        <v>1466</v>
      </c>
      <c r="M294" s="736"/>
    </row>
    <row r="295" spans="1:13" ht="16.5" customHeight="1">
      <c r="A295" s="731">
        <v>286</v>
      </c>
      <c r="B295" s="683"/>
      <c r="C295" s="683"/>
      <c r="D295" s="684" t="s">
        <v>23</v>
      </c>
      <c r="E295" s="685" t="s">
        <v>53</v>
      </c>
      <c r="F295" s="686" t="s">
        <v>1025</v>
      </c>
      <c r="G295" s="687"/>
      <c r="H295" s="687"/>
      <c r="I295" s="688" t="s">
        <v>11</v>
      </c>
      <c r="J295" s="689"/>
      <c r="K295" s="687"/>
      <c r="L295" s="692" t="s">
        <v>1848</v>
      </c>
      <c r="M295" s="736"/>
    </row>
    <row r="296" spans="1:13" ht="16.5" customHeight="1">
      <c r="A296" s="731">
        <v>287</v>
      </c>
      <c r="B296" s="683"/>
      <c r="C296" s="683"/>
      <c r="D296" s="684" t="s">
        <v>23</v>
      </c>
      <c r="E296" s="685" t="s">
        <v>53</v>
      </c>
      <c r="F296" s="686" t="s">
        <v>60</v>
      </c>
      <c r="G296" s="687"/>
      <c r="H296" s="687"/>
      <c r="I296" s="688" t="s">
        <v>11</v>
      </c>
      <c r="J296" s="689"/>
      <c r="K296" s="684" t="s">
        <v>1026</v>
      </c>
      <c r="L296" s="690" t="s">
        <v>1339</v>
      </c>
      <c r="M296" s="732"/>
    </row>
    <row r="297" spans="1:13" ht="16.5" customHeight="1">
      <c r="A297" s="731">
        <v>288</v>
      </c>
      <c r="B297" s="683"/>
      <c r="C297" s="683"/>
      <c r="D297" s="684" t="s">
        <v>23</v>
      </c>
      <c r="E297" s="685" t="s">
        <v>53</v>
      </c>
      <c r="F297" s="686" t="s">
        <v>58</v>
      </c>
      <c r="G297" s="687"/>
      <c r="H297" s="687"/>
      <c r="I297" s="688" t="s">
        <v>11</v>
      </c>
      <c r="J297" s="689"/>
      <c r="K297" s="687"/>
      <c r="L297" s="692" t="s">
        <v>1340</v>
      </c>
      <c r="M297" s="736"/>
    </row>
    <row r="298" spans="1:13" ht="16.5" customHeight="1">
      <c r="A298" s="731">
        <v>289</v>
      </c>
      <c r="B298" s="683"/>
      <c r="C298" s="683"/>
      <c r="D298" s="684" t="s">
        <v>23</v>
      </c>
      <c r="E298" s="685" t="s">
        <v>53</v>
      </c>
      <c r="F298" s="686" t="s">
        <v>55</v>
      </c>
      <c r="G298" s="687"/>
      <c r="H298" s="687"/>
      <c r="I298" s="688" t="s">
        <v>11</v>
      </c>
      <c r="J298" s="689"/>
      <c r="K298" s="687"/>
      <c r="L298" s="692" t="s">
        <v>2140</v>
      </c>
      <c r="M298" s="736"/>
    </row>
    <row r="299" spans="1:13" ht="16.5" customHeight="1">
      <c r="A299" s="731">
        <v>290</v>
      </c>
      <c r="B299" s="683"/>
      <c r="C299" s="683"/>
      <c r="D299" s="684" t="s">
        <v>23</v>
      </c>
      <c r="E299" s="685" t="s">
        <v>53</v>
      </c>
      <c r="F299" s="691" t="s">
        <v>61</v>
      </c>
      <c r="G299" s="687"/>
      <c r="H299" s="687"/>
      <c r="I299" s="725" t="s">
        <v>12</v>
      </c>
      <c r="J299" s="689"/>
      <c r="K299" s="687"/>
      <c r="L299" s="712" t="s">
        <v>1250</v>
      </c>
      <c r="M299" s="745"/>
    </row>
    <row r="300" spans="1:13" ht="16.5" customHeight="1">
      <c r="A300" s="731">
        <v>291</v>
      </c>
      <c r="B300" s="683"/>
      <c r="C300" s="683"/>
      <c r="D300" s="684" t="s">
        <v>23</v>
      </c>
      <c r="E300" s="685" t="s">
        <v>168</v>
      </c>
      <c r="F300" s="691" t="s">
        <v>2307</v>
      </c>
      <c r="G300" s="687"/>
      <c r="H300" s="687"/>
      <c r="I300" s="688" t="s">
        <v>11</v>
      </c>
      <c r="J300" s="689"/>
      <c r="K300" s="687"/>
      <c r="L300" s="726" t="s">
        <v>3131</v>
      </c>
      <c r="M300" s="736"/>
    </row>
    <row r="301" spans="1:13" ht="16.5" customHeight="1">
      <c r="A301" s="731">
        <v>292</v>
      </c>
      <c r="B301" s="683"/>
      <c r="C301" s="683"/>
      <c r="D301" s="684" t="s">
        <v>23</v>
      </c>
      <c r="E301" s="685" t="s">
        <v>168</v>
      </c>
      <c r="F301" s="686" t="s">
        <v>1213</v>
      </c>
      <c r="G301" s="687"/>
      <c r="H301" s="687"/>
      <c r="I301" s="688" t="s">
        <v>11</v>
      </c>
      <c r="J301" s="689"/>
      <c r="K301" s="687"/>
      <c r="L301" s="727" t="s">
        <v>2882</v>
      </c>
      <c r="M301" s="736"/>
    </row>
    <row r="302" spans="1:13" ht="16.5" customHeight="1">
      <c r="A302" s="731">
        <v>293</v>
      </c>
      <c r="B302" s="683"/>
      <c r="C302" s="683"/>
      <c r="D302" s="684" t="s">
        <v>23</v>
      </c>
      <c r="E302" s="685" t="s">
        <v>1027</v>
      </c>
      <c r="F302" s="686" t="s">
        <v>1028</v>
      </c>
      <c r="G302" s="684" t="s">
        <v>1029</v>
      </c>
      <c r="H302" s="684" t="s">
        <v>1029</v>
      </c>
      <c r="I302" s="688" t="s">
        <v>11</v>
      </c>
      <c r="J302" s="689"/>
      <c r="K302" s="687"/>
      <c r="L302" s="690" t="s">
        <v>1472</v>
      </c>
      <c r="M302" s="732"/>
    </row>
    <row r="303" spans="1:13" ht="16.5" customHeight="1">
      <c r="A303" s="731">
        <v>294</v>
      </c>
      <c r="B303" s="683"/>
      <c r="C303" s="683"/>
      <c r="D303" s="684" t="s">
        <v>23</v>
      </c>
      <c r="E303" s="685" t="s">
        <v>1027</v>
      </c>
      <c r="F303" s="686" t="s">
        <v>1030</v>
      </c>
      <c r="G303" s="684" t="s">
        <v>1031</v>
      </c>
      <c r="H303" s="684" t="s">
        <v>1031</v>
      </c>
      <c r="I303" s="688" t="s">
        <v>11</v>
      </c>
      <c r="J303" s="689"/>
      <c r="K303" s="687"/>
      <c r="L303" s="690" t="s">
        <v>2883</v>
      </c>
      <c r="M303" s="732"/>
    </row>
    <row r="304" spans="1:13" ht="16.5" customHeight="1">
      <c r="A304" s="731">
        <v>295</v>
      </c>
      <c r="B304" s="683"/>
      <c r="C304" s="683"/>
      <c r="D304" s="684" t="s">
        <v>23</v>
      </c>
      <c r="E304" s="685" t="s">
        <v>1027</v>
      </c>
      <c r="F304" s="686" t="s">
        <v>1032</v>
      </c>
      <c r="G304" s="687"/>
      <c r="H304" s="687"/>
      <c r="I304" s="688" t="s">
        <v>11</v>
      </c>
      <c r="J304" s="689"/>
      <c r="K304" s="687"/>
      <c r="L304" s="690" t="s">
        <v>1473</v>
      </c>
      <c r="M304" s="732"/>
    </row>
    <row r="305" spans="1:13" ht="16.5" customHeight="1">
      <c r="A305" s="731">
        <v>296</v>
      </c>
      <c r="B305" s="683"/>
      <c r="C305" s="683"/>
      <c r="D305" s="684" t="s">
        <v>23</v>
      </c>
      <c r="E305" s="685" t="s">
        <v>1027</v>
      </c>
      <c r="F305" s="686" t="s">
        <v>1033</v>
      </c>
      <c r="G305" s="684" t="s">
        <v>974</v>
      </c>
      <c r="H305" s="684" t="s">
        <v>974</v>
      </c>
      <c r="I305" s="688" t="s">
        <v>11</v>
      </c>
      <c r="J305" s="689"/>
      <c r="K305" s="687"/>
      <c r="L305" s="690" t="s">
        <v>1474</v>
      </c>
      <c r="M305" s="732"/>
    </row>
    <row r="306" spans="1:13" ht="16.5" customHeight="1">
      <c r="A306" s="731">
        <v>297</v>
      </c>
      <c r="B306" s="683"/>
      <c r="C306" s="683"/>
      <c r="D306" s="684" t="s">
        <v>23</v>
      </c>
      <c r="E306" s="685" t="s">
        <v>1027</v>
      </c>
      <c r="F306" s="686" t="s">
        <v>1034</v>
      </c>
      <c r="G306" s="687"/>
      <c r="H306" s="687"/>
      <c r="I306" s="688" t="s">
        <v>11</v>
      </c>
      <c r="J306" s="689"/>
      <c r="K306" s="687"/>
      <c r="L306" s="692" t="s">
        <v>1475</v>
      </c>
      <c r="M306" s="736"/>
    </row>
    <row r="307" spans="1:13" ht="16.5" customHeight="1">
      <c r="A307" s="731">
        <v>298</v>
      </c>
      <c r="B307" s="683"/>
      <c r="C307" s="683"/>
      <c r="D307" s="684" t="s">
        <v>23</v>
      </c>
      <c r="E307" s="685" t="s">
        <v>1027</v>
      </c>
      <c r="F307" s="686" t="s">
        <v>1035</v>
      </c>
      <c r="G307" s="687"/>
      <c r="H307" s="687"/>
      <c r="I307" s="688" t="s">
        <v>11</v>
      </c>
      <c r="J307" s="689"/>
      <c r="K307" s="687"/>
      <c r="L307" s="692" t="s">
        <v>2884</v>
      </c>
      <c r="M307" s="736"/>
    </row>
    <row r="308" spans="1:13" ht="16.5" customHeight="1">
      <c r="A308" s="731">
        <v>299</v>
      </c>
      <c r="B308" s="683"/>
      <c r="C308" s="683"/>
      <c r="D308" s="684" t="s">
        <v>23</v>
      </c>
      <c r="E308" s="685" t="s">
        <v>1027</v>
      </c>
      <c r="F308" s="686" t="s">
        <v>1036</v>
      </c>
      <c r="G308" s="687"/>
      <c r="H308" s="687"/>
      <c r="I308" s="688" t="s">
        <v>11</v>
      </c>
      <c r="J308" s="689"/>
      <c r="K308" s="687"/>
      <c r="L308" s="692" t="s">
        <v>1476</v>
      </c>
      <c r="M308" s="736"/>
    </row>
    <row r="309" spans="1:13" ht="16.5" customHeight="1">
      <c r="A309" s="731">
        <v>300</v>
      </c>
      <c r="B309" s="683"/>
      <c r="C309" s="683"/>
      <c r="D309" s="684" t="s">
        <v>23</v>
      </c>
      <c r="E309" s="685" t="s">
        <v>1027</v>
      </c>
      <c r="F309" s="686" t="s">
        <v>1037</v>
      </c>
      <c r="G309" s="684" t="s">
        <v>1038</v>
      </c>
      <c r="H309" s="684" t="s">
        <v>1038</v>
      </c>
      <c r="I309" s="688" t="s">
        <v>11</v>
      </c>
      <c r="J309" s="689"/>
      <c r="K309" s="687"/>
      <c r="L309" s="865" t="s">
        <v>2070</v>
      </c>
      <c r="M309" s="736"/>
    </row>
    <row r="310" spans="1:13" ht="16.5" customHeight="1">
      <c r="A310" s="731">
        <v>301</v>
      </c>
      <c r="B310" s="683"/>
      <c r="C310" s="683"/>
      <c r="D310" s="684" t="s">
        <v>23</v>
      </c>
      <c r="E310" s="685" t="s">
        <v>1027</v>
      </c>
      <c r="F310" s="686" t="s">
        <v>2885</v>
      </c>
      <c r="G310" s="684" t="s">
        <v>1039</v>
      </c>
      <c r="H310" s="684" t="s">
        <v>1039</v>
      </c>
      <c r="I310" s="688" t="s">
        <v>11</v>
      </c>
      <c r="J310" s="689"/>
      <c r="K310" s="687"/>
      <c r="L310" s="865"/>
      <c r="M310" s="736"/>
    </row>
    <row r="311" spans="1:13" ht="16.5" customHeight="1">
      <c r="A311" s="731">
        <v>302</v>
      </c>
      <c r="B311" s="683"/>
      <c r="C311" s="683"/>
      <c r="D311" s="684" t="s">
        <v>23</v>
      </c>
      <c r="E311" s="685" t="s">
        <v>1027</v>
      </c>
      <c r="F311" s="686" t="s">
        <v>1478</v>
      </c>
      <c r="G311" s="684" t="s">
        <v>1040</v>
      </c>
      <c r="H311" s="684" t="s">
        <v>1040</v>
      </c>
      <c r="I311" s="688" t="s">
        <v>11</v>
      </c>
      <c r="J311" s="689"/>
      <c r="K311" s="687"/>
      <c r="L311" s="865"/>
      <c r="M311" s="736"/>
    </row>
    <row r="312" spans="1:13" ht="16.5" customHeight="1">
      <c r="A312" s="731">
        <v>303</v>
      </c>
      <c r="B312" s="683"/>
      <c r="C312" s="683"/>
      <c r="D312" s="684" t="s">
        <v>23</v>
      </c>
      <c r="E312" s="685" t="s">
        <v>1027</v>
      </c>
      <c r="F312" s="686" t="s">
        <v>1463</v>
      </c>
      <c r="G312" s="684" t="s">
        <v>1041</v>
      </c>
      <c r="H312" s="684" t="s">
        <v>1041</v>
      </c>
      <c r="I312" s="688" t="s">
        <v>11</v>
      </c>
      <c r="J312" s="689"/>
      <c r="K312" s="687"/>
      <c r="L312" s="865"/>
      <c r="M312" s="736"/>
    </row>
    <row r="313" spans="1:13" ht="16.5" customHeight="1">
      <c r="A313" s="731">
        <v>304</v>
      </c>
      <c r="B313" s="683"/>
      <c r="C313" s="683"/>
      <c r="D313" s="684" t="s">
        <v>23</v>
      </c>
      <c r="E313" s="685" t="s">
        <v>1027</v>
      </c>
      <c r="F313" s="686" t="s">
        <v>2886</v>
      </c>
      <c r="G313" s="684" t="s">
        <v>1042</v>
      </c>
      <c r="H313" s="684" t="s">
        <v>1042</v>
      </c>
      <c r="I313" s="688" t="s">
        <v>11</v>
      </c>
      <c r="J313" s="689"/>
      <c r="K313" s="687"/>
      <c r="L313" s="865"/>
      <c r="M313" s="736"/>
    </row>
    <row r="314" spans="1:13" ht="16.5" customHeight="1">
      <c r="A314" s="731">
        <v>305</v>
      </c>
      <c r="B314" s="683"/>
      <c r="C314" s="683"/>
      <c r="D314" s="684" t="s">
        <v>23</v>
      </c>
      <c r="E314" s="685" t="s">
        <v>1390</v>
      </c>
      <c r="F314" s="686" t="s">
        <v>1043</v>
      </c>
      <c r="G314" s="687"/>
      <c r="H314" s="687"/>
      <c r="I314" s="688" t="s">
        <v>11</v>
      </c>
      <c r="J314" s="689"/>
      <c r="K314" s="687"/>
      <c r="L314" s="708" t="s">
        <v>1419</v>
      </c>
      <c r="M314" s="748" t="s">
        <v>1633</v>
      </c>
    </row>
    <row r="315" spans="1:13" ht="16.5" customHeight="1">
      <c r="A315" s="731">
        <v>306</v>
      </c>
      <c r="B315" s="683"/>
      <c r="C315" s="683"/>
      <c r="D315" s="684" t="s">
        <v>23</v>
      </c>
      <c r="E315" s="685" t="s">
        <v>1390</v>
      </c>
      <c r="F315" s="686" t="s">
        <v>1423</v>
      </c>
      <c r="G315" s="687"/>
      <c r="H315" s="687"/>
      <c r="I315" s="688" t="s">
        <v>11</v>
      </c>
      <c r="J315" s="689"/>
      <c r="K315" s="687"/>
      <c r="L315" s="693" t="s">
        <v>1379</v>
      </c>
      <c r="M315" s="749" t="s">
        <v>1460</v>
      </c>
    </row>
    <row r="316" spans="1:13" ht="16.5" customHeight="1">
      <c r="A316" s="731">
        <v>307</v>
      </c>
      <c r="B316" s="683"/>
      <c r="C316" s="683"/>
      <c r="D316" s="684" t="s">
        <v>23</v>
      </c>
      <c r="E316" s="685" t="s">
        <v>1390</v>
      </c>
      <c r="F316" s="686" t="s">
        <v>1044</v>
      </c>
      <c r="G316" s="687"/>
      <c r="H316" s="687"/>
      <c r="I316" s="688" t="s">
        <v>11</v>
      </c>
      <c r="J316" s="689"/>
      <c r="K316" s="687"/>
      <c r="L316" s="708" t="s">
        <v>2887</v>
      </c>
      <c r="M316" s="748" t="s">
        <v>1835</v>
      </c>
    </row>
    <row r="317" spans="1:13" ht="16.5" customHeight="1">
      <c r="A317" s="731">
        <v>308</v>
      </c>
      <c r="B317" s="683"/>
      <c r="C317" s="683"/>
      <c r="D317" s="684" t="s">
        <v>23</v>
      </c>
      <c r="E317" s="685" t="s">
        <v>1390</v>
      </c>
      <c r="F317" s="686" t="s">
        <v>1045</v>
      </c>
      <c r="G317" s="687"/>
      <c r="H317" s="687"/>
      <c r="I317" s="688" t="s">
        <v>11</v>
      </c>
      <c r="J317" s="689"/>
      <c r="K317" s="687"/>
      <c r="L317" s="693" t="s">
        <v>1421</v>
      </c>
      <c r="M317" s="749" t="s">
        <v>2888</v>
      </c>
    </row>
    <row r="318" spans="1:13" ht="16.5" customHeight="1">
      <c r="A318" s="731">
        <v>309</v>
      </c>
      <c r="B318" s="683"/>
      <c r="C318" s="683"/>
      <c r="D318" s="684" t="s">
        <v>23</v>
      </c>
      <c r="E318" s="685" t="s">
        <v>1390</v>
      </c>
      <c r="F318" s="686" t="s">
        <v>2248</v>
      </c>
      <c r="G318" s="687"/>
      <c r="H318" s="687"/>
      <c r="I318" s="688" t="s">
        <v>11</v>
      </c>
      <c r="J318" s="689"/>
      <c r="K318" s="687"/>
      <c r="L318" s="696" t="s">
        <v>2279</v>
      </c>
      <c r="M318" s="750" t="s">
        <v>1987</v>
      </c>
    </row>
    <row r="319" spans="1:13" ht="16.5" customHeight="1">
      <c r="A319" s="731">
        <v>310</v>
      </c>
      <c r="B319" s="683"/>
      <c r="C319" s="683"/>
      <c r="D319" s="684" t="s">
        <v>23</v>
      </c>
      <c r="E319" s="685" t="s">
        <v>1390</v>
      </c>
      <c r="F319" s="686" t="s">
        <v>2950</v>
      </c>
      <c r="G319" s="687"/>
      <c r="H319" s="687"/>
      <c r="I319" s="688" t="s">
        <v>11</v>
      </c>
      <c r="J319" s="689"/>
      <c r="K319" s="687"/>
      <c r="L319" s="693" t="s">
        <v>1425</v>
      </c>
      <c r="M319" s="749" t="s">
        <v>2948</v>
      </c>
    </row>
    <row r="320" spans="1:13" ht="16.5" customHeight="1">
      <c r="A320" s="731">
        <v>311</v>
      </c>
      <c r="B320" s="683"/>
      <c r="C320" s="683"/>
      <c r="D320" s="684" t="s">
        <v>23</v>
      </c>
      <c r="E320" s="685" t="s">
        <v>1390</v>
      </c>
      <c r="F320" s="686" t="s">
        <v>1046</v>
      </c>
      <c r="G320" s="687"/>
      <c r="H320" s="687"/>
      <c r="I320" s="688" t="s">
        <v>11</v>
      </c>
      <c r="J320" s="689"/>
      <c r="K320" s="687"/>
      <c r="L320" s="708" t="s">
        <v>1384</v>
      </c>
      <c r="M320" s="748" t="s">
        <v>1683</v>
      </c>
    </row>
    <row r="321" spans="1:13" ht="16.5" customHeight="1">
      <c r="A321" s="731">
        <v>312</v>
      </c>
      <c r="B321" s="683"/>
      <c r="C321" s="683"/>
      <c r="D321" s="684" t="s">
        <v>23</v>
      </c>
      <c r="E321" s="685" t="s">
        <v>1390</v>
      </c>
      <c r="F321" s="686" t="s">
        <v>2889</v>
      </c>
      <c r="G321" s="687"/>
      <c r="H321" s="687"/>
      <c r="I321" s="688" t="s">
        <v>11</v>
      </c>
      <c r="J321" s="689"/>
      <c r="K321" s="687"/>
      <c r="L321" s="708" t="s">
        <v>2890</v>
      </c>
      <c r="M321" s="748" t="s">
        <v>1468</v>
      </c>
    </row>
    <row r="322" spans="1:13" ht="16.5" customHeight="1">
      <c r="A322" s="731">
        <v>313</v>
      </c>
      <c r="B322" s="683"/>
      <c r="C322" s="683"/>
      <c r="D322" s="684" t="s">
        <v>23</v>
      </c>
      <c r="E322" s="685" t="s">
        <v>1390</v>
      </c>
      <c r="F322" s="686" t="s">
        <v>1047</v>
      </c>
      <c r="G322" s="687"/>
      <c r="H322" s="687"/>
      <c r="I322" s="688" t="s">
        <v>11</v>
      </c>
      <c r="J322" s="689"/>
      <c r="K322" s="687"/>
      <c r="L322" s="708" t="s">
        <v>1383</v>
      </c>
      <c r="M322" s="748" t="s">
        <v>1637</v>
      </c>
    </row>
    <row r="323" spans="1:13" ht="16.5" customHeight="1">
      <c r="A323" s="731">
        <v>314</v>
      </c>
      <c r="B323" s="683"/>
      <c r="C323" s="683"/>
      <c r="D323" s="684" t="s">
        <v>23</v>
      </c>
      <c r="E323" s="685" t="s">
        <v>1390</v>
      </c>
      <c r="F323" s="686" t="s">
        <v>1048</v>
      </c>
      <c r="G323" s="687"/>
      <c r="H323" s="687"/>
      <c r="I323" s="688" t="s">
        <v>11</v>
      </c>
      <c r="J323" s="689"/>
      <c r="K323" s="687"/>
      <c r="L323" s="708" t="s">
        <v>2891</v>
      </c>
      <c r="M323" s="748" t="s">
        <v>1469</v>
      </c>
    </row>
    <row r="324" spans="1:13" ht="16.5" customHeight="1">
      <c r="A324" s="731">
        <v>315</v>
      </c>
      <c r="B324" s="683"/>
      <c r="C324" s="683"/>
      <c r="D324" s="684" t="s">
        <v>23</v>
      </c>
      <c r="E324" s="685" t="s">
        <v>207</v>
      </c>
      <c r="F324" s="686" t="s">
        <v>1049</v>
      </c>
      <c r="G324" s="709" t="s">
        <v>1050</v>
      </c>
      <c r="H324" s="709" t="s">
        <v>1050</v>
      </c>
      <c r="I324" s="688" t="s">
        <v>11</v>
      </c>
      <c r="J324" s="689"/>
      <c r="K324" s="687"/>
      <c r="L324" s="692" t="s">
        <v>212</v>
      </c>
      <c r="M324" s="860"/>
    </row>
    <row r="325" spans="1:13" ht="16.5" customHeight="1">
      <c r="A325" s="731">
        <v>316</v>
      </c>
      <c r="B325" s="683"/>
      <c r="C325" s="683"/>
      <c r="D325" s="684" t="s">
        <v>23</v>
      </c>
      <c r="E325" s="685" t="s">
        <v>207</v>
      </c>
      <c r="F325" s="686" t="s">
        <v>1051</v>
      </c>
      <c r="G325" s="709" t="s">
        <v>737</v>
      </c>
      <c r="H325" s="709" t="s">
        <v>737</v>
      </c>
      <c r="I325" s="688" t="s">
        <v>11</v>
      </c>
      <c r="J325" s="689"/>
      <c r="K325" s="687"/>
      <c r="L325" s="692" t="s">
        <v>738</v>
      </c>
      <c r="M325" s="860"/>
    </row>
    <row r="326" spans="1:13" ht="16.5" customHeight="1">
      <c r="A326" s="731">
        <v>317</v>
      </c>
      <c r="B326" s="683"/>
      <c r="C326" s="683"/>
      <c r="D326" s="684" t="s">
        <v>23</v>
      </c>
      <c r="E326" s="685" t="s">
        <v>207</v>
      </c>
      <c r="F326" s="686" t="s">
        <v>1052</v>
      </c>
      <c r="G326" s="709" t="s">
        <v>1646</v>
      </c>
      <c r="H326" s="709" t="s">
        <v>3003</v>
      </c>
      <c r="I326" s="688" t="s">
        <v>11</v>
      </c>
      <c r="J326" s="689"/>
      <c r="K326" s="687"/>
      <c r="L326" s="692" t="s">
        <v>1053</v>
      </c>
      <c r="M326" s="860"/>
    </row>
    <row r="327" spans="1:13" ht="16.5" customHeight="1">
      <c r="A327" s="731">
        <v>318</v>
      </c>
      <c r="B327" s="683"/>
      <c r="C327" s="683"/>
      <c r="D327" s="684" t="s">
        <v>23</v>
      </c>
      <c r="E327" s="685" t="s">
        <v>207</v>
      </c>
      <c r="F327" s="686" t="s">
        <v>1054</v>
      </c>
      <c r="G327" s="709" t="s">
        <v>1649</v>
      </c>
      <c r="H327" s="709" t="s">
        <v>2892</v>
      </c>
      <c r="I327" s="688" t="s">
        <v>11</v>
      </c>
      <c r="J327" s="689"/>
      <c r="K327" s="687"/>
      <c r="L327" s="692" t="s">
        <v>1055</v>
      </c>
      <c r="M327" s="860"/>
    </row>
    <row r="328" spans="1:13" ht="16.5" customHeight="1">
      <c r="A328" s="731">
        <v>319</v>
      </c>
      <c r="B328" s="683"/>
      <c r="C328" s="683"/>
      <c r="D328" s="684" t="s">
        <v>23</v>
      </c>
      <c r="E328" s="685" t="s">
        <v>207</v>
      </c>
      <c r="F328" s="686" t="s">
        <v>1056</v>
      </c>
      <c r="G328" s="709" t="s">
        <v>1647</v>
      </c>
      <c r="H328" s="709" t="s">
        <v>3004</v>
      </c>
      <c r="I328" s="688" t="s">
        <v>11</v>
      </c>
      <c r="J328" s="689"/>
      <c r="K328" s="687"/>
      <c r="L328" s="692" t="s">
        <v>1412</v>
      </c>
      <c r="M328" s="860"/>
    </row>
    <row r="329" spans="1:13" ht="16.5" customHeight="1">
      <c r="A329" s="731">
        <v>320</v>
      </c>
      <c r="B329" s="683"/>
      <c r="C329" s="683"/>
      <c r="D329" s="684" t="s">
        <v>23</v>
      </c>
      <c r="E329" s="685" t="s">
        <v>207</v>
      </c>
      <c r="F329" s="686" t="s">
        <v>1057</v>
      </c>
      <c r="G329" s="709" t="s">
        <v>1648</v>
      </c>
      <c r="H329" s="709" t="s">
        <v>3005</v>
      </c>
      <c r="I329" s="688" t="s">
        <v>11</v>
      </c>
      <c r="J329" s="689"/>
      <c r="K329" s="687"/>
      <c r="L329" s="692" t="s">
        <v>1412</v>
      </c>
      <c r="M329" s="860"/>
    </row>
    <row r="330" spans="1:13" ht="16.5" customHeight="1">
      <c r="A330" s="731">
        <v>321</v>
      </c>
      <c r="B330" s="683"/>
      <c r="C330" s="683"/>
      <c r="D330" s="684" t="s">
        <v>23</v>
      </c>
      <c r="E330" s="685" t="s">
        <v>207</v>
      </c>
      <c r="F330" s="686" t="s">
        <v>1058</v>
      </c>
      <c r="G330" s="709" t="s">
        <v>1650</v>
      </c>
      <c r="H330" s="709" t="s">
        <v>2893</v>
      </c>
      <c r="I330" s="688" t="s">
        <v>11</v>
      </c>
      <c r="J330" s="689"/>
      <c r="K330" s="687"/>
      <c r="L330" s="692" t="s">
        <v>1059</v>
      </c>
      <c r="M330" s="860"/>
    </row>
    <row r="331" spans="1:13" ht="16.5" customHeight="1">
      <c r="A331" s="731">
        <v>322</v>
      </c>
      <c r="B331" s="683"/>
      <c r="C331" s="683"/>
      <c r="D331" s="684" t="s">
        <v>23</v>
      </c>
      <c r="E331" s="685" t="s">
        <v>207</v>
      </c>
      <c r="F331" s="686" t="s">
        <v>3026</v>
      </c>
      <c r="G331" s="709" t="s">
        <v>1649</v>
      </c>
      <c r="H331" s="709" t="s">
        <v>3027</v>
      </c>
      <c r="I331" s="688" t="s">
        <v>11</v>
      </c>
      <c r="J331" s="689"/>
      <c r="K331" s="687"/>
      <c r="L331" s="692" t="s">
        <v>2894</v>
      </c>
      <c r="M331" s="860"/>
    </row>
    <row r="332" spans="1:13" ht="16.5" customHeight="1">
      <c r="A332" s="731">
        <v>323</v>
      </c>
      <c r="B332" s="683"/>
      <c r="C332" s="683"/>
      <c r="D332" s="684" t="s">
        <v>23</v>
      </c>
      <c r="E332" s="685" t="s">
        <v>207</v>
      </c>
      <c r="F332" s="686" t="s">
        <v>1060</v>
      </c>
      <c r="G332" s="709" t="s">
        <v>996</v>
      </c>
      <c r="H332" s="684" t="s">
        <v>996</v>
      </c>
      <c r="I332" s="688" t="s">
        <v>11</v>
      </c>
      <c r="J332" s="689"/>
      <c r="K332" s="687"/>
      <c r="L332" s="692" t="s">
        <v>1061</v>
      </c>
      <c r="M332" s="860"/>
    </row>
    <row r="333" spans="1:13" ht="16.5" customHeight="1">
      <c r="A333" s="731">
        <v>324</v>
      </c>
      <c r="B333" s="683"/>
      <c r="C333" s="683"/>
      <c r="D333" s="684" t="s">
        <v>23</v>
      </c>
      <c r="E333" s="685" t="s">
        <v>207</v>
      </c>
      <c r="F333" s="686" t="s">
        <v>1062</v>
      </c>
      <c r="G333" s="709" t="s">
        <v>1063</v>
      </c>
      <c r="H333" s="684" t="s">
        <v>1063</v>
      </c>
      <c r="I333" s="688" t="s">
        <v>11</v>
      </c>
      <c r="J333" s="689"/>
      <c r="K333" s="687"/>
      <c r="L333" s="692" t="s">
        <v>1064</v>
      </c>
      <c r="M333" s="860"/>
    </row>
    <row r="334" spans="1:13" ht="16.5" customHeight="1">
      <c r="A334" s="731">
        <v>325</v>
      </c>
      <c r="B334" s="683"/>
      <c r="C334" s="683"/>
      <c r="D334" s="684" t="s">
        <v>23</v>
      </c>
      <c r="E334" s="685" t="s">
        <v>207</v>
      </c>
      <c r="F334" s="686" t="s">
        <v>1065</v>
      </c>
      <c r="G334" s="709" t="s">
        <v>1066</v>
      </c>
      <c r="H334" s="684" t="s">
        <v>1066</v>
      </c>
      <c r="I334" s="688" t="s">
        <v>11</v>
      </c>
      <c r="J334" s="689"/>
      <c r="K334" s="687"/>
      <c r="L334" s="692" t="s">
        <v>1067</v>
      </c>
      <c r="M334" s="860"/>
    </row>
    <row r="335" spans="1:13" ht="16.5" customHeight="1">
      <c r="A335" s="731">
        <v>326</v>
      </c>
      <c r="B335" s="683"/>
      <c r="C335" s="683"/>
      <c r="D335" s="684" t="s">
        <v>23</v>
      </c>
      <c r="E335" s="685" t="s">
        <v>207</v>
      </c>
      <c r="F335" s="686" t="s">
        <v>1068</v>
      </c>
      <c r="G335" s="687"/>
      <c r="H335" s="687"/>
      <c r="I335" s="688" t="s">
        <v>11</v>
      </c>
      <c r="J335" s="689"/>
      <c r="K335" s="687"/>
      <c r="L335" s="692" t="s">
        <v>1069</v>
      </c>
      <c r="M335" s="860"/>
    </row>
    <row r="336" spans="1:13" ht="16.5" customHeight="1">
      <c r="A336" s="731">
        <v>327</v>
      </c>
      <c r="B336" s="683"/>
      <c r="C336" s="683"/>
      <c r="D336" s="684" t="s">
        <v>23</v>
      </c>
      <c r="E336" s="685" t="s">
        <v>207</v>
      </c>
      <c r="F336" s="686" t="s">
        <v>1070</v>
      </c>
      <c r="G336" s="687"/>
      <c r="H336" s="687"/>
      <c r="I336" s="688" t="s">
        <v>11</v>
      </c>
      <c r="J336" s="689"/>
      <c r="K336" s="687"/>
      <c r="L336" s="692" t="s">
        <v>1413</v>
      </c>
      <c r="M336" s="860"/>
    </row>
    <row r="337" spans="1:13" ht="16.5" customHeight="1">
      <c r="A337" s="731">
        <v>328</v>
      </c>
      <c r="B337" s="683"/>
      <c r="C337" s="683"/>
      <c r="D337" s="684" t="s">
        <v>23</v>
      </c>
      <c r="E337" s="685" t="s">
        <v>207</v>
      </c>
      <c r="F337" s="686" t="s">
        <v>1071</v>
      </c>
      <c r="G337" s="687"/>
      <c r="H337" s="687"/>
      <c r="I337" s="688" t="s">
        <v>11</v>
      </c>
      <c r="J337" s="689"/>
      <c r="K337" s="687"/>
      <c r="L337" s="692" t="s">
        <v>1072</v>
      </c>
      <c r="M337" s="860"/>
    </row>
    <row r="338" spans="1:13" ht="16.5" customHeight="1">
      <c r="A338" s="731">
        <v>329</v>
      </c>
      <c r="B338" s="683"/>
      <c r="C338" s="683"/>
      <c r="D338" s="684" t="s">
        <v>23</v>
      </c>
      <c r="E338" s="685" t="s">
        <v>52</v>
      </c>
      <c r="F338" s="686" t="s">
        <v>1865</v>
      </c>
      <c r="G338" s="687"/>
      <c r="H338" s="687"/>
      <c r="I338" s="728" t="s">
        <v>6</v>
      </c>
      <c r="J338" s="689"/>
      <c r="K338" s="687"/>
      <c r="L338" s="692" t="s">
        <v>2895</v>
      </c>
      <c r="M338" s="736"/>
    </row>
    <row r="339" spans="1:13" ht="16.5" customHeight="1">
      <c r="A339" s="731">
        <v>330</v>
      </c>
      <c r="B339" s="683"/>
      <c r="C339" s="683"/>
      <c r="D339" s="684" t="s">
        <v>23</v>
      </c>
      <c r="E339" s="685" t="s">
        <v>1074</v>
      </c>
      <c r="F339" s="686" t="s">
        <v>1075</v>
      </c>
      <c r="G339" s="687"/>
      <c r="H339" s="687"/>
      <c r="I339" s="688" t="s">
        <v>11</v>
      </c>
      <c r="J339" s="689"/>
      <c r="K339" s="687"/>
      <c r="L339" s="692" t="s">
        <v>1076</v>
      </c>
      <c r="M339" s="736"/>
    </row>
    <row r="340" spans="1:13" ht="16.5" customHeight="1">
      <c r="A340" s="731">
        <v>331</v>
      </c>
      <c r="B340" s="683"/>
      <c r="C340" s="683"/>
      <c r="D340" s="684" t="s">
        <v>23</v>
      </c>
      <c r="E340" s="685" t="s">
        <v>1074</v>
      </c>
      <c r="F340" s="686" t="s">
        <v>1077</v>
      </c>
      <c r="G340" s="687"/>
      <c r="H340" s="687"/>
      <c r="I340" s="688" t="s">
        <v>11</v>
      </c>
      <c r="J340" s="689"/>
      <c r="K340" s="687"/>
      <c r="L340" s="861" t="s">
        <v>2896</v>
      </c>
      <c r="M340" s="736"/>
    </row>
    <row r="341" spans="1:13" ht="16.5" customHeight="1">
      <c r="A341" s="731">
        <v>332</v>
      </c>
      <c r="B341" s="683"/>
      <c r="C341" s="683"/>
      <c r="D341" s="684" t="s">
        <v>23</v>
      </c>
      <c r="E341" s="685" t="s">
        <v>1074</v>
      </c>
      <c r="F341" s="686" t="s">
        <v>1943</v>
      </c>
      <c r="G341" s="687"/>
      <c r="H341" s="687"/>
      <c r="I341" s="688" t="s">
        <v>11</v>
      </c>
      <c r="J341" s="689"/>
      <c r="K341" s="687"/>
      <c r="L341" s="861"/>
      <c r="M341" s="736" t="s">
        <v>2897</v>
      </c>
    </row>
    <row r="342" spans="1:13" ht="16.5" customHeight="1">
      <c r="A342" s="731">
        <v>333</v>
      </c>
      <c r="B342" s="683"/>
      <c r="C342" s="683"/>
      <c r="D342" s="684" t="s">
        <v>23</v>
      </c>
      <c r="E342" s="685" t="s">
        <v>2898</v>
      </c>
      <c r="F342" s="686" t="s">
        <v>1441</v>
      </c>
      <c r="G342" s="684" t="s">
        <v>1081</v>
      </c>
      <c r="H342" s="684" t="s">
        <v>1081</v>
      </c>
      <c r="I342" s="688" t="s">
        <v>11</v>
      </c>
      <c r="J342" s="689"/>
      <c r="K342" s="687"/>
      <c r="L342" s="862" t="s">
        <v>1080</v>
      </c>
      <c r="M342" s="863"/>
    </row>
    <row r="343" spans="1:13" ht="16.5" customHeight="1">
      <c r="A343" s="731">
        <v>334</v>
      </c>
      <c r="B343" s="683"/>
      <c r="C343" s="683"/>
      <c r="D343" s="684" t="s">
        <v>23</v>
      </c>
      <c r="E343" s="685" t="s">
        <v>1078</v>
      </c>
      <c r="F343" s="686" t="s">
        <v>1391</v>
      </c>
      <c r="G343" s="684" t="s">
        <v>1079</v>
      </c>
      <c r="H343" s="684" t="s">
        <v>1079</v>
      </c>
      <c r="I343" s="688" t="s">
        <v>11</v>
      </c>
      <c r="J343" s="689"/>
      <c r="K343" s="687"/>
      <c r="L343" s="862"/>
      <c r="M343" s="863"/>
    </row>
    <row r="344" spans="1:13" ht="16.5" customHeight="1">
      <c r="A344" s="731">
        <v>335</v>
      </c>
      <c r="B344" s="683"/>
      <c r="C344" s="683"/>
      <c r="D344" s="684" t="s">
        <v>23</v>
      </c>
      <c r="E344" s="685" t="s">
        <v>1078</v>
      </c>
      <c r="F344" s="686" t="s">
        <v>1585</v>
      </c>
      <c r="G344" s="684" t="s">
        <v>1079</v>
      </c>
      <c r="H344" s="684" t="s">
        <v>1079</v>
      </c>
      <c r="I344" s="688" t="s">
        <v>11</v>
      </c>
      <c r="J344" s="689"/>
      <c r="K344" s="687"/>
      <c r="L344" s="862"/>
      <c r="M344" s="863"/>
    </row>
    <row r="345" spans="1:13" ht="16.5" customHeight="1">
      <c r="A345" s="731">
        <v>336</v>
      </c>
      <c r="B345" s="683"/>
      <c r="C345" s="683"/>
      <c r="D345" s="684" t="s">
        <v>23</v>
      </c>
      <c r="E345" s="685" t="s">
        <v>1078</v>
      </c>
      <c r="F345" s="686" t="s">
        <v>1426</v>
      </c>
      <c r="G345" s="684" t="s">
        <v>1079</v>
      </c>
      <c r="H345" s="684" t="s">
        <v>1079</v>
      </c>
      <c r="I345" s="688" t="s">
        <v>11</v>
      </c>
      <c r="J345" s="689"/>
      <c r="K345" s="687"/>
      <c r="L345" s="862"/>
      <c r="M345" s="863"/>
    </row>
    <row r="346" spans="1:13" ht="16.5" customHeight="1">
      <c r="A346" s="731">
        <v>337</v>
      </c>
      <c r="B346" s="683"/>
      <c r="C346" s="683"/>
      <c r="D346" s="684" t="s">
        <v>23</v>
      </c>
      <c r="E346" s="685" t="s">
        <v>1078</v>
      </c>
      <c r="F346" s="686" t="s">
        <v>1427</v>
      </c>
      <c r="G346" s="684" t="s">
        <v>1079</v>
      </c>
      <c r="H346" s="684" t="s">
        <v>1079</v>
      </c>
      <c r="I346" s="688" t="s">
        <v>11</v>
      </c>
      <c r="J346" s="689"/>
      <c r="K346" s="687"/>
      <c r="L346" s="862"/>
      <c r="M346" s="863"/>
    </row>
    <row r="347" spans="1:13" ht="16.5" customHeight="1">
      <c r="A347" s="731">
        <v>338</v>
      </c>
      <c r="B347" s="683"/>
      <c r="C347" s="683"/>
      <c r="D347" s="684" t="s">
        <v>23</v>
      </c>
      <c r="E347" s="685" t="s">
        <v>1078</v>
      </c>
      <c r="F347" s="686" t="s">
        <v>1428</v>
      </c>
      <c r="G347" s="684" t="s">
        <v>1079</v>
      </c>
      <c r="H347" s="684" t="s">
        <v>1079</v>
      </c>
      <c r="I347" s="688" t="s">
        <v>11</v>
      </c>
      <c r="J347" s="689"/>
      <c r="K347" s="687"/>
      <c r="L347" s="862"/>
      <c r="M347" s="863"/>
    </row>
    <row r="348" spans="1:13" ht="16.5" customHeight="1">
      <c r="A348" s="731">
        <v>339</v>
      </c>
      <c r="B348" s="683"/>
      <c r="C348" s="683"/>
      <c r="D348" s="684" t="s">
        <v>23</v>
      </c>
      <c r="E348" s="685" t="s">
        <v>1078</v>
      </c>
      <c r="F348" s="686" t="s">
        <v>2899</v>
      </c>
      <c r="G348" s="684" t="s">
        <v>1079</v>
      </c>
      <c r="H348" s="684" t="s">
        <v>1079</v>
      </c>
      <c r="I348" s="688" t="s">
        <v>11</v>
      </c>
      <c r="J348" s="689"/>
      <c r="K348" s="687"/>
      <c r="L348" s="862"/>
      <c r="M348" s="863"/>
    </row>
    <row r="349" spans="1:13" ht="16.5" customHeight="1">
      <c r="A349" s="731">
        <v>340</v>
      </c>
      <c r="B349" s="683"/>
      <c r="C349" s="683"/>
      <c r="D349" s="684" t="s">
        <v>23</v>
      </c>
      <c r="E349" s="685" t="s">
        <v>1078</v>
      </c>
      <c r="F349" s="686" t="s">
        <v>1429</v>
      </c>
      <c r="G349" s="684" t="s">
        <v>1079</v>
      </c>
      <c r="H349" s="684" t="s">
        <v>1079</v>
      </c>
      <c r="I349" s="688" t="s">
        <v>11</v>
      </c>
      <c r="J349" s="689"/>
      <c r="K349" s="687"/>
      <c r="L349" s="862"/>
      <c r="M349" s="863"/>
    </row>
    <row r="350" spans="1:13" ht="16.5" customHeight="1">
      <c r="A350" s="731">
        <v>341</v>
      </c>
      <c r="B350" s="683"/>
      <c r="C350" s="683"/>
      <c r="D350" s="684" t="s">
        <v>23</v>
      </c>
      <c r="E350" s="685" t="s">
        <v>1078</v>
      </c>
      <c r="F350" s="686" t="s">
        <v>1430</v>
      </c>
      <c r="G350" s="684" t="s">
        <v>1079</v>
      </c>
      <c r="H350" s="684" t="s">
        <v>1079</v>
      </c>
      <c r="I350" s="688" t="s">
        <v>11</v>
      </c>
      <c r="J350" s="689"/>
      <c r="K350" s="687"/>
      <c r="L350" s="862"/>
      <c r="M350" s="863"/>
    </row>
    <row r="351" spans="1:13" ht="16.5" customHeight="1">
      <c r="A351" s="731">
        <v>342</v>
      </c>
      <c r="B351" s="683"/>
      <c r="C351" s="683"/>
      <c r="D351" s="684" t="s">
        <v>23</v>
      </c>
      <c r="E351" s="685" t="s">
        <v>1078</v>
      </c>
      <c r="F351" s="686" t="s">
        <v>2900</v>
      </c>
      <c r="G351" s="684" t="s">
        <v>1081</v>
      </c>
      <c r="H351" s="684" t="s">
        <v>1081</v>
      </c>
      <c r="I351" s="688" t="s">
        <v>11</v>
      </c>
      <c r="J351" s="689"/>
      <c r="K351" s="687"/>
      <c r="L351" s="862"/>
      <c r="M351" s="863"/>
    </row>
    <row r="352" spans="1:13" ht="16.5" customHeight="1">
      <c r="A352" s="731">
        <v>343</v>
      </c>
      <c r="B352" s="683"/>
      <c r="C352" s="683"/>
      <c r="D352" s="684" t="s">
        <v>23</v>
      </c>
      <c r="E352" s="685" t="s">
        <v>1078</v>
      </c>
      <c r="F352" s="686" t="s">
        <v>2901</v>
      </c>
      <c r="G352" s="684" t="s">
        <v>1079</v>
      </c>
      <c r="H352" s="684" t="s">
        <v>1079</v>
      </c>
      <c r="I352" s="688" t="s">
        <v>11</v>
      </c>
      <c r="J352" s="689"/>
      <c r="K352" s="687"/>
      <c r="L352" s="862"/>
      <c r="M352" s="863"/>
    </row>
    <row r="353" spans="1:13" ht="16.5" customHeight="1">
      <c r="A353" s="731">
        <v>344</v>
      </c>
      <c r="B353" s="683"/>
      <c r="C353" s="683"/>
      <c r="D353" s="684" t="s">
        <v>23</v>
      </c>
      <c r="E353" s="685" t="s">
        <v>1078</v>
      </c>
      <c r="F353" s="686" t="s">
        <v>2902</v>
      </c>
      <c r="G353" s="684" t="s">
        <v>1079</v>
      </c>
      <c r="H353" s="684" t="s">
        <v>1079</v>
      </c>
      <c r="I353" s="688" t="s">
        <v>11</v>
      </c>
      <c r="J353" s="689"/>
      <c r="K353" s="687"/>
      <c r="L353" s="862"/>
      <c r="M353" s="863"/>
    </row>
    <row r="354" spans="1:13" ht="16.5" customHeight="1">
      <c r="A354" s="731">
        <v>345</v>
      </c>
      <c r="B354" s="683"/>
      <c r="C354" s="683"/>
      <c r="D354" s="684" t="s">
        <v>23</v>
      </c>
      <c r="E354" s="685" t="s">
        <v>1078</v>
      </c>
      <c r="F354" s="686" t="s">
        <v>1431</v>
      </c>
      <c r="G354" s="684" t="s">
        <v>1079</v>
      </c>
      <c r="H354" s="684" t="s">
        <v>1079</v>
      </c>
      <c r="I354" s="688" t="s">
        <v>11</v>
      </c>
      <c r="J354" s="689"/>
      <c r="K354" s="687"/>
      <c r="L354" s="862"/>
      <c r="M354" s="863"/>
    </row>
    <row r="355" spans="1:13" ht="16.5" customHeight="1">
      <c r="A355" s="731">
        <v>346</v>
      </c>
      <c r="B355" s="683"/>
      <c r="C355" s="683"/>
      <c r="D355" s="684" t="s">
        <v>23</v>
      </c>
      <c r="E355" s="685" t="s">
        <v>1078</v>
      </c>
      <c r="F355" s="686" t="s">
        <v>1595</v>
      </c>
      <c r="G355" s="684" t="s">
        <v>1079</v>
      </c>
      <c r="H355" s="684" t="s">
        <v>1079</v>
      </c>
      <c r="I355" s="688" t="s">
        <v>11</v>
      </c>
      <c r="J355" s="689"/>
      <c r="K355" s="687"/>
      <c r="L355" s="862"/>
      <c r="M355" s="863"/>
    </row>
    <row r="356" spans="1:13" ht="16.5" customHeight="1">
      <c r="A356" s="731">
        <v>347</v>
      </c>
      <c r="B356" s="683"/>
      <c r="C356" s="683"/>
      <c r="D356" s="684" t="s">
        <v>23</v>
      </c>
      <c r="E356" s="685" t="s">
        <v>1078</v>
      </c>
      <c r="F356" s="686" t="s">
        <v>1596</v>
      </c>
      <c r="G356" s="684" t="s">
        <v>1079</v>
      </c>
      <c r="H356" s="684" t="s">
        <v>1079</v>
      </c>
      <c r="I356" s="688" t="s">
        <v>11</v>
      </c>
      <c r="J356" s="689"/>
      <c r="K356" s="687"/>
      <c r="L356" s="862"/>
      <c r="M356" s="863"/>
    </row>
    <row r="357" spans="1:13" ht="16.5" customHeight="1">
      <c r="A357" s="731">
        <v>348</v>
      </c>
      <c r="B357" s="683"/>
      <c r="C357" s="683"/>
      <c r="D357" s="684" t="s">
        <v>23</v>
      </c>
      <c r="E357" s="685" t="s">
        <v>1078</v>
      </c>
      <c r="F357" s="686" t="s">
        <v>2903</v>
      </c>
      <c r="G357" s="684" t="s">
        <v>1079</v>
      </c>
      <c r="H357" s="684" t="s">
        <v>1079</v>
      </c>
      <c r="I357" s="688" t="s">
        <v>11</v>
      </c>
      <c r="J357" s="689"/>
      <c r="K357" s="687"/>
      <c r="L357" s="862" t="s">
        <v>2904</v>
      </c>
      <c r="M357" s="864" t="s">
        <v>1628</v>
      </c>
    </row>
    <row r="358" spans="1:13" ht="16.5" customHeight="1">
      <c r="A358" s="731">
        <v>349</v>
      </c>
      <c r="B358" s="683"/>
      <c r="C358" s="683"/>
      <c r="D358" s="684" t="s">
        <v>23</v>
      </c>
      <c r="E358" s="685" t="s">
        <v>1078</v>
      </c>
      <c r="F358" s="686" t="s">
        <v>1624</v>
      </c>
      <c r="G358" s="684" t="s">
        <v>1081</v>
      </c>
      <c r="H358" s="684" t="s">
        <v>1081</v>
      </c>
      <c r="I358" s="688" t="s">
        <v>11</v>
      </c>
      <c r="J358" s="689"/>
      <c r="K358" s="687"/>
      <c r="L358" s="862"/>
      <c r="M358" s="864"/>
    </row>
    <row r="359" spans="1:13" ht="16.5" customHeight="1">
      <c r="A359" s="731">
        <v>350</v>
      </c>
      <c r="B359" s="683"/>
      <c r="C359" s="683"/>
      <c r="D359" s="684" t="s">
        <v>23</v>
      </c>
      <c r="E359" s="685" t="s">
        <v>1078</v>
      </c>
      <c r="F359" s="686" t="s">
        <v>2905</v>
      </c>
      <c r="G359" s="684" t="s">
        <v>1079</v>
      </c>
      <c r="H359" s="684" t="s">
        <v>1079</v>
      </c>
      <c r="I359" s="688" t="s">
        <v>11</v>
      </c>
      <c r="J359" s="689"/>
      <c r="K359" s="687"/>
      <c r="L359" s="862"/>
      <c r="M359" s="864" t="s">
        <v>2906</v>
      </c>
    </row>
    <row r="360" spans="1:13" ht="16.5" customHeight="1">
      <c r="A360" s="731">
        <v>351</v>
      </c>
      <c r="B360" s="683"/>
      <c r="C360" s="683"/>
      <c r="D360" s="684" t="s">
        <v>23</v>
      </c>
      <c r="E360" s="685" t="s">
        <v>1078</v>
      </c>
      <c r="F360" s="686" t="s">
        <v>1625</v>
      </c>
      <c r="G360" s="684" t="s">
        <v>1081</v>
      </c>
      <c r="H360" s="684" t="s">
        <v>1081</v>
      </c>
      <c r="I360" s="688" t="s">
        <v>11</v>
      </c>
      <c r="J360" s="689"/>
      <c r="K360" s="687"/>
      <c r="L360" s="862"/>
      <c r="M360" s="864"/>
    </row>
    <row r="361" spans="1:13" ht="16.5" customHeight="1">
      <c r="A361" s="731">
        <v>352</v>
      </c>
      <c r="B361" s="683"/>
      <c r="C361" s="683"/>
      <c r="D361" s="684" t="s">
        <v>23</v>
      </c>
      <c r="E361" s="685" t="s">
        <v>207</v>
      </c>
      <c r="F361" s="686" t="s">
        <v>1082</v>
      </c>
      <c r="G361" s="684" t="s">
        <v>452</v>
      </c>
      <c r="H361" s="684" t="s">
        <v>452</v>
      </c>
      <c r="I361" s="688" t="s">
        <v>11</v>
      </c>
      <c r="J361" s="689"/>
      <c r="K361" s="687"/>
      <c r="L361" s="692" t="s">
        <v>1455</v>
      </c>
      <c r="M361" s="736"/>
    </row>
    <row r="362" spans="1:13" ht="16.5" customHeight="1">
      <c r="A362" s="731">
        <v>353</v>
      </c>
      <c r="B362" s="683"/>
      <c r="C362" s="683"/>
      <c r="D362" s="684" t="s">
        <v>23</v>
      </c>
      <c r="E362" s="685" t="s">
        <v>207</v>
      </c>
      <c r="F362" s="686" t="s">
        <v>1083</v>
      </c>
      <c r="G362" s="684" t="s">
        <v>453</v>
      </c>
      <c r="H362" s="684" t="s">
        <v>453</v>
      </c>
      <c r="I362" s="688" t="s">
        <v>11</v>
      </c>
      <c r="J362" s="689"/>
      <c r="K362" s="687"/>
      <c r="L362" s="692" t="s">
        <v>1219</v>
      </c>
      <c r="M362" s="736"/>
    </row>
    <row r="363" spans="1:13" ht="16.5" customHeight="1">
      <c r="A363" s="731">
        <v>354</v>
      </c>
      <c r="B363" s="683" t="s">
        <v>3260</v>
      </c>
      <c r="C363" s="683" t="s">
        <v>3257</v>
      </c>
      <c r="D363" s="684" t="s">
        <v>23</v>
      </c>
      <c r="E363" s="685" t="s">
        <v>207</v>
      </c>
      <c r="F363" s="686" t="s">
        <v>2728</v>
      </c>
      <c r="G363" s="684"/>
      <c r="H363" s="684"/>
      <c r="I363" s="688" t="s">
        <v>11</v>
      </c>
      <c r="J363" s="689"/>
      <c r="K363" s="687"/>
      <c r="L363" s="692" t="s">
        <v>2726</v>
      </c>
      <c r="M363" s="736"/>
    </row>
    <row r="364" spans="1:13" ht="16.5" customHeight="1">
      <c r="A364" s="731">
        <v>355</v>
      </c>
      <c r="B364" s="683" t="s">
        <v>3260</v>
      </c>
      <c r="C364" s="683" t="s">
        <v>3257</v>
      </c>
      <c r="D364" s="684" t="s">
        <v>23</v>
      </c>
      <c r="E364" s="685" t="s">
        <v>207</v>
      </c>
      <c r="F364" s="686" t="s">
        <v>2907</v>
      </c>
      <c r="G364" s="684"/>
      <c r="H364" s="684"/>
      <c r="I364" s="688" t="s">
        <v>11</v>
      </c>
      <c r="J364" s="689"/>
      <c r="K364" s="687"/>
      <c r="L364" s="692" t="s">
        <v>2730</v>
      </c>
      <c r="M364" s="736"/>
    </row>
    <row r="365" spans="1:13" ht="16.5" customHeight="1">
      <c r="A365" s="731">
        <v>356</v>
      </c>
      <c r="B365" s="683" t="s">
        <v>3260</v>
      </c>
      <c r="C365" s="683" t="s">
        <v>3257</v>
      </c>
      <c r="D365" s="684" t="s">
        <v>23</v>
      </c>
      <c r="E365" s="685" t="s">
        <v>207</v>
      </c>
      <c r="F365" s="686" t="s">
        <v>2908</v>
      </c>
      <c r="G365" s="684"/>
      <c r="H365" s="684" t="s">
        <v>2727</v>
      </c>
      <c r="I365" s="688" t="s">
        <v>11</v>
      </c>
      <c r="J365" s="689"/>
      <c r="K365" s="687"/>
      <c r="L365" s="692" t="s">
        <v>3097</v>
      </c>
      <c r="M365" s="736" t="s">
        <v>2729</v>
      </c>
    </row>
    <row r="366" spans="1:13" ht="16.5" customHeight="1">
      <c r="A366" s="731">
        <v>357</v>
      </c>
      <c r="B366" s="683"/>
      <c r="C366" s="683"/>
      <c r="D366" s="684" t="s">
        <v>23</v>
      </c>
      <c r="E366" s="685" t="s">
        <v>1074</v>
      </c>
      <c r="F366" s="686" t="s">
        <v>2909</v>
      </c>
      <c r="G366" s="687"/>
      <c r="H366" s="687"/>
      <c r="I366" s="725" t="s">
        <v>12</v>
      </c>
      <c r="J366" s="689"/>
      <c r="K366" s="687"/>
      <c r="L366" s="692" t="s">
        <v>3096</v>
      </c>
      <c r="M366" s="736"/>
    </row>
    <row r="367" spans="1:13" ht="16.5" customHeight="1" thickBot="1">
      <c r="A367" s="751">
        <v>358</v>
      </c>
      <c r="B367" s="752"/>
      <c r="C367" s="752"/>
      <c r="D367" s="753" t="s">
        <v>23</v>
      </c>
      <c r="E367" s="754" t="s">
        <v>188</v>
      </c>
      <c r="F367" s="755" t="s">
        <v>1243</v>
      </c>
      <c r="G367" s="756"/>
      <c r="H367" s="756"/>
      <c r="I367" s="757" t="s">
        <v>11</v>
      </c>
      <c r="J367" s="758"/>
      <c r="K367" s="756"/>
      <c r="L367" s="759" t="s">
        <v>1084</v>
      </c>
      <c r="M367" s="760"/>
    </row>
  </sheetData>
  <mergeCells count="23">
    <mergeCell ref="L48:L51"/>
    <mergeCell ref="L27:L34"/>
    <mergeCell ref="E1:F8"/>
    <mergeCell ref="H1:H8"/>
    <mergeCell ref="L40:L43"/>
    <mergeCell ref="L44:L47"/>
    <mergeCell ref="L309:L313"/>
    <mergeCell ref="L52:L56"/>
    <mergeCell ref="L57:L87"/>
    <mergeCell ref="L89:L126"/>
    <mergeCell ref="M89:M126"/>
    <mergeCell ref="L132:L163"/>
    <mergeCell ref="L173:L206"/>
    <mergeCell ref="L209:L235"/>
    <mergeCell ref="L237:L238"/>
    <mergeCell ref="L282:L289"/>
    <mergeCell ref="M324:M337"/>
    <mergeCell ref="L340:L341"/>
    <mergeCell ref="L342:L356"/>
    <mergeCell ref="M342:M356"/>
    <mergeCell ref="L357:L360"/>
    <mergeCell ref="M357:M358"/>
    <mergeCell ref="M359:M360"/>
  </mergeCells>
  <phoneticPr fontId="22" type="noConversion"/>
  <hyperlinks>
    <hyperlink ref="F53" r:id="rId1" xr:uid="{00000000-0004-0000-0700-000000000000}"/>
    <hyperlink ref="F54" r:id="rId2" xr:uid="{00000000-0004-0000-0700-000001000000}"/>
    <hyperlink ref="F55" r:id="rId3" xr:uid="{00000000-0004-0000-0700-000002000000}"/>
    <hyperlink ref="F56" r:id="rId4" xr:uid="{00000000-0004-0000-0700-000003000000}"/>
    <hyperlink ref="F87" r:id="rId5" xr:uid="{00000000-0004-0000-0700-000004000000}"/>
    <hyperlink ref="F129" r:id="rId6" xr:uid="{00000000-0004-0000-0700-000005000000}"/>
    <hyperlink ref="F131" r:id="rId7" xr:uid="{00000000-0004-0000-0700-000006000000}"/>
    <hyperlink ref="F210" r:id="rId8" xr:uid="{00000000-0004-0000-0700-000007000000}"/>
    <hyperlink ref="F211" r:id="rId9" xr:uid="{00000000-0004-0000-0700-000008000000}"/>
    <hyperlink ref="F212" r:id="rId10" xr:uid="{00000000-0004-0000-0700-000009000000}"/>
    <hyperlink ref="F213" r:id="rId11" xr:uid="{00000000-0004-0000-0700-00000A000000}"/>
    <hyperlink ref="F214" r:id="rId12" xr:uid="{00000000-0004-0000-0700-00000B000000}"/>
    <hyperlink ref="F215" r:id="rId13" xr:uid="{00000000-0004-0000-0700-00000C000000}"/>
    <hyperlink ref="F216" r:id="rId14" xr:uid="{00000000-0004-0000-0700-00000D000000}"/>
    <hyperlink ref="F217" r:id="rId15" xr:uid="{00000000-0004-0000-0700-00000E000000}"/>
    <hyperlink ref="F218" r:id="rId16" xr:uid="{00000000-0004-0000-0700-00000F000000}"/>
    <hyperlink ref="F219" r:id="rId17" xr:uid="{00000000-0004-0000-0700-000010000000}"/>
    <hyperlink ref="F220" r:id="rId18" xr:uid="{00000000-0004-0000-0700-000011000000}"/>
    <hyperlink ref="F221" r:id="rId19" xr:uid="{00000000-0004-0000-0700-000012000000}"/>
    <hyperlink ref="F222" r:id="rId20" xr:uid="{00000000-0004-0000-0700-000013000000}"/>
    <hyperlink ref="F223" r:id="rId21" xr:uid="{00000000-0004-0000-0700-000014000000}"/>
    <hyperlink ref="F224" r:id="rId22" xr:uid="{00000000-0004-0000-0700-000015000000}"/>
    <hyperlink ref="F225" r:id="rId23" xr:uid="{00000000-0004-0000-0700-000016000000}"/>
    <hyperlink ref="F226" r:id="rId24" xr:uid="{00000000-0004-0000-0700-000017000000}"/>
    <hyperlink ref="F227" r:id="rId25" xr:uid="{00000000-0004-0000-0700-000018000000}"/>
    <hyperlink ref="F228" r:id="rId26" xr:uid="{00000000-0004-0000-0700-000019000000}"/>
    <hyperlink ref="F229" r:id="rId27" xr:uid="{00000000-0004-0000-0700-00001A000000}"/>
    <hyperlink ref="F230" r:id="rId28" xr:uid="{00000000-0004-0000-0700-00001B000000}"/>
    <hyperlink ref="F231" r:id="rId29" xr:uid="{00000000-0004-0000-0700-00001C000000}"/>
    <hyperlink ref="F232" r:id="rId30" xr:uid="{00000000-0004-0000-0700-00001D000000}"/>
    <hyperlink ref="F233" r:id="rId31" xr:uid="{00000000-0004-0000-0700-00001E000000}"/>
    <hyperlink ref="F234" r:id="rId32" xr:uid="{00000000-0004-0000-0700-00001F000000}"/>
    <hyperlink ref="F235" r:id="rId33" xr:uid="{00000000-0004-0000-0700-000020000000}"/>
    <hyperlink ref="F300" r:id="rId34" xr:uid="{00000000-0004-0000-0700-000021000000}"/>
    <hyperlink ref="F301" r:id="rId35" xr:uid="{00000000-0004-0000-0700-000022000000}"/>
    <hyperlink ref="F343" r:id="rId36" xr:uid="{00000000-0004-0000-0700-000023000000}"/>
    <hyperlink ref="F352" r:id="rId37" xr:uid="{00000000-0004-0000-0700-000024000000}"/>
    <hyperlink ref="F357" r:id="rId38" xr:uid="{00000000-0004-0000-0700-000025000000}"/>
    <hyperlink ref="F358" r:id="rId39" xr:uid="{00000000-0004-0000-0700-000026000000}"/>
    <hyperlink ref="F344:F350" r:id="rId40" display="Temperature_TDEV1@Sera" xr:uid="{00000000-0004-0000-0700-000027000000}"/>
    <hyperlink ref="F353:F356" r:id="rId41" display="Temperature_TDEV1@SIMETRA" xr:uid="{00000000-0004-0000-0700-000028000000}"/>
    <hyperlink ref="F342" r:id="rId42" xr:uid="{00000000-0004-0000-0700-000029000000}"/>
    <hyperlink ref="F351" r:id="rId43" xr:uid="{00000000-0004-0000-0700-00002A000000}"/>
    <hyperlink ref="F359" r:id="rId44" xr:uid="{00000000-0004-0000-0700-00002B000000}"/>
    <hyperlink ref="F360" r:id="rId45" xr:uid="{00000000-0004-0000-0700-00002C000000}"/>
    <hyperlink ref="F160" r:id="rId46" display="Juliet_NVM_Revision" xr:uid="{00000000-0004-0000-0700-00002D000000}"/>
    <hyperlink ref="F161" r:id="rId47" display="Juliet_Project" xr:uid="{00000000-0004-0000-0700-00002E000000}"/>
    <hyperlink ref="F162" r:id="rId48" display="Juliet_Project_Version" xr:uid="{00000000-0004-0000-0700-00002F000000}"/>
    <hyperlink ref="F163" r:id="rId49" display="Juliet_Plant" xr:uid="{00000000-0004-0000-0700-000030000000}"/>
    <hyperlink ref="F58" r:id="rId50" xr:uid="{00000000-0004-0000-0700-000031000000}"/>
    <hyperlink ref="F59" r:id="rId51" xr:uid="{00000000-0004-0000-0700-000032000000}"/>
    <hyperlink ref="F60" r:id="rId52" xr:uid="{00000000-0004-0000-0700-000033000000}"/>
    <hyperlink ref="F70" r:id="rId53" xr:uid="{00000000-0004-0000-0700-000034000000}"/>
    <hyperlink ref="F72" r:id="rId54" xr:uid="{00000000-0004-0000-0700-000035000000}"/>
    <hyperlink ref="F71" r:id="rId55" xr:uid="{00000000-0004-0000-0700-000036000000}"/>
    <hyperlink ref="F61" r:id="rId56" xr:uid="{00000000-0004-0000-0700-000037000000}"/>
    <hyperlink ref="F63" r:id="rId57" display="Front_Camera_IRCF_Revision" xr:uid="{00000000-0004-0000-0700-000038000000}"/>
    <hyperlink ref="F62" r:id="rId58" xr:uid="{00000000-0004-0000-0700-000039000000}"/>
    <hyperlink ref="F64" r:id="rId59" xr:uid="{00000000-0004-0000-0700-00003A000000}"/>
    <hyperlink ref="F66" r:id="rId60" xr:uid="{00000000-0004-0000-0700-00003B000000}"/>
    <hyperlink ref="F65" r:id="rId61" xr:uid="{00000000-0004-0000-0700-00003C000000}"/>
    <hyperlink ref="F67" r:id="rId62" xr:uid="{00000000-0004-0000-0700-00003D000000}"/>
    <hyperlink ref="F68" r:id="rId63" xr:uid="{00000000-0004-0000-0700-00003E000000}"/>
    <hyperlink ref="F69" r:id="rId64" xr:uid="{00000000-0004-0000-0700-00003F000000}"/>
    <hyperlink ref="F73" r:id="rId65" xr:uid="{00000000-0004-0000-0700-000040000000}"/>
    <hyperlink ref="F74" r:id="rId66" xr:uid="{00000000-0004-0000-0700-000041000000}"/>
    <hyperlink ref="F75" r:id="rId67" xr:uid="{00000000-0004-0000-0700-000042000000}"/>
    <hyperlink ref="F77" r:id="rId68" xr:uid="{00000000-0004-0000-0700-000043000000}"/>
    <hyperlink ref="F78" r:id="rId69" xr:uid="{00000000-0004-0000-0700-000044000000}"/>
    <hyperlink ref="F79" r:id="rId70" xr:uid="{00000000-0004-0000-0700-000045000000}"/>
    <hyperlink ref="F80" r:id="rId71" xr:uid="{00000000-0004-0000-0700-000046000000}"/>
    <hyperlink ref="F76" r:id="rId72" display="Front_Camera_Stiffener_Vendor" xr:uid="{00000000-0004-0000-0700-000047000000}"/>
    <hyperlink ref="F57" r:id="rId73" display="Front_Camera_NVM_Revision" xr:uid="{00000000-0004-0000-0700-000048000000}"/>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11"/>
  <sheetViews>
    <sheetView showGridLines="0" topLeftCell="A10" zoomScale="70" zoomScaleNormal="70" workbookViewId="0">
      <selection activeCell="I29" sqref="I29"/>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878" t="s">
        <v>1214</v>
      </c>
      <c r="D1" s="879"/>
      <c r="E1" s="876"/>
      <c r="F1" s="111"/>
      <c r="G1" s="100" t="s">
        <v>5</v>
      </c>
      <c r="H1" s="76"/>
      <c r="I1" s="80"/>
      <c r="J1" s="76"/>
      <c r="K1" s="42"/>
    </row>
    <row r="2" spans="1:11" ht="16.5" customHeight="1">
      <c r="A2" s="76"/>
      <c r="B2" s="76"/>
      <c r="C2" s="880"/>
      <c r="D2" s="881"/>
      <c r="E2" s="877"/>
      <c r="F2" s="102" t="s">
        <v>6</v>
      </c>
      <c r="G2" s="108">
        <f>COUNTIF(F10:F305,"Not POR")</f>
        <v>4</v>
      </c>
      <c r="H2" s="76"/>
      <c r="I2" s="80"/>
      <c r="J2" s="76"/>
      <c r="K2" s="42"/>
    </row>
    <row r="3" spans="1:11" ht="17.25" customHeight="1">
      <c r="A3" s="76"/>
      <c r="B3" s="76"/>
      <c r="C3" s="880"/>
      <c r="D3" s="881"/>
      <c r="E3" s="877"/>
      <c r="F3" s="112" t="s">
        <v>8</v>
      </c>
      <c r="G3" s="108">
        <f>COUNTIF(F11:F306,"CHN validation")</f>
        <v>0</v>
      </c>
      <c r="H3" s="76"/>
      <c r="I3" s="80"/>
      <c r="J3" s="76"/>
      <c r="K3" s="42"/>
    </row>
    <row r="4" spans="1:11" ht="19.5" customHeight="1">
      <c r="A4" s="42"/>
      <c r="B4" s="42"/>
      <c r="C4" s="880"/>
      <c r="D4" s="881"/>
      <c r="E4" s="877"/>
      <c r="F4" s="113" t="s">
        <v>7</v>
      </c>
      <c r="G4" s="108">
        <f>COUNTIF(F12:F307,"New Item")</f>
        <v>0</v>
      </c>
      <c r="H4" s="42"/>
      <c r="I4" s="80"/>
      <c r="J4" s="42"/>
      <c r="K4" s="42"/>
    </row>
    <row r="5" spans="1:11" ht="15.6" customHeight="1">
      <c r="A5" s="76"/>
      <c r="B5" s="76"/>
      <c r="C5" s="880"/>
      <c r="D5" s="881"/>
      <c r="E5" s="877"/>
      <c r="F5" s="114" t="s">
        <v>9</v>
      </c>
      <c r="G5" s="108">
        <f>COUNTIF(F15:F308,"Pending update")</f>
        <v>0</v>
      </c>
      <c r="H5" s="76"/>
      <c r="I5" s="80"/>
      <c r="J5" s="76"/>
      <c r="K5" s="42"/>
    </row>
    <row r="6" spans="1:11" ht="15" customHeight="1">
      <c r="A6" s="76"/>
      <c r="B6" s="76"/>
      <c r="C6" s="880"/>
      <c r="D6" s="881"/>
      <c r="E6" s="877"/>
      <c r="F6" s="115" t="s">
        <v>10</v>
      </c>
      <c r="G6" s="108">
        <f>COUNTIF(F13:F309,"Modified")</f>
        <v>1</v>
      </c>
      <c r="H6" s="76"/>
      <c r="I6" s="80"/>
      <c r="J6" s="76"/>
      <c r="K6" s="42"/>
    </row>
    <row r="7" spans="1:11" ht="18" customHeight="1">
      <c r="A7" s="76"/>
      <c r="B7" s="76"/>
      <c r="C7" s="880"/>
      <c r="D7" s="881"/>
      <c r="E7" s="877"/>
      <c r="F7" s="101" t="s">
        <v>11</v>
      </c>
      <c r="G7" s="108">
        <f>COUNTIF(F10:F55,"Ready")</f>
        <v>41</v>
      </c>
      <c r="H7" s="76"/>
      <c r="I7" s="80"/>
      <c r="J7" s="76"/>
      <c r="K7" s="42"/>
    </row>
    <row r="8" spans="1:11" ht="17.25" customHeight="1" thickBot="1">
      <c r="A8" s="86"/>
      <c r="B8" s="86"/>
      <c r="C8" s="880"/>
      <c r="D8" s="881"/>
      <c r="E8" s="877"/>
      <c r="F8" s="116" t="s">
        <v>12</v>
      </c>
      <c r="G8" s="117">
        <f>COUNTIF(F19:F311,"Not ready")</f>
        <v>0</v>
      </c>
      <c r="H8" s="86"/>
      <c r="I8" s="104"/>
      <c r="J8" s="105"/>
      <c r="K8" s="86"/>
    </row>
    <row r="9" spans="1:11" ht="31.5">
      <c r="A9" s="364" t="s">
        <v>13</v>
      </c>
      <c r="B9" s="365" t="s">
        <v>14</v>
      </c>
      <c r="C9" s="365" t="s">
        <v>15</v>
      </c>
      <c r="D9" s="365" t="s">
        <v>16</v>
      </c>
      <c r="E9" s="365" t="s">
        <v>190</v>
      </c>
      <c r="F9" s="365" t="s">
        <v>17</v>
      </c>
      <c r="G9" s="365" t="s">
        <v>1113</v>
      </c>
      <c r="H9" s="365" t="s">
        <v>18</v>
      </c>
      <c r="I9" s="365" t="s">
        <v>20</v>
      </c>
      <c r="J9" s="365" t="s">
        <v>21</v>
      </c>
      <c r="K9" s="366" t="s">
        <v>191</v>
      </c>
    </row>
    <row r="10" spans="1:11" ht="18.75" customHeight="1">
      <c r="A10" s="367">
        <v>1</v>
      </c>
      <c r="B10" s="368" t="s">
        <v>23</v>
      </c>
      <c r="C10" s="273" t="s">
        <v>26</v>
      </c>
      <c r="D10" s="307" t="s">
        <v>27</v>
      </c>
      <c r="E10" s="308"/>
      <c r="F10" s="293" t="s">
        <v>11</v>
      </c>
      <c r="G10" s="369"/>
      <c r="H10" s="370"/>
      <c r="I10" s="371"/>
      <c r="J10" s="371"/>
      <c r="K10" s="372"/>
    </row>
    <row r="11" spans="1:11" ht="20.25" customHeight="1">
      <c r="A11" s="367">
        <v>2</v>
      </c>
      <c r="B11" s="368" t="s">
        <v>23</v>
      </c>
      <c r="C11" s="273" t="s">
        <v>26</v>
      </c>
      <c r="D11" s="307" t="s">
        <v>29</v>
      </c>
      <c r="E11" s="308"/>
      <c r="F11" s="293" t="s">
        <v>11</v>
      </c>
      <c r="G11" s="369"/>
      <c r="H11" s="370"/>
      <c r="I11" s="371"/>
      <c r="J11" s="371"/>
      <c r="K11" s="372"/>
    </row>
    <row r="12" spans="1:11" ht="18.75" customHeight="1">
      <c r="A12" s="367">
        <v>3</v>
      </c>
      <c r="B12" s="368" t="s">
        <v>23</v>
      </c>
      <c r="C12" s="273" t="s">
        <v>26</v>
      </c>
      <c r="D12" s="307" t="s">
        <v>34</v>
      </c>
      <c r="E12" s="308"/>
      <c r="F12" s="293" t="s">
        <v>11</v>
      </c>
      <c r="G12" s="369"/>
      <c r="H12" s="370"/>
      <c r="I12" s="370"/>
      <c r="J12" s="371"/>
      <c r="K12" s="372"/>
    </row>
    <row r="13" spans="1:11" ht="18.75" customHeight="1">
      <c r="A13" s="367">
        <v>4</v>
      </c>
      <c r="B13" s="368" t="s">
        <v>23</v>
      </c>
      <c r="C13" s="273" t="s">
        <v>24</v>
      </c>
      <c r="D13" s="373" t="s">
        <v>1251</v>
      </c>
      <c r="E13" s="308"/>
      <c r="F13" s="293" t="s">
        <v>11</v>
      </c>
      <c r="G13" s="369"/>
      <c r="H13" s="374" t="s">
        <v>36</v>
      </c>
      <c r="I13" s="370"/>
      <c r="J13" s="375" t="s">
        <v>1492</v>
      </c>
      <c r="K13" s="376"/>
    </row>
    <row r="14" spans="1:11" ht="18.75" customHeight="1">
      <c r="A14" s="367">
        <v>5</v>
      </c>
      <c r="B14" s="368" t="s">
        <v>23</v>
      </c>
      <c r="C14" s="307" t="s">
        <v>170</v>
      </c>
      <c r="D14" s="307" t="s">
        <v>2153</v>
      </c>
      <c r="E14" s="308"/>
      <c r="F14" s="293" t="s">
        <v>11</v>
      </c>
      <c r="G14" s="369"/>
      <c r="H14" s="370"/>
      <c r="I14" s="370"/>
      <c r="J14" s="377" t="s">
        <v>2281</v>
      </c>
      <c r="K14" s="378"/>
    </row>
    <row r="15" spans="1:11" ht="18.75" customHeight="1">
      <c r="A15" s="367">
        <v>6</v>
      </c>
      <c r="B15" s="368" t="s">
        <v>23</v>
      </c>
      <c r="C15" s="273" t="s">
        <v>24</v>
      </c>
      <c r="D15" s="307" t="s">
        <v>25</v>
      </c>
      <c r="E15" s="308"/>
      <c r="F15" s="293" t="s">
        <v>11</v>
      </c>
      <c r="G15" s="369"/>
      <c r="H15" s="370"/>
      <c r="I15" s="370"/>
      <c r="J15" s="379" t="s">
        <v>1231</v>
      </c>
      <c r="K15" s="372"/>
    </row>
    <row r="16" spans="1:11" ht="18.75" customHeight="1">
      <c r="A16" s="367">
        <v>7</v>
      </c>
      <c r="B16" s="368" t="s">
        <v>23</v>
      </c>
      <c r="C16" s="273" t="s">
        <v>24</v>
      </c>
      <c r="D16" s="273" t="s">
        <v>1073</v>
      </c>
      <c r="E16" s="308"/>
      <c r="F16" s="293" t="s">
        <v>11</v>
      </c>
      <c r="G16" s="369"/>
      <c r="H16" s="370"/>
      <c r="I16" s="370"/>
      <c r="J16" s="375" t="s">
        <v>1950</v>
      </c>
      <c r="K16" s="372"/>
    </row>
    <row r="17" spans="1:11" ht="18.75" customHeight="1">
      <c r="A17" s="367">
        <v>8</v>
      </c>
      <c r="B17" s="368" t="s">
        <v>23</v>
      </c>
      <c r="C17" s="273" t="s">
        <v>188</v>
      </c>
      <c r="D17" s="307" t="s">
        <v>2227</v>
      </c>
      <c r="E17" s="308"/>
      <c r="F17" s="293" t="s">
        <v>11</v>
      </c>
      <c r="G17" s="369"/>
      <c r="H17" s="370"/>
      <c r="I17" s="370"/>
      <c r="J17" s="375" t="s">
        <v>1242</v>
      </c>
      <c r="K17" s="372"/>
    </row>
    <row r="18" spans="1:11" ht="18.75" customHeight="1">
      <c r="A18" s="367">
        <v>9</v>
      </c>
      <c r="B18" s="368" t="s">
        <v>23</v>
      </c>
      <c r="C18" s="273" t="s">
        <v>207</v>
      </c>
      <c r="D18" s="307" t="s">
        <v>208</v>
      </c>
      <c r="E18" s="274" t="s">
        <v>452</v>
      </c>
      <c r="F18" s="293" t="s">
        <v>11</v>
      </c>
      <c r="G18" s="369"/>
      <c r="H18" s="380"/>
      <c r="I18" s="370"/>
      <c r="J18" s="375" t="s">
        <v>1235</v>
      </c>
      <c r="K18" s="381"/>
    </row>
    <row r="19" spans="1:11" ht="18.75" customHeight="1">
      <c r="A19" s="367">
        <v>10</v>
      </c>
      <c r="B19" s="368" t="s">
        <v>23</v>
      </c>
      <c r="C19" s="273" t="s">
        <v>207</v>
      </c>
      <c r="D19" s="307" t="s">
        <v>210</v>
      </c>
      <c r="E19" s="274" t="s">
        <v>211</v>
      </c>
      <c r="F19" s="293" t="s">
        <v>11</v>
      </c>
      <c r="G19" s="369"/>
      <c r="H19" s="370"/>
      <c r="I19" s="370"/>
      <c r="J19" s="375" t="s">
        <v>1219</v>
      </c>
      <c r="K19" s="381"/>
    </row>
    <row r="20" spans="1:11" ht="18.75" customHeight="1">
      <c r="A20" s="367">
        <v>11</v>
      </c>
      <c r="B20" s="368" t="s">
        <v>23</v>
      </c>
      <c r="C20" s="273" t="s">
        <v>207</v>
      </c>
      <c r="D20" s="307" t="s">
        <v>213</v>
      </c>
      <c r="E20" s="382"/>
      <c r="F20" s="293" t="s">
        <v>11</v>
      </c>
      <c r="G20" s="369"/>
      <c r="H20" s="370"/>
      <c r="I20" s="370"/>
      <c r="J20" s="311" t="s">
        <v>1996</v>
      </c>
      <c r="K20" s="381"/>
    </row>
    <row r="21" spans="1:11" ht="18.75" customHeight="1">
      <c r="A21" s="367">
        <v>12</v>
      </c>
      <c r="B21" s="368" t="s">
        <v>23</v>
      </c>
      <c r="C21" s="273" t="s">
        <v>207</v>
      </c>
      <c r="D21" s="307" t="s">
        <v>905</v>
      </c>
      <c r="E21" s="274" t="s">
        <v>215</v>
      </c>
      <c r="F21" s="293" t="s">
        <v>11</v>
      </c>
      <c r="G21" s="369"/>
      <c r="H21" s="370"/>
      <c r="I21" s="370"/>
      <c r="J21" s="882" t="s">
        <v>2147</v>
      </c>
      <c r="K21" s="884"/>
    </row>
    <row r="22" spans="1:11" ht="18.75" customHeight="1">
      <c r="A22" s="367">
        <v>13</v>
      </c>
      <c r="B22" s="368" t="s">
        <v>23</v>
      </c>
      <c r="C22" s="273" t="s">
        <v>207</v>
      </c>
      <c r="D22" s="307" t="s">
        <v>216</v>
      </c>
      <c r="E22" s="274" t="s">
        <v>62</v>
      </c>
      <c r="F22" s="293" t="s">
        <v>11</v>
      </c>
      <c r="G22" s="369"/>
      <c r="H22" s="370"/>
      <c r="I22" s="370"/>
      <c r="J22" s="882"/>
      <c r="K22" s="884"/>
    </row>
    <row r="23" spans="1:11" ht="18.75" customHeight="1">
      <c r="A23" s="367">
        <v>14</v>
      </c>
      <c r="B23" s="368" t="s">
        <v>23</v>
      </c>
      <c r="C23" s="273" t="s">
        <v>207</v>
      </c>
      <c r="D23" s="307" t="s">
        <v>217</v>
      </c>
      <c r="E23" s="274" t="s">
        <v>62</v>
      </c>
      <c r="F23" s="293" t="s">
        <v>11</v>
      </c>
      <c r="G23" s="369"/>
      <c r="H23" s="370"/>
      <c r="I23" s="370"/>
      <c r="J23" s="882"/>
      <c r="K23" s="884"/>
    </row>
    <row r="24" spans="1:11" ht="18.75" customHeight="1">
      <c r="A24" s="367">
        <v>15</v>
      </c>
      <c r="B24" s="368" t="s">
        <v>23</v>
      </c>
      <c r="C24" s="273" t="s">
        <v>207</v>
      </c>
      <c r="D24" s="307" t="s">
        <v>218</v>
      </c>
      <c r="E24" s="274" t="s">
        <v>62</v>
      </c>
      <c r="F24" s="293" t="s">
        <v>11</v>
      </c>
      <c r="G24" s="369"/>
      <c r="H24" s="370"/>
      <c r="I24" s="370"/>
      <c r="J24" s="882"/>
      <c r="K24" s="884"/>
    </row>
    <row r="25" spans="1:11" ht="18.75" customHeight="1">
      <c r="A25" s="367">
        <v>16</v>
      </c>
      <c r="B25" s="368" t="s">
        <v>23</v>
      </c>
      <c r="C25" s="273" t="s">
        <v>207</v>
      </c>
      <c r="D25" s="307" t="s">
        <v>906</v>
      </c>
      <c r="E25" s="274" t="s">
        <v>62</v>
      </c>
      <c r="F25" s="293" t="s">
        <v>11</v>
      </c>
      <c r="G25" s="369"/>
      <c r="H25" s="370"/>
      <c r="I25" s="370"/>
      <c r="J25" s="882"/>
      <c r="K25" s="884"/>
    </row>
    <row r="26" spans="1:11" ht="18.75" customHeight="1">
      <c r="A26" s="367">
        <v>17</v>
      </c>
      <c r="B26" s="368" t="s">
        <v>23</v>
      </c>
      <c r="C26" s="273" t="s">
        <v>207</v>
      </c>
      <c r="D26" s="307" t="s">
        <v>220</v>
      </c>
      <c r="E26" s="274" t="s">
        <v>62</v>
      </c>
      <c r="F26" s="293" t="s">
        <v>11</v>
      </c>
      <c r="G26" s="369"/>
      <c r="H26" s="370"/>
      <c r="I26" s="370"/>
      <c r="J26" s="882"/>
      <c r="K26" s="884"/>
    </row>
    <row r="27" spans="1:11" ht="18.75" customHeight="1">
      <c r="A27" s="367">
        <v>18</v>
      </c>
      <c r="B27" s="368"/>
      <c r="C27" s="273" t="s">
        <v>207</v>
      </c>
      <c r="D27" s="246" t="s">
        <v>2068</v>
      </c>
      <c r="E27" s="212"/>
      <c r="F27" s="293" t="s">
        <v>11</v>
      </c>
      <c r="G27" s="216"/>
      <c r="H27" s="228"/>
      <c r="I27" s="228"/>
      <c r="J27" s="233"/>
      <c r="K27" s="383" t="s">
        <v>2058</v>
      </c>
    </row>
    <row r="28" spans="1:11" ht="15.75" customHeight="1">
      <c r="A28" s="367">
        <v>19</v>
      </c>
      <c r="B28" s="244" t="s">
        <v>23</v>
      </c>
      <c r="C28" s="214" t="s">
        <v>170</v>
      </c>
      <c r="D28" s="214" t="s">
        <v>1230</v>
      </c>
      <c r="E28" s="215"/>
      <c r="F28" s="293" t="s">
        <v>11</v>
      </c>
      <c r="G28" s="216"/>
      <c r="H28" s="228"/>
      <c r="I28" s="228"/>
      <c r="J28" s="384" t="s">
        <v>2148</v>
      </c>
      <c r="K28" s="385"/>
    </row>
    <row r="29" spans="1:11" ht="15.75" customHeight="1">
      <c r="A29" s="367">
        <v>20</v>
      </c>
      <c r="B29" s="244" t="s">
        <v>23</v>
      </c>
      <c r="C29" s="386" t="s">
        <v>52</v>
      </c>
      <c r="D29" s="386" t="s">
        <v>172</v>
      </c>
      <c r="E29" s="215"/>
      <c r="F29" s="663" t="s">
        <v>10</v>
      </c>
      <c r="G29" s="216"/>
      <c r="H29" s="228"/>
      <c r="I29" s="228"/>
      <c r="J29" s="387" t="s">
        <v>3106</v>
      </c>
      <c r="K29" s="883" t="s">
        <v>1949</v>
      </c>
    </row>
    <row r="30" spans="1:11" ht="15.75" customHeight="1">
      <c r="A30" s="367">
        <v>21</v>
      </c>
      <c r="B30" s="244" t="s">
        <v>23</v>
      </c>
      <c r="C30" s="386" t="s">
        <v>52</v>
      </c>
      <c r="D30" s="386" t="s">
        <v>173</v>
      </c>
      <c r="E30" s="215"/>
      <c r="F30" s="204" t="s">
        <v>11</v>
      </c>
      <c r="G30" s="216"/>
      <c r="H30" s="228"/>
      <c r="I30" s="228"/>
      <c r="J30" s="219" t="s">
        <v>1487</v>
      </c>
      <c r="K30" s="761"/>
    </row>
    <row r="31" spans="1:11" ht="15.75" customHeight="1">
      <c r="A31" s="367">
        <v>22</v>
      </c>
      <c r="B31" s="244" t="s">
        <v>23</v>
      </c>
      <c r="C31" s="386" t="s">
        <v>52</v>
      </c>
      <c r="D31" s="386" t="s">
        <v>174</v>
      </c>
      <c r="E31" s="215"/>
      <c r="F31" s="204" t="s">
        <v>11</v>
      </c>
      <c r="G31" s="216"/>
      <c r="H31" s="228"/>
      <c r="I31" s="228"/>
      <c r="J31" s="219" t="s">
        <v>1232</v>
      </c>
      <c r="K31" s="761"/>
    </row>
    <row r="32" spans="1:11" ht="15.75" customHeight="1">
      <c r="A32" s="367">
        <v>23</v>
      </c>
      <c r="B32" s="244" t="s">
        <v>23</v>
      </c>
      <c r="C32" s="386" t="s">
        <v>52</v>
      </c>
      <c r="D32" s="386" t="s">
        <v>175</v>
      </c>
      <c r="E32" s="215"/>
      <c r="F32" s="204" t="s">
        <v>11</v>
      </c>
      <c r="G32" s="216"/>
      <c r="H32" s="228"/>
      <c r="I32" s="228"/>
      <c r="J32" s="219" t="s">
        <v>176</v>
      </c>
      <c r="K32" s="761"/>
    </row>
    <row r="33" spans="1:11" ht="15.75" customHeight="1">
      <c r="A33" s="367">
        <v>24</v>
      </c>
      <c r="B33" s="244" t="s">
        <v>23</v>
      </c>
      <c r="C33" s="386" t="s">
        <v>52</v>
      </c>
      <c r="D33" s="386" t="s">
        <v>1085</v>
      </c>
      <c r="E33" s="215"/>
      <c r="F33" s="204" t="s">
        <v>11</v>
      </c>
      <c r="G33" s="216"/>
      <c r="H33" s="228"/>
      <c r="I33" s="228"/>
      <c r="J33" s="219" t="s">
        <v>1086</v>
      </c>
      <c r="K33" s="761"/>
    </row>
    <row r="34" spans="1:11" ht="15.75" customHeight="1">
      <c r="A34" s="367">
        <v>25</v>
      </c>
      <c r="B34" s="244" t="s">
        <v>23</v>
      </c>
      <c r="C34" s="386" t="s">
        <v>52</v>
      </c>
      <c r="D34" s="386" t="s">
        <v>1087</v>
      </c>
      <c r="E34" s="215"/>
      <c r="F34" s="204" t="s">
        <v>11</v>
      </c>
      <c r="G34" s="216"/>
      <c r="H34" s="228"/>
      <c r="I34" s="228"/>
      <c r="J34" s="219" t="s">
        <v>1088</v>
      </c>
      <c r="K34" s="761"/>
    </row>
    <row r="35" spans="1:11" ht="15.75" customHeight="1">
      <c r="A35" s="367">
        <v>26</v>
      </c>
      <c r="B35" s="244" t="s">
        <v>23</v>
      </c>
      <c r="C35" s="386" t="s">
        <v>52</v>
      </c>
      <c r="D35" s="386" t="s">
        <v>1089</v>
      </c>
      <c r="E35" s="215"/>
      <c r="F35" s="204" t="s">
        <v>11</v>
      </c>
      <c r="G35" s="216"/>
      <c r="H35" s="228"/>
      <c r="I35" s="228"/>
      <c r="J35" s="219" t="s">
        <v>1090</v>
      </c>
      <c r="K35" s="761"/>
    </row>
    <row r="36" spans="1:11" ht="15.75" customHeight="1">
      <c r="A36" s="367">
        <v>27</v>
      </c>
      <c r="B36" s="244" t="s">
        <v>23</v>
      </c>
      <c r="C36" s="386" t="s">
        <v>52</v>
      </c>
      <c r="D36" s="386" t="s">
        <v>1091</v>
      </c>
      <c r="E36" s="215"/>
      <c r="F36" s="204" t="s">
        <v>11</v>
      </c>
      <c r="G36" s="216"/>
      <c r="H36" s="228"/>
      <c r="I36" s="228"/>
      <c r="J36" s="219" t="s">
        <v>1092</v>
      </c>
      <c r="K36" s="761"/>
    </row>
    <row r="37" spans="1:11" ht="15.75" customHeight="1">
      <c r="A37" s="367">
        <v>28</v>
      </c>
      <c r="B37" s="244" t="s">
        <v>23</v>
      </c>
      <c r="C37" s="386" t="s">
        <v>52</v>
      </c>
      <c r="D37" s="386" t="s">
        <v>177</v>
      </c>
      <c r="E37" s="215"/>
      <c r="F37" s="204" t="s">
        <v>11</v>
      </c>
      <c r="G37" s="216"/>
      <c r="H37" s="228"/>
      <c r="I37" s="228"/>
      <c r="J37" s="219" t="s">
        <v>178</v>
      </c>
      <c r="K37" s="761"/>
    </row>
    <row r="38" spans="1:11" ht="15.75" customHeight="1">
      <c r="A38" s="367">
        <v>29</v>
      </c>
      <c r="B38" s="244" t="s">
        <v>23</v>
      </c>
      <c r="C38" s="386" t="s">
        <v>52</v>
      </c>
      <c r="D38" s="386" t="s">
        <v>179</v>
      </c>
      <c r="E38" s="215"/>
      <c r="F38" s="204" t="s">
        <v>11</v>
      </c>
      <c r="G38" s="216"/>
      <c r="H38" s="228"/>
      <c r="I38" s="228"/>
      <c r="J38" s="219" t="s">
        <v>180</v>
      </c>
      <c r="K38" s="761"/>
    </row>
    <row r="39" spans="1:11" ht="15.75" customHeight="1">
      <c r="A39" s="367">
        <v>30</v>
      </c>
      <c r="B39" s="244" t="s">
        <v>23</v>
      </c>
      <c r="C39" s="386" t="s">
        <v>52</v>
      </c>
      <c r="D39" s="386" t="s">
        <v>1093</v>
      </c>
      <c r="E39" s="215"/>
      <c r="F39" s="204" t="s">
        <v>11</v>
      </c>
      <c r="G39" s="216"/>
      <c r="H39" s="228"/>
      <c r="I39" s="228"/>
      <c r="J39" s="219" t="s">
        <v>1094</v>
      </c>
      <c r="K39" s="761"/>
    </row>
    <row r="40" spans="1:11" ht="15.75" customHeight="1">
      <c r="A40" s="367">
        <v>31</v>
      </c>
      <c r="B40" s="244" t="s">
        <v>23</v>
      </c>
      <c r="C40" s="386" t="s">
        <v>52</v>
      </c>
      <c r="D40" s="386" t="s">
        <v>1095</v>
      </c>
      <c r="E40" s="215"/>
      <c r="F40" s="204" t="s">
        <v>11</v>
      </c>
      <c r="G40" s="216"/>
      <c r="H40" s="228"/>
      <c r="I40" s="228"/>
      <c r="J40" s="219" t="s">
        <v>1096</v>
      </c>
      <c r="K40" s="761"/>
    </row>
    <row r="41" spans="1:11" ht="15.75" customHeight="1">
      <c r="A41" s="367">
        <v>32</v>
      </c>
      <c r="B41" s="244" t="s">
        <v>23</v>
      </c>
      <c r="C41" s="386" t="s">
        <v>52</v>
      </c>
      <c r="D41" s="386" t="s">
        <v>1097</v>
      </c>
      <c r="E41" s="215"/>
      <c r="F41" s="204" t="s">
        <v>11</v>
      </c>
      <c r="G41" s="216"/>
      <c r="H41" s="228"/>
      <c r="I41" s="228"/>
      <c r="J41" s="219" t="s">
        <v>1098</v>
      </c>
      <c r="K41" s="761"/>
    </row>
    <row r="42" spans="1:11" ht="15.75" customHeight="1">
      <c r="A42" s="367">
        <v>33</v>
      </c>
      <c r="B42" s="244" t="s">
        <v>23</v>
      </c>
      <c r="C42" s="386" t="s">
        <v>52</v>
      </c>
      <c r="D42" s="386" t="s">
        <v>1099</v>
      </c>
      <c r="E42" s="215"/>
      <c r="F42" s="204" t="s">
        <v>11</v>
      </c>
      <c r="G42" s="216"/>
      <c r="H42" s="228"/>
      <c r="I42" s="228"/>
      <c r="J42" s="219" t="s">
        <v>1100</v>
      </c>
      <c r="K42" s="761"/>
    </row>
    <row r="43" spans="1:11" ht="15.75" customHeight="1">
      <c r="A43" s="367">
        <v>34</v>
      </c>
      <c r="B43" s="244" t="s">
        <v>23</v>
      </c>
      <c r="C43" s="386" t="s">
        <v>52</v>
      </c>
      <c r="D43" s="386" t="s">
        <v>1101</v>
      </c>
      <c r="E43" s="215"/>
      <c r="F43" s="204" t="s">
        <v>11</v>
      </c>
      <c r="G43" s="216"/>
      <c r="H43" s="228"/>
      <c r="I43" s="228"/>
      <c r="J43" s="219" t="s">
        <v>1102</v>
      </c>
      <c r="K43" s="761"/>
    </row>
    <row r="44" spans="1:11" ht="15.75" customHeight="1">
      <c r="A44" s="367">
        <v>35</v>
      </c>
      <c r="B44" s="244" t="s">
        <v>23</v>
      </c>
      <c r="C44" s="386" t="s">
        <v>52</v>
      </c>
      <c r="D44" s="213" t="s">
        <v>1103</v>
      </c>
      <c r="E44" s="215"/>
      <c r="F44" s="204" t="s">
        <v>11</v>
      </c>
      <c r="G44" s="216"/>
      <c r="H44" s="228"/>
      <c r="I44" s="228"/>
      <c r="J44" s="219" t="s">
        <v>181</v>
      </c>
      <c r="K44" s="761"/>
    </row>
    <row r="45" spans="1:11" ht="15.75" customHeight="1">
      <c r="A45" s="367">
        <v>36</v>
      </c>
      <c r="B45" s="244" t="s">
        <v>23</v>
      </c>
      <c r="C45" s="386" t="s">
        <v>52</v>
      </c>
      <c r="D45" s="386" t="s">
        <v>182</v>
      </c>
      <c r="E45" s="215"/>
      <c r="F45" s="204" t="s">
        <v>11</v>
      </c>
      <c r="G45" s="216"/>
      <c r="H45" s="228"/>
      <c r="I45" s="228"/>
      <c r="J45" s="219" t="s">
        <v>183</v>
      </c>
      <c r="K45" s="761"/>
    </row>
    <row r="46" spans="1:11" ht="15.75" customHeight="1">
      <c r="A46" s="367">
        <v>37</v>
      </c>
      <c r="B46" s="244" t="s">
        <v>23</v>
      </c>
      <c r="C46" s="386" t="s">
        <v>52</v>
      </c>
      <c r="D46" s="386" t="s">
        <v>184</v>
      </c>
      <c r="E46" s="215"/>
      <c r="F46" s="204" t="s">
        <v>11</v>
      </c>
      <c r="G46" s="216"/>
      <c r="H46" s="228"/>
      <c r="I46" s="228"/>
      <c r="J46" s="219" t="s">
        <v>185</v>
      </c>
      <c r="K46" s="761"/>
    </row>
    <row r="47" spans="1:11" ht="15.75" customHeight="1">
      <c r="A47" s="367">
        <v>38</v>
      </c>
      <c r="B47" s="244" t="s">
        <v>23</v>
      </c>
      <c r="C47" s="386" t="s">
        <v>52</v>
      </c>
      <c r="D47" s="386" t="s">
        <v>1104</v>
      </c>
      <c r="E47" s="215"/>
      <c r="F47" s="204" t="s">
        <v>11</v>
      </c>
      <c r="G47" s="216"/>
      <c r="H47" s="228"/>
      <c r="I47" s="228"/>
      <c r="J47" s="219" t="s">
        <v>1105</v>
      </c>
      <c r="K47" s="761"/>
    </row>
    <row r="48" spans="1:11" ht="15.75" customHeight="1">
      <c r="A48" s="367">
        <v>39</v>
      </c>
      <c r="B48" s="244" t="s">
        <v>23</v>
      </c>
      <c r="C48" s="386" t="s">
        <v>52</v>
      </c>
      <c r="D48" s="386" t="s">
        <v>1106</v>
      </c>
      <c r="E48" s="215"/>
      <c r="F48" s="204" t="s">
        <v>11</v>
      </c>
      <c r="G48" s="216"/>
      <c r="H48" s="228"/>
      <c r="I48" s="228"/>
      <c r="J48" s="219" t="s">
        <v>2006</v>
      </c>
      <c r="K48" s="761"/>
    </row>
    <row r="49" spans="1:11" ht="15.75" customHeight="1">
      <c r="A49" s="367">
        <v>40</v>
      </c>
      <c r="B49" s="244" t="s">
        <v>23</v>
      </c>
      <c r="C49" s="386" t="s">
        <v>284</v>
      </c>
      <c r="D49" s="386" t="s">
        <v>1108</v>
      </c>
      <c r="E49" s="215"/>
      <c r="F49" s="232" t="s">
        <v>6</v>
      </c>
      <c r="G49" s="216"/>
      <c r="H49" s="228"/>
      <c r="I49" s="228"/>
      <c r="J49" s="219" t="s">
        <v>2007</v>
      </c>
      <c r="K49" s="385"/>
    </row>
    <row r="50" spans="1:11" ht="15.75" customHeight="1">
      <c r="A50" s="367">
        <v>41</v>
      </c>
      <c r="B50" s="244" t="s">
        <v>23</v>
      </c>
      <c r="C50" s="386" t="s">
        <v>284</v>
      </c>
      <c r="D50" s="386" t="s">
        <v>1109</v>
      </c>
      <c r="E50" s="215"/>
      <c r="F50" s="232" t="s">
        <v>6</v>
      </c>
      <c r="G50" s="216"/>
      <c r="H50" s="228"/>
      <c r="I50" s="228"/>
      <c r="J50" s="219" t="s">
        <v>1233</v>
      </c>
      <c r="K50" s="385"/>
    </row>
    <row r="51" spans="1:11" ht="15.75" customHeight="1">
      <c r="A51" s="367">
        <v>42</v>
      </c>
      <c r="B51" s="244" t="s">
        <v>23</v>
      </c>
      <c r="C51" s="386" t="s">
        <v>284</v>
      </c>
      <c r="D51" s="386" t="s">
        <v>1110</v>
      </c>
      <c r="E51" s="215"/>
      <c r="F51" s="232" t="s">
        <v>6</v>
      </c>
      <c r="G51" s="216"/>
      <c r="H51" s="228"/>
      <c r="I51" s="228"/>
      <c r="J51" s="219" t="s">
        <v>1234</v>
      </c>
      <c r="K51" s="385"/>
    </row>
    <row r="52" spans="1:11" ht="15.75" customHeight="1">
      <c r="A52" s="367">
        <v>43</v>
      </c>
      <c r="B52" s="244" t="s">
        <v>23</v>
      </c>
      <c r="C52" s="386" t="s">
        <v>284</v>
      </c>
      <c r="D52" s="386" t="s">
        <v>1111</v>
      </c>
      <c r="E52" s="215"/>
      <c r="F52" s="232" t="s">
        <v>6</v>
      </c>
      <c r="G52" s="216"/>
      <c r="H52" s="228"/>
      <c r="I52" s="228"/>
      <c r="J52" s="219" t="s">
        <v>2005</v>
      </c>
      <c r="K52" s="385"/>
    </row>
    <row r="53" spans="1:11" ht="16.5" customHeight="1">
      <c r="A53" s="367">
        <v>44</v>
      </c>
      <c r="B53" s="244" t="s">
        <v>23</v>
      </c>
      <c r="C53" s="386" t="s">
        <v>207</v>
      </c>
      <c r="D53" s="214" t="s">
        <v>1082</v>
      </c>
      <c r="E53" s="212" t="s">
        <v>452</v>
      </c>
      <c r="F53" s="204" t="s">
        <v>11</v>
      </c>
      <c r="G53" s="216"/>
      <c r="H53" s="228"/>
      <c r="I53" s="228"/>
      <c r="J53" s="219" t="s">
        <v>1455</v>
      </c>
      <c r="K53" s="388"/>
    </row>
    <row r="54" spans="1:11" ht="16.5" customHeight="1">
      <c r="A54" s="367">
        <v>45</v>
      </c>
      <c r="B54" s="244" t="s">
        <v>23</v>
      </c>
      <c r="C54" s="386" t="s">
        <v>207</v>
      </c>
      <c r="D54" s="214" t="s">
        <v>1083</v>
      </c>
      <c r="E54" s="212" t="s">
        <v>453</v>
      </c>
      <c r="F54" s="204" t="s">
        <v>11</v>
      </c>
      <c r="G54" s="216"/>
      <c r="H54" s="228"/>
      <c r="I54" s="228"/>
      <c r="J54" s="219" t="s">
        <v>1236</v>
      </c>
      <c r="K54" s="388"/>
    </row>
    <row r="55" spans="1:11" ht="16.5" customHeight="1" thickBot="1">
      <c r="A55" s="367">
        <v>46</v>
      </c>
      <c r="B55" s="389" t="s">
        <v>23</v>
      </c>
      <c r="C55" s="390" t="s">
        <v>188</v>
      </c>
      <c r="D55" s="390" t="s">
        <v>189</v>
      </c>
      <c r="E55" s="391"/>
      <c r="F55" s="392" t="s">
        <v>11</v>
      </c>
      <c r="G55" s="393"/>
      <c r="H55" s="394"/>
      <c r="I55" s="394"/>
      <c r="J55" s="395" t="s">
        <v>2312</v>
      </c>
      <c r="K55" s="396"/>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朱濤</cp:lastModifiedBy>
  <dcterms:created xsi:type="dcterms:W3CDTF">2020-03-30T02:59:16Z</dcterms:created>
  <dcterms:modified xsi:type="dcterms:W3CDTF">2020-07-29T05:48:10Z</dcterms:modified>
</cp:coreProperties>
</file>