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0"/>
  <workbookPr autoCompressPictures="0"/>
  <mc:AlternateContent xmlns:mc="http://schemas.openxmlformats.org/markup-compatibility/2006">
    <mc:Choice Requires="x15">
      <x15ac:absPath xmlns:x15ac="http://schemas.microsoft.com/office/spreadsheetml/2010/11/ac" url="D:\QT\Test coverage\"/>
    </mc:Choice>
  </mc:AlternateContent>
  <xr:revisionPtr revIDLastSave="0" documentId="13_ncr:1_{FC6A8568-C321-496B-B7C2-2366EEFCAC00}" xr6:coauthVersionLast="36" xr6:coauthVersionMax="36" xr10:uidLastSave="{00000000-0000-0000-0000-000000000000}"/>
  <bookViews>
    <workbookView xWindow="0" yWindow="0" windowWidth="20490" windowHeight="7500" xr2:uid="{00000000-000D-0000-FFFF-FFFF00000000}"/>
  </bookViews>
  <sheets>
    <sheet name="Summary" sheetId="13" r:id="rId1"/>
    <sheet name="QT0a" sheetId="16" r:id="rId2"/>
    <sheet name="CT1" sheetId="19" r:id="rId3"/>
    <sheet name="CT2 " sheetId="21" r:id="rId4"/>
    <sheet name="FOS" sheetId="22" r:id="rId5"/>
    <sheet name="USBC TEST " sheetId="33" r:id="rId6"/>
    <sheet name="Mesa DOE" sheetId="27" state="hidden" r:id="rId7"/>
  </sheets>
  <definedNames>
    <definedName name="_xlnm._FilterDatabase" localSheetId="5" hidden="1">'USBC TEST '!$A$1:$J$244</definedName>
  </definedName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508" i="13" l="1"/>
  <c r="C503" i="13" l="1"/>
  <c r="C498" i="13"/>
  <c r="C495" i="13" l="1"/>
  <c r="C486" i="13"/>
  <c r="C482" i="13"/>
  <c r="C477" i="13"/>
  <c r="C474" i="13"/>
  <c r="C465" i="13"/>
  <c r="C462" i="13" l="1"/>
  <c r="F8" i="33"/>
  <c r="F7" i="33"/>
  <c r="F6" i="33"/>
  <c r="F5" i="33"/>
  <c r="F4" i="33"/>
  <c r="F3" i="33"/>
  <c r="F2" i="33"/>
  <c r="C457" i="13"/>
  <c r="C454" i="13"/>
  <c r="C451" i="13"/>
  <c r="C448" i="13"/>
  <c r="C445" i="13"/>
  <c r="C442" i="13"/>
  <c r="C434" i="13"/>
  <c r="C429" i="13"/>
  <c r="C420" i="13"/>
  <c r="C415" i="13"/>
  <c r="C403" i="13"/>
  <c r="C400" i="13"/>
  <c r="C397" i="13"/>
  <c r="C394" i="13"/>
  <c r="C389" i="13"/>
  <c r="C386" i="13"/>
  <c r="C383" i="13"/>
  <c r="C378" i="13"/>
  <c r="C374" i="13"/>
  <c r="G7" i="21"/>
  <c r="G2" i="21"/>
  <c r="G4" i="21"/>
  <c r="C369" i="13"/>
  <c r="C366" i="13"/>
  <c r="C359" i="13"/>
  <c r="C356" i="13"/>
  <c r="C352" i="13"/>
  <c r="C349" i="13"/>
  <c r="C346" i="13"/>
  <c r="C343" i="13"/>
  <c r="C340" i="13"/>
  <c r="C337" i="13"/>
  <c r="C334" i="13"/>
  <c r="C328" i="13"/>
  <c r="C325" i="13"/>
  <c r="C320" i="13"/>
  <c r="C315" i="13"/>
  <c r="C312" i="13"/>
  <c r="C309" i="13"/>
  <c r="C306" i="13"/>
  <c r="C303" i="13"/>
  <c r="C295" i="13"/>
  <c r="C292" i="13"/>
  <c r="C287" i="13"/>
  <c r="C284" i="13"/>
  <c r="C281" i="13"/>
  <c r="C275" i="13"/>
  <c r="C272" i="13"/>
  <c r="H8" i="27"/>
  <c r="H7" i="27"/>
  <c r="H6" i="27"/>
  <c r="H5" i="27"/>
  <c r="H4" i="27"/>
  <c r="H3" i="27"/>
  <c r="H2" i="27"/>
  <c r="C269" i="13"/>
  <c r="C266" i="13"/>
  <c r="C261" i="13"/>
  <c r="C258" i="13"/>
  <c r="C255" i="13"/>
  <c r="C247" i="13"/>
  <c r="C242" i="13"/>
  <c r="C239" i="13"/>
  <c r="C232" i="13"/>
  <c r="C226" i="13"/>
  <c r="C223" i="13"/>
  <c r="C220" i="13"/>
  <c r="C217" i="13"/>
  <c r="C212" i="13"/>
  <c r="C207" i="13"/>
  <c r="C203" i="13"/>
  <c r="C196" i="13"/>
  <c r="C188" i="13"/>
  <c r="C185" i="13"/>
  <c r="C182" i="13"/>
  <c r="C173" i="13"/>
  <c r="C148" i="13"/>
  <c r="C125" i="13"/>
  <c r="C121" i="13"/>
  <c r="C114" i="13"/>
  <c r="C110" i="13"/>
  <c r="C103" i="13"/>
  <c r="C99" i="13"/>
  <c r="C94" i="13"/>
  <c r="C81" i="13"/>
  <c r="C77" i="13"/>
  <c r="C67" i="13"/>
  <c r="C60" i="13"/>
  <c r="C55" i="13"/>
  <c r="C35" i="13"/>
  <c r="H8" i="22"/>
  <c r="H7" i="22"/>
  <c r="H6" i="22"/>
  <c r="H5" i="22"/>
  <c r="H4" i="22"/>
  <c r="H3" i="22"/>
  <c r="H2" i="22"/>
  <c r="G8" i="21"/>
  <c r="G6" i="21"/>
  <c r="G5" i="21"/>
  <c r="G3" i="21"/>
  <c r="G8" i="19"/>
  <c r="G7" i="19"/>
  <c r="G6" i="19" a="1"/>
  <c r="G6" i="19" s="1"/>
  <c r="G5" i="19"/>
  <c r="G4" i="19"/>
  <c r="G3" i="19"/>
  <c r="G2" i="19"/>
  <c r="G8" i="16"/>
  <c r="G7" i="16"/>
  <c r="G6" i="16"/>
  <c r="G5" i="16"/>
  <c r="G4" i="16"/>
  <c r="G3" i="16"/>
  <c r="G2" i="16"/>
  <c r="C29" i="13"/>
  <c r="C26" i="13"/>
  <c r="C23" i="13"/>
  <c r="C20" i="13"/>
  <c r="C16" i="13"/>
  <c r="C12" i="13"/>
  <c r="C9" i="13"/>
  <c r="C6" i="13"/>
  <c r="C3" i="13"/>
</calcChain>
</file>

<file path=xl/sharedStrings.xml><?xml version="1.0" encoding="utf-8"?>
<sst xmlns="http://schemas.openxmlformats.org/spreadsheetml/2006/main" count="4636" uniqueCount="2137">
  <si>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</si>
  <si>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</si>
  <si>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</si>
  <si>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</si>
  <si>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</si>
  <si>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</si>
  <si>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</si>
  <si>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</si>
  <si>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</si>
  <si>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</si>
  <si>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</si>
  <si>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</si>
  <si>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</si>
  <si>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</si>
  <si>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</si>
  <si>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</si>
  <si>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</si>
  <si>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</si>
  <si>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</si>
  <si>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</si>
  <si>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</si>
  <si>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</si>
  <si>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</si>
  <si>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</si>
  <si>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</si>
  <si>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</si>
  <si>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</si>
  <si>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</si>
  <si>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</si>
  <si>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</si>
  <si>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</si>
  <si>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</si>
  <si>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</si>
  <si>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</si>
  <si>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</si>
  <si>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</si>
  <si>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</si>
  <si>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</si>
  <si>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</si>
  <si>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</si>
  <si>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</si>
  <si>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</si>
  <si>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</si>
  <si>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</si>
  <si>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</si>
  <si>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</si>
  <si>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</si>
  <si>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</si>
  <si>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</si>
  <si>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</si>
  <si>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</si>
  <si>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</si>
  <si>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</si>
  <si>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</si>
  <si>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</si>
  <si>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</si>
  <si>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</si>
  <si>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</si>
  <si>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</si>
  <si>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</si>
  <si>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</si>
  <si>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</si>
  <si>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</si>
  <si>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</si>
  <si>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</si>
  <si>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</si>
  <si>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</si>
  <si>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</si>
  <si>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</si>
  <si>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</si>
  <si>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</si>
  <si>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</si>
  <si>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</si>
  <si>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</si>
  <si>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</si>
  <si>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</si>
  <si>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</si>
  <si>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</si>
  <si>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</si>
  <si>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</si>
  <si>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</si>
  <si>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</si>
  <si>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</si>
  <si>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</si>
  <si>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</si>
  <si>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</si>
  <si>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</si>
  <si>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</si>
  <si>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</si>
  <si>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</si>
  <si>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</si>
  <si>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</si>
  <si>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</si>
  <si>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</si>
  <si>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</si>
  <si>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</si>
  <si>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</si>
  <si>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</si>
  <si>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</si>
  <si>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</si>
  <si>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</si>
  <si>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</si>
  <si>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</si>
  <si>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</si>
  <si>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</si>
  <si>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</si>
  <si>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</si>
  <si>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</si>
  <si>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</si>
  <si>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</si>
  <si>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</si>
  <si>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</si>
  <si>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</si>
  <si>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</si>
  <si>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</si>
  <si>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</si>
  <si>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</si>
  <si>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</si>
  <si>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</si>
  <si>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</si>
  <si>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</si>
  <si>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</si>
  <si>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</si>
  <si>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</si>
  <si>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</si>
  <si>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</si>
  <si>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</si>
  <si>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</si>
  <si>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</si>
  <si>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</si>
  <si>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</si>
  <si>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</si>
  <si>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</si>
  <si>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</si>
  <si>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</si>
  <si>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</si>
  <si>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</si>
  <si>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</si>
  <si>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</si>
  <si>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</si>
  <si>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</si>
  <si>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</si>
  <si>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</si>
  <si>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</si>
  <si>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</si>
  <si>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</si>
  <si>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</si>
  <si>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</si>
  <si>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</si>
  <si>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</si>
  <si>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</si>
  <si>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</si>
  <si>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</si>
  <si>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</si>
  <si>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</si>
  <si>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</si>
  <si>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</si>
  <si>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</si>
  <si>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</si>
  <si>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</si>
  <si>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</si>
  <si>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</si>
  <si>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</si>
  <si>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</si>
  <si>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</si>
  <si>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</si>
  <si>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</si>
  <si>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</si>
  <si>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</si>
  <si>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</si>
  <si>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</si>
  <si>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</si>
  <si>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</si>
  <si>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</si>
  <si>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</si>
  <si>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</si>
  <si>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</si>
  <si>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</si>
  <si>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</si>
  <si>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</si>
  <si>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</si>
  <si>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</si>
  <si>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</si>
  <si>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</si>
  <si>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</si>
  <si>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</si>
  <si>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</si>
  <si>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</si>
  <si>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</si>
  <si>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</si>
  <si>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</si>
  <si>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</si>
  <si>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</si>
  <si>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</si>
  <si>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</si>
  <si>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</si>
  <si>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</si>
  <si>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</si>
  <si>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</si>
  <si>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</si>
  <si>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</si>
  <si>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</si>
  <si>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</si>
  <si>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</si>
  <si>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</si>
  <si>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</si>
  <si>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</si>
  <si>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</si>
  <si>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</si>
  <si>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</si>
  <si>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</si>
  <si>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</si>
  <si>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</si>
  <si>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</si>
  <si>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</si>
  <si>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</si>
  <si>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</si>
  <si>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</si>
  <si>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</si>
  <si>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</si>
  <si>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</si>
  <si>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</si>
  <si>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</si>
  <si>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</si>
  <si>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</si>
  <si>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</si>
  <si>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</si>
  <si>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</si>
  <si>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</si>
  <si>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</si>
  <si>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</si>
  <si>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</si>
  <si>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</si>
  <si>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</si>
  <si>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</si>
  <si>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</si>
  <si>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</si>
  <si>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</si>
  <si>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</si>
  <si>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</si>
  <si>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</si>
  <si>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</si>
  <si>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</si>
  <si>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</si>
  <si>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</si>
  <si>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</si>
  <si>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</si>
  <si>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</si>
  <si>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</si>
  <si>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</si>
  <si>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</si>
  <si>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</si>
  <si>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</si>
  <si>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</si>
  <si>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</si>
  <si>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</si>
  <si>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</si>
  <si>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</si>
  <si>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</si>
  <si>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</si>
  <si>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</si>
  <si>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</si>
  <si>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</si>
  <si>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</si>
  <si>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</si>
  <si>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</si>
  <si>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</si>
  <si>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</si>
  <si>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</si>
  <si>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</si>
  <si>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</si>
  <si>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</si>
  <si>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</si>
  <si>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</si>
  <si>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</si>
  <si>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</si>
  <si>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</si>
  <si>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</si>
  <si>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</si>
  <si>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</si>
  <si>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</si>
  <si>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</si>
  <si>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</si>
  <si>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</si>
  <si>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</si>
  <si>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</si>
  <si>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</si>
  <si>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</si>
  <si>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</si>
  <si>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</si>
  <si>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</si>
  <si>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</si>
  <si>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</si>
  <si>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</si>
  <si>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</si>
  <si>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</si>
  <si>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</si>
  <si>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</si>
  <si>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</si>
  <si>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</si>
  <si>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</si>
  <si>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</si>
  <si>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</si>
  <si>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</si>
  <si>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</si>
  <si>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</si>
  <si>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</si>
  <si>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</si>
  <si>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</si>
  <si>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</si>
  <si>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</si>
  <si>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</si>
  <si>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</si>
  <si>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</si>
  <si>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</si>
  <si>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</si>
  <si>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</si>
  <si>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</si>
  <si>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</si>
  <si>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</si>
  <si>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</si>
  <si>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</si>
  <si>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</si>
  <si>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</si>
  <si>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</si>
  <si>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</si>
  <si>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</si>
  <si>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</si>
  <si>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</si>
  <si>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</si>
  <si>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</si>
  <si>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</si>
  <si>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</si>
  <si>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</si>
  <si>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</si>
  <si>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</si>
  <si>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</si>
  <si>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</si>
  <si>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</si>
  <si>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</si>
  <si>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</si>
  <si>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</si>
  <si>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</si>
  <si>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</si>
  <si>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</si>
  <si>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</si>
  <si>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</si>
  <si>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</si>
  <si>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</si>
  <si>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</si>
  <si>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</si>
  <si>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</si>
  <si>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</si>
  <si>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</si>
  <si>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</si>
  <si>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</si>
  <si>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</si>
  <si>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</si>
  <si>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</si>
  <si>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</si>
  <si>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</si>
  <si>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</si>
  <si>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</si>
  <si>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</si>
  <si>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</si>
  <si>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</si>
  <si>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</si>
  <si>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[2.7,2.9]</t>
    <phoneticPr fontId="7" type="noConversion"/>
  </si>
  <si>
    <t>[-1,3]</t>
    <phoneticPr fontId="7" type="noConversion"/>
  </si>
  <si>
    <t>[NA,-55]</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</si>
  <si>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</si>
  <si>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</si>
  <si>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</si>
  <si>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</si>
  <si>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</si>
  <si>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</si>
  <si>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</si>
  <si>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</si>
  <si>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</si>
  <si>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</si>
  <si>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</si>
  <si>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</si>
  <si>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</si>
  <si>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</si>
  <si>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</si>
  <si>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</si>
  <si>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</si>
  <si>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</si>
  <si>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</si>
  <si>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</si>
  <si>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</si>
  <si>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</si>
  <si>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</si>
  <si>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</si>
  <si>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</si>
  <si>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</si>
  <si>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</si>
  <si>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</si>
  <si>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</si>
  <si>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</si>
  <si>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</si>
  <si>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</si>
  <si>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</si>
  <si>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</si>
  <si>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</si>
  <si>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</si>
  <si>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</si>
  <si>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</si>
  <si>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</si>
  <si>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</si>
  <si>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</si>
  <si>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</si>
  <si>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</si>
  <si>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</si>
  <si>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</si>
  <si>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</si>
  <si>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</si>
  <si>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</si>
  <si>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</si>
  <si>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</si>
  <si>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</si>
  <si>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</si>
  <si>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</si>
  <si>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</si>
  <si>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</si>
  <si>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</si>
  <si>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</si>
  <si>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</si>
  <si>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</si>
  <si>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</si>
  <si>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</si>
  <si>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</si>
  <si>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</si>
  <si>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</si>
  <si>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</si>
  <si>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</si>
  <si>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</si>
  <si>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</si>
  <si>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</si>
  <si>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</si>
  <si>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</si>
  <si>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</si>
  <si>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</si>
  <si>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</si>
  <si>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</si>
  <si>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</si>
  <si>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</si>
  <si>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</si>
  <si>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</si>
  <si>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</si>
  <si>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</si>
  <si>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</si>
  <si>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</si>
  <si>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</si>
  <si>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</si>
  <si>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</si>
  <si>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</si>
  <si>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0x40</t>
    <phoneticPr fontId="10" type="noConversion"/>
  </si>
  <si>
    <t xml:space="preserve">sensor --listsensors
sensor --sel compass --init
sensor --sel compass --sample 1000ms --stats
sensor --sel compass --turnoff </t>
    <phoneticPr fontId="10" type="noConversion"/>
  </si>
  <si>
    <t>i2c -d 2 0x13 0x74 8
i2c -d 2 0x13 0x1A 1</t>
  </si>
  <si>
    <t>device -k GasGauge -p</t>
    <phoneticPr fontId="10" type="noConversion"/>
  </si>
  <si>
    <t>sensor -s compass --turnoff;wait 200
sensor -s compass --init;wait 200
sensor -s compass --exectes selftest 
sensor -s compass --turnoff;wait 200</t>
    <phoneticPr fontId="10" type="noConversion"/>
  </si>
  <si>
    <t>smokeyshell -r
smokey --run TouchShortsTest</t>
    <phoneticPr fontId="3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</si>
  <si>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</si>
  <si>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</si>
  <si>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</si>
  <si>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</si>
  <si>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</si>
  <si>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</si>
  <si>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</si>
  <si>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</si>
  <si>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</si>
  <si>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</si>
  <si>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</si>
  <si>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</si>
  <si>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</si>
  <si>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</si>
  <si>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</si>
  <si>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</si>
  <si>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</si>
  <si>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</si>
  <si>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</si>
  <si>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</si>
  <si>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</si>
  <si>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i2c -v 2 0x13 0x00 0x82
 i2c -d 2 0x13 0x1A 1
 i2c -d 2 0x13 0x1A 1
i2c -v 2 0x13 0x00 0x91
i2c -v 2 0x13 0xB5 0xD0
i2c -v 2 0x13 0xA0 0x09
delay 1s
i2c -d 2 0x13 0xA5 1
i2c -d 2 0x13 0xA4 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</si>
  <si>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</si>
  <si>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</si>
  <si>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</si>
  <si>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</si>
  <si>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</si>
  <si>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</si>
  <si>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</si>
  <si>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</si>
  <si>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</si>
  <si>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</si>
  <si>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</si>
  <si>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</si>
  <si>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</si>
  <si>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</si>
  <si>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</si>
  <si>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</si>
  <si>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</si>
  <si>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</si>
  <si>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</si>
  <si>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</si>
  <si>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</si>
  <si>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</si>
  <si>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</si>
  <si>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</si>
  <si>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</si>
  <si>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</si>
  <si>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device -k GasGauge --get nominal-capacity</t>
    <phoneticPr fontId="34" type="noConversion"/>
  </si>
  <si>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</si>
  <si>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</si>
  <si>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</si>
  <si>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</si>
  <si>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</si>
  <si>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</si>
  <si>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</si>
  <si>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</si>
  <si>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</si>
  <si>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</si>
  <si>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</si>
  <si>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</si>
  <si>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</si>
  <si>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</si>
  <si>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Backlight</t>
    <phoneticPr fontId="10" type="noConversion"/>
  </si>
  <si>
    <t>Process</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</si>
  <si>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</si>
  <si>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</si>
  <si>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</si>
  <si>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</si>
  <si>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</si>
  <si>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</si>
  <si>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</si>
  <si>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</si>
  <si>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</si>
  <si>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</si>
  <si>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</si>
  <si>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DUTinfo</t>
    <phoneticPr fontId="34" type="noConversion"/>
  </si>
  <si>
    <t>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</si>
  <si>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</si>
  <si>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</si>
  <si>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</si>
  <si>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</si>
  <si>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</si>
  <si>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</si>
  <si>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</si>
  <si>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</si>
  <si>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</si>
  <si>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</si>
  <si>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</si>
  <si>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</si>
  <si>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</si>
  <si>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</si>
  <si>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</si>
  <si>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</si>
  <si>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</si>
  <si>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</si>
  <si>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</si>
  <si>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</si>
  <si>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</si>
  <si>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</si>
  <si>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</si>
  <si>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</si>
  <si>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</si>
  <si>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</si>
  <si>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</si>
  <si>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</si>
  <si>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</si>
  <si>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</si>
  <si>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Read_NANDID_And_NANDCS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</si>
  <si>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</si>
  <si>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</si>
  <si>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</si>
  <si>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</si>
  <si>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</si>
  <si>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</si>
  <si>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</si>
  <si>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</si>
  <si>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</si>
  <si>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</si>
  <si>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</si>
  <si>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</si>
  <si>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</si>
  <si>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</si>
  <si>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</si>
  <si>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</si>
  <si>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</si>
  <si>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</si>
  <si>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</si>
  <si>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</si>
  <si>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</si>
  <si>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</si>
  <si>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</si>
  <si>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</si>
  <si>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</si>
  <si>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</si>
  <si>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</si>
  <si>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</si>
  <si>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</si>
  <si>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</si>
  <si>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</si>
  <si>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</si>
  <si>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</si>
  <si>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</si>
  <si>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</si>
  <si>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</si>
  <si>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</si>
  <si>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</si>
  <si>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</si>
  <si>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</si>
  <si>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</si>
  <si>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</si>
  <si>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</si>
  <si>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</si>
  <si>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</si>
  <si>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</si>
  <si>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</si>
  <si>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</si>
  <si>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</si>
  <si>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</si>
  <si>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</si>
  <si>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</si>
  <si>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</si>
  <si>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</si>
  <si>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</si>
  <si>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</si>
  <si>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</si>
  <si>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</si>
  <si>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</si>
  <si>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</si>
  <si>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</si>
  <si>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</si>
  <si>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</si>
  <si>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</si>
  <si>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</si>
  <si>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</si>
  <si>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</si>
  <si>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</si>
  <si>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</si>
  <si>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</si>
  <si>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</si>
  <si>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</si>
  <si>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</si>
  <si>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</si>
  <si>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</si>
  <si>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</si>
  <si>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</si>
  <si>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</si>
  <si>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</si>
  <si>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</si>
  <si>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</si>
  <si>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</si>
  <si>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</si>
  <si>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</si>
  <si>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</si>
  <si>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</si>
  <si>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</si>
  <si>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</si>
  <si>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</si>
  <si>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</si>
  <si>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</si>
  <si>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</si>
  <si>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</si>
  <si>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</si>
  <si>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</si>
  <si>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</si>
  <si>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</si>
  <si>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</si>
  <si>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</si>
  <si>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</si>
  <si>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</si>
  <si>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</si>
  <si>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</si>
  <si>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</si>
  <si>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</si>
  <si>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</si>
  <si>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</si>
  <si>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</si>
  <si>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</si>
  <si>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</si>
  <si>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</si>
  <si>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</si>
  <si>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</si>
  <si>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</si>
  <si>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</si>
  <si>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</si>
  <si>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</si>
  <si>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</si>
  <si>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</si>
  <si>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</si>
  <si>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</si>
  <si>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</si>
  <si>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</si>
  <si>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</si>
  <si>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</si>
  <si>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</si>
  <si>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</si>
  <si>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</si>
  <si>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</si>
  <si>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</si>
  <si>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</si>
  <si>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</si>
  <si>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</si>
  <si>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</si>
  <si>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</si>
  <si>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</si>
  <si>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</si>
  <si>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</si>
  <si>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</si>
  <si>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</si>
  <si>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</si>
  <si>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</si>
  <si>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</si>
  <si>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</si>
  <si>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</si>
  <si>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</si>
  <si>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</si>
  <si>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</si>
  <si>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</si>
  <si>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</si>
  <si>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</si>
  <si>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</si>
  <si>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</si>
  <si>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</si>
  <si>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</si>
  <si>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</si>
  <si>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</si>
  <si>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</si>
  <si>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</si>
  <si>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</si>
  <si>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</si>
  <si>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</si>
  <si>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</si>
  <si>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</si>
  <si>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</si>
  <si>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</si>
  <si>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</si>
  <si>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</si>
  <si>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</si>
  <si>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</si>
  <si>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</si>
  <si>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_STD_Y </t>
  </si>
  <si>
    <t xml:space="preserve">VA _STD_Z </t>
  </si>
  <si>
    <t xml:space="preserve">VA_Average_Temp </t>
    <phoneticPr fontId="10" type="noConversion"/>
  </si>
  <si>
    <t>Backlight</t>
    <phoneticPr fontId="34"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</si>
  <si>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</si>
  <si>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</si>
  <si>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</si>
  <si>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</si>
  <si>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</si>
  <si>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</si>
  <si>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</si>
  <si>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</si>
  <si>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</si>
  <si>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</si>
  <si>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</si>
  <si>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</si>
  <si>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</si>
  <si>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</si>
  <si>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</si>
  <si>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</si>
  <si>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</si>
  <si>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</si>
  <si>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</si>
  <si>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</si>
  <si>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</si>
  <si>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</si>
  <si>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</si>
  <si>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</si>
  <si>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</si>
  <si>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</si>
  <si>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</si>
  <si>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</si>
  <si>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</si>
  <si>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</si>
  <si>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</si>
  <si>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</si>
  <si>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</si>
  <si>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</si>
  <si>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</si>
  <si>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</si>
  <si>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</si>
  <si>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</si>
  <si>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</si>
  <si>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</si>
  <si>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</si>
  <si>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</si>
  <si>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</si>
  <si>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</si>
  <si>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</si>
  <si>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</si>
  <si>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</si>
  <si>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</si>
  <si>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</si>
  <si>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</si>
  <si>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</si>
  <si>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</si>
  <si>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</si>
  <si>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</si>
  <si>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</si>
  <si>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</si>
  <si>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</si>
  <si>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</si>
  <si>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</si>
  <si>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</si>
  <si>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</si>
  <si>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</si>
  <si>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</si>
  <si>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</si>
  <si>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</si>
  <si>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</si>
  <si>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</si>
  <si>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</si>
  <si>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</si>
  <si>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</si>
  <si>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</si>
  <si>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</si>
  <si>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</si>
  <si>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</si>
  <si>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</si>
  <si>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</si>
  <si>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</si>
  <si>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</si>
  <si>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</si>
  <si>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</si>
  <si>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</si>
  <si>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</si>
  <si>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</si>
  <si>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</si>
  <si>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</si>
  <si>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</si>
  <si>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</si>
  <si>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</si>
  <si>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</si>
  <si>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</si>
  <si>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</si>
  <si>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</si>
  <si>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</si>
  <si>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</si>
  <si>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</si>
  <si>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</si>
  <si>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</si>
  <si>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</si>
  <si>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</si>
  <si>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</si>
  <si>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</si>
  <si>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</si>
  <si>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</si>
  <si>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</si>
  <si>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</si>
  <si>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</si>
  <si>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</si>
  <si>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</si>
  <si>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</si>
  <si>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</si>
  <si>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</si>
  <si>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</si>
  <si>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</si>
  <si>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</si>
  <si>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</si>
  <si>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</si>
  <si>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</si>
  <si>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</si>
  <si>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</si>
  <si>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</si>
  <si>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</si>
  <si>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</si>
  <si>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</si>
  <si>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</si>
  <si>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</si>
  <si>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</si>
  <si>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</si>
  <si>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</si>
  <si>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</si>
  <si>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</si>
  <si>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</si>
  <si>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</si>
  <si>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</si>
  <si>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</si>
  <si>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</si>
  <si>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</si>
  <si>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</si>
  <si>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</si>
  <si>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</si>
  <si>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</si>
  <si>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</si>
  <si>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</si>
  <si>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</si>
  <si>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</si>
  <si>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</si>
  <si>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</si>
  <si>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</si>
  <si>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</si>
  <si>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</si>
  <si>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</si>
  <si>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</si>
  <si>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</si>
  <si>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</si>
  <si>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</si>
  <si>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</si>
  <si>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</si>
  <si>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</si>
  <si>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</si>
  <si>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</si>
  <si>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</si>
  <si>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</si>
  <si>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</si>
  <si>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VolDn_Button_Test</t>
    <phoneticPr fontId="10" type="noConversion"/>
  </si>
  <si>
    <t>VolUp_Button_Test</t>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</si>
  <si>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</si>
  <si>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</si>
  <si>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</si>
  <si>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</si>
  <si>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</si>
  <si>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</si>
  <si>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</si>
  <si>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</si>
  <si>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</si>
  <si>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</si>
  <si>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</si>
  <si>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</si>
  <si>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</si>
  <si>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</si>
  <si>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</si>
  <si>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</si>
  <si>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</si>
  <si>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</si>
  <si>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</si>
  <si>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</si>
  <si>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</si>
  <si>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</si>
  <si>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</si>
  <si>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</si>
  <si>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</si>
  <si>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</si>
  <si>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</si>
  <si>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</si>
  <si>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</si>
  <si>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</si>
  <si>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</si>
  <si>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</si>
  <si>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</si>
  <si>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</si>
  <si>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</si>
  <si>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</si>
  <si>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</si>
  <si>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</si>
  <si>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</si>
  <si>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</si>
  <si>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</si>
  <si>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</si>
  <si>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</si>
  <si>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</si>
  <si>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</si>
  <si>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</si>
  <si>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</si>
  <si>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</si>
  <si>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</si>
  <si>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</si>
  <si>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</si>
  <si>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</si>
  <si>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</si>
  <si>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</si>
  <si>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</si>
  <si>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</si>
  <si>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</si>
  <si>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</si>
  <si>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</si>
  <si>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</si>
  <si>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</si>
  <si>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</si>
  <si>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</si>
  <si>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</si>
  <si>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</si>
  <si>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</si>
  <si>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</si>
  <si>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</si>
  <si>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</si>
  <si>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</si>
  <si>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</si>
  <si>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</si>
  <si>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</si>
  <si>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</si>
  <si>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</si>
  <si>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</si>
  <si>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</si>
  <si>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</si>
  <si>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</si>
  <si>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</si>
  <si>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</si>
  <si>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</si>
  <si>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</si>
  <si>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</si>
  <si>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</si>
  <si>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</si>
  <si>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</si>
  <si>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</si>
  <si>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</si>
  <si>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</si>
  <si>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</si>
  <si>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</si>
  <si>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</si>
  <si>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</si>
  <si>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</si>
  <si>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</si>
  <si>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</si>
  <si>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</si>
  <si>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</si>
  <si>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</si>
  <si>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</si>
  <si>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</si>
  <si>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</si>
  <si>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</si>
  <si>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</si>
  <si>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</si>
  <si>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 xml:space="preserve">rtc --set </t>
    <phoneticPr fontId="30"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</si>
  <si>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</si>
  <si>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</si>
  <si>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</si>
  <si>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</si>
  <si>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</si>
  <si>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</si>
  <si>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</si>
  <si>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 xml:space="preserve">q
</t>
    <phoneticPr fontId="10" type="noConversion"/>
  </si>
  <si>
    <t>HALL@C4_Flex-Miss_Test_IRQ</t>
    <phoneticPr fontId="7" type="noConversion"/>
  </si>
  <si>
    <t>HALL@C4_Flex-Detect_Test_IRQ</t>
    <phoneticPr fontId="7"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</si>
  <si>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</si>
  <si>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</si>
  <si>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</si>
  <si>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</si>
  <si>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</si>
  <si>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</si>
  <si>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</si>
  <si>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</si>
  <si>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</si>
  <si>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</si>
  <si>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</si>
  <si>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</si>
  <si>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</si>
  <si>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</si>
  <si>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</si>
  <si>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</si>
  <si>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</si>
  <si>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</si>
  <si>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</si>
  <si>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</si>
  <si>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</si>
  <si>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</si>
  <si>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</si>
  <si>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</si>
  <si>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</si>
  <si>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</si>
  <si>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</si>
  <si>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</si>
  <si>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</si>
  <si>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</si>
  <si>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</si>
  <si>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</si>
  <si>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</si>
  <si>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</si>
  <si>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</si>
  <si>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</si>
  <si>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</si>
  <si>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</si>
  <si>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</si>
  <si>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</si>
  <si>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</si>
  <si>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</si>
  <si>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</si>
  <si>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</si>
  <si>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</si>
  <si>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</si>
  <si>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</si>
  <si>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</si>
  <si>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</si>
  <si>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</si>
  <si>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</si>
  <si>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</si>
  <si>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</si>
  <si>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</si>
  <si>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</si>
  <si>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</si>
  <si>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</si>
  <si>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</si>
  <si>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</si>
  <si>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</si>
  <si>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</si>
  <si>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</si>
  <si>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</si>
  <si>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</si>
  <si>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</si>
  <si>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</si>
  <si>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</si>
  <si>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</si>
  <si>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</si>
  <si>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</si>
  <si>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</si>
  <si>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</si>
  <si>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</si>
  <si>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</si>
  <si>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</si>
  <si>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</si>
  <si>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</si>
  <si>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</si>
  <si>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</si>
  <si>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</si>
  <si>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</si>
  <si>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</si>
  <si>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</si>
  <si>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</si>
  <si>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</si>
  <si>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</si>
  <si>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</si>
  <si>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</si>
  <si>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</si>
  <si>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</si>
  <si>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</si>
  <si>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</si>
  <si>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</si>
  <si>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</si>
  <si>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</si>
  <si>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</si>
  <si>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</si>
  <si>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</si>
  <si>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</si>
  <si>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</si>
  <si>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</si>
  <si>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</si>
  <si>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</si>
  <si>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</si>
  <si>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</si>
  <si>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</si>
  <si>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</si>
  <si>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</si>
  <si>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</si>
  <si>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</si>
  <si>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</si>
  <si>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</si>
  <si>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</si>
  <si>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</si>
  <si>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</si>
  <si>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</si>
  <si>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</si>
  <si>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</si>
  <si>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</si>
  <si>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</si>
  <si>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</si>
  <si>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</si>
  <si>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</si>
  <si>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</si>
  <si>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</si>
  <si>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</si>
  <si>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</si>
  <si>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</si>
  <si>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</si>
  <si>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</si>
  <si>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</si>
  <si>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</si>
  <si>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</si>
  <si>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</si>
  <si>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</si>
  <si>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</si>
  <si>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</si>
  <si>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</si>
  <si>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</si>
  <si>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</si>
  <si>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</si>
  <si>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</si>
  <si>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</si>
  <si>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</si>
  <si>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</si>
  <si>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</si>
  <si>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</si>
  <si>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</si>
  <si>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</si>
  <si>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</si>
  <si>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</si>
  <si>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</si>
  <si>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</si>
  <si>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</si>
  <si>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Version2.18</t>
    <phoneticPr fontId="7" type="noConversion"/>
  </si>
  <si>
    <t>CG-QT:</t>
    <phoneticPr fontId="7"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</si>
  <si>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</si>
  <si>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</si>
  <si>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</si>
  <si>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</si>
  <si>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</si>
  <si>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</si>
  <si>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</si>
  <si>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</si>
  <si>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</si>
  <si>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</si>
  <si>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</si>
  <si>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</si>
  <si>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</si>
  <si>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</si>
  <si>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</si>
  <si>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</si>
  <si>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</si>
  <si>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</si>
  <si>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</si>
  <si>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</si>
  <si>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</si>
  <si>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</si>
  <si>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</si>
  <si>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</si>
  <si>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</si>
  <si>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</si>
  <si>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</si>
  <si>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</si>
  <si>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</si>
  <si>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</si>
  <si>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</si>
  <si>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</si>
  <si>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</si>
  <si>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</si>
  <si>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</si>
  <si>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</si>
  <si>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</si>
  <si>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</si>
  <si>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</si>
  <si>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</si>
  <si>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</si>
  <si>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</si>
  <si>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</si>
  <si>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</si>
  <si>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</si>
  <si>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</si>
  <si>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</si>
  <si>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</si>
  <si>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</si>
  <si>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</si>
  <si>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</si>
  <si>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</si>
  <si>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</si>
  <si>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</si>
  <si>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</si>
  <si>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smokeyshell -r
smokey Wildfire --run DisplayBehavior=NoDisplay ControlBitAccess=ReadOnly BrickRequired=None ResultsBehavior=NoFile LogBehavior=ConsoleOnly --test TouchGpio</t>
    <phoneticPr fontId="3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</si>
  <si>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</si>
  <si>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</si>
  <si>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</si>
  <si>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</si>
  <si>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</si>
  <si>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</si>
  <si>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</si>
  <si>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</si>
  <si>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</si>
  <si>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</si>
  <si>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</si>
  <si>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</si>
  <si>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</si>
  <si>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</si>
  <si>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</si>
  <si>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</si>
  <si>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</si>
  <si>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</si>
  <si>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</si>
  <si>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</si>
  <si>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</si>
  <si>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</si>
  <si>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</si>
  <si>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</si>
  <si>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</si>
  <si>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</si>
  <si>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</si>
  <si>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</si>
  <si>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</si>
  <si>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</si>
  <si>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</si>
  <si>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0x04
reg write 0x1F0F 0x00
reg write 0x1F10 0x00
reg read 0x1F00
reg read 0x1F01
reg write 0x1F01 0x07
reg write 0x1423 0x01
</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</si>
  <si>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</si>
  <si>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</si>
  <si>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</si>
  <si>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</si>
  <si>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</si>
  <si>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</si>
  <si>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</si>
  <si>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</si>
  <si>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</si>
  <si>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</si>
  <si>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</si>
  <si>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</si>
  <si>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</si>
  <si>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</si>
  <si>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</si>
  <si>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</si>
  <si>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</si>
  <si>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</si>
  <si>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</si>
  <si>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</si>
  <si>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</si>
  <si>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</si>
  <si>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</si>
  <si>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</si>
  <si>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</si>
  <si>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</si>
  <si>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</si>
  <si>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</si>
  <si>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</si>
  <si>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</si>
  <si>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</si>
  <si>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</si>
  <si>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</si>
  <si>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</si>
  <si>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</si>
  <si>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</si>
  <si>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</si>
  <si>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</si>
  <si>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</si>
  <si>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</si>
  <si>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Pattern_CrossTalkH_Test</t>
    <phoneticPr fontId="34" type="noConversion"/>
  </si>
  <si>
    <t>Pattern_CrossTalkV_Test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</si>
  <si>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</si>
  <si>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</si>
  <si>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</si>
  <si>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</si>
  <si>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</si>
  <si>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</si>
  <si>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</si>
  <si>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</si>
  <si>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</si>
  <si>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</si>
  <si>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</si>
  <si>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</si>
  <si>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</si>
  <si>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</si>
  <si>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</si>
  <si>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</si>
  <si>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</si>
  <si>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</si>
  <si>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</si>
  <si>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</si>
  <si>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</si>
  <si>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</si>
  <si>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</si>
  <si>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</si>
  <si>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</si>
  <si>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</si>
  <si>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</si>
  <si>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</si>
  <si>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</si>
  <si>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</si>
  <si>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</si>
  <si>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</si>
  <si>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</si>
  <si>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</si>
  <si>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</si>
  <si>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</si>
  <si>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</si>
  <si>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</si>
  <si>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</si>
  <si>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</si>
  <si>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</si>
  <si>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</si>
  <si>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</si>
  <si>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</si>
  <si>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</si>
  <si>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</si>
  <si>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</si>
  <si>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</si>
  <si>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</si>
  <si>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</si>
  <si>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</si>
  <si>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</si>
  <si>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</si>
  <si>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</si>
  <si>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</si>
  <si>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</si>
  <si>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</si>
  <si>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</si>
  <si>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</si>
  <si>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</si>
  <si>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</si>
  <si>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</si>
  <si>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</si>
  <si>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</si>
  <si>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</si>
  <si>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</si>
  <si>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</si>
  <si>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</si>
  <si>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</si>
  <si>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</si>
  <si>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</si>
  <si>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</si>
  <si>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</si>
  <si>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</si>
  <si>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</si>
  <si>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</si>
  <si>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</si>
  <si>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</si>
  <si>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</si>
  <si>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</si>
  <si>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</si>
  <si>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</si>
  <si>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</si>
  <si>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</si>
  <si>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</si>
  <si>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</si>
  <si>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</si>
  <si>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</si>
  <si>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</si>
  <si>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</si>
  <si>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</si>
  <si>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</si>
  <si>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</si>
  <si>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</si>
  <si>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</si>
  <si>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</si>
  <si>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</si>
  <si>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</si>
  <si>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</si>
  <si>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</si>
  <si>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</si>
  <si>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</si>
  <si>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</si>
  <si>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</si>
  <si>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</si>
  <si>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</si>
  <si>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</si>
  <si>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</si>
  <si>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</si>
  <si>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</si>
  <si>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</si>
  <si>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</si>
  <si>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</si>
  <si>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</si>
  <si>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</si>
  <si>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</si>
  <si>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</si>
  <si>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</si>
  <si>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</si>
  <si>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</si>
  <si>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</si>
  <si>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</si>
  <si>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</si>
  <si>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</si>
  <si>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</si>
  <si>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</si>
  <si>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</si>
  <si>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</si>
  <si>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</si>
  <si>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</si>
  <si>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</si>
  <si>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</si>
  <si>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</si>
  <si>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</si>
  <si>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</si>
  <si>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</si>
  <si>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</si>
  <si>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</si>
  <si>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</si>
  <si>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</si>
  <si>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</si>
  <si>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</si>
  <si>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</si>
  <si>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</si>
  <si>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</si>
  <si>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</si>
  <si>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</si>
  <si>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</si>
  <si>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</si>
  <si>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</si>
  <si>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</si>
  <si>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</si>
  <si>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</si>
  <si>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</si>
  <si>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</si>
  <si>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</si>
  <si>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</si>
  <si>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</si>
  <si>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</si>
  <si>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</si>
  <si>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</si>
  <si>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</si>
  <si>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</si>
  <si>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</si>
  <si>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</si>
  <si>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UsbThroughputMbps</t>
    <phoneticPr fontId="34" type="noConversion"/>
  </si>
  <si>
    <t>[7.2, NA]</t>
    <phoneticPr fontId="49" type="noConversion"/>
  </si>
  <si>
    <t>CPort0DOWNUSBHSPresence</t>
    <phoneticPr fontId="34" type="noConversion"/>
  </si>
  <si>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</si>
  <si>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</si>
  <si>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</si>
  <si>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</si>
  <si>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</si>
  <si>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</si>
  <si>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</si>
  <si>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</si>
  <si>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</si>
  <si>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</si>
  <si>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</si>
  <si>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</si>
  <si>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</si>
  <si>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</si>
  <si>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</si>
  <si>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</si>
  <si>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</si>
  <si>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</si>
  <si>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</si>
  <si>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</si>
  <si>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</si>
  <si>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</si>
  <si>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</si>
  <si>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</si>
  <si>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</si>
  <si>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</si>
  <si>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</si>
  <si>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</si>
  <si>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</si>
  <si>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</si>
  <si>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</si>
  <si>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</si>
  <si>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</si>
  <si>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</si>
  <si>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</si>
  <si>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</si>
  <si>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</si>
  <si>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</si>
  <si>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</si>
  <si>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</si>
  <si>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</si>
  <si>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</si>
  <si>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</si>
  <si>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</si>
  <si>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</si>
  <si>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</si>
  <si>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</si>
  <si>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</si>
  <si>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</si>
  <si>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</si>
  <si>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</si>
  <si>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</si>
  <si>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</si>
  <si>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</si>
  <si>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</si>
  <si>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</si>
  <si>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</si>
  <si>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</si>
  <si>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</si>
  <si>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</si>
  <si>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</si>
  <si>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</si>
  <si>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</si>
  <si>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t>CT1:</t>
    <phoneticPr fontId="7" type="noConversion"/>
  </si>
  <si>
    <t>CT3:</t>
    <phoneticPr fontId="7"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</si>
  <si>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</si>
  <si>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</si>
  <si>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</si>
  <si>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t>touch firmware-version</t>
    <phoneticPr fontId="30" type="noConversion"/>
  </si>
  <si>
    <r>
      <t xml:space="preserve">led_ALS1OFF
led_ALS2OFF
</t>
    </r>
    <r>
      <rPr>
        <sz val="12"/>
        <color rgb="FFFF0000"/>
        <rFont val="Times New Roman"/>
        <family val="1"/>
      </rPr>
      <t>led_ALS3OFF</t>
    </r>
    <phoneticPr fontId="34"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</si>
  <si>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</si>
  <si>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</si>
  <si>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</si>
  <si>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</si>
  <si>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</si>
  <si>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</si>
  <si>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</si>
  <si>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</si>
  <si>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</si>
  <si>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Version4.5</t>
    <phoneticPr fontId="7" type="noConversion"/>
  </si>
  <si>
    <t>174</t>
  </si>
  <si>
    <t>1. Add PMU button test</t>
    <phoneticPr fontId="7" type="noConversion"/>
  </si>
  <si>
    <t>159</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</si>
  <si>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</si>
  <si>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</si>
  <si>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</si>
  <si>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</si>
  <si>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</si>
  <si>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</si>
  <si>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</si>
  <si>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</si>
  <si>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</si>
  <si>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</si>
  <si>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</si>
  <si>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</si>
  <si>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</si>
  <si>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[266,435]</t>
    <phoneticPr fontId="10" type="noConversion"/>
  </si>
  <si>
    <t>[0,400]</t>
    <phoneticPr fontId="34" type="noConversion"/>
  </si>
  <si>
    <t>1. Change item "Power_Test" to three items "Power_Test_ZC"/"Power_Test_ZL"/"Power_Test_ZR"</t>
    <phoneticPr fontId="7" type="noConversion"/>
  </si>
  <si>
    <t>Version4.8</t>
    <phoneticPr fontId="7" type="noConversion"/>
  </si>
  <si>
    <t>CT1:</t>
    <phoneticPr fontId="7" type="noConversion"/>
  </si>
  <si>
    <t>CT3:</t>
    <phoneticPr fontId="7"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</si>
  <si>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</si>
  <si>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</si>
  <si>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</si>
  <si>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</si>
  <si>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</si>
  <si>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</si>
  <si>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</si>
  <si>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</si>
  <si>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</si>
  <si>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</si>
  <si>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</si>
  <si>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</si>
  <si>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</si>
  <si>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</si>
  <si>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</si>
  <si>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</si>
  <si>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</si>
  <si>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</si>
  <si>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</si>
  <si>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</si>
  <si>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</si>
  <si>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</si>
  <si>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</si>
  <si>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</si>
  <si>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</si>
  <si>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</si>
  <si>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</si>
  <si>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</si>
  <si>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</si>
  <si>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</si>
  <si>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</si>
  <si>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</si>
  <si>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</si>
  <si>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</si>
  <si>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</si>
  <si>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</si>
  <si>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</si>
  <si>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</si>
  <si>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Temperature1@Athena</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</si>
  <si>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</si>
  <si>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</si>
  <si>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</si>
  <si>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</si>
  <si>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</si>
  <si>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</si>
  <si>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</si>
  <si>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</si>
  <si>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</si>
  <si>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</si>
  <si>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</si>
  <si>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</si>
  <si>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</si>
  <si>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1. Add LDCM related test after item "Rear_Camera_DLI"</t>
    <phoneticPr fontId="7" type="noConversion"/>
  </si>
  <si>
    <t xml:space="preserve">1. Update ZL and ZR position </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</si>
  <si>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</si>
  <si>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</si>
  <si>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</si>
  <si>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</si>
  <si>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</si>
  <si>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</si>
  <si>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</si>
  <si>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</si>
  <si>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</si>
  <si>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</si>
  <si>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</si>
  <si>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</si>
  <si>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</si>
  <si>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</si>
  <si>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t>Version5.4</t>
    <phoneticPr fontId="7" type="noConversion"/>
  </si>
  <si>
    <t>CT2:</t>
    <phoneticPr fontId="7" type="noConversion"/>
  </si>
  <si>
    <t>1. Follow battery ERS "J307 FATP Rev 4" provided by Mhanny to update battery related items</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</si>
  <si>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</si>
  <si>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</si>
  <si>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</si>
  <si>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</si>
  <si>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</si>
  <si>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</si>
  <si>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</si>
  <si>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</si>
  <si>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</si>
  <si>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</si>
  <si>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</si>
  <si>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</si>
  <si>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</si>
  <si>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</si>
  <si>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</si>
  <si>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</si>
  <si>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</si>
  <si>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</si>
  <si>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</si>
  <si>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</si>
  <si>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</si>
  <si>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</si>
  <si>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</si>
  <si>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</si>
  <si>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</si>
  <si>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</si>
  <si>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</si>
  <si>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</si>
  <si>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</si>
  <si>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</si>
  <si>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</si>
  <si>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</si>
  <si>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</si>
  <si>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</si>
  <si>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</si>
  <si>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</si>
  <si>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</si>
  <si>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</si>
  <si>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</si>
  <si>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</si>
  <si>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</si>
  <si>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</si>
  <si>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</si>
  <si>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</si>
  <si>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</si>
  <si>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</si>
  <si>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</si>
  <si>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</si>
  <si>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</si>
  <si>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</si>
  <si>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</si>
  <si>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</si>
  <si>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</si>
  <si>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</si>
  <si>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</si>
  <si>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</si>
  <si>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</si>
  <si>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</si>
  <si>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</si>
  <si>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</si>
  <si>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</si>
  <si>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Version6.1</t>
    <phoneticPr fontId="7" type="noConversion"/>
  </si>
  <si>
    <t>181</t>
  </si>
  <si>
    <t>Voltage_ After_Test</t>
    <phoneticPr fontId="10" type="noConversion"/>
  </si>
  <si>
    <t>1. Add item "Cbskip_Fatp" after item "Voltage_ After_Test"</t>
    <phoneticPr fontId="7" type="noConversion"/>
  </si>
  <si>
    <t>USBC</t>
    <phoneticPr fontId="34" type="noConversion"/>
  </si>
  <si>
    <t>HDCP</t>
    <phoneticPr fontId="10" type="noConversion"/>
  </si>
  <si>
    <t>1. Add item "USBC HDCP"  after item "Compare_CG_Color_With_CLCG"</t>
    <phoneticPr fontId="7" type="noConversion"/>
  </si>
  <si>
    <t xml:space="preserve">device -k usbphy -e enable usb;
ace -p usbc -r 0x1A;
usbloopback -ｉ;
</t>
  </si>
  <si>
    <t>EnableDiagsDebugPrint</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</si>
  <si>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</si>
  <si>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</si>
  <si>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</si>
  <si>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</si>
  <si>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</si>
  <si>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</si>
  <si>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</si>
  <si>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</si>
  <si>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</si>
  <si>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</si>
  <si>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</si>
  <si>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</si>
  <si>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</si>
  <si>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</si>
  <si>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</si>
  <si>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</si>
  <si>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</si>
  <si>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</si>
  <si>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</si>
  <si>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</si>
  <si>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</si>
  <si>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</si>
  <si>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</si>
  <si>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</si>
  <si>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</si>
  <si>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</si>
  <si>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</si>
  <si>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</si>
  <si>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</si>
  <si>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</si>
  <si>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</si>
  <si>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</si>
  <si>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</si>
  <si>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</si>
  <si>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</si>
  <si>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</si>
  <si>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</si>
  <si>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</si>
  <si>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</si>
  <si>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</si>
  <si>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</si>
  <si>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</si>
  <si>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</si>
  <si>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</si>
  <si>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</si>
  <si>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</si>
  <si>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</si>
  <si>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</si>
  <si>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</si>
  <si>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</si>
  <si>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</si>
  <si>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</si>
  <si>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</si>
  <si>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</si>
  <si>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</si>
  <si>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</si>
  <si>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</si>
  <si>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</si>
  <si>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</si>
  <si>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</si>
  <si>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</si>
  <si>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</si>
  <si>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</si>
  <si>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</si>
  <si>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</si>
  <si>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</si>
  <si>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</si>
  <si>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</si>
  <si>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</si>
  <si>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</si>
  <si>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</si>
  <si>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</si>
  <si>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</si>
  <si>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</si>
  <si>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</si>
  <si>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</si>
  <si>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</si>
  <si>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</si>
  <si>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</si>
  <si>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</si>
  <si>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</si>
  <si>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</si>
  <si>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</si>
  <si>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</si>
  <si>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</si>
  <si>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</si>
  <si>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</si>
  <si>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</si>
  <si>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</si>
  <si>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</si>
  <si>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</si>
  <si>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</si>
  <si>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</si>
  <si>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</si>
  <si>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</si>
  <si>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</si>
  <si>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</si>
  <si>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</si>
  <si>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</si>
  <si>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</si>
  <si>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</si>
  <si>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</si>
  <si>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</si>
  <si>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</si>
  <si>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</si>
  <si>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</si>
  <si>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</si>
  <si>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</si>
  <si>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</si>
  <si>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</si>
  <si>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</si>
  <si>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</si>
  <si>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</si>
  <si>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</si>
  <si>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</si>
  <si>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</si>
  <si>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</si>
  <si>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</si>
  <si>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</si>
  <si>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</si>
  <si>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CPort0DOWNSwitchTestBoxDefault</t>
    <phoneticPr fontId="34" type="noConversion"/>
  </si>
  <si>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</si>
  <si>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</si>
  <si>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</si>
  <si>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</si>
  <si>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</si>
  <si>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</si>
  <si>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</si>
  <si>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</si>
  <si>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</si>
  <si>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</si>
  <si>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</si>
  <si>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</si>
  <si>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</si>
  <si>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</si>
  <si>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</si>
  <si>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</si>
  <si>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</si>
  <si>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ZREF_Voltage SNR closest freq</t>
  </si>
  <si>
    <t>ZREF_TIA SNR closest freq</t>
  </si>
  <si>
    <t>ZREF_Current SNR closest freq</t>
  </si>
  <si>
    <t>ZREF_Current Channel Phase</t>
  </si>
  <si>
    <t>SBU1_OPEN_Voltage SNR closest freq</t>
  </si>
  <si>
    <t>SBU1_OPEN_Current SNR closest freq</t>
  </si>
  <si>
    <t>SBU1_OPEN_Current Channel Phase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</si>
  <si>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</si>
  <si>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</si>
  <si>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</si>
  <si>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</si>
  <si>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</si>
  <si>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</si>
  <si>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</si>
  <si>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</si>
  <si>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</si>
  <si>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</si>
  <si>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</si>
  <si>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</si>
  <si>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</si>
  <si>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SBU1_47nF_Voltage SNR closest freq</t>
  </si>
  <si>
    <t>SBU1_47nF_TIA SNR closest freq</t>
  </si>
  <si>
    <t>SBU1_47nF_Current SNR closest freq</t>
  </si>
  <si>
    <t>SBU1_47nF_Current Channel Phase</t>
  </si>
  <si>
    <t>SBU1_47nF_Calculated Capacitance</t>
  </si>
  <si>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</si>
  <si>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</si>
  <si>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</si>
  <si>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</si>
  <si>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</si>
  <si>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</si>
  <si>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</si>
  <si>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</si>
  <si>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</si>
  <si>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</si>
  <si>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LDCMSBUCap</t>
    <phoneticPr fontId="7" type="noConversion"/>
  </si>
  <si>
    <t xml:space="preserve">smokey Smokey_LDCM --run --test LDCMSBU200k
</t>
    <phoneticPr fontId="7" type="noConversion"/>
  </si>
  <si>
    <t>button_cylinder_Relay6_on</t>
    <phoneticPr fontId="7" type="noConversion"/>
  </si>
  <si>
    <t xml:space="preserve">syscfg add CFG# </t>
    <phoneticPr fontId="7" type="noConversion"/>
  </si>
  <si>
    <t>Version6.6</t>
    <phoneticPr fontId="7" type="noConversion"/>
  </si>
  <si>
    <t>pmuadc --read all</t>
    <phoneticPr fontId="10" type="noConversion"/>
  </si>
  <si>
    <t xml:space="preserve">
temperature --all</t>
    <phoneticPr fontId="34" type="noConversion"/>
  </si>
  <si>
    <t>temperature --all</t>
    <phoneticPr fontId="10" type="noConversion"/>
  </si>
  <si>
    <t>Remark:
Need follow the boardid logic of CT2 to judge temperature1</t>
    <phoneticPr fontId="7" type="noConversion"/>
  </si>
  <si>
    <r>
      <t xml:space="preserve">Need catch below value and upload to attributes key. The value must match with below information except Serial Number.
(0x0F) Version                 </t>
    </r>
    <r>
      <rPr>
        <sz val="12"/>
        <color rgb="FF00B0F0"/>
        <rFont val="Times New Roman"/>
        <family val="1"/>
      </rPr>
      <t xml:space="preserve"> 0.7.2</t>
    </r>
    <r>
      <rPr>
        <sz val="12"/>
        <color theme="1"/>
        <rFont val="Times New Roman"/>
        <family val="1"/>
      </rPr>
      <t xml:space="preserve">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r>
    <phoneticPr fontId="34" type="noConversion"/>
  </si>
  <si>
    <t>CG-QT/QT0a/CT1/CT2/FOS/CT3:</t>
    <phoneticPr fontId="7" type="noConversion"/>
  </si>
  <si>
    <t>1. Change the spartan FW version from 0.7.0 to 0.7.2</t>
    <phoneticPr fontId="7" type="noConversion"/>
  </si>
  <si>
    <t>1. Change the PMU temperature ralated item criteria from resistance to degree C</t>
    <phoneticPr fontId="7" type="noConversion"/>
  </si>
  <si>
    <t>Version6.7</t>
    <phoneticPr fontId="7" type="noConversion"/>
  </si>
  <si>
    <t>1. To support both PF and DF unit, "USBC HDCP" update smokey cmd</t>
    <phoneticPr fontId="7" type="noConversion"/>
  </si>
  <si>
    <t>smokey --run Wildfire --test CheckHDCP2Fusing ControlBitAccess=ReadOnly ResultsBehavior=NoFile LogBehavior=ConsoleOnly</t>
    <phoneticPr fontId="30" type="noConversion"/>
  </si>
  <si>
    <t>Match key word: "HDCP2 key is fused", and "Passed"</t>
    <phoneticPr fontId="30" type="noConversion"/>
  </si>
  <si>
    <t>Confirm with Nishad Sabnis</t>
    <phoneticPr fontId="7" type="noConversion"/>
  </si>
  <si>
    <t>rdar://66721244 (J307 DVT CT2 HDCP fail with PF unit)</t>
    <phoneticPr fontId="7" type="noConversion"/>
  </si>
  <si>
    <t>Version6.8</t>
    <phoneticPr fontId="7" type="noConversion"/>
  </si>
  <si>
    <t>CT1:</t>
    <phoneticPr fontId="7" type="noConversion"/>
  </si>
  <si>
    <t>[0,400]</t>
  </si>
  <si>
    <t>gets pressed 1 times==&gt;Power_Test pass</t>
    <phoneticPr fontId="10" type="noConversion"/>
  </si>
  <si>
    <t xml:space="preserve">key --pmu ==&gt;PMU: HoldKey=0 VolUp=1 VolDown=0 /VolUp pass
</t>
    <phoneticPr fontId="34" type="noConversion"/>
  </si>
  <si>
    <t xml:space="preserve">key --pmu ==&gt;PMU: HoldKey=1 VolUp=0 VolDown=0 / Power pass </t>
    <phoneticPr fontId="34" type="noConversion"/>
  </si>
  <si>
    <t>touch --test finger_det --run --options "--no_fbfd --duration 8"
touch --off</t>
    <phoneticPr fontId="34" type="noConversion"/>
  </si>
  <si>
    <t>key --pmu ==&gt;PMU: HoldKey=0 VolUp=0 VolDown=0 
key --pmu ==&gt;PMU: HoldKey=0 VolUp=0 VolDown=1 /VolDown pass</t>
    <phoneticPr fontId="34" type="noConversion"/>
  </si>
  <si>
    <t>1. Remove "Power_Test_ZL/R" , only keep "Power_Test_ZC"</t>
    <phoneticPr fontId="7" type="noConversion"/>
  </si>
  <si>
    <t>Version6.9</t>
    <phoneticPr fontId="7" type="noConversion"/>
  </si>
  <si>
    <t>QT0a:</t>
    <phoneticPr fontId="7" type="noConversion"/>
  </si>
  <si>
    <t>Burn_Matrix_And_Special_Builds</t>
    <phoneticPr fontId="10" type="noConversion"/>
  </si>
  <si>
    <r>
      <t xml:space="preserve">ace -r 0x03
ace --4cc OTPr --txdata "0x80" --rxdata 4
</t>
    </r>
    <r>
      <rPr>
        <sz val="12"/>
        <color rgb="FF0000FF"/>
        <rFont val="Times New Roman"/>
        <family val="1"/>
      </rPr>
      <t xml:space="preserve">
</t>
    </r>
    <phoneticPr fontId="7" type="noConversion"/>
  </si>
  <si>
    <t>1. According to the "Matrix_And_Special_Builds" to judge configuration, PF unit ACE OTP FW version "0x7E446ACE", DF unit ACE OTP FW version "0xC9D95B4D"</t>
    <phoneticPr fontId="7" type="noConversion"/>
  </si>
  <si>
    <t>Version6.10</t>
    <phoneticPr fontId="7" type="noConversion"/>
  </si>
  <si>
    <t>QT0a:</t>
    <phoneticPr fontId="7" type="noConversion"/>
  </si>
  <si>
    <t>3. Remove ALS related test items</t>
    <phoneticPr fontId="7" type="noConversion"/>
  </si>
  <si>
    <t>3. Remove ALS dark response and backlight leakage realted test items</t>
    <phoneticPr fontId="7" type="noConversion"/>
  </si>
  <si>
    <t>2. Remove orion related test items</t>
    <phoneticPr fontId="7" type="noConversion"/>
  </si>
  <si>
    <t>2. Remove PMU temperature related test items</t>
    <phoneticPr fontId="7" type="noConversion"/>
  </si>
  <si>
    <t>FOS:</t>
    <phoneticPr fontId="7" type="noConversion"/>
  </si>
  <si>
    <t xml:space="preserve">1. Remove PMU Dump test </t>
    <phoneticPr fontId="7" type="noConversion"/>
  </si>
  <si>
    <t xml:space="preserve">4. Remove Front/Rear camera DLI </t>
    <phoneticPr fontId="7" type="noConversion"/>
  </si>
  <si>
    <r>
      <t xml:space="preserve">Space Grey(black): CLHS 0x00000001 0x00000000 0x00000000 0x00000001
Silver(white): CLHS 0x00000001 0x00000000 0x00000000 0x00000002
</t>
    </r>
    <r>
      <rPr>
        <sz val="12"/>
        <color rgb="FF00B0F0"/>
        <rFont val="Times New Roman"/>
        <family val="1"/>
      </rPr>
      <t xml:space="preserve">Pink(blush gold): CLHS 0x00000001 0x00000000 0x00000000 0x00000003
</t>
    </r>
    <r>
      <rPr>
        <sz val="12"/>
        <color rgb="FF000000"/>
        <rFont val="Times New Roman"/>
        <family val="1"/>
      </rPr>
      <t>Blue: CLHS 0x00000001 0x00000000 0x00000000 0x00000004
Green: CLHS 0x00000001 0x00000000 0x00000000 0x00000005</t>
    </r>
    <phoneticPr fontId="7" type="noConversion"/>
  </si>
  <si>
    <t>Version6.11</t>
    <phoneticPr fontId="7" type="noConversion"/>
  </si>
  <si>
    <t>1. Update "Compare_HS_Color_With_CLHS" logic, the HSG Pink=Blush Gold</t>
    <phoneticPr fontId="7" type="noConversion"/>
  </si>
  <si>
    <t>1. Update the "Burn_HS_Color" logic, the HSG Pink= Blush gold</t>
    <phoneticPr fontId="7" type="noConversion"/>
  </si>
  <si>
    <t>Version6.12</t>
    <phoneticPr fontId="7" type="noConversion"/>
  </si>
  <si>
    <t>NFC_Check</t>
    <phoneticPr fontId="10" type="noConversion"/>
  </si>
  <si>
    <t>Max_Over_Chg_Cap</t>
    <phoneticPr fontId="10"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</si>
  <si>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</si>
  <si>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2. Optimize test time</t>
    <phoneticPr fontId="7" type="noConversion"/>
  </si>
  <si>
    <t>cylinder_ALSOFF</t>
    <phoneticPr fontId="34" type="noConversion"/>
  </si>
  <si>
    <t xml:space="preserve">HSG color:
Space Grey: CLHS 0x00000001 0x00000000 0x00000000 0x00000001
Silver: CLHS 0x00000001 0x00000000 0x00000000 0x00000002
Blush Gold(Pink): CLHS 0x00000001 0x00000000 0x00000000 0x00000003
Blue: CLHS 0x00000001 0x00000000 0x00000000 0x00000004
Green: CLHS 0x00000001 0x00000000 0x00000000 0x00000005
Compre :
HSG  ZION
white   grey
black   black
green  green
blue    blue
Blush Gold    pink
</t>
    <phoneticPr fontId="10" type="noConversion"/>
  </si>
  <si>
    <t>Cbskip_Fatp</t>
    <phoneticPr fontId="34" type="noConversion"/>
  </si>
  <si>
    <t>3. Remove duplicate scorpius command</t>
    <phoneticPr fontId="7" type="noConversion"/>
  </si>
  <si>
    <t>Burn_SysSN</t>
    <phoneticPr fontId="10" type="noConversion"/>
  </si>
  <si>
    <t>rtc --set 
syscfg init
cbinit
sn
syscfg add SrNm</t>
    <phoneticPr fontId="10" type="noConversion"/>
  </si>
  <si>
    <t>1. Add item "Cbskip_SMT" before item "Burn_SysSN"</t>
    <phoneticPr fontId="7" type="noConversion"/>
  </si>
  <si>
    <t>Cbskip_SMT</t>
    <phoneticPr fontId="34" type="noConversion"/>
  </si>
  <si>
    <t>cbskip fatp</t>
    <phoneticPr fontId="10" type="noConversion"/>
  </si>
  <si>
    <t>cbskip smt</t>
    <phoneticPr fontId="10"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</si>
  <si>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</si>
  <si>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</si>
  <si>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cylinder_ALSON
cylinder_HALL1ON
cylinder_ALSOFF
cylinder_HALL1OFF</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</si>
  <si>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xml:space="preserve">}”
smokey ScorpiusHid --run --test "Set" --args "ReportID=0x41, ReportPayload={0x0c; 0x0c; 0x00; 0x40; 0x08; 0x00; 0x00; 0x00}"
</t>
    </r>
    <phoneticPr fontId="7" type="noConversion"/>
  </si>
  <si>
    <t>cylinder_HALL1OFF</t>
    <phoneticPr fontId="10" type="noConversion"/>
  </si>
  <si>
    <t>motor_MESAON
motor_READMESA
motor_MESAOFF</t>
    <phoneticPr fontId="34"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</si>
  <si>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</si>
  <si>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t>pmuadc --read all</t>
    <phoneticPr fontId="7" type="noConversion"/>
  </si>
  <si>
    <r>
      <t xml:space="preserve">i2c -v 9 0x75 0x1932 0x1C -z 2
i2c -d 9 0x75 0x1932 1 -z 2
</t>
    </r>
    <r>
      <rPr>
        <sz val="12"/>
        <color rgb="FF00B0F0"/>
        <rFont val="Times New Roman"/>
        <family val="1"/>
      </rPr>
      <t>bl -p 100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</si>
  <si>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 xml:space="preserve">2. Remove "NFC_Check" after item "Max_Over_Chg_Cap" </t>
    <phoneticPr fontId="7" type="noConversion"/>
  </si>
  <si>
    <t>1. Update "Compare_Mesa_Color_With_HSG" logic,  the HSG Pink= Blush Gold, the Mesa Color Pink = Blush Gold and also report as attribute Blush Gold</t>
    <phoneticPr fontId="7" type="noConversion"/>
  </si>
  <si>
    <t>4. Optimize test time</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</si>
  <si>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t>
    </r>
    <r>
      <rPr>
        <sz val="12"/>
        <rFont val="Times New Roman"/>
        <family val="1"/>
      </rPr>
      <t xml:space="preserve">processaudio --pick audio-mapper -i process0 --options "--in [0] --out [2]" --out_channels 16 </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loopaudio -b socmca --txport ap-mca0 --rxport ap-mca0 --usebuf process1
processaudio -p crop -i looprx0 -o "--start 5000"
processaudio -p fft -i process2 -o "--normalize false"
processaudio -p rms -i process2
audio --turnoff</t>
    </r>
    <phoneticPr fontId="7" type="noConversion"/>
  </si>
  <si>
    <t>Version6.13</t>
    <phoneticPr fontId="7" type="noConversion"/>
  </si>
  <si>
    <t>CT2:</t>
    <phoneticPr fontId="7" type="noConversion"/>
  </si>
  <si>
    <t>1. Add "Power_On_LDCM" &amp; LDCM Floating and ZREF related test item "Interrupt_Test@FH_LEFT"</t>
    <phoneticPr fontId="7" type="noConversion"/>
  </si>
  <si>
    <t>Interrupt_Test@FH_RIGHT</t>
    <phoneticPr fontId="7" type="noConversion"/>
  </si>
  <si>
    <t>Interrupt_Test@FH_LEFT</t>
    <phoneticPr fontId="7" type="noConversion"/>
  </si>
  <si>
    <t>1. According "Matrix_And_Special_Builds" to judge configuration, non REL config units do not test LDCM at QT0a station. For REL config units, only need to test "Power_On_LDCM" &amp; LDCM SBU1 items</t>
    <phoneticPr fontId="7" type="noConversion"/>
  </si>
  <si>
    <t>[266,480]</t>
    <phoneticPr fontId="34" type="noConversion"/>
  </si>
  <si>
    <t>[15,35]</t>
    <phoneticPr fontId="30" type="noConversion"/>
  </si>
  <si>
    <t>|0x2695||0x2696]</t>
    <phoneticPr fontId="30" type="noConversion"/>
  </si>
  <si>
    <t>[7732,9278]</t>
    <phoneticPr fontId="30" type="noConversion"/>
  </si>
  <si>
    <t>|0x7332]||0x7ACA]</t>
    <phoneticPr fontId="30" type="noConversion"/>
  </si>
  <si>
    <t>|0x0710]|0x7ED9|</t>
    <phoneticPr fontId="30" type="noConversion"/>
  </si>
  <si>
    <t>[6881,9278]</t>
    <phoneticPr fontId="30" type="noConversion"/>
  </si>
  <si>
    <t>[0,5]</t>
    <phoneticPr fontId="30" type="noConversion"/>
  </si>
  <si>
    <t>boardid</t>
    <phoneticPr fontId="10" type="noConversion"/>
  </si>
  <si>
    <t>[-0.5, 0.5]</t>
    <phoneticPr fontId="49" type="noConversion"/>
  </si>
  <si>
    <t>CPort0FL1100EyeCapture</t>
    <phoneticPr fontId="51" type="noConversion"/>
  </si>
  <si>
    <t>FL1100EyeWidth</t>
    <phoneticPr fontId="51" type="noConversion"/>
  </si>
  <si>
    <t>FL1100EyeHeight</t>
    <phoneticPr fontId="51" type="noConversion"/>
  </si>
  <si>
    <t>FL1100EyeHorizontalOpening</t>
    <phoneticPr fontId="51" type="noConversion"/>
  </si>
  <si>
    <t>FL1100EyeVerticalOpening</t>
    <phoneticPr fontId="51" type="noConversion"/>
  </si>
  <si>
    <t>OverallTestResult</t>
    <phoneticPr fontId="51" type="noConversion"/>
  </si>
  <si>
    <t>Version6.14</t>
    <phoneticPr fontId="7" type="noConversion"/>
  </si>
  <si>
    <t>By Roy</t>
    <phoneticPr fontId="7" type="noConversion"/>
  </si>
  <si>
    <t>1. Update "Max_Life_Time_Temperature"  limit from [0,60] to [10,60]</t>
    <phoneticPr fontId="7" type="noConversion"/>
  </si>
  <si>
    <t>Check_Redriver_Voltage_And_I2C_Communication</t>
    <phoneticPr fontId="10" type="noConversion"/>
  </si>
  <si>
    <t>ZREF_Calculated Resistance</t>
    <phoneticPr fontId="30" type="noConversion"/>
  </si>
  <si>
    <t>ZREF_Calculated Capacitance</t>
    <phoneticPr fontId="30" type="noConversion"/>
  </si>
  <si>
    <t>[100,125]</t>
    <phoneticPr fontId="7" type="noConversion"/>
  </si>
  <si>
    <t>[3000000,NA]</t>
    <phoneticPr fontId="7" type="noConversion"/>
  </si>
  <si>
    <t>[NA,0.5]</t>
    <phoneticPr fontId="7" type="noConversion"/>
  </si>
  <si>
    <t>[5200,5800]</t>
    <phoneticPr fontId="7" type="noConversion"/>
  </si>
  <si>
    <t>1.Add "CPort0FL1100EyeCapture" related test item</t>
    <phoneticPr fontId="7" type="noConversion"/>
  </si>
  <si>
    <t>[10,60]</t>
    <phoneticPr fontId="10" type="noConversion"/>
  </si>
  <si>
    <t>2. Update LDCM test logic, catch the test limit and test value from smokey script return directly</t>
    <phoneticPr fontId="7" type="noConversion"/>
  </si>
  <si>
    <t>[0,20]</t>
    <phoneticPr fontId="30" type="noConversion"/>
  </si>
  <si>
    <t>1. Pmuadc_Dump limit chnaged from [0,50] to [0,20]</t>
    <phoneticPr fontId="7" type="noConversion"/>
  </si>
  <si>
    <t>Version6.15</t>
    <phoneticPr fontId="7" type="noConversion"/>
  </si>
  <si>
    <t>1. Update "TX_FW_Version" from 0x0536 to 0x0537</t>
    <phoneticPr fontId="7" type="noConversion"/>
  </si>
  <si>
    <t>Match 4 bytes: "0x01  0x00  0x37  0x05"</t>
    <phoneticPr fontId="7" type="noConversion"/>
  </si>
  <si>
    <t>Version6.16</t>
    <phoneticPr fontId="7" type="noConversion"/>
  </si>
  <si>
    <t>1. Update LDCM test logic, use overlay to judge it PASS/FAIL following Smokey limit except "LDCM ZREF_Calculated Capacitance"</t>
    <phoneticPr fontId="7" type="noConversion"/>
  </si>
  <si>
    <t>Version6.17</t>
    <phoneticPr fontId="7" type="noConversion"/>
  </si>
  <si>
    <t>1. Optimize test time of button related test</t>
    <phoneticPr fontId="7" type="noConversion"/>
  </si>
  <si>
    <t xml:space="preserve">motor_VOLDNON
motor_READVOLDN
motor_VOLDNOFF
</t>
    <phoneticPr fontId="34" type="noConversion"/>
  </si>
  <si>
    <t xml:space="preserve">motor_POWERON1
delay 1.0s
motor_READPOWER
motor_POWEROFF
</t>
    <phoneticPr fontId="10" type="noConversion"/>
  </si>
  <si>
    <t xml:space="preserve">motor_POWERON1
delay 1.0s 
motor_POWEROFF
</t>
    <phoneticPr fontId="10" type="noConversion"/>
  </si>
  <si>
    <t>Version6.18</t>
    <phoneticPr fontId="7" type="noConversion"/>
  </si>
  <si>
    <t>FOS:</t>
    <phoneticPr fontId="7" type="noConversion"/>
  </si>
  <si>
    <t>Confirm with Chris</t>
    <phoneticPr fontId="7" type="noConversion"/>
  </si>
  <si>
    <t>pattern --fatp 19</t>
    <phoneticPr fontId="34" type="noConversion"/>
  </si>
  <si>
    <t>1.  Follow same pattern coverage as J4xx for J307, only keep 9x pattern.</t>
    <phoneticPr fontId="7" type="noConversion"/>
  </si>
  <si>
    <t>Version6.19</t>
    <phoneticPr fontId="7" type="noConversion"/>
  </si>
  <si>
    <r>
      <t xml:space="preserve">i2c -w 5 0x39 6
wait 1000
i2c -w 5 0x39 6
smokey ScorpiusHid --run --test "Set" --args "ReportID=0x09, ReportPayload={0x01}"
smokey ScorpiusHid --run --test "Print_Sector" --args "MTP_sector=127"  
smokey ScorpiusHid --run --test "Print_Sector" --args "MTP_sector=126"
</t>
    </r>
    <r>
      <rPr>
        <sz val="12"/>
        <color rgb="FF00B0F0"/>
        <rFont val="Times New Roman"/>
        <family val="1"/>
      </rPr>
      <t>smokey ScorpiusHid --run --test "Print_Sector" --args "MTP_sector=128"</t>
    </r>
    <phoneticPr fontId="7" type="noConversion"/>
  </si>
  <si>
    <t>The sector 127 word 0 must be 1, if not, please show "word0 is not 1"
also need check whether sector 127 sum word 0~30 equal word 31, if equal, pass, if not, fail</t>
    <phoneticPr fontId="7" type="noConversion"/>
  </si>
  <si>
    <t>if the word 31 of sector 128 return 5A, skip below commands: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ReportPayload={0xD4; 0x17; 0xf4; 0x01}"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t>
    <phoneticPr fontId="10" type="noConversion"/>
  </si>
  <si>
    <t>1. Update Scorpius test logic, need to read the word 31 of sector 128, if it return 5A, just skip write sector 126 related commands, otherwise, test normally.</t>
    <phoneticPr fontId="7" type="noConversion"/>
  </si>
  <si>
    <t>Version6.20</t>
    <phoneticPr fontId="7" type="noConversion"/>
  </si>
  <si>
    <t>nandsize</t>
    <phoneticPr fontId="10" type="noConversion"/>
  </si>
  <si>
    <t>Get_Battery_SN</t>
    <phoneticPr fontId="10" type="noConversion"/>
  </si>
  <si>
    <t>1. Remove Burn/Get_Battery_SN</t>
    <phoneticPr fontId="7" type="noConversion"/>
  </si>
  <si>
    <t>Burn_HW_Configuration</t>
    <phoneticPr fontId="10" type="noConversion"/>
  </si>
  <si>
    <t>2. Remove Burn/Read_HW_Configuration</t>
    <phoneticPr fontId="7" type="noConversion"/>
  </si>
  <si>
    <t>NandSize_Check_Between-Syscfg_And_Unit</t>
    <phoneticPr fontId="10" type="noConversion"/>
  </si>
  <si>
    <t>3. Change item  name from "NandSize_Check_Between-Syscfg_And_Unit" to "NandSize_Check_Between-SFC_And_Unit", and compare the nandsize with "hwconfig" directly which read from'Get_SFC_Info"</t>
    <phoneticPr fontId="7" type="noConversion"/>
  </si>
  <si>
    <t>[0.32, 3]</t>
    <phoneticPr fontId="49" type="noConversion"/>
  </si>
  <si>
    <t>[120, 700]</t>
    <phoneticPr fontId="49" type="noConversion"/>
  </si>
  <si>
    <t xml:space="preserve">sn; version; ver; rtc --get;
cbwrite 139 incomplete Default --hex;
nvram --set boot-command diags; nvram --set auto-boot true; nvram --save;
pcie --off;pmuset --ldo 9 --off;pmuset --ldo 7 --off;stall 2000000;pmuset --ldo 7 --on;pmuset --ldo 9 --on;pcie --on
</t>
    <phoneticPr fontId="34" type="noConversion"/>
  </si>
  <si>
    <t>ramlog --on 10;
consolerouter -a -s usbcontroller.* -d ramlog;
consolerouter -a -s XhciDxe.* -d ramlog</t>
    <phoneticPr fontId="34" type="noConversion"/>
  </si>
  <si>
    <t>device -k GasGauge --get charge-percentage;
ramlog -c;</t>
    <phoneticPr fontId="34" type="noConversion"/>
  </si>
  <si>
    <t>usbloopback -I;
ramlog -c;</t>
    <phoneticPr fontId="34" type="noConversion"/>
  </si>
  <si>
    <t>usbloopback -c 8388608.0 -s 0x2;
ramlog -c;</t>
    <phoneticPr fontId="34" type="noConversion"/>
  </si>
  <si>
    <t>usbloopback -c 268435456 -s 0x3;
ramlog -c;</t>
    <phoneticPr fontId="34" type="noConversion"/>
  </si>
  <si>
    <t>pcie --off;pmuset --ldo 9 --off;pmuset --ldo 7 --off;stall 2000000;pmuset --ldo 7 --on;pmuset --ldo 9 --on;pcie --on</t>
    <phoneticPr fontId="34" type="noConversion"/>
  </si>
  <si>
    <t>smokey --run FL1100 --test FL1100Eyescan LogBehavior=ConsoleOnly ResultsBehavior=NoFile</t>
    <phoneticPr fontId="34" type="noConversion"/>
  </si>
  <si>
    <t xml:space="preserve">ace -p usbc -r 0x1A;
ramlog -c;
</t>
    <phoneticPr fontId="34" type="noConversion"/>
  </si>
  <si>
    <t>usbloopback -i;
ramlog -c;</t>
    <phoneticPr fontId="34" type="noConversion"/>
  </si>
  <si>
    <t>usbloopback -i;</t>
    <phoneticPr fontId="34" type="noConversion"/>
  </si>
  <si>
    <t xml:space="preserve"> pcie --off;pmuset --ldo 9 --off;pmuset --ldo 7 --off;stall 2000000;pmuset --ldo 7 --on;pmuset --ldo 9 --on;pcie --on</t>
    <phoneticPr fontId="34" type="noConversion"/>
  </si>
  <si>
    <t>charge --setmv 5000 --setma 100;
 pmuadc --read all;
 device -k GasGauge --get current;
device -k GasGauge --get voltage;
ace -r 0x6A;
device -k GasGauge --get charge-percentage;
charge --setmv 5000 --setma 3000;
 pmuadc --read all;  
device -k GasGauge --get current;
device -k GasGauge --get voltage;
ace -r 0x6A;
device -k GasGauge --get charge-percentage;</t>
    <phoneticPr fontId="34" type="noConversion"/>
  </si>
  <si>
    <t>charge --setmv 9000 --setma 500;
 pmuadc --read all;
 device -k GasGauge --get current;
device -k GasGauge --get voltage
device -k GasGauge --get voltage;
ace -r 0x6A;
device -k GasGauge --get charge-percentage
charge --setmv 9000 --setma 3000;
 pmuadc --read all;
 device -k GasGauge --get current;
device -k GasGauge --get voltage;
ace -r 0x6A;
device -k GasGauge --get charge-percentage</t>
    <phoneticPr fontId="34" type="noConversion"/>
  </si>
  <si>
    <t xml:space="preserve">charge --setmv 12000 --setma 500;
pmuadc --read all;
device -k GasGauge --get current;
device -k GasGauge --get voltage
ace -r 0x6A;
device -k GasGauge --get charge-percentage
charge --setmv 12000 --setma 3000;
 pmuadc --read all;
device -k GasGauge --get current;
device -k GasGauge --get voltage
ace -r 0x6A;
device -k GasGauge --get charge-percentage
</t>
    <phoneticPr fontId="34" type="noConversion"/>
  </si>
  <si>
    <t>charge --setmv 15000 --setma 500;
 pmuadc --read all;
device -k GasGauge --get current;
device -k GasGauge --get voltage
ace -r 0x6A;
device -k GasGauge --get charge-percentage
charge --setmv 15000 --setma 3000;
 pmuadc --read all;
device -k GasGauge --get current;
device -k GasGauge --get voltage
ace -r 0x6A;
device -k GasGauge --get charge-percentage</t>
    <phoneticPr fontId="34" type="noConversion"/>
  </si>
  <si>
    <t xml:space="preserve">sn;
cbwrite 139 pass Default --hex;
cbread 0x8B;
 nvram --add boot-args astro=factory/burnin; nvram --set boot-command fsboot; nvram --set auto-boot true; nvram --save;
shutdown;
</t>
    <phoneticPr fontId="34" type="noConversion"/>
  </si>
  <si>
    <t>1.Update FL1100 test cmd and limit.</t>
    <phoneticPr fontId="7" type="noConversion"/>
  </si>
  <si>
    <t>Version6.21</t>
    <phoneticPr fontId="7" type="noConversion"/>
  </si>
  <si>
    <r>
      <t xml:space="preserve">USBC Test
</t>
    </r>
    <r>
      <rPr>
        <sz val="22"/>
        <color indexed="8"/>
        <rFont val="細明體"/>
        <family val="3"/>
        <charset val="136"/>
      </rPr>
      <t>（</t>
    </r>
    <r>
      <rPr>
        <b/>
        <i/>
        <sz val="22"/>
        <color indexed="8"/>
        <rFont val="Times New Roman"/>
        <family val="1"/>
      </rPr>
      <t>Ver v4.09</t>
    </r>
    <r>
      <rPr>
        <sz val="22"/>
        <color indexed="8"/>
        <rFont val="細明體"/>
        <family val="3"/>
        <charset val="136"/>
      </rPr>
      <t>）</t>
    </r>
    <phoneticPr fontId="49" type="noConversion"/>
  </si>
  <si>
    <t>script radios.txt
bblib -e BB_LibCfg([['force_sim']],true); bblib -e BBS_SIM(1)</t>
    <phoneticPr fontId="30" type="noConversion"/>
  </si>
  <si>
    <t>Version6.22</t>
    <phoneticPr fontId="7" type="noConversion"/>
  </si>
  <si>
    <t>Need to judge Cell or Wifi unit
if Wifi unit, Bypass
//US/Row MLB (LL/A) need to match "[BBLOG]: Slot 2, EID" as passing  criteria 
   China MLB (CH/A) need to match "[BBLOG]: ICCID_Query" as passing  criteria
Using command "syscfg print Regn" can judge LL/A or CH/A</t>
    <phoneticPr fontId="30" type="noConversion"/>
  </si>
  <si>
    <t>2. Update RotterDam test logic, have changed the test commands, and need to judge Cell or Wifi unit, if Wifi unit, Bypass, if Cell, details as below:
    For US/Row MLB (LL/A) need to match "[BBLOG]: Slot 2, EID" as passing criteria 
    China MLB (CH/A) need to match "[BBLOG]: ICCID_Query" as passing criteria
    (Note: Using command "syscfg print Regn" can judge LL/A or CH/A)</t>
    <phoneticPr fontId="7" type="noConversion"/>
  </si>
  <si>
    <t>Cbskip_Fatp</t>
    <phoneticPr fontId="10" type="noConversion"/>
  </si>
  <si>
    <t>CT1:</t>
    <phoneticPr fontId="7" type="noConversion"/>
  </si>
  <si>
    <t>FOS:</t>
    <phoneticPr fontId="7" type="noConversion"/>
  </si>
  <si>
    <t>1. Remove Backlight_01--Backlight_10</t>
    <phoneticPr fontId="7" type="noConversion"/>
  </si>
  <si>
    <t>3. Add "cbskip_Fatp" after item "RotterDam_Test"</t>
    <phoneticPr fontId="7" type="noConversion"/>
  </si>
  <si>
    <t>1. Remove "cbskip_Fatp"</t>
    <phoneticPr fontId="7" type="noConversion"/>
  </si>
  <si>
    <t>1. Add LDCM Open related items to cover  IO LDCM short to GND issue.  The log will retuen two times value, need to catch the first time value.</t>
    <phoneticPr fontId="7" type="noConversion"/>
  </si>
  <si>
    <t>Confirm with Gautam</t>
    <phoneticPr fontId="7" type="noConversion"/>
  </si>
  <si>
    <t>Version6.23</t>
    <phoneticPr fontId="7" type="noConversion"/>
  </si>
  <si>
    <t>TRACE_OPEN_Voltage SNR closest freq</t>
    <phoneticPr fontId="10" type="noConversion"/>
  </si>
  <si>
    <t>TRACE_OPEN_TIA SNR closest freq</t>
    <phoneticPr fontId="10" type="noConversion"/>
  </si>
  <si>
    <t>TRACE_OPEN_Calculated Resistance</t>
    <phoneticPr fontId="10" type="noConversion"/>
  </si>
  <si>
    <t>TRACE_OPEN_Calculated Capacitance</t>
    <phoneticPr fontId="10" type="noConversion"/>
  </si>
  <si>
    <t>[NA,3]</t>
    <phoneticPr fontId="7" type="noConversion"/>
  </si>
  <si>
    <t>[8500,11500]</t>
    <phoneticPr fontId="7" type="noConversion"/>
  </si>
  <si>
    <t>[170000,230000]</t>
    <phoneticPr fontId="7" type="noConversion"/>
  </si>
  <si>
    <t>[38,56]</t>
    <phoneticPr fontId="7" type="noConversion"/>
  </si>
  <si>
    <t>Power_On_LDCM</t>
    <phoneticPr fontId="7" type="noConversion"/>
  </si>
  <si>
    <t>1. Add LDCM TRACE OPEN related test after item "Power_On_LDCM" and update LDCM related test limits           
(Note: For TRACE OPEN and SBU1 OPEN we have used the same command, TRACE OPEN need to catch first time value response from command "smokey Smokey_LDCM --run --test LDCMOpen"
          SBU1 OPEN need to catch the sencond time value responsed from command "smokey Smokey_LDCM --run --test LDCMOpen")</t>
    <phoneticPr fontId="7" type="noConversion"/>
  </si>
  <si>
    <t>Confirm with Beck Lin</t>
    <phoneticPr fontId="7" type="noConversion"/>
  </si>
  <si>
    <t>QT0a:</t>
    <phoneticPr fontId="7" type="noConversion"/>
  </si>
  <si>
    <t>SBU1_OPEN_Calculated Resistance</t>
    <phoneticPr fontId="10" type="noConversion"/>
  </si>
  <si>
    <t>[1000000,NA]</t>
    <phoneticPr fontId="7" type="noConversion"/>
  </si>
  <si>
    <t>SBU1_47nF_Calculated Resistance</t>
    <phoneticPr fontId="10" type="noConversion"/>
  </si>
  <si>
    <t>[600000,NA]</t>
    <phoneticPr fontId="7" type="noConversion"/>
  </si>
  <si>
    <t>Version6.24</t>
    <phoneticPr fontId="7" type="noConversion"/>
  </si>
  <si>
    <t>1. Update LDCM test logic, use overlay to judge it PASS/FAIL following Smokey limit except "SBU1_OPEN_Calculated Resistance" and "SBU1_47nF_Calculated Resistance"</t>
    <phoneticPr fontId="7" type="noConversion"/>
  </si>
  <si>
    <t>3. Update item "SBU1_47nF_Calculated Resistance" limit from [1250000,NA] to [600000,NA]</t>
    <phoneticPr fontId="7" type="noConversion"/>
  </si>
  <si>
    <t xml:space="preserve">2. Update item "SBU1_OPEN_Calculated Resistance" limit from [3000000,NA] to [1000000,NA] </t>
    <phoneticPr fontId="7" type="noConversion"/>
  </si>
  <si>
    <t>Version6.25</t>
    <phoneticPr fontId="7" type="noConversion"/>
  </si>
  <si>
    <t>CT2:</t>
    <phoneticPr fontId="7" type="noConversion"/>
  </si>
  <si>
    <t>TRACE_OPEN_Voltage SNR closest freq</t>
    <phoneticPr fontId="30" type="noConversion"/>
  </si>
  <si>
    <t>TRACE_OPEN_TIA SNR closest freq</t>
    <phoneticPr fontId="30" type="noConversion"/>
  </si>
  <si>
    <t>TRACE_OPEN_Current SNR closest freq</t>
    <phoneticPr fontId="30" type="noConversion"/>
  </si>
  <si>
    <t>TRACE_OPEN_Current Channel Phase</t>
    <phoneticPr fontId="30" type="noConversion"/>
  </si>
  <si>
    <t>TRACE_OPEN_Calculated Resistance</t>
    <phoneticPr fontId="30" type="noConversion"/>
  </si>
  <si>
    <t>TRACE_OPEN_Calculated Capacitance</t>
    <phoneticPr fontId="30" type="noConversion"/>
  </si>
  <si>
    <t>[NA,3.5]</t>
    <phoneticPr fontId="7" type="noConversion"/>
  </si>
  <si>
    <t>TRACE_OPEN_Current SNR closest freq</t>
    <phoneticPr fontId="10" type="noConversion"/>
  </si>
  <si>
    <t>2. Update LDCM_OPEN related test item name to LDCM_TRACE_OPEN</t>
    <phoneticPr fontId="7" type="noConversion"/>
  </si>
  <si>
    <t>1. Update LDCM test logic,catch limit and test value from "Smokey" script directly except "LDCM ZREF_Calculated Capacitance", LDCM ZREF_Calculated Capacitance limit is [NA,3.5]</t>
    <phoneticPr fontId="7" type="noConversion"/>
  </si>
  <si>
    <t>smokey Smokey_LDCM --run --test LDCMDedicatedOpen</t>
    <phoneticPr fontId="10" type="noConversion"/>
  </si>
  <si>
    <t>smokey Smokey_LDCM --run --test LDCMDedicatedOpen</t>
    <phoneticPr fontId="30" type="noConversion"/>
  </si>
  <si>
    <t>Version6.26</t>
    <phoneticPr fontId="7" type="noConversion"/>
  </si>
  <si>
    <t>QT0a:</t>
    <phoneticPr fontId="7" type="noConversion"/>
  </si>
  <si>
    <t xml:space="preserve"> </t>
    <phoneticPr fontId="7" type="noConversion"/>
  </si>
  <si>
    <t>TRACE_OPEN_Current Channel Phase</t>
    <phoneticPr fontId="10" type="noConversion"/>
  </si>
  <si>
    <t>SBU1_OPEN_TIA SNR closest freq</t>
    <phoneticPr fontId="10" type="noConversion"/>
  </si>
  <si>
    <t>1. Change LDCM TRACE_OPEN related test items command from "smokey Smokey_LDCM --run --test LDCMOpen" to "smokey Smokey_LDCM --run --test LDCMDedicatedOpen"</t>
    <phoneticPr fontId="7" type="noConversion"/>
  </si>
  <si>
    <t>2. Change LDCM SBU1_OPEN related test items command from "smokey Smokey_LDCM --run --test LDCMOpen" to "smokey Smokey_LDCM --run --test LDCMSBUOpen"</t>
    <phoneticPr fontId="7" type="noConversion"/>
  </si>
  <si>
    <r>
      <rPr>
        <sz val="12"/>
        <color rgb="FF00B0F0"/>
        <rFont val="Times New Roman"/>
        <family val="1"/>
      </rPr>
      <t>smokey Smokey_LDCM --run --test LDCMSBUOpen</t>
    </r>
    <r>
      <rPr>
        <sz val="12"/>
        <color theme="1"/>
        <rFont val="Times New Roman"/>
        <family val="1"/>
      </rPr>
      <t xml:space="preserve">
</t>
    </r>
    <phoneticPr fontId="10" type="noConversion"/>
  </si>
  <si>
    <t>CT2:</t>
    <phoneticPr fontId="7" type="noConversion"/>
  </si>
  <si>
    <t>1. Change LDCM TRACE_OPEN related test items command from "smokey Smokey_LDCM --run --test LDCMOpen" to "smokey Smokey_LDCM --run --test LDCMDedicatedOpen"</t>
    <phoneticPr fontId="7" type="noConversion"/>
  </si>
  <si>
    <t>FOS:</t>
    <phoneticPr fontId="7" type="noConversion"/>
  </si>
  <si>
    <t>Pattern_Black_Pseudo_dot_Test</t>
    <phoneticPr fontId="34" type="noConversion"/>
  </si>
  <si>
    <t>Pattern_CRampV_Test</t>
    <phoneticPr fontId="34" type="noConversion"/>
  </si>
  <si>
    <t>1. Remove item "Pattern_Black_Pseudo_dot_Test" and enable item "Pattern_Black_Test"</t>
    <phoneticPr fontId="7" type="noConversion"/>
  </si>
  <si>
    <t>2. Remoce item "Pattern_CRampH_Test" and enable item "Pattern_CRampV_Test"</t>
    <phoneticPr fontId="7" type="noConversion"/>
  </si>
  <si>
    <t>[0.001,1.4]</t>
    <phoneticPr fontId="34" type="noConversion"/>
  </si>
  <si>
    <t>Version6.27</t>
    <phoneticPr fontId="7" type="noConversion"/>
  </si>
  <si>
    <t xml:space="preserve">VA _STD_X </t>
    <phoneticPr fontId="34" type="noConversion"/>
  </si>
  <si>
    <t>1. Update the upper limit of Magnetometer VA _STD_X /Y/Z  from [0.001,0.5] to [0.001,1.4]  for massive production.</t>
    <phoneticPr fontId="7" type="noConversion"/>
  </si>
  <si>
    <t>Version6.28</t>
    <phoneticPr fontId="7" type="noConversion"/>
  </si>
  <si>
    <t>1. Update Spartan_Environment_Check since Spartan  can use port end with 32 like other station.</t>
    <phoneticPr fontId="7" type="noConversion"/>
  </si>
  <si>
    <t>1. Update judge rule for PF/DF unit according to the "Matrix_And_Special_Builds" , DF unit include key word "-D", others is PF unit.</t>
    <phoneticPr fontId="7" type="noConversion"/>
  </si>
  <si>
    <t>Version6.29</t>
    <phoneticPr fontId="7" type="noConversion"/>
  </si>
  <si>
    <t>1. Update judge rule for PF/DF unit follow CD side. According to production mode of  command "SOC -p" , production mode=0 is DF, production mode=1 is PF</t>
    <phoneticPr fontId="7" type="noConversion"/>
  </si>
  <si>
    <t>// Update judge rule for DF/PF, According to production mode of  command "SOC -p" , production mode=0 is DF, production mode=1 is PF.
These 4 bytes should match :  
DF: 0xC9D95B4D  —&gt;PASS
PF: 0x7E446ACE  —&gt;PASS</t>
    <phoneticPr fontId="10" type="noConversion"/>
  </si>
  <si>
    <t>Version7.0</t>
    <phoneticPr fontId="7" type="noConversion"/>
  </si>
  <si>
    <t>PVT Build</t>
    <phoneticPr fontId="7" type="noConversion"/>
  </si>
  <si>
    <t>1. Update the "Burn_HS_Color" logic, the HSG Blush gold=Pink</t>
    <phoneticPr fontId="7" type="noConversion"/>
  </si>
  <si>
    <t>2. Update the "Burn_CG_Color" logic, the HSG Blush gold=Pink</t>
    <phoneticPr fontId="7" type="noConversion"/>
  </si>
  <si>
    <t>Remove Non POR station: CG-QT,CT3</t>
    <phoneticPr fontId="7" type="noConversion"/>
  </si>
  <si>
    <t>1. Update "Mesa_Color and" and "Compare_Mesa_Color_With_HSG" logic,  the HSG Blush gold=Pink</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</si>
</sst>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9"/>
      <name val="新細明體"/>
      <family val="2"/>
      <charset val="134"/>
      <scheme val="minor"/>
    </font>
  </fonts>
  <fills count="24">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rgb="FF3366FF"/>
        <bgColor indexed="64"/>
      </patternFill>
    </fill>
  </fills>
  <borders count="55">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medium">
        <color auto="1"/>
      </top>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488">
    <xf numFmtId="0" fontId="0" fillId="0" borderId="0" xfId="0">
      <alignment vertical="center"/>
    </xf>
    <xf numFmtId="0" fontId="6" fillId="0" borderId="0" xfId="0"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2"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3"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4"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1"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5"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pplyAlignment="1">
      <alignment horizontal="left" vertical="top"/>
    </xf>
    <xf numFmtId="0" fontId="13" fillId="0" borderId="14" xfId="1" applyNumberFormat="1" applyFont="1" applyFill="1" applyBorder="1" applyAlignment="1">
      <alignment horizontal="left" vertical="center" wrapText="1"/>
    </xf>
    <xf numFmtId="0" fontId="6" fillId="0" borderId="14" xfId="0" applyFont="1" applyBorder="1" applyAlignment="1">
      <alignment vertical="top" wrapText="1"/>
    </xf>
    <xf numFmtId="0" fontId="14" fillId="10" borderId="4" xfId="5" applyNumberFormat="1" applyFont="1" applyFill="1" applyBorder="1" applyAlignment="1">
      <alignment horizontal="center" vertical="center" wrapText="1"/>
    </xf>
    <xf numFmtId="49" fontId="14" fillId="10" borderId="22"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26" xfId="4"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20" xfId="56"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29" xfId="311" applyFont="1" applyFill="1" applyBorder="1" applyAlignment="1">
      <alignment horizontal="center" vertical="center"/>
    </xf>
    <xf numFmtId="1" fontId="12" fillId="0" borderId="33" xfId="311" applyNumberFormat="1" applyFont="1" applyFill="1" applyBorder="1" applyAlignment="1">
      <alignment horizontal="center" vertical="center" wrapText="1"/>
    </xf>
    <xf numFmtId="49" fontId="13" fillId="0" borderId="33" xfId="311" applyNumberFormat="1" applyFont="1" applyFill="1" applyBorder="1" applyAlignment="1">
      <alignment horizontal="center" vertical="center"/>
    </xf>
    <xf numFmtId="0" fontId="11" fillId="0" borderId="34" xfId="311" applyFont="1" applyFill="1" applyBorder="1" applyAlignment="1">
      <alignment vertical="center" wrapText="1"/>
    </xf>
    <xf numFmtId="0" fontId="11" fillId="0" borderId="31" xfId="311" applyFont="1" applyFill="1" applyBorder="1" applyAlignment="1">
      <alignment vertical="center" wrapText="1"/>
    </xf>
    <xf numFmtId="0" fontId="11" fillId="0" borderId="35" xfId="311" applyFont="1" applyFill="1" applyBorder="1" applyAlignment="1">
      <alignment vertical="top" wrapText="1"/>
    </xf>
    <xf numFmtId="0" fontId="13" fillId="0" borderId="33" xfId="311" applyNumberFormat="1" applyFont="1" applyFill="1" applyBorder="1" applyAlignment="1">
      <alignment horizontal="center" vertical="center"/>
    </xf>
    <xf numFmtId="0" fontId="11" fillId="0" borderId="37"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29" xfId="311" applyFont="1" applyFill="1" applyBorder="1" applyAlignment="1">
      <alignment vertical="center"/>
    </xf>
    <xf numFmtId="0" fontId="13" fillId="0" borderId="38" xfId="311" applyFont="1" applyFill="1" applyBorder="1" applyAlignment="1">
      <alignment horizontal="center" vertical="center"/>
    </xf>
    <xf numFmtId="0" fontId="13" fillId="0" borderId="39" xfId="311" applyFont="1" applyFill="1" applyBorder="1" applyAlignment="1">
      <alignment horizontal="center" vertical="center"/>
    </xf>
    <xf numFmtId="0" fontId="13" fillId="0" borderId="40" xfId="311" applyFont="1" applyFill="1" applyBorder="1" applyAlignment="1">
      <alignment vertical="center"/>
    </xf>
    <xf numFmtId="0" fontId="13" fillId="0" borderId="41" xfId="311" applyFont="1" applyFill="1" applyBorder="1" applyAlignment="1">
      <alignment horizontal="center" vertical="center"/>
    </xf>
    <xf numFmtId="0" fontId="11" fillId="0" borderId="43" xfId="311" applyFont="1" applyFill="1" applyBorder="1" applyAlignment="1">
      <alignment vertical="center"/>
    </xf>
    <xf numFmtId="0" fontId="11" fillId="0" borderId="44" xfId="311" applyFont="1" applyFill="1" applyBorder="1" applyAlignment="1">
      <alignment vertical="center"/>
    </xf>
    <xf numFmtId="0" fontId="11" fillId="0" borderId="44" xfId="311" applyFont="1" applyFill="1" applyBorder="1" applyAlignment="1">
      <alignment vertical="top"/>
    </xf>
    <xf numFmtId="49" fontId="13" fillId="0" borderId="51" xfId="311" applyNumberFormat="1" applyFont="1" applyFill="1" applyBorder="1" applyAlignment="1">
      <alignment horizontal="center" vertical="center"/>
    </xf>
    <xf numFmtId="49" fontId="12" fillId="0" borderId="51" xfId="311" applyNumberFormat="1" applyFont="1" applyFill="1" applyBorder="1" applyAlignment="1">
      <alignment vertical="center"/>
    </xf>
    <xf numFmtId="49" fontId="13" fillId="0" borderId="51" xfId="311" applyNumberFormat="1" applyFont="1" applyFill="1" applyBorder="1" applyAlignment="1">
      <alignment horizontal="center" vertical="top" wrapText="1"/>
    </xf>
    <xf numFmtId="0" fontId="13" fillId="0" borderId="51" xfId="311" applyFont="1" applyFill="1" applyBorder="1" applyAlignment="1">
      <alignment vertical="center"/>
    </xf>
    <xf numFmtId="49" fontId="13" fillId="0" borderId="52" xfId="311" applyNumberFormat="1" applyFont="1" applyFill="1" applyBorder="1" applyAlignment="1">
      <alignment vertical="center" wrapText="1"/>
    </xf>
    <xf numFmtId="49" fontId="40" fillId="0" borderId="51" xfId="311" applyNumberFormat="1" applyFont="1" applyFill="1" applyBorder="1" applyAlignment="1">
      <alignment horizontal="center" vertical="center"/>
    </xf>
    <xf numFmtId="0" fontId="13" fillId="0" borderId="51" xfId="311" applyFont="1" applyFill="1" applyBorder="1" applyAlignment="1">
      <alignment horizontal="center" vertical="top" wrapText="1"/>
    </xf>
    <xf numFmtId="49" fontId="13" fillId="0" borderId="52" xfId="311" applyNumberFormat="1" applyFont="1" applyFill="1" applyBorder="1" applyAlignment="1">
      <alignment vertical="top" wrapText="1"/>
    </xf>
    <xf numFmtId="0" fontId="31" fillId="0" borderId="51" xfId="311" applyFont="1" applyFill="1" applyBorder="1">
      <alignment vertical="center"/>
    </xf>
    <xf numFmtId="0" fontId="13" fillId="0" borderId="51" xfId="311" applyFont="1" applyFill="1" applyBorder="1" applyAlignment="1">
      <alignment horizontal="center" vertical="top"/>
    </xf>
    <xf numFmtId="0" fontId="13" fillId="0" borderId="51" xfId="311" applyFont="1" applyFill="1" applyBorder="1" applyAlignment="1">
      <alignment vertical="top" wrapText="1"/>
    </xf>
    <xf numFmtId="0" fontId="13" fillId="0" borderId="52" xfId="311" applyFont="1" applyFill="1" applyBorder="1" applyAlignment="1">
      <alignment vertical="top" wrapText="1"/>
    </xf>
    <xf numFmtId="49" fontId="40" fillId="11" borderId="51" xfId="311" applyNumberFormat="1" applyFont="1" applyFill="1" applyBorder="1" applyAlignment="1">
      <alignment horizontal="center" vertical="center"/>
    </xf>
    <xf numFmtId="0" fontId="12" fillId="0" borderId="51" xfId="311" applyFont="1" applyFill="1" applyBorder="1">
      <alignment vertical="center"/>
    </xf>
    <xf numFmtId="0" fontId="17" fillId="0" borderId="0" xfId="0" applyFont="1">
      <alignment vertical="center"/>
    </xf>
    <xf numFmtId="0" fontId="28" fillId="0" borderId="52" xfId="311" applyFont="1" applyFill="1" applyBorder="1" applyAlignment="1">
      <alignment vertical="center"/>
    </xf>
    <xf numFmtId="49" fontId="50" fillId="23" borderId="45" xfId="311" applyNumberFormat="1" applyFont="1" applyFill="1" applyBorder="1" applyAlignment="1">
      <alignment horizontal="center" vertical="center" wrapText="1"/>
    </xf>
    <xf numFmtId="49" fontId="50" fillId="23" borderId="46" xfId="311" applyNumberFormat="1" applyFont="1" applyFill="1" applyBorder="1" applyAlignment="1">
      <alignment horizontal="center" vertical="center" wrapText="1"/>
    </xf>
    <xf numFmtId="49" fontId="50" fillId="23" borderId="47" xfId="311" applyNumberFormat="1" applyFont="1" applyFill="1" applyBorder="1" applyAlignment="1">
      <alignment horizontal="center" vertical="center" wrapText="1"/>
    </xf>
    <xf numFmtId="49" fontId="50" fillId="23" borderId="48" xfId="311" applyNumberFormat="1" applyFont="1" applyFill="1" applyBorder="1" applyAlignment="1">
      <alignment horizontal="center" vertical="center" wrapText="1"/>
    </xf>
    <xf numFmtId="49" fontId="50" fillId="23" borderId="49" xfId="311" applyNumberFormat="1" applyFont="1" applyFill="1" applyBorder="1" applyAlignment="1">
      <alignment horizontal="center" vertical="center" wrapText="1"/>
    </xf>
    <xf numFmtId="49" fontId="50" fillId="23" borderId="50" xfId="311" applyNumberFormat="1" applyFont="1" applyFill="1" applyBorder="1" applyAlignment="1">
      <alignment horizontal="center" vertical="center" wrapText="1"/>
    </xf>
    <xf numFmtId="0" fontId="13" fillId="0" borderId="51" xfId="311" applyFont="1" applyFill="1" applyBorder="1">
      <alignment vertical="center"/>
    </xf>
    <xf numFmtId="0" fontId="6" fillId="0" borderId="51" xfId="0" applyFont="1" applyBorder="1">
      <alignment vertical="center"/>
    </xf>
    <xf numFmtId="0" fontId="13" fillId="0" borderId="7" xfId="1" applyNumberFormat="1" applyFont="1" applyFill="1" applyBorder="1" applyAlignment="1">
      <alignment horizontal="left" vertical="top" wrapText="1"/>
    </xf>
    <xf numFmtId="49" fontId="6" fillId="0" borderId="51" xfId="4" applyNumberFormat="1" applyFont="1" applyBorder="1" applyAlignment="1">
      <alignment horizontal="center" vertical="center"/>
    </xf>
    <xf numFmtId="0" fontId="6" fillId="0" borderId="51" xfId="4" applyFont="1" applyBorder="1" applyAlignment="1">
      <alignment horizontal="center" vertical="center"/>
    </xf>
    <xf numFmtId="0" fontId="6" fillId="0" borderId="51" xfId="4" applyFont="1" applyBorder="1">
      <alignment vertical="center"/>
    </xf>
    <xf numFmtId="0" fontId="6" fillId="0" borderId="51" xfId="4" applyFont="1" applyBorder="1" applyAlignment="1">
      <alignment vertical="top" wrapText="1"/>
    </xf>
    <xf numFmtId="0" fontId="6" fillId="0" borderId="51" xfId="4" applyFont="1" applyFill="1" applyBorder="1">
      <alignment vertical="center"/>
    </xf>
    <xf numFmtId="49" fontId="6" fillId="0" borderId="51" xfId="4" applyNumberFormat="1" applyFont="1" applyFill="1" applyBorder="1" applyAlignment="1">
      <alignment horizontal="center" vertical="center"/>
    </xf>
    <xf numFmtId="0" fontId="6" fillId="0" borderId="51" xfId="0" applyFont="1" applyFill="1" applyBorder="1">
      <alignment vertical="center"/>
    </xf>
    <xf numFmtId="0" fontId="6" fillId="0" borderId="51" xfId="0" applyFont="1" applyFill="1" applyBorder="1" applyAlignment="1">
      <alignment horizontal="center" vertical="center" wrapText="1"/>
    </xf>
    <xf numFmtId="0" fontId="6" fillId="0" borderId="51" xfId="0" applyFont="1" applyFill="1" applyBorder="1" applyAlignment="1">
      <alignment vertical="top"/>
    </xf>
    <xf numFmtId="0" fontId="6" fillId="0" borderId="51" xfId="0" applyFont="1" applyFill="1" applyBorder="1" applyAlignment="1">
      <alignment horizontal="left" vertical="center"/>
    </xf>
    <xf numFmtId="0" fontId="6" fillId="0" borderId="51"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51" xfId="0" applyFont="1" applyFill="1" applyBorder="1" applyAlignment="1">
      <alignment horizontal="center" vertical="center"/>
    </xf>
    <xf numFmtId="0" fontId="6" fillId="0" borderId="51" xfId="0" applyFont="1" applyFill="1" applyBorder="1" applyAlignment="1">
      <alignment horizontal="center" vertical="top"/>
    </xf>
    <xf numFmtId="0" fontId="6" fillId="0" borderId="47" xfId="0" applyFont="1" applyFill="1" applyBorder="1" applyAlignment="1">
      <alignment vertical="top"/>
    </xf>
    <xf numFmtId="0" fontId="6" fillId="0" borderId="47" xfId="0" applyFont="1" applyFill="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1" xfId="0" applyFont="1" applyFill="1" applyBorder="1">
      <alignment vertical="center"/>
    </xf>
    <xf numFmtId="0" fontId="21" fillId="0" borderId="51" xfId="0" applyFont="1" applyFill="1" applyBorder="1" applyAlignment="1">
      <alignment horizontal="center" vertical="center" wrapText="1"/>
    </xf>
    <xf numFmtId="0" fontId="6" fillId="0" borderId="51" xfId="0" applyFont="1" applyFill="1" applyBorder="1" applyAlignment="1">
      <alignment horizontal="center" vertical="top" wrapText="1"/>
    </xf>
    <xf numFmtId="0" fontId="6" fillId="0" borderId="51" xfId="0" applyFont="1" applyFill="1" applyBorder="1" applyAlignment="1">
      <alignment horizontal="left" vertical="top" wrapText="1"/>
    </xf>
    <xf numFmtId="0" fontId="6" fillId="0" borderId="51"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51" xfId="0" applyFont="1" applyFill="1" applyBorder="1" applyAlignment="1">
      <alignment horizontal="left" vertical="center" wrapText="1"/>
    </xf>
    <xf numFmtId="0" fontId="28" fillId="0" borderId="51" xfId="0" applyFont="1" applyBorder="1" applyAlignment="1">
      <alignment horizontal="center" vertical="center"/>
    </xf>
    <xf numFmtId="0" fontId="28" fillId="0" borderId="51" xfId="0" applyFont="1" applyBorder="1">
      <alignment vertical="center"/>
    </xf>
    <xf numFmtId="0" fontId="6" fillId="0" borderId="51" xfId="44" applyFont="1" applyBorder="1" applyAlignment="1">
      <alignment horizontal="left" vertical="top"/>
    </xf>
    <xf numFmtId="0" fontId="28" fillId="0" borderId="51" xfId="0" applyFont="1" applyFill="1" applyBorder="1" applyAlignment="1">
      <alignment vertical="top" wrapText="1"/>
    </xf>
    <xf numFmtId="0" fontId="13" fillId="0" borderId="30"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1" xfId="308" applyNumberFormat="1" applyFont="1" applyFill="1" applyBorder="1" applyAlignment="1">
      <alignment horizontal="center" vertical="center" wrapText="1"/>
    </xf>
    <xf numFmtId="0" fontId="13" fillId="4" borderId="51" xfId="308" applyFont="1" applyFill="1" applyBorder="1" applyAlignment="1">
      <alignment horizontal="center" vertical="center"/>
    </xf>
    <xf numFmtId="0" fontId="13" fillId="5" borderId="51" xfId="308" applyNumberFormat="1" applyFont="1" applyFill="1" applyBorder="1" applyAlignment="1">
      <alignment horizontal="center" vertical="center" wrapText="1"/>
    </xf>
    <xf numFmtId="0" fontId="13" fillId="6" borderId="51" xfId="308" applyNumberFormat="1" applyFont="1" applyFill="1" applyBorder="1" applyAlignment="1">
      <alignment horizontal="center" vertical="center" wrapText="1"/>
    </xf>
    <xf numFmtId="0" fontId="13" fillId="7" borderId="51" xfId="308" applyNumberFormat="1" applyFont="1" applyFill="1" applyBorder="1" applyAlignment="1">
      <alignment horizontal="center" vertical="center" wrapText="1"/>
    </xf>
    <xf numFmtId="0" fontId="13" fillId="8" borderId="51" xfId="308" applyNumberFormat="1" applyFont="1" applyFill="1" applyBorder="1" applyAlignment="1">
      <alignment horizontal="center" vertical="center" wrapText="1"/>
    </xf>
    <xf numFmtId="0" fontId="13" fillId="2" borderId="51" xfId="308" applyNumberFormat="1" applyFont="1" applyFill="1" applyBorder="1" applyAlignment="1">
      <alignment horizontal="center" vertical="center"/>
    </xf>
    <xf numFmtId="0" fontId="13" fillId="0" borderId="42" xfId="311" applyFont="1" applyFill="1" applyBorder="1" applyAlignment="1">
      <alignment vertical="center"/>
    </xf>
    <xf numFmtId="0" fontId="13" fillId="9" borderId="51" xfId="308" applyNumberFormat="1" applyFont="1" applyFill="1" applyBorder="1" applyAlignment="1">
      <alignment horizontal="center" vertical="center" wrapText="1"/>
    </xf>
    <xf numFmtId="0" fontId="13" fillId="0" borderId="51" xfId="311" applyNumberFormat="1" applyFont="1" applyFill="1" applyBorder="1" applyAlignment="1">
      <alignment vertical="center"/>
    </xf>
    <xf numFmtId="0" fontId="13" fillId="0" borderId="51" xfId="311" applyFont="1" applyFill="1" applyBorder="1" applyAlignment="1">
      <alignment vertical="center" wrapText="1"/>
    </xf>
    <xf numFmtId="49" fontId="13" fillId="0" borderId="47" xfId="311" applyNumberFormat="1" applyFont="1" applyFill="1" applyBorder="1" applyAlignment="1">
      <alignment horizontal="center" vertical="center"/>
    </xf>
    <xf numFmtId="49" fontId="40" fillId="0" borderId="47" xfId="311" applyNumberFormat="1" applyFont="1" applyFill="1" applyBorder="1" applyAlignment="1">
      <alignment horizontal="center" vertical="center"/>
    </xf>
    <xf numFmtId="0" fontId="6" fillId="0" borderId="51"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1" xfId="311" applyFont="1" applyFill="1" applyBorder="1" applyAlignment="1">
      <alignment horizontal="center" vertical="center"/>
    </xf>
    <xf numFmtId="0" fontId="13" fillId="0" borderId="52" xfId="311" applyFont="1" applyFill="1" applyBorder="1" applyAlignment="1">
      <alignment vertical="center"/>
    </xf>
    <xf numFmtId="0" fontId="18" fillId="0" borderId="52"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wrapText="1"/>
    </xf>
    <xf numFmtId="0" fontId="6" fillId="0" borderId="52" xfId="0"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47" xfId="4" applyFont="1" applyFill="1" applyBorder="1" applyAlignment="1">
      <alignment horizontal="left" vertical="center" wrapText="1"/>
    </xf>
    <xf numFmtId="49" fontId="6" fillId="0" borderId="47" xfId="4" applyNumberFormat="1" applyFont="1" applyBorder="1" applyAlignment="1">
      <alignment horizontal="center" vertical="center"/>
    </xf>
    <xf numFmtId="0" fontId="6" fillId="11" borderId="47"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11" borderId="51" xfId="4" applyFont="1" applyFill="1" applyBorder="1" applyAlignment="1">
      <alignmen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49" fontId="18" fillId="0" borderId="51" xfId="311" applyNumberFormat="1" applyFont="1" applyFill="1" applyBorder="1" applyAlignment="1">
      <alignment horizontal="center" vertical="center"/>
    </xf>
    <xf numFmtId="0" fontId="18" fillId="0" borderId="52" xfId="311" applyFont="1" applyFill="1" applyBorder="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45" fillId="0" borderId="20" xfId="2"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0"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51" xfId="311" applyFont="1" applyFill="1" applyBorder="1" applyAlignment="1">
      <alignment horizontal="center" vertical="center"/>
    </xf>
    <xf numFmtId="0" fontId="17" fillId="0" borderId="51" xfId="311" applyFont="1" applyFill="1" applyBorder="1">
      <alignment vertical="center"/>
    </xf>
    <xf numFmtId="0" fontId="6" fillId="0" borderId="51" xfId="311" applyFont="1" applyFill="1" applyBorder="1">
      <alignment vertical="center"/>
    </xf>
    <xf numFmtId="49" fontId="6" fillId="0" borderId="51" xfId="311"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45" fillId="0" borderId="14" xfId="0" applyFont="1" applyFill="1" applyBorder="1" applyAlignment="1">
      <alignment vertical="top" wrapText="1"/>
    </xf>
    <xf numFmtId="0" fontId="45" fillId="0" borderId="14" xfId="0" applyFont="1" applyBorder="1" applyAlignment="1">
      <alignment vertical="top" wrapText="1"/>
    </xf>
    <xf numFmtId="0" fontId="45" fillId="0" borderId="51" xfId="0" applyFont="1" applyBorder="1" applyAlignment="1">
      <alignment vertical="top" wrapText="1"/>
    </xf>
    <xf numFmtId="0" fontId="13" fillId="0" borderId="51" xfId="1" applyNumberFormat="1" applyFont="1" applyFill="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Alignment="1">
      <alignment horizontal="left" vertical="top" wrapText="1"/>
    </xf>
    <xf numFmtId="0" fontId="6" fillId="0" borderId="54" xfId="0" applyFont="1" applyFill="1" applyBorder="1" applyAlignment="1">
      <alignment horizontal="left" vertical="center"/>
    </xf>
    <xf numFmtId="0" fontId="6" fillId="0" borderId="47" xfId="0" applyFont="1" applyFill="1" applyBorder="1" applyAlignment="1">
      <alignment horizontal="left" vertical="center" wrapText="1"/>
    </xf>
    <xf numFmtId="0" fontId="6" fillId="0" borderId="53"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47" xfId="0" applyFont="1" applyFill="1" applyBorder="1" applyAlignment="1">
      <alignment horizontal="center" vertical="center" wrapText="1"/>
    </xf>
    <xf numFmtId="0" fontId="6" fillId="0" borderId="53"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18" fillId="0" borderId="47" xfId="0" applyFont="1" applyFill="1" applyBorder="1" applyAlignment="1">
      <alignment horizontal="left" vertical="center" wrapText="1"/>
    </xf>
    <xf numFmtId="0" fontId="6" fillId="0" borderId="53" xfId="0" applyFont="1" applyFill="1" applyBorder="1" applyAlignment="1">
      <alignment horizontal="left" vertical="center"/>
    </xf>
    <xf numFmtId="0" fontId="6" fillId="0" borderId="47" xfId="0" applyFont="1" applyFill="1" applyBorder="1" applyAlignment="1">
      <alignment horizontal="left"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47" xfId="0" applyFont="1" applyFill="1" applyBorder="1" applyAlignment="1">
      <alignment horizontal="left" vertical="top" wrapText="1"/>
    </xf>
    <xf numFmtId="0" fontId="6" fillId="0" borderId="53"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45" fillId="0" borderId="47" xfId="0" applyFont="1" applyFill="1" applyBorder="1" applyAlignment="1">
      <alignment horizontal="left" vertical="center" wrapText="1"/>
    </xf>
    <xf numFmtId="0" fontId="6" fillId="0" borderId="47" xfId="0" applyFont="1" applyBorder="1" applyAlignment="1">
      <alignment horizontal="left" vertical="center" wrapText="1"/>
    </xf>
    <xf numFmtId="0" fontId="6" fillId="0" borderId="53" xfId="0" applyFont="1" applyBorder="1" applyAlignment="1">
      <alignment horizontal="left" vertical="center"/>
    </xf>
    <xf numFmtId="0" fontId="6" fillId="0" borderId="7" xfId="0" applyFont="1" applyBorder="1" applyAlignment="1">
      <alignment horizontal="left" vertical="center"/>
    </xf>
    <xf numFmtId="0" fontId="6" fillId="0" borderId="47" xfId="0" applyFont="1" applyFill="1" applyBorder="1" applyAlignment="1">
      <alignment horizontal="center" vertical="top" wrapText="1"/>
    </xf>
    <xf numFmtId="0" fontId="6" fillId="0" borderId="53"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1" xfId="0" applyFont="1" applyBorder="1" applyAlignment="1">
      <alignment horizontal="center" vertical="center"/>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47" xfId="4" applyFont="1" applyBorder="1" applyAlignment="1">
      <alignment horizontal="left" vertical="top" wrapText="1"/>
    </xf>
    <xf numFmtId="0" fontId="6" fillId="0" borderId="53"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3" fillId="0" borderId="47" xfId="1" applyNumberFormat="1" applyFont="1" applyFill="1" applyBorder="1" applyAlignment="1">
      <alignment horizontal="left" vertical="center" wrapText="1"/>
    </xf>
    <xf numFmtId="0" fontId="13" fillId="0" borderId="53" xfId="1" applyNumberFormat="1" applyFont="1" applyFill="1" applyBorder="1" applyAlignment="1">
      <alignment horizontal="left" vertical="center" wrapText="1"/>
    </xf>
    <xf numFmtId="0" fontId="23" fillId="0" borderId="47" xfId="0" applyFont="1" applyFill="1" applyBorder="1" applyAlignment="1">
      <alignment horizontal="left" vertical="center" wrapText="1"/>
    </xf>
    <xf numFmtId="0" fontId="23" fillId="0" borderId="53" xfId="0" applyFont="1" applyFill="1" applyBorder="1" applyAlignment="1">
      <alignment horizontal="left" vertical="center" wrapText="1"/>
    </xf>
    <xf numFmtId="0" fontId="23" fillId="0" borderId="7" xfId="0" applyFont="1" applyFill="1" applyBorder="1" applyAlignment="1">
      <alignment horizontal="left" vertical="center" wrapText="1"/>
    </xf>
    <xf numFmtId="0" fontId="28" fillId="0" borderId="47" xfId="0" applyFont="1" applyFill="1" applyBorder="1" applyAlignment="1">
      <alignment horizontal="left" vertical="top" wrapText="1"/>
    </xf>
    <xf numFmtId="0" fontId="28" fillId="0" borderId="53" xfId="0" applyFont="1" applyFill="1" applyBorder="1" applyAlignment="1">
      <alignment horizontal="left" vertical="top" wrapText="1"/>
    </xf>
    <xf numFmtId="0" fontId="28" fillId="0" borderId="7" xfId="0" applyFont="1" applyFill="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1" xfId="311" applyFont="1" applyFill="1" applyBorder="1" applyAlignment="1">
      <alignment horizontal="center" vertical="center"/>
    </xf>
    <xf numFmtId="0" fontId="13" fillId="0" borderId="47" xfId="311" applyFont="1" applyFill="1" applyBorder="1" applyAlignment="1">
      <alignment horizontal="center" vertical="center"/>
    </xf>
    <xf numFmtId="0" fontId="13" fillId="0" borderId="7" xfId="311" applyFont="1" applyFill="1" applyBorder="1" applyAlignment="1">
      <alignment horizontal="center" vertical="center"/>
    </xf>
    <xf numFmtId="0" fontId="13" fillId="0" borderId="51" xfId="311" applyNumberFormat="1" applyFont="1" applyFill="1" applyBorder="1" applyAlignment="1">
      <alignment horizontal="center" vertical="center"/>
    </xf>
    <xf numFmtId="0" fontId="13" fillId="0" borderId="47" xfId="311" applyNumberFormat="1" applyFont="1" applyFill="1" applyBorder="1" applyAlignment="1">
      <alignment horizontal="center" vertical="center"/>
    </xf>
    <xf numFmtId="0" fontId="13" fillId="0" borderId="53"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0" fontId="13" fillId="0" borderId="53" xfId="311" applyFont="1" applyFill="1" applyBorder="1" applyAlignment="1">
      <alignment horizontal="center" vertical="center"/>
    </xf>
    <xf numFmtId="49" fontId="9" fillId="0" borderId="31" xfId="311" applyNumberFormat="1" applyFont="1" applyFill="1" applyBorder="1" applyAlignment="1">
      <alignment horizontal="center" vertical="center" wrapText="1"/>
    </xf>
    <xf numFmtId="49" fontId="9" fillId="0" borderId="32"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0" fontId="11" fillId="0" borderId="0" xfId="24" quotePrefix="1" applyNumberFormat="1" applyFont="1" applyFill="1" applyBorder="1" applyAlignment="1">
      <alignment horizontal="center" vertical="center" wrapText="1"/>
    </xf>
    <xf numFmtId="0" fontId="6" fillId="0" borderId="27" xfId="0" applyFont="1" applyBorder="1" applyAlignment="1">
      <alignment horizontal="left" vertical="top" wrapText="1"/>
    </xf>
    <xf numFmtId="0" fontId="6" fillId="0" borderId="28" xfId="0" applyFont="1" applyBorder="1" applyAlignment="1">
      <alignment horizontal="left" vertical="top" wrapText="1"/>
    </xf>
  </cellXfs>
  <cellStyles count="312">
    <cellStyle name="一般" xfId="0" builtinId="0"/>
    <cellStyle name="一般 10" xfId="6" xr:uid="{00000000-0005-0000-0000-000001000000}"/>
    <cellStyle name="一般 10 2" xfId="7" xr:uid="{00000000-0005-0000-0000-000002000000}"/>
    <cellStyle name="一般 10 2 2" xfId="8" xr:uid="{00000000-0005-0000-0000-000003000000}"/>
    <cellStyle name="一般 10 2 3" xfId="9" xr:uid="{00000000-0005-0000-0000-000004000000}"/>
    <cellStyle name="一般 10 2 3 2" xfId="10" xr:uid="{00000000-0005-0000-0000-000005000000}"/>
    <cellStyle name="一般 10 2 4" xfId="11" xr:uid="{00000000-0005-0000-0000-000006000000}"/>
    <cellStyle name="一般 10 3" xfId="12" xr:uid="{00000000-0005-0000-0000-000007000000}"/>
    <cellStyle name="一般 10 3 2" xfId="13" xr:uid="{00000000-0005-0000-0000-000008000000}"/>
    <cellStyle name="一般 11" xfId="54" xr:uid="{00000000-0005-0000-0000-000009000000}"/>
    <cellStyle name="一般 11 2" xfId="56" xr:uid="{00000000-0005-0000-0000-00000A000000}"/>
    <cellStyle name="一般 11 3" xfId="81" xr:uid="{00000000-0005-0000-0000-00000B000000}"/>
    <cellStyle name="一般 11 3 2" xfId="309" xr:uid="{00000000-0005-0000-0000-00000C000000}"/>
    <cellStyle name="一般 12" xfId="14" xr:uid="{00000000-0005-0000-0000-00000D000000}"/>
    <cellStyle name="一般 12 2" xfId="15" xr:uid="{00000000-0005-0000-0000-00000E000000}"/>
    <cellStyle name="一般 12 2 2" xfId="16" xr:uid="{00000000-0005-0000-0000-00000F000000}"/>
    <cellStyle name="一般 2" xfId="2" xr:uid="{00000000-0005-0000-0000-000010000000}"/>
    <cellStyle name="一般 2 2" xfId="4" xr:uid="{00000000-0005-0000-0000-000011000000}"/>
    <cellStyle name="一般 2 2 2" xfId="78" xr:uid="{00000000-0005-0000-0000-000012000000}"/>
    <cellStyle name="一般 2 2 2 2" xfId="306" xr:uid="{00000000-0005-0000-0000-000013000000}"/>
    <cellStyle name="一般 2 3" xfId="17" xr:uid="{00000000-0005-0000-0000-000014000000}"/>
    <cellStyle name="一般 2 3 2" xfId="18" xr:uid="{00000000-0005-0000-0000-000015000000}"/>
    <cellStyle name="一般 2 3 2 2" xfId="19" xr:uid="{00000000-0005-0000-0000-000016000000}"/>
    <cellStyle name="一般 2 3 3" xfId="20" xr:uid="{00000000-0005-0000-0000-000017000000}"/>
    <cellStyle name="一般 2 4" xfId="1" xr:uid="{00000000-0005-0000-0000-000018000000}"/>
    <cellStyle name="一般 2 4 2" xfId="21" xr:uid="{00000000-0005-0000-0000-000019000000}"/>
    <cellStyle name="一般 2 4 3" xfId="22" xr:uid="{00000000-0005-0000-0000-00001A000000}"/>
    <cellStyle name="一般 2 4 3 2" xfId="23" xr:uid="{00000000-0005-0000-0000-00001B000000}"/>
    <cellStyle name="一般 2 4 4" xfId="24" xr:uid="{00000000-0005-0000-0000-00001C000000}"/>
    <cellStyle name="一般 2 5" xfId="25" xr:uid="{00000000-0005-0000-0000-00001D000000}"/>
    <cellStyle name="一般 2 5 2" xfId="26" xr:uid="{00000000-0005-0000-0000-00001E000000}"/>
    <cellStyle name="一般 2 6" xfId="27" xr:uid="{00000000-0005-0000-0000-00001F000000}"/>
    <cellStyle name="一般 2 7" xfId="311" xr:uid="{00000000-0005-0000-0000-000020000000}"/>
    <cellStyle name="一般 3" xfId="28" xr:uid="{00000000-0005-0000-0000-000021000000}"/>
    <cellStyle name="一般 3 2" xfId="29" xr:uid="{00000000-0005-0000-0000-000022000000}"/>
    <cellStyle name="一般 3 3" xfId="30" xr:uid="{00000000-0005-0000-0000-000023000000}"/>
    <cellStyle name="一般 4" xfId="31" xr:uid="{00000000-0005-0000-0000-000024000000}"/>
    <cellStyle name="一般 4 3 2 2" xfId="32" xr:uid="{00000000-0005-0000-0000-000025000000}"/>
    <cellStyle name="一般 4 3 2 2 2" xfId="33" xr:uid="{00000000-0005-0000-0000-000026000000}"/>
    <cellStyle name="一般 4 3 2 2 2 2" xfId="34" xr:uid="{00000000-0005-0000-0000-000027000000}"/>
    <cellStyle name="一般 4 3 2 2 3" xfId="35" xr:uid="{00000000-0005-0000-0000-000028000000}"/>
    <cellStyle name="一般 5" xfId="36" xr:uid="{00000000-0005-0000-0000-000029000000}"/>
    <cellStyle name="一般 5 2" xfId="37" xr:uid="{00000000-0005-0000-0000-00002A000000}"/>
    <cellStyle name="一般 5 3" xfId="38" xr:uid="{00000000-0005-0000-0000-00002B000000}"/>
    <cellStyle name="一般 5 3 2" xfId="39" xr:uid="{00000000-0005-0000-0000-00002C000000}"/>
    <cellStyle name="一般 5 3 2 2" xfId="40" xr:uid="{00000000-0005-0000-0000-00002D000000}"/>
    <cellStyle name="一般 5 3 3" xfId="41" xr:uid="{00000000-0005-0000-0000-00002E000000}"/>
    <cellStyle name="一般 6" xfId="42" xr:uid="{00000000-0005-0000-0000-00002F000000}"/>
    <cellStyle name="一般 6 2" xfId="43" xr:uid="{00000000-0005-0000-0000-000030000000}"/>
    <cellStyle name="一般 7" xfId="44" xr:uid="{00000000-0005-0000-0000-000031000000}"/>
    <cellStyle name="一般 8" xfId="45" xr:uid="{00000000-0005-0000-0000-000032000000}"/>
    <cellStyle name="一般 9" xfId="46" xr:uid="{00000000-0005-0000-0000-000033000000}"/>
    <cellStyle name="一般 9 2" xfId="53" xr:uid="{00000000-0005-0000-0000-000034000000}"/>
    <cellStyle name="一般 9 3" xfId="55" xr:uid="{00000000-0005-0000-0000-000035000000}"/>
    <cellStyle name="一般 9 3 2" xfId="57" xr:uid="{00000000-0005-0000-0000-000036000000}"/>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xr:uid="{00000000-0005-0000-0000-0000BF000000}"/>
    <cellStyle name="常规 2 2" xfId="3" xr:uid="{00000000-0005-0000-0000-0000C0000000}"/>
    <cellStyle name="常规 2 2 2" xfId="5" xr:uid="{00000000-0005-0000-0000-0000C1000000}"/>
    <cellStyle name="常规 2 2 2 2" xfId="80" xr:uid="{00000000-0005-0000-0000-0000C2000000}"/>
    <cellStyle name="常规 2 2 2 2 2" xfId="310" xr:uid="{00000000-0005-0000-0000-0000C3000000}"/>
    <cellStyle name="常规 2 2 2 3" xfId="307" xr:uid="{00000000-0005-0000-0000-0000C4000000}"/>
    <cellStyle name="常规 2 2 3" xfId="48" xr:uid="{00000000-0005-0000-0000-0000C5000000}"/>
    <cellStyle name="常规 2 2 3 2" xfId="49" xr:uid="{00000000-0005-0000-0000-0000C6000000}"/>
    <cellStyle name="常规 2 2 3 3" xfId="50" xr:uid="{00000000-0005-0000-0000-0000C7000000}"/>
    <cellStyle name="常规 2 2 4" xfId="79" xr:uid="{00000000-0005-0000-0000-0000C8000000}"/>
    <cellStyle name="常规 2 2 4 2" xfId="308" xr:uid="{00000000-0005-0000-0000-0000C9000000}"/>
    <cellStyle name="常规 3" xfId="51" xr:uid="{00000000-0005-0000-0000-0000CA000000}"/>
    <cellStyle name="常规 4" xfId="52" xr:uid="{00000000-0005-0000-0000-0000CB000000}"/>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9" Type="http://schemas.openxmlformats.org/officeDocument/2006/relationships/hyperlink" Target="mailto:Version_Before_127@Word_1"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2.bin"/><Relationship Id="rId5" Type="http://schemas.openxmlformats.org/officeDocument/2006/relationships/hyperlink" Target="mailto:Revision_ID@ALS_FH_Left"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 Id="rId3" Type="http://schemas.openxmlformats.org/officeDocument/2006/relationships/hyperlink" Target="mailto:Chip_ID@ALS_FH_Right"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0" Type="http://schemas.openxmlformats.org/officeDocument/2006/relationships/hyperlink" Target="mailto:VMON_Frequency@FH_L_W_CH10"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3.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9" Type="http://schemas.openxmlformats.org/officeDocument/2006/relationships/hyperlink" Target="mailto:Check@Front_Camera-Plant"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 Id="rId8" Type="http://schemas.openxmlformats.org/officeDocument/2006/relationships/hyperlink" Target="mailto:Check@Front_Camera-X_Code" TargetMode="External"/><Relationship Id="rId3" Type="http://schemas.openxmlformats.org/officeDocument/2006/relationships/hyperlink" Target="mailto:Check@Front_Camera-General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4.bin"/><Relationship Id="rId20" Type="http://schemas.openxmlformats.org/officeDocument/2006/relationships/hyperlink" Target="mailto:Check@Front_Camera-Substrate_Variant" TargetMode="External"/><Relationship Id="rId41" Type="http://schemas.openxmlformats.org/officeDocument/2006/relationships/hyperlink" Target="mailto:Temperature5@Athena"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D514"/>
  <sheetViews>
    <sheetView tabSelected="1" topLeftCell="A494" zoomScaleNormal="100" workbookViewId="0">
      <selection activeCell="A521" sqref="A521"/>
    </sheetView>
  </sheetViews>
  <sheetFormatPr defaultColWidth="70.625" defaultRowHeight="15.95" customHeight="1" x14ac:dyDescent="0.25"/>
  <cols>
    <col min="1" max="1" width="160.125" customWidth="1"/>
    <col min="2" max="2" width="80.375" customWidth="1"/>
    <col min="3" max="3" width="11.375" bestFit="1" customWidth="1"/>
    <col min="4" max="4" width="10.125" bestFit="1" customWidth="1"/>
  </cols>
  <sheetData>
    <row r="1" spans="1:4" ht="30" customHeight="1" x14ac:dyDescent="0.25">
      <c r="A1" s="132" t="s">
        <v>370</v>
      </c>
      <c r="B1" s="132"/>
    </row>
    <row r="2" spans="1:4" ht="30" customHeight="1" thickBot="1" x14ac:dyDescent="0.3">
      <c r="A2" s="132" t="s">
        <v>398</v>
      </c>
      <c r="B2" s="132"/>
    </row>
    <row r="3" spans="1:4" ht="16.350000000000001" customHeight="1" thickBot="1" x14ac:dyDescent="0.3">
      <c r="A3" s="133" t="s">
        <v>372</v>
      </c>
      <c r="B3" s="136" t="s">
        <v>374</v>
      </c>
      <c r="C3" s="134">
        <f>DATE(2019,9,21)</f>
        <v>43729</v>
      </c>
      <c r="D3" s="135" t="s">
        <v>371</v>
      </c>
    </row>
    <row r="4" spans="1:4" ht="15.95" customHeight="1" x14ac:dyDescent="0.25">
      <c r="A4" s="1" t="s">
        <v>373</v>
      </c>
      <c r="B4" s="1"/>
    </row>
    <row r="5" spans="1:4" ht="15.95" customHeight="1" thickBot="1" x14ac:dyDescent="0.3">
      <c r="A5" s="1" t="s">
        <v>375</v>
      </c>
      <c r="B5" s="2" t="s">
        <v>383</v>
      </c>
    </row>
    <row r="6" spans="1:4" ht="16.350000000000001" customHeight="1" thickBot="1" x14ac:dyDescent="0.3">
      <c r="A6" s="133" t="s">
        <v>376</v>
      </c>
      <c r="B6" s="136" t="s">
        <v>374</v>
      </c>
      <c r="C6" s="134">
        <f>DATE(2019,9,21)</f>
        <v>43729</v>
      </c>
      <c r="D6" s="135" t="s">
        <v>371</v>
      </c>
    </row>
    <row r="7" spans="1:4" ht="15.95" customHeight="1" x14ac:dyDescent="0.25">
      <c r="A7" s="1" t="s">
        <v>373</v>
      </c>
    </row>
    <row r="8" spans="1:4" ht="15.95" customHeight="1" thickBot="1" x14ac:dyDescent="0.3">
      <c r="A8" s="137" t="s">
        <v>377</v>
      </c>
      <c r="B8" s="2"/>
    </row>
    <row r="9" spans="1:4" ht="16.350000000000001" customHeight="1" thickBot="1" x14ac:dyDescent="0.3">
      <c r="A9" s="133" t="s">
        <v>378</v>
      </c>
      <c r="B9" s="136" t="s">
        <v>374</v>
      </c>
      <c r="C9" s="134">
        <f>DATE(2019,9,21)</f>
        <v>43729</v>
      </c>
      <c r="D9" s="135" t="s">
        <v>371</v>
      </c>
    </row>
    <row r="10" spans="1:4" ht="15.95" customHeight="1" x14ac:dyDescent="0.25">
      <c r="A10" s="1" t="s">
        <v>379</v>
      </c>
    </row>
    <row r="11" spans="1:4" ht="15.95" customHeight="1" thickBot="1" x14ac:dyDescent="0.3">
      <c r="A11" s="137" t="s">
        <v>380</v>
      </c>
      <c r="B11" s="2" t="s">
        <v>389</v>
      </c>
    </row>
    <row r="12" spans="1:4" ht="16.350000000000001" customHeight="1" thickBot="1" x14ac:dyDescent="0.3">
      <c r="A12" s="133" t="s">
        <v>382</v>
      </c>
      <c r="B12" s="136" t="s">
        <v>374</v>
      </c>
      <c r="C12" s="134">
        <f>DATE(2019,9,23)</f>
        <v>43731</v>
      </c>
      <c r="D12" s="135" t="s">
        <v>371</v>
      </c>
    </row>
    <row r="13" spans="1:4" ht="15.95" customHeight="1" x14ac:dyDescent="0.25">
      <c r="A13" s="137" t="s">
        <v>373</v>
      </c>
    </row>
    <row r="14" spans="1:4" ht="15.95" customHeight="1" x14ac:dyDescent="0.25">
      <c r="A14" s="137" t="s">
        <v>384</v>
      </c>
      <c r="B14" s="2" t="s">
        <v>385</v>
      </c>
    </row>
    <row r="15" spans="1:4" ht="15.95" customHeight="1" thickBot="1" x14ac:dyDescent="0.3">
      <c r="A15" s="137" t="s">
        <v>386</v>
      </c>
      <c r="B15" s="2" t="s">
        <v>387</v>
      </c>
    </row>
    <row r="16" spans="1:4" ht="16.350000000000001" customHeight="1" thickBot="1" x14ac:dyDescent="0.3">
      <c r="A16" s="133" t="s">
        <v>388</v>
      </c>
      <c r="B16" s="136" t="s">
        <v>374</v>
      </c>
      <c r="C16" s="134">
        <f>DATE(2019,9,23)</f>
        <v>43731</v>
      </c>
      <c r="D16" s="135" t="s">
        <v>371</v>
      </c>
    </row>
    <row r="17" spans="1:4" ht="15.95" customHeight="1" x14ac:dyDescent="0.25">
      <c r="A17" s="1" t="s">
        <v>379</v>
      </c>
    </row>
    <row r="18" spans="1:4" ht="15.95" customHeight="1" x14ac:dyDescent="0.25">
      <c r="A18" s="137" t="s">
        <v>390</v>
      </c>
      <c r="B18" s="2" t="s">
        <v>392</v>
      </c>
    </row>
    <row r="19" spans="1:4" ht="15.95" customHeight="1" thickBot="1" x14ac:dyDescent="0.3">
      <c r="A19" s="137" t="s">
        <v>393</v>
      </c>
      <c r="B19" s="2" t="s">
        <v>394</v>
      </c>
    </row>
    <row r="20" spans="1:4" ht="16.350000000000001" customHeight="1" thickBot="1" x14ac:dyDescent="0.3">
      <c r="A20" s="133" t="s">
        <v>395</v>
      </c>
      <c r="B20" s="136" t="s">
        <v>374</v>
      </c>
      <c r="C20" s="134">
        <f>DATE(2019,9,24)</f>
        <v>43732</v>
      </c>
      <c r="D20" s="135" t="s">
        <v>371</v>
      </c>
    </row>
    <row r="21" spans="1:4" ht="15.95" customHeight="1" x14ac:dyDescent="0.25">
      <c r="A21" s="137" t="s">
        <v>373</v>
      </c>
    </row>
    <row r="22" spans="1:4" ht="15.95" customHeight="1" thickBot="1" x14ac:dyDescent="0.3">
      <c r="A22" s="137" t="s">
        <v>396</v>
      </c>
      <c r="B22" s="2" t="s">
        <v>403</v>
      </c>
    </row>
    <row r="23" spans="1:4" ht="16.350000000000001" customHeight="1" thickBot="1" x14ac:dyDescent="0.3">
      <c r="A23" s="133" t="s">
        <v>399</v>
      </c>
      <c r="B23" s="136" t="s">
        <v>374</v>
      </c>
      <c r="C23" s="134">
        <f>DATE(2019,9,25)</f>
        <v>43733</v>
      </c>
      <c r="D23" s="135" t="s">
        <v>371</v>
      </c>
    </row>
    <row r="24" spans="1:4" ht="15.95" customHeight="1" x14ac:dyDescent="0.25">
      <c r="A24" s="137" t="s">
        <v>373</v>
      </c>
    </row>
    <row r="25" spans="1:4" ht="15.95" customHeight="1" thickBot="1" x14ac:dyDescent="0.3">
      <c r="A25" s="137" t="s">
        <v>380</v>
      </c>
      <c r="B25" s="2" t="s">
        <v>400</v>
      </c>
    </row>
    <row r="26" spans="1:4" ht="16.350000000000001" customHeight="1" thickBot="1" x14ac:dyDescent="0.3">
      <c r="A26" s="133" t="s">
        <v>402</v>
      </c>
      <c r="B26" s="136" t="s">
        <v>374</v>
      </c>
      <c r="C26" s="134">
        <f>DATE(2019,9,25)</f>
        <v>43733</v>
      </c>
      <c r="D26" s="135" t="s">
        <v>371</v>
      </c>
    </row>
    <row r="27" spans="1:4" ht="15.95" customHeight="1" x14ac:dyDescent="0.25">
      <c r="A27" s="137" t="s">
        <v>373</v>
      </c>
      <c r="B27" s="2"/>
    </row>
    <row r="28" spans="1:4" ht="15.95" customHeight="1" thickBot="1" x14ac:dyDescent="0.3">
      <c r="A28" t="s">
        <v>401</v>
      </c>
      <c r="B28" s="2" t="s">
        <v>404</v>
      </c>
    </row>
    <row r="29" spans="1:4" ht="16.350000000000001" customHeight="1" thickBot="1" x14ac:dyDescent="0.3">
      <c r="A29" s="133" t="s">
        <v>405</v>
      </c>
      <c r="B29" s="136" t="s">
        <v>374</v>
      </c>
      <c r="C29" s="134">
        <f>DATE(2019,10,9)</f>
        <v>43747</v>
      </c>
      <c r="D29" s="135" t="s">
        <v>406</v>
      </c>
    </row>
    <row r="30" spans="1:4" ht="15.95" customHeight="1" x14ac:dyDescent="0.25">
      <c r="A30" s="137" t="s">
        <v>379</v>
      </c>
    </row>
    <row r="31" spans="1:4" ht="15.95" customHeight="1" x14ac:dyDescent="0.25">
      <c r="A31" s="137" t="s">
        <v>408</v>
      </c>
    </row>
    <row r="32" spans="1:4" ht="15.95" customHeight="1" x14ac:dyDescent="0.25">
      <c r="A32" s="137" t="s">
        <v>407</v>
      </c>
    </row>
    <row r="33" spans="1:4" ht="30" customHeight="1" x14ac:dyDescent="0.25">
      <c r="A33" s="132" t="s">
        <v>370</v>
      </c>
      <c r="B33" s="132"/>
    </row>
    <row r="34" spans="1:4" ht="30" customHeight="1" thickBot="1" x14ac:dyDescent="0.3">
      <c r="A34" s="132" t="s">
        <v>483</v>
      </c>
      <c r="B34" s="132"/>
    </row>
    <row r="35" spans="1:4" ht="16.350000000000001" customHeight="1" thickBot="1" x14ac:dyDescent="0.3">
      <c r="A35" s="133" t="s">
        <v>503</v>
      </c>
      <c r="B35" s="136" t="s">
        <v>374</v>
      </c>
      <c r="C35" s="134">
        <f>DATE(2019,11,22)</f>
        <v>43791</v>
      </c>
      <c r="D35" s="135" t="s">
        <v>509</v>
      </c>
    </row>
    <row r="36" spans="1:4" ht="15.95" customHeight="1" x14ac:dyDescent="0.25">
      <c r="A36" s="137" t="s">
        <v>932</v>
      </c>
    </row>
    <row r="37" spans="1:4" ht="15.95" customHeight="1" x14ac:dyDescent="0.25">
      <c r="A37" s="137" t="s">
        <v>933</v>
      </c>
    </row>
    <row r="38" spans="1:4" ht="15.95" customHeight="1" x14ac:dyDescent="0.25">
      <c r="A38" s="137" t="s">
        <v>934</v>
      </c>
    </row>
    <row r="39" spans="1:4" ht="15.95" customHeight="1" x14ac:dyDescent="0.25">
      <c r="A39" s="137" t="s">
        <v>935</v>
      </c>
    </row>
    <row r="40" spans="1:4" ht="15.95" customHeight="1" x14ac:dyDescent="0.25">
      <c r="A40" s="137" t="s">
        <v>936</v>
      </c>
    </row>
    <row r="41" spans="1:4" ht="15.95" customHeight="1" x14ac:dyDescent="0.25">
      <c r="A41" s="137" t="s">
        <v>937</v>
      </c>
    </row>
    <row r="42" spans="1:4" ht="15.95" customHeight="1" x14ac:dyDescent="0.25">
      <c r="A42" s="137"/>
    </row>
    <row r="43" spans="1:4" ht="15.95" customHeight="1" x14ac:dyDescent="0.25">
      <c r="A43" s="137" t="s">
        <v>938</v>
      </c>
    </row>
    <row r="44" spans="1:4" ht="15.95" customHeight="1" x14ac:dyDescent="0.25">
      <c r="A44" s="137" t="s">
        <v>939</v>
      </c>
    </row>
    <row r="45" spans="1:4" ht="15.95" customHeight="1" x14ac:dyDescent="0.25">
      <c r="A45" s="137" t="s">
        <v>940</v>
      </c>
    </row>
    <row r="46" spans="1:4" ht="15.95" customHeight="1" x14ac:dyDescent="0.25">
      <c r="A46" s="137" t="s">
        <v>941</v>
      </c>
    </row>
    <row r="47" spans="1:4" ht="15.95" customHeight="1" x14ac:dyDescent="0.25">
      <c r="A47" s="137"/>
    </row>
    <row r="48" spans="1:4" ht="15.95" customHeight="1" x14ac:dyDescent="0.25">
      <c r="A48" s="137" t="s">
        <v>942</v>
      </c>
    </row>
    <row r="49" spans="1:4" ht="15.95" customHeight="1" x14ac:dyDescent="0.25">
      <c r="A49" s="137" t="s">
        <v>943</v>
      </c>
    </row>
    <row r="50" spans="1:4" ht="15.95" customHeight="1" x14ac:dyDescent="0.25">
      <c r="A50" s="137"/>
    </row>
    <row r="51" spans="1:4" ht="15.95" customHeight="1" x14ac:dyDescent="0.25">
      <c r="A51" s="137" t="s">
        <v>944</v>
      </c>
    </row>
    <row r="52" spans="1:4" ht="15.95" customHeight="1" x14ac:dyDescent="0.25">
      <c r="A52" s="137" t="s">
        <v>945</v>
      </c>
    </row>
    <row r="53" spans="1:4" ht="15.95" customHeight="1" x14ac:dyDescent="0.25">
      <c r="A53" s="137" t="s">
        <v>940</v>
      </c>
    </row>
    <row r="54" spans="1:4" ht="15.95" customHeight="1" thickBot="1" x14ac:dyDescent="0.3">
      <c r="A54" s="190"/>
    </row>
    <row r="55" spans="1:4" ht="16.350000000000001" customHeight="1" thickBot="1" x14ac:dyDescent="0.3">
      <c r="A55" s="133" t="s">
        <v>504</v>
      </c>
      <c r="B55" s="136" t="s">
        <v>374</v>
      </c>
      <c r="C55" s="134">
        <f>DATE(2019,12,3)</f>
        <v>43802</v>
      </c>
      <c r="D55" s="135" t="s">
        <v>509</v>
      </c>
    </row>
    <row r="56" spans="1:4" ht="15.95" customHeight="1" x14ac:dyDescent="0.25">
      <c r="A56" s="137" t="s">
        <v>912</v>
      </c>
    </row>
    <row r="57" spans="1:4" ht="15.95" customHeight="1" x14ac:dyDescent="0.25">
      <c r="A57" s="137" t="s">
        <v>505</v>
      </c>
      <c r="B57" s="2" t="s">
        <v>507</v>
      </c>
    </row>
    <row r="58" spans="1:4" ht="15.95" customHeight="1" x14ac:dyDescent="0.25">
      <c r="A58" s="137" t="s">
        <v>506</v>
      </c>
      <c r="B58" s="2" t="s">
        <v>517</v>
      </c>
    </row>
    <row r="59" spans="1:4" ht="15.95" customHeight="1" thickBot="1" x14ac:dyDescent="0.3">
      <c r="A59" s="192"/>
    </row>
    <row r="60" spans="1:4" ht="16.350000000000001" customHeight="1" thickBot="1" x14ac:dyDescent="0.3">
      <c r="A60" s="133" t="s">
        <v>515</v>
      </c>
      <c r="B60" s="136" t="s">
        <v>374</v>
      </c>
      <c r="C60" s="134">
        <f>DATE(2019,12,4)</f>
        <v>43803</v>
      </c>
      <c r="D60" s="135" t="s">
        <v>509</v>
      </c>
    </row>
    <row r="61" spans="1:4" ht="15.95" customHeight="1" x14ac:dyDescent="0.25">
      <c r="A61" s="137" t="s">
        <v>912</v>
      </c>
    </row>
    <row r="62" spans="1:4" ht="15.95" customHeight="1" x14ac:dyDescent="0.25">
      <c r="A62" s="137" t="s">
        <v>510</v>
      </c>
      <c r="B62" s="2" t="s">
        <v>517</v>
      </c>
    </row>
    <row r="63" spans="1:4" ht="15.95" customHeight="1" x14ac:dyDescent="0.25">
      <c r="A63" s="137"/>
      <c r="B63" s="2"/>
    </row>
    <row r="64" spans="1:4" ht="15.95" customHeight="1" x14ac:dyDescent="0.25">
      <c r="A64" s="137" t="s">
        <v>513</v>
      </c>
    </row>
    <row r="65" spans="1:4" ht="15.95" customHeight="1" x14ac:dyDescent="0.25">
      <c r="A65" s="137" t="s">
        <v>516</v>
      </c>
    </row>
    <row r="66" spans="1:4" ht="15.95" customHeight="1" thickBot="1" x14ac:dyDescent="0.3"/>
    <row r="67" spans="1:4" ht="16.350000000000001" customHeight="1" thickBot="1" x14ac:dyDescent="0.3">
      <c r="A67" s="133" t="s">
        <v>518</v>
      </c>
      <c r="B67" s="136" t="s">
        <v>374</v>
      </c>
      <c r="C67" s="134">
        <f>DATE(2019,12,5)</f>
        <v>43804</v>
      </c>
      <c r="D67" s="135" t="s">
        <v>509</v>
      </c>
    </row>
    <row r="68" spans="1:4" ht="15.95" customHeight="1" x14ac:dyDescent="0.25">
      <c r="A68" s="137" t="s">
        <v>916</v>
      </c>
    </row>
    <row r="69" spans="1:4" ht="15.95" customHeight="1" x14ac:dyDescent="0.25">
      <c r="A69" s="137" t="s">
        <v>917</v>
      </c>
      <c r="B69" s="2" t="s">
        <v>520</v>
      </c>
    </row>
    <row r="70" spans="1:4" ht="15.95" customHeight="1" x14ac:dyDescent="0.25">
      <c r="A70" s="137"/>
      <c r="B70" s="2"/>
    </row>
    <row r="71" spans="1:4" ht="15.95" customHeight="1" x14ac:dyDescent="0.25">
      <c r="A71" s="137" t="s">
        <v>920</v>
      </c>
    </row>
    <row r="72" spans="1:4" ht="15.95" customHeight="1" x14ac:dyDescent="0.25">
      <c r="A72" s="137" t="s">
        <v>915</v>
      </c>
    </row>
    <row r="73" spans="1:4" ht="15.95" customHeight="1" x14ac:dyDescent="0.25">
      <c r="A73" s="137"/>
    </row>
    <row r="74" spans="1:4" ht="15.95" customHeight="1" x14ac:dyDescent="0.25">
      <c r="A74" s="137" t="s">
        <v>914</v>
      </c>
    </row>
    <row r="75" spans="1:4" ht="15.95" customHeight="1" x14ac:dyDescent="0.25">
      <c r="A75" s="137" t="s">
        <v>919</v>
      </c>
      <c r="B75" s="2" t="s">
        <v>913</v>
      </c>
    </row>
    <row r="76" spans="1:4" ht="15.95" customHeight="1" thickBot="1" x14ac:dyDescent="0.3">
      <c r="B76" s="2"/>
    </row>
    <row r="77" spans="1:4" ht="16.350000000000001" customHeight="1" thickBot="1" x14ac:dyDescent="0.3">
      <c r="A77" s="133" t="s">
        <v>931</v>
      </c>
      <c r="B77" s="136" t="s">
        <v>374</v>
      </c>
      <c r="C77" s="134">
        <f>DATE(2019,12,7)</f>
        <v>43806</v>
      </c>
      <c r="D77" s="135" t="s">
        <v>509</v>
      </c>
    </row>
    <row r="78" spans="1:4" ht="15.95" customHeight="1" x14ac:dyDescent="0.25">
      <c r="A78" s="137" t="s">
        <v>947</v>
      </c>
    </row>
    <row r="79" spans="1:4" ht="15.95" customHeight="1" x14ac:dyDescent="0.25">
      <c r="A79" s="137" t="s">
        <v>946</v>
      </c>
    </row>
    <row r="80" spans="1:4" ht="15.95" customHeight="1" thickBot="1" x14ac:dyDescent="0.3">
      <c r="A80" s="137"/>
    </row>
    <row r="81" spans="1:4" ht="16.350000000000001" customHeight="1" thickBot="1" x14ac:dyDescent="0.3">
      <c r="A81" s="133" t="s">
        <v>958</v>
      </c>
      <c r="B81" s="136" t="s">
        <v>374</v>
      </c>
      <c r="C81" s="134">
        <f>DATE(2019,12,7)</f>
        <v>43806</v>
      </c>
      <c r="D81" s="135" t="s">
        <v>509</v>
      </c>
    </row>
    <row r="82" spans="1:4" ht="15.95" customHeight="1" x14ac:dyDescent="0.25">
      <c r="A82" s="137" t="s">
        <v>959</v>
      </c>
    </row>
    <row r="83" spans="1:4" ht="15.95" customHeight="1" x14ac:dyDescent="0.25">
      <c r="A83" s="137" t="s">
        <v>960</v>
      </c>
    </row>
    <row r="84" spans="1:4" ht="15.95" customHeight="1" x14ac:dyDescent="0.25">
      <c r="A84" s="2" t="s">
        <v>962</v>
      </c>
      <c r="B84" s="2" t="s">
        <v>966</v>
      </c>
    </row>
    <row r="85" spans="1:4" ht="15.95" customHeight="1" x14ac:dyDescent="0.25">
      <c r="A85" s="2"/>
    </row>
    <row r="86" spans="1:4" ht="15.95" customHeight="1" x14ac:dyDescent="0.25">
      <c r="A86" s="137" t="s">
        <v>963</v>
      </c>
      <c r="B86" s="137"/>
    </row>
    <row r="87" spans="1:4" ht="15.95" customHeight="1" x14ac:dyDescent="0.25">
      <c r="A87" s="137" t="s">
        <v>961</v>
      </c>
      <c r="B87" s="2" t="s">
        <v>966</v>
      </c>
    </row>
    <row r="88" spans="1:4" ht="15.95" customHeight="1" x14ac:dyDescent="0.25">
      <c r="A88" s="137" t="s">
        <v>965</v>
      </c>
    </row>
    <row r="90" spans="1:4" ht="15.95" customHeight="1" x14ac:dyDescent="0.25">
      <c r="A90" s="137" t="s">
        <v>967</v>
      </c>
    </row>
    <row r="91" spans="1:4" ht="15.95" customHeight="1" x14ac:dyDescent="0.25">
      <c r="A91" s="137" t="s">
        <v>961</v>
      </c>
      <c r="B91" s="2" t="s">
        <v>966</v>
      </c>
    </row>
    <row r="92" spans="1:4" ht="15.95" customHeight="1" x14ac:dyDescent="0.25">
      <c r="A92" s="137" t="s">
        <v>965</v>
      </c>
    </row>
    <row r="93" spans="1:4" ht="15.95" customHeight="1" thickBot="1" x14ac:dyDescent="0.3"/>
    <row r="94" spans="1:4" ht="16.350000000000001" customHeight="1" thickBot="1" x14ac:dyDescent="0.3">
      <c r="A94" s="133" t="s">
        <v>980</v>
      </c>
      <c r="B94" s="136" t="s">
        <v>374</v>
      </c>
      <c r="C94" s="134">
        <f>DATE(2019,12,9)</f>
        <v>43808</v>
      </c>
      <c r="D94" s="135" t="s">
        <v>509</v>
      </c>
    </row>
    <row r="95" spans="1:4" ht="15.95" customHeight="1" x14ac:dyDescent="0.25">
      <c r="A95" s="137" t="s">
        <v>982</v>
      </c>
    </row>
    <row r="96" spans="1:4" ht="15.95" customHeight="1" x14ac:dyDescent="0.25">
      <c r="A96" s="137" t="s">
        <v>983</v>
      </c>
      <c r="B96" s="396" t="s">
        <v>984</v>
      </c>
    </row>
    <row r="97" spans="1:4" ht="15.95" customHeight="1" x14ac:dyDescent="0.25">
      <c r="A97" s="200" t="s">
        <v>981</v>
      </c>
      <c r="B97" s="396"/>
    </row>
    <row r="98" spans="1:4" ht="15.95" customHeight="1" thickBot="1" x14ac:dyDescent="0.3"/>
    <row r="99" spans="1:4" ht="16.350000000000001" customHeight="1" thickBot="1" x14ac:dyDescent="0.3">
      <c r="A99" s="133" t="s">
        <v>986</v>
      </c>
      <c r="B99" s="136" t="s">
        <v>374</v>
      </c>
      <c r="C99" s="134">
        <f>DATE(2019,12,10)</f>
        <v>43809</v>
      </c>
      <c r="D99" s="135" t="s">
        <v>509</v>
      </c>
    </row>
    <row r="100" spans="1:4" ht="15.95" customHeight="1" x14ac:dyDescent="0.25">
      <c r="A100" s="137" t="s">
        <v>947</v>
      </c>
    </row>
    <row r="101" spans="1:4" ht="15.95" customHeight="1" x14ac:dyDescent="0.25">
      <c r="A101" s="200" t="s">
        <v>987</v>
      </c>
      <c r="B101" s="2" t="s">
        <v>988</v>
      </c>
    </row>
    <row r="102" spans="1:4" ht="15.95" customHeight="1" thickBot="1" x14ac:dyDescent="0.3"/>
    <row r="103" spans="1:4" ht="16.350000000000001" customHeight="1" thickBot="1" x14ac:dyDescent="0.3">
      <c r="A103" s="133" t="s">
        <v>1001</v>
      </c>
      <c r="B103" s="136" t="s">
        <v>374</v>
      </c>
      <c r="C103" s="134">
        <f>DATE(2019,12,11)</f>
        <v>43810</v>
      </c>
      <c r="D103" s="135" t="s">
        <v>509</v>
      </c>
    </row>
    <row r="104" spans="1:4" ht="15.95" customHeight="1" x14ac:dyDescent="0.25">
      <c r="A104" s="200" t="s">
        <v>932</v>
      </c>
    </row>
    <row r="105" spans="1:4" ht="15.95" customHeight="1" x14ac:dyDescent="0.25">
      <c r="A105" s="200" t="s">
        <v>1005</v>
      </c>
      <c r="B105" s="2" t="s">
        <v>1003</v>
      </c>
    </row>
    <row r="107" spans="1:4" ht="15.95" customHeight="1" x14ac:dyDescent="0.25">
      <c r="A107" s="200" t="s">
        <v>1004</v>
      </c>
    </row>
    <row r="108" spans="1:4" ht="15.95" customHeight="1" x14ac:dyDescent="0.25">
      <c r="A108" s="200" t="s">
        <v>1006</v>
      </c>
    </row>
    <row r="109" spans="1:4" ht="15.95" customHeight="1" thickBot="1" x14ac:dyDescent="0.3"/>
    <row r="110" spans="1:4" ht="15.95" customHeight="1" thickBot="1" x14ac:dyDescent="0.3">
      <c r="A110" s="133" t="s">
        <v>1018</v>
      </c>
      <c r="B110" s="136" t="s">
        <v>374</v>
      </c>
      <c r="C110" s="134">
        <f>DATE(2019,12,13)</f>
        <v>43812</v>
      </c>
      <c r="D110" s="135" t="s">
        <v>509</v>
      </c>
    </row>
    <row r="111" spans="1:4" ht="15.95" customHeight="1" x14ac:dyDescent="0.25">
      <c r="A111" s="200" t="s">
        <v>947</v>
      </c>
    </row>
    <row r="112" spans="1:4" ht="15.95" customHeight="1" x14ac:dyDescent="0.25">
      <c r="A112" s="200" t="s">
        <v>1022</v>
      </c>
      <c r="B112" s="2" t="s">
        <v>1023</v>
      </c>
    </row>
    <row r="113" spans="1:4" ht="15.95" customHeight="1" thickBot="1" x14ac:dyDescent="0.3"/>
    <row r="114" spans="1:4" ht="15.95" customHeight="1" thickBot="1" x14ac:dyDescent="0.3">
      <c r="A114" s="133" t="s">
        <v>1036</v>
      </c>
      <c r="B114" s="136" t="s">
        <v>374</v>
      </c>
      <c r="C114" s="134">
        <f>DATE(2019,12,13)</f>
        <v>43812</v>
      </c>
      <c r="D114" s="135" t="s">
        <v>509</v>
      </c>
    </row>
    <row r="115" spans="1:4" ht="15.95" customHeight="1" x14ac:dyDescent="0.25">
      <c r="A115" s="200" t="s">
        <v>1037</v>
      </c>
    </row>
    <row r="116" spans="1:4" ht="15.95" customHeight="1" x14ac:dyDescent="0.25">
      <c r="A116" s="200" t="s">
        <v>1038</v>
      </c>
      <c r="B116" s="396" t="s">
        <v>1033</v>
      </c>
    </row>
    <row r="117" spans="1:4" ht="15.95" customHeight="1" x14ac:dyDescent="0.25">
      <c r="A117" s="200" t="s">
        <v>1040</v>
      </c>
      <c r="B117" s="396"/>
    </row>
    <row r="119" spans="1:4" ht="15.95" customHeight="1" x14ac:dyDescent="0.25">
      <c r="A119" s="200" t="s">
        <v>1034</v>
      </c>
    </row>
    <row r="120" spans="1:4" ht="15.95" customHeight="1" thickBot="1" x14ac:dyDescent="0.3">
      <c r="A120" s="200" t="s">
        <v>1039</v>
      </c>
      <c r="B120" s="2" t="s">
        <v>1035</v>
      </c>
    </row>
    <row r="121" spans="1:4" ht="15.95" customHeight="1" thickBot="1" x14ac:dyDescent="0.3">
      <c r="A121" s="133" t="s">
        <v>1044</v>
      </c>
      <c r="B121" s="136" t="s">
        <v>374</v>
      </c>
      <c r="C121" s="134">
        <f>DATE(2019,12,14)</f>
        <v>43813</v>
      </c>
      <c r="D121" s="135" t="s">
        <v>1045</v>
      </c>
    </row>
    <row r="122" spans="1:4" ht="15.95" customHeight="1" x14ac:dyDescent="0.25">
      <c r="A122" s="200" t="s">
        <v>1042</v>
      </c>
    </row>
    <row r="123" spans="1:4" ht="15.95" customHeight="1" x14ac:dyDescent="0.25">
      <c r="A123" s="200" t="s">
        <v>1043</v>
      </c>
      <c r="B123" s="2" t="s">
        <v>1118</v>
      </c>
    </row>
    <row r="124" spans="1:4" ht="15.95" customHeight="1" thickBot="1" x14ac:dyDescent="0.3">
      <c r="A124" s="200" t="s">
        <v>1046</v>
      </c>
      <c r="B124" s="2"/>
    </row>
    <row r="125" spans="1:4" ht="15.95" customHeight="1" thickBot="1" x14ac:dyDescent="0.3">
      <c r="A125" s="133" t="s">
        <v>1047</v>
      </c>
      <c r="B125" s="136" t="s">
        <v>374</v>
      </c>
      <c r="C125" s="134">
        <f>DATE(2019,12,14)</f>
        <v>43813</v>
      </c>
      <c r="D125" s="135" t="s">
        <v>371</v>
      </c>
    </row>
    <row r="126" spans="1:4" ht="15.95" customHeight="1" x14ac:dyDescent="0.25">
      <c r="A126" s="200" t="s">
        <v>1050</v>
      </c>
    </row>
    <row r="127" spans="1:4" ht="15.95" customHeight="1" x14ac:dyDescent="0.25">
      <c r="A127" s="200" t="s">
        <v>1051</v>
      </c>
      <c r="B127" s="2" t="s">
        <v>1119</v>
      </c>
    </row>
    <row r="128" spans="1:4" ht="15.95" customHeight="1" x14ac:dyDescent="0.25">
      <c r="A128" s="200" t="s">
        <v>932</v>
      </c>
      <c r="B128" s="2"/>
    </row>
    <row r="129" spans="1:2" ht="15.95" customHeight="1" x14ac:dyDescent="0.25">
      <c r="A129" s="200" t="s">
        <v>1052</v>
      </c>
      <c r="B129" s="2" t="s">
        <v>1120</v>
      </c>
    </row>
    <row r="130" spans="1:2" ht="15.95" customHeight="1" x14ac:dyDescent="0.25">
      <c r="A130" s="200" t="s">
        <v>1053</v>
      </c>
      <c r="B130" s="2" t="s">
        <v>1100</v>
      </c>
    </row>
    <row r="131" spans="1:2" ht="15.95" customHeight="1" x14ac:dyDescent="0.25">
      <c r="A131" s="200" t="s">
        <v>1065</v>
      </c>
      <c r="B131" s="2" t="s">
        <v>1102</v>
      </c>
    </row>
    <row r="132" spans="1:2" ht="15.95" customHeight="1" x14ac:dyDescent="0.25">
      <c r="A132" s="200" t="s">
        <v>938</v>
      </c>
      <c r="B132" s="2"/>
    </row>
    <row r="133" spans="1:2" ht="15.95" customHeight="1" x14ac:dyDescent="0.25">
      <c r="A133" s="200" t="s">
        <v>1103</v>
      </c>
      <c r="B133" s="2"/>
    </row>
    <row r="134" spans="1:2" ht="15.95" customHeight="1" x14ac:dyDescent="0.25">
      <c r="A134" s="200" t="s">
        <v>1054</v>
      </c>
      <c r="B134" s="2" t="s">
        <v>1100</v>
      </c>
    </row>
    <row r="135" spans="1:2" ht="15.95" customHeight="1" x14ac:dyDescent="0.25">
      <c r="A135" s="200" t="s">
        <v>1065</v>
      </c>
      <c r="B135" s="2" t="s">
        <v>1102</v>
      </c>
    </row>
    <row r="136" spans="1:2" ht="15.95" customHeight="1" x14ac:dyDescent="0.25">
      <c r="A136" s="200" t="s">
        <v>1101</v>
      </c>
      <c r="B136" s="2"/>
    </row>
    <row r="137" spans="1:2" ht="15.95" customHeight="1" x14ac:dyDescent="0.25">
      <c r="A137" s="200" t="s">
        <v>947</v>
      </c>
      <c r="B137" s="2"/>
    </row>
    <row r="138" spans="1:2" ht="15.95" customHeight="1" x14ac:dyDescent="0.25">
      <c r="A138" s="200" t="s">
        <v>1052</v>
      </c>
      <c r="B138" s="2" t="s">
        <v>1120</v>
      </c>
    </row>
    <row r="139" spans="1:2" ht="15.95" customHeight="1" x14ac:dyDescent="0.25">
      <c r="A139" s="200" t="s">
        <v>1064</v>
      </c>
      <c r="B139" s="2" t="s">
        <v>1102</v>
      </c>
    </row>
    <row r="140" spans="1:2" ht="15.95" customHeight="1" x14ac:dyDescent="0.25">
      <c r="A140" s="200" t="s">
        <v>1098</v>
      </c>
      <c r="B140" s="2" t="s">
        <v>1121</v>
      </c>
    </row>
    <row r="141" spans="1:2" ht="15.95" customHeight="1" x14ac:dyDescent="0.25">
      <c r="A141" s="200" t="s">
        <v>914</v>
      </c>
      <c r="B141" s="2"/>
    </row>
    <row r="142" spans="1:2" ht="15.95" customHeight="1" x14ac:dyDescent="0.25">
      <c r="A142" s="200" t="s">
        <v>1051</v>
      </c>
      <c r="B142" s="2" t="s">
        <v>1119</v>
      </c>
    </row>
    <row r="143" spans="1:2" ht="15.95" customHeight="1" x14ac:dyDescent="0.25">
      <c r="A143" s="200" t="s">
        <v>944</v>
      </c>
      <c r="B143" s="2"/>
    </row>
    <row r="144" spans="1:2" ht="15.95" customHeight="1" x14ac:dyDescent="0.25">
      <c r="A144" s="200" t="s">
        <v>1052</v>
      </c>
      <c r="B144" s="2" t="s">
        <v>1120</v>
      </c>
    </row>
    <row r="145" spans="1:4" ht="15.95" customHeight="1" x14ac:dyDescent="0.25">
      <c r="A145" s="200" t="s">
        <v>1055</v>
      </c>
      <c r="B145" s="2" t="s">
        <v>1100</v>
      </c>
    </row>
    <row r="146" spans="1:4" ht="15.95" customHeight="1" x14ac:dyDescent="0.25">
      <c r="A146" s="200" t="s">
        <v>1065</v>
      </c>
      <c r="B146" s="2" t="s">
        <v>1102</v>
      </c>
    </row>
    <row r="147" spans="1:4" ht="15.95" customHeight="1" thickBot="1" x14ac:dyDescent="0.3">
      <c r="A147" s="200" t="s">
        <v>1099</v>
      </c>
      <c r="B147" s="2" t="s">
        <v>1121</v>
      </c>
    </row>
    <row r="148" spans="1:4" ht="15.95" customHeight="1" thickBot="1" x14ac:dyDescent="0.3">
      <c r="A148" s="133" t="s">
        <v>1127</v>
      </c>
      <c r="B148" s="136" t="s">
        <v>374</v>
      </c>
      <c r="C148" s="134">
        <f>DATE(2019,12,17)</f>
        <v>43816</v>
      </c>
      <c r="D148" s="135" t="s">
        <v>371</v>
      </c>
    </row>
    <row r="149" spans="1:4" ht="15.95" customHeight="1" x14ac:dyDescent="0.25">
      <c r="A149" s="200" t="s">
        <v>1129</v>
      </c>
    </row>
    <row r="150" spans="1:4" ht="15.95" customHeight="1" x14ac:dyDescent="0.25">
      <c r="A150" s="200" t="s">
        <v>1146</v>
      </c>
    </row>
    <row r="151" spans="1:4" ht="15.95" customHeight="1" x14ac:dyDescent="0.25">
      <c r="A151" s="200" t="s">
        <v>938</v>
      </c>
    </row>
    <row r="152" spans="1:4" ht="15.95" customHeight="1" x14ac:dyDescent="0.25">
      <c r="A152" s="200" t="s">
        <v>1131</v>
      </c>
      <c r="B152" s="396" t="s">
        <v>1145</v>
      </c>
    </row>
    <row r="153" spans="1:4" ht="15.95" customHeight="1" x14ac:dyDescent="0.25">
      <c r="A153" s="200" t="s">
        <v>1132</v>
      </c>
      <c r="B153" s="396"/>
    </row>
    <row r="154" spans="1:4" ht="15.95" customHeight="1" x14ac:dyDescent="0.25">
      <c r="A154" s="200" t="s">
        <v>1137</v>
      </c>
      <c r="B154" s="396"/>
    </row>
    <row r="155" spans="1:4" ht="15.95" customHeight="1" x14ac:dyDescent="0.25">
      <c r="A155" s="200" t="s">
        <v>1138</v>
      </c>
      <c r="B155" s="396"/>
    </row>
    <row r="156" spans="1:4" ht="15.95" customHeight="1" x14ac:dyDescent="0.25">
      <c r="A156" s="200" t="s">
        <v>1139</v>
      </c>
      <c r="B156" s="396"/>
    </row>
    <row r="157" spans="1:4" ht="15.95" customHeight="1" x14ac:dyDescent="0.25">
      <c r="A157" s="200" t="s">
        <v>1140</v>
      </c>
      <c r="B157" s="396"/>
    </row>
    <row r="158" spans="1:4" ht="15.95" customHeight="1" x14ac:dyDescent="0.25">
      <c r="A158" s="200" t="s">
        <v>1141</v>
      </c>
      <c r="B158" s="396"/>
    </row>
    <row r="159" spans="1:4" ht="15.95" customHeight="1" x14ac:dyDescent="0.25">
      <c r="A159" s="200" t="s">
        <v>1147</v>
      </c>
    </row>
    <row r="160" spans="1:4" ht="15.95" customHeight="1" x14ac:dyDescent="0.25">
      <c r="A160" s="200" t="s">
        <v>1130</v>
      </c>
    </row>
    <row r="161" spans="1:4" ht="15.95" customHeight="1" x14ac:dyDescent="0.25">
      <c r="A161" s="200" t="s">
        <v>1133</v>
      </c>
    </row>
    <row r="162" spans="1:4" ht="15.95" customHeight="1" x14ac:dyDescent="0.25">
      <c r="A162" s="200" t="s">
        <v>1143</v>
      </c>
      <c r="B162" s="396" t="s">
        <v>1145</v>
      </c>
    </row>
    <row r="163" spans="1:4" ht="15.95" customHeight="1" x14ac:dyDescent="0.25">
      <c r="A163" s="200" t="s">
        <v>1142</v>
      </c>
      <c r="B163" s="396"/>
    </row>
    <row r="164" spans="1:4" ht="15.95" customHeight="1" x14ac:dyDescent="0.25">
      <c r="A164" s="200" t="s">
        <v>1148</v>
      </c>
    </row>
    <row r="165" spans="1:4" ht="15.95" customHeight="1" x14ac:dyDescent="0.25">
      <c r="A165" s="200" t="s">
        <v>1128</v>
      </c>
    </row>
    <row r="166" spans="1:4" ht="15.95" customHeight="1" x14ac:dyDescent="0.25">
      <c r="A166" s="200" t="s">
        <v>1144</v>
      </c>
      <c r="B166" s="396" t="s">
        <v>1145</v>
      </c>
    </row>
    <row r="167" spans="1:4" ht="15.95" customHeight="1" x14ac:dyDescent="0.25">
      <c r="A167" s="200" t="s">
        <v>1143</v>
      </c>
      <c r="B167" s="396"/>
    </row>
    <row r="168" spans="1:4" ht="15.95" customHeight="1" x14ac:dyDescent="0.25">
      <c r="A168" s="200" t="s">
        <v>1149</v>
      </c>
    </row>
    <row r="169" spans="1:4" ht="15.95" customHeight="1" x14ac:dyDescent="0.25">
      <c r="A169" s="200" t="s">
        <v>1131</v>
      </c>
      <c r="B169" s="396" t="s">
        <v>1145</v>
      </c>
    </row>
    <row r="170" spans="1:4" ht="15.95" customHeight="1" x14ac:dyDescent="0.25">
      <c r="A170" s="200" t="s">
        <v>1132</v>
      </c>
      <c r="B170" s="396"/>
    </row>
    <row r="171" spans="1:4" ht="15.95" customHeight="1" x14ac:dyDescent="0.25">
      <c r="A171" s="200" t="s">
        <v>1137</v>
      </c>
      <c r="B171" s="396"/>
    </row>
    <row r="172" spans="1:4" ht="15.95" customHeight="1" thickBot="1" x14ac:dyDescent="0.3">
      <c r="A172" s="200" t="s">
        <v>1142</v>
      </c>
      <c r="B172" s="396"/>
    </row>
    <row r="173" spans="1:4" ht="15.95" customHeight="1" thickBot="1" x14ac:dyDescent="0.3">
      <c r="A173" s="133" t="s">
        <v>1150</v>
      </c>
      <c r="B173" s="136" t="s">
        <v>374</v>
      </c>
      <c r="C173" s="134">
        <f>DATE(2019,12,18)</f>
        <v>43817</v>
      </c>
      <c r="D173" s="135" t="s">
        <v>509</v>
      </c>
    </row>
    <row r="174" spans="1:4" ht="15.95" customHeight="1" x14ac:dyDescent="0.25">
      <c r="A174" s="200" t="s">
        <v>1152</v>
      </c>
    </row>
    <row r="175" spans="1:4" ht="15.95" customHeight="1" x14ac:dyDescent="0.25">
      <c r="A175" s="200" t="s">
        <v>1153</v>
      </c>
      <c r="B175" s="2" t="s">
        <v>1158</v>
      </c>
      <c r="C175" s="220" t="s">
        <v>1172</v>
      </c>
    </row>
    <row r="176" spans="1:4" ht="15.95" customHeight="1" x14ac:dyDescent="0.25">
      <c r="A176" s="200" t="s">
        <v>938</v>
      </c>
    </row>
    <row r="177" spans="1:4" ht="15.95" customHeight="1" x14ac:dyDescent="0.25">
      <c r="A177" s="200" t="s">
        <v>1155</v>
      </c>
      <c r="B177" s="2" t="s">
        <v>1158</v>
      </c>
    </row>
    <row r="178" spans="1:4" ht="15.95" customHeight="1" x14ac:dyDescent="0.25">
      <c r="A178" s="200" t="s">
        <v>947</v>
      </c>
    </row>
    <row r="179" spans="1:4" ht="15.95" customHeight="1" x14ac:dyDescent="0.25">
      <c r="A179" s="200" t="s">
        <v>1151</v>
      </c>
    </row>
    <row r="180" spans="1:4" ht="15.95" customHeight="1" x14ac:dyDescent="0.25">
      <c r="A180" s="200" t="s">
        <v>1156</v>
      </c>
    </row>
    <row r="181" spans="1:4" ht="15.95" customHeight="1" thickBot="1" x14ac:dyDescent="0.3">
      <c r="A181" s="200" t="s">
        <v>1157</v>
      </c>
      <c r="B181" s="2" t="s">
        <v>1158</v>
      </c>
    </row>
    <row r="182" spans="1:4" ht="15.95" customHeight="1" thickBot="1" x14ac:dyDescent="0.3">
      <c r="A182" s="133" t="s">
        <v>1164</v>
      </c>
      <c r="B182" s="136" t="s">
        <v>374</v>
      </c>
      <c r="C182" s="134">
        <f>DATE(2019,12,19)</f>
        <v>43818</v>
      </c>
      <c r="D182" s="135" t="s">
        <v>509</v>
      </c>
    </row>
    <row r="183" spans="1:4" ht="15.95" customHeight="1" x14ac:dyDescent="0.25">
      <c r="A183" s="200" t="s">
        <v>932</v>
      </c>
    </row>
    <row r="184" spans="1:4" ht="15.95" customHeight="1" thickBot="1" x14ac:dyDescent="0.3">
      <c r="A184" s="200" t="s">
        <v>1165</v>
      </c>
      <c r="B184" s="2" t="s">
        <v>1166</v>
      </c>
      <c r="C184" s="220" t="s">
        <v>1172</v>
      </c>
    </row>
    <row r="185" spans="1:4" ht="15.95" customHeight="1" thickBot="1" x14ac:dyDescent="0.3">
      <c r="A185" s="133" t="s">
        <v>1167</v>
      </c>
      <c r="B185" s="136" t="s">
        <v>374</v>
      </c>
      <c r="C185" s="134">
        <f>DATE(2019,12,19)</f>
        <v>43818</v>
      </c>
      <c r="D185" s="135" t="s">
        <v>1168</v>
      </c>
    </row>
    <row r="186" spans="1:4" ht="15.95" customHeight="1" x14ac:dyDescent="0.25">
      <c r="A186" s="200" t="s">
        <v>1169</v>
      </c>
    </row>
    <row r="187" spans="1:4" ht="15.95" customHeight="1" thickBot="1" x14ac:dyDescent="0.3">
      <c r="A187" s="200" t="s">
        <v>1170</v>
      </c>
      <c r="B187" s="2" t="s">
        <v>1173</v>
      </c>
    </row>
    <row r="188" spans="1:4" ht="15.95" customHeight="1" thickBot="1" x14ac:dyDescent="0.3">
      <c r="A188" s="133" t="s">
        <v>1174</v>
      </c>
      <c r="B188" s="136" t="s">
        <v>374</v>
      </c>
      <c r="C188" s="134">
        <f>DATE(2019,12,19)</f>
        <v>43818</v>
      </c>
      <c r="D188" s="135" t="s">
        <v>371</v>
      </c>
    </row>
    <row r="189" spans="1:4" ht="15.95" customHeight="1" x14ac:dyDescent="0.25">
      <c r="A189" s="200" t="s">
        <v>959</v>
      </c>
    </row>
    <row r="190" spans="1:4" ht="15.95" customHeight="1" x14ac:dyDescent="0.25">
      <c r="A190" s="200" t="s">
        <v>1176</v>
      </c>
      <c r="B190" s="2" t="s">
        <v>1177</v>
      </c>
    </row>
    <row r="191" spans="1:4" ht="15.95" customHeight="1" x14ac:dyDescent="0.25">
      <c r="A191" s="200" t="s">
        <v>938</v>
      </c>
    </row>
    <row r="192" spans="1:4" ht="15.95" customHeight="1" x14ac:dyDescent="0.25">
      <c r="A192" s="200" t="s">
        <v>1176</v>
      </c>
      <c r="B192" s="2" t="s">
        <v>1177</v>
      </c>
    </row>
    <row r="193" spans="1:4" ht="15.95" customHeight="1" x14ac:dyDescent="0.25">
      <c r="A193" s="200" t="s">
        <v>1178</v>
      </c>
    </row>
    <row r="194" spans="1:4" ht="15.95" customHeight="1" x14ac:dyDescent="0.25">
      <c r="A194" s="200" t="s">
        <v>944</v>
      </c>
    </row>
    <row r="195" spans="1:4" ht="15.95" customHeight="1" thickBot="1" x14ac:dyDescent="0.3">
      <c r="A195" s="200" t="s">
        <v>1176</v>
      </c>
      <c r="B195" s="2" t="s">
        <v>1177</v>
      </c>
    </row>
    <row r="196" spans="1:4" ht="15.95" customHeight="1" thickBot="1" x14ac:dyDescent="0.3">
      <c r="A196" s="133" t="s">
        <v>1182</v>
      </c>
      <c r="B196" s="136" t="s">
        <v>374</v>
      </c>
      <c r="C196" s="134">
        <f>DATE(2019,12,23)</f>
        <v>43822</v>
      </c>
      <c r="D196" s="135" t="s">
        <v>509</v>
      </c>
    </row>
    <row r="197" spans="1:4" ht="15.95" customHeight="1" x14ac:dyDescent="0.25">
      <c r="A197" s="200" t="s">
        <v>1183</v>
      </c>
    </row>
    <row r="198" spans="1:4" ht="15.95" customHeight="1" x14ac:dyDescent="0.25">
      <c r="A198" s="200" t="s">
        <v>1184</v>
      </c>
      <c r="B198" s="2" t="s">
        <v>1188</v>
      </c>
    </row>
    <row r="199" spans="1:4" ht="15.95" customHeight="1" x14ac:dyDescent="0.25">
      <c r="A199" s="200" t="s">
        <v>1185</v>
      </c>
    </row>
    <row r="200" spans="1:4" ht="15.95" customHeight="1" x14ac:dyDescent="0.25">
      <c r="A200" s="200" t="s">
        <v>1189</v>
      </c>
      <c r="B200" s="2" t="s">
        <v>1188</v>
      </c>
    </row>
    <row r="201" spans="1:4" ht="15.95" customHeight="1" x14ac:dyDescent="0.25">
      <c r="A201" s="200" t="s">
        <v>944</v>
      </c>
    </row>
    <row r="202" spans="1:4" ht="15.95" customHeight="1" thickBot="1" x14ac:dyDescent="0.3">
      <c r="A202" s="200" t="s">
        <v>1187</v>
      </c>
      <c r="B202" s="2" t="s">
        <v>1188</v>
      </c>
    </row>
    <row r="203" spans="1:4" ht="15.95" customHeight="1" thickBot="1" x14ac:dyDescent="0.3">
      <c r="A203" s="133" t="s">
        <v>1190</v>
      </c>
      <c r="B203" s="136" t="s">
        <v>374</v>
      </c>
      <c r="C203" s="134">
        <f>DATE(2019,12,25)</f>
        <v>43824</v>
      </c>
      <c r="D203" s="135" t="s">
        <v>509</v>
      </c>
    </row>
    <row r="204" spans="1:4" ht="15.95" customHeight="1" x14ac:dyDescent="0.25">
      <c r="A204" s="200" t="s">
        <v>944</v>
      </c>
    </row>
    <row r="205" spans="1:4" ht="15.95" customHeight="1" x14ac:dyDescent="0.25">
      <c r="A205" s="200" t="s">
        <v>1193</v>
      </c>
      <c r="B205" s="396" t="s">
        <v>1192</v>
      </c>
    </row>
    <row r="206" spans="1:4" ht="15.95" customHeight="1" thickBot="1" x14ac:dyDescent="0.3">
      <c r="A206" s="200" t="s">
        <v>1194</v>
      </c>
      <c r="B206" s="396"/>
    </row>
    <row r="207" spans="1:4" ht="15.95" customHeight="1" thickBot="1" x14ac:dyDescent="0.3">
      <c r="A207" s="133" t="s">
        <v>1214</v>
      </c>
      <c r="B207" s="136" t="s">
        <v>374</v>
      </c>
      <c r="C207" s="134">
        <f>DATE(2019,12,26)</f>
        <v>43825</v>
      </c>
      <c r="D207" s="135" t="s">
        <v>509</v>
      </c>
    </row>
    <row r="208" spans="1:4" ht="15.95" customHeight="1" x14ac:dyDescent="0.25">
      <c r="A208" s="200" t="s">
        <v>1206</v>
      </c>
    </row>
    <row r="209" spans="1:4" ht="15.95" customHeight="1" x14ac:dyDescent="0.25">
      <c r="A209" s="200" t="s">
        <v>1209</v>
      </c>
      <c r="B209" s="2" t="s">
        <v>1207</v>
      </c>
    </row>
    <row r="210" spans="1:4" ht="15.95" customHeight="1" x14ac:dyDescent="0.25">
      <c r="A210" s="200" t="s">
        <v>914</v>
      </c>
    </row>
    <row r="211" spans="1:4" ht="15.95" customHeight="1" thickBot="1" x14ac:dyDescent="0.3">
      <c r="A211" s="200" t="s">
        <v>1208</v>
      </c>
      <c r="B211" s="2" t="s">
        <v>1207</v>
      </c>
    </row>
    <row r="212" spans="1:4" ht="15.95" customHeight="1" thickBot="1" x14ac:dyDescent="0.3">
      <c r="A212" s="133" t="s">
        <v>1215</v>
      </c>
      <c r="B212" s="136" t="s">
        <v>374</v>
      </c>
      <c r="C212" s="134">
        <f>DATE(2020,1,13)</f>
        <v>43843</v>
      </c>
      <c r="D212" s="135" t="s">
        <v>1216</v>
      </c>
    </row>
    <row r="213" spans="1:4" ht="15.95" customHeight="1" x14ac:dyDescent="0.25">
      <c r="A213" s="200" t="s">
        <v>1217</v>
      </c>
    </row>
    <row r="214" spans="1:4" ht="15.95" customHeight="1" x14ac:dyDescent="0.25">
      <c r="A214" s="200" t="s">
        <v>1219</v>
      </c>
      <c r="B214" t="s">
        <v>1218</v>
      </c>
    </row>
    <row r="215" spans="1:4" ht="30" customHeight="1" x14ac:dyDescent="0.25">
      <c r="A215" s="132" t="s">
        <v>370</v>
      </c>
      <c r="B215" s="132"/>
    </row>
    <row r="216" spans="1:4" ht="30" customHeight="1" thickBot="1" x14ac:dyDescent="0.3">
      <c r="A216" s="132" t="s">
        <v>1223</v>
      </c>
      <c r="B216" s="132"/>
    </row>
    <row r="217" spans="1:4" ht="15.95" customHeight="1" thickBot="1" x14ac:dyDescent="0.3">
      <c r="A217" s="133" t="s">
        <v>1224</v>
      </c>
      <c r="B217" s="136" t="s">
        <v>374</v>
      </c>
      <c r="C217" s="134">
        <f>DATE(2020,2,25)</f>
        <v>43886</v>
      </c>
      <c r="D217" s="135" t="s">
        <v>371</v>
      </c>
    </row>
    <row r="218" spans="1:4" ht="15.95" customHeight="1" x14ac:dyDescent="0.25">
      <c r="A218" s="200" t="s">
        <v>932</v>
      </c>
    </row>
    <row r="219" spans="1:4" ht="15.95" customHeight="1" thickBot="1" x14ac:dyDescent="0.3">
      <c r="A219" s="200" t="s">
        <v>1221</v>
      </c>
      <c r="B219" t="s">
        <v>1220</v>
      </c>
    </row>
    <row r="220" spans="1:4" ht="15.95" customHeight="1" thickBot="1" x14ac:dyDescent="0.3">
      <c r="A220" s="133" t="s">
        <v>1225</v>
      </c>
      <c r="B220" s="136" t="s">
        <v>374</v>
      </c>
      <c r="C220" s="134">
        <f>DATE(2020,2,26)</f>
        <v>43887</v>
      </c>
      <c r="D220" s="135" t="s">
        <v>371</v>
      </c>
    </row>
    <row r="221" spans="1:4" ht="15.95" customHeight="1" x14ac:dyDescent="0.25">
      <c r="A221" s="200" t="s">
        <v>1222</v>
      </c>
      <c r="B221" t="s">
        <v>1220</v>
      </c>
    </row>
    <row r="222" spans="1:4" ht="15.95" customHeight="1" thickBot="1" x14ac:dyDescent="0.3">
      <c r="A222" s="200" t="s">
        <v>1221</v>
      </c>
    </row>
    <row r="223" spans="1:4" ht="15.95" customHeight="1" thickBot="1" x14ac:dyDescent="0.3">
      <c r="A223" s="133" t="s">
        <v>1226</v>
      </c>
      <c r="B223" s="136" t="s">
        <v>374</v>
      </c>
      <c r="C223" s="134">
        <f>DATE(2020,2,27)</f>
        <v>43888</v>
      </c>
      <c r="D223" s="135" t="s">
        <v>371</v>
      </c>
    </row>
    <row r="224" spans="1:4" ht="15.95" customHeight="1" x14ac:dyDescent="0.25">
      <c r="A224" s="200" t="s">
        <v>1235</v>
      </c>
    </row>
    <row r="225" spans="1:4" ht="15.95" customHeight="1" thickBot="1" x14ac:dyDescent="0.3">
      <c r="A225" s="200" t="s">
        <v>1238</v>
      </c>
      <c r="B225" t="s">
        <v>1237</v>
      </c>
    </row>
    <row r="226" spans="1:4" ht="15.95" customHeight="1" thickBot="1" x14ac:dyDescent="0.3">
      <c r="A226" s="133" t="s">
        <v>1241</v>
      </c>
      <c r="B226" s="136" t="s">
        <v>374</v>
      </c>
      <c r="C226" s="134">
        <f>DATE(2020,3,4)</f>
        <v>43894</v>
      </c>
      <c r="D226" s="135" t="s">
        <v>371</v>
      </c>
    </row>
    <row r="227" spans="1:4" ht="15.95" customHeight="1" x14ac:dyDescent="0.25">
      <c r="A227" s="200" t="s">
        <v>1242</v>
      </c>
    </row>
    <row r="228" spans="1:4" ht="15.95" customHeight="1" x14ac:dyDescent="0.25">
      <c r="A228" s="200" t="s">
        <v>1248</v>
      </c>
    </row>
    <row r="229" spans="1:4" ht="15.95" customHeight="1" x14ac:dyDescent="0.25">
      <c r="A229" s="200" t="s">
        <v>1247</v>
      </c>
    </row>
    <row r="230" spans="1:4" ht="15.95" customHeight="1" x14ac:dyDescent="0.25">
      <c r="A230" s="200" t="s">
        <v>944</v>
      </c>
    </row>
    <row r="231" spans="1:4" ht="15.95" customHeight="1" thickBot="1" x14ac:dyDescent="0.3">
      <c r="A231" s="200" t="s">
        <v>1246</v>
      </c>
    </row>
    <row r="232" spans="1:4" ht="15.95" customHeight="1" thickBot="1" x14ac:dyDescent="0.3">
      <c r="A232" s="133" t="s">
        <v>1250</v>
      </c>
      <c r="B232" s="136" t="s">
        <v>374</v>
      </c>
      <c r="C232" s="134">
        <f>DATE(2020,3,5)</f>
        <v>43895</v>
      </c>
      <c r="D232" s="135" t="s">
        <v>371</v>
      </c>
    </row>
    <row r="233" spans="1:4" ht="15.95" customHeight="1" x14ac:dyDescent="0.25">
      <c r="A233" s="200" t="s">
        <v>947</v>
      </c>
    </row>
    <row r="234" spans="1:4" ht="15.95" customHeight="1" x14ac:dyDescent="0.25">
      <c r="A234" s="200" t="s">
        <v>1251</v>
      </c>
      <c r="B234" t="s">
        <v>1252</v>
      </c>
    </row>
    <row r="235" spans="1:4" ht="15.95" customHeight="1" x14ac:dyDescent="0.25">
      <c r="A235" s="200" t="s">
        <v>944</v>
      </c>
    </row>
    <row r="236" spans="1:4" ht="15.95" customHeight="1" x14ac:dyDescent="0.25">
      <c r="A236" s="200" t="s">
        <v>1251</v>
      </c>
    </row>
    <row r="237" spans="1:4" ht="15.95" customHeight="1" x14ac:dyDescent="0.25">
      <c r="A237" s="200" t="s">
        <v>1258</v>
      </c>
    </row>
    <row r="238" spans="1:4" ht="15.95" customHeight="1" thickBot="1" x14ac:dyDescent="0.3">
      <c r="A238" s="200" t="s">
        <v>1259</v>
      </c>
    </row>
    <row r="239" spans="1:4" ht="15.95" customHeight="1" thickBot="1" x14ac:dyDescent="0.3">
      <c r="A239" s="133" t="s">
        <v>1264</v>
      </c>
      <c r="B239" s="136" t="s">
        <v>374</v>
      </c>
      <c r="C239" s="134">
        <f>DATE(2020,3,6)</f>
        <v>43896</v>
      </c>
      <c r="D239" s="135" t="s">
        <v>406</v>
      </c>
    </row>
    <row r="240" spans="1:4" ht="15.95" customHeight="1" x14ac:dyDescent="0.25">
      <c r="A240" s="200" t="s">
        <v>947</v>
      </c>
    </row>
    <row r="241" spans="1:4" ht="15.95" customHeight="1" thickBot="1" x14ac:dyDescent="0.3">
      <c r="A241" s="200" t="s">
        <v>1267</v>
      </c>
    </row>
    <row r="242" spans="1:4" ht="15.95" customHeight="1" thickBot="1" x14ac:dyDescent="0.3">
      <c r="A242" s="133" t="s">
        <v>1316</v>
      </c>
      <c r="B242" s="136" t="s">
        <v>374</v>
      </c>
      <c r="C242" s="134">
        <f>DATE(2020,3,6)</f>
        <v>43896</v>
      </c>
      <c r="D242" s="135" t="s">
        <v>406</v>
      </c>
    </row>
    <row r="243" spans="1:4" ht="15.95" customHeight="1" x14ac:dyDescent="0.25">
      <c r="A243" s="200" t="s">
        <v>1317</v>
      </c>
    </row>
    <row r="244" spans="1:4" ht="15.95" customHeight="1" x14ac:dyDescent="0.25">
      <c r="A244" s="200" t="s">
        <v>1318</v>
      </c>
    </row>
    <row r="245" spans="1:4" ht="15.95" customHeight="1" x14ac:dyDescent="0.25">
      <c r="A245" s="200" t="s">
        <v>1319</v>
      </c>
    </row>
    <row r="246" spans="1:4" ht="15.95" customHeight="1" thickBot="1" x14ac:dyDescent="0.3">
      <c r="A246" s="200" t="s">
        <v>1318</v>
      </c>
    </row>
    <row r="247" spans="1:4" ht="15.95" customHeight="1" thickBot="1" x14ac:dyDescent="0.3">
      <c r="A247" s="133" t="s">
        <v>1320</v>
      </c>
      <c r="B247" s="136" t="s">
        <v>374</v>
      </c>
      <c r="C247" s="134">
        <f>DATE(2020,3,6)</f>
        <v>43896</v>
      </c>
      <c r="D247" s="135" t="s">
        <v>406</v>
      </c>
    </row>
    <row r="248" spans="1:4" ht="15.95" customHeight="1" x14ac:dyDescent="0.25">
      <c r="A248" s="200" t="s">
        <v>1321</v>
      </c>
    </row>
    <row r="249" spans="1:4" ht="15.95" customHeight="1" x14ac:dyDescent="0.25">
      <c r="A249" s="200" t="s">
        <v>1322</v>
      </c>
    </row>
    <row r="250" spans="1:4" ht="15.95" customHeight="1" x14ac:dyDescent="0.25">
      <c r="A250" s="200" t="s">
        <v>1323</v>
      </c>
    </row>
    <row r="251" spans="1:4" ht="15.95" customHeight="1" x14ac:dyDescent="0.25">
      <c r="A251" s="200" t="s">
        <v>1325</v>
      </c>
    </row>
    <row r="252" spans="1:4" ht="15.95" customHeight="1" x14ac:dyDescent="0.25">
      <c r="A252" s="200" t="s">
        <v>1328</v>
      </c>
    </row>
    <row r="253" spans="1:4" ht="15.95" customHeight="1" x14ac:dyDescent="0.25">
      <c r="A253" s="200" t="s">
        <v>1329</v>
      </c>
    </row>
    <row r="254" spans="1:4" ht="15.95" customHeight="1" thickBot="1" x14ac:dyDescent="0.3">
      <c r="A254" s="200" t="s">
        <v>1330</v>
      </c>
    </row>
    <row r="255" spans="1:4" ht="15.95" customHeight="1" thickBot="1" x14ac:dyDescent="0.3">
      <c r="A255" s="133" t="s">
        <v>1331</v>
      </c>
      <c r="B255" s="136" t="s">
        <v>374</v>
      </c>
      <c r="C255" s="134">
        <f>DATE(2020,3,7)</f>
        <v>43897</v>
      </c>
      <c r="D255" s="135" t="s">
        <v>406</v>
      </c>
    </row>
    <row r="256" spans="1:4" ht="15.95" customHeight="1" x14ac:dyDescent="0.25">
      <c r="A256" s="200" t="s">
        <v>1333</v>
      </c>
    </row>
    <row r="257" spans="1:4" ht="15.95" customHeight="1" thickBot="1" x14ac:dyDescent="0.3">
      <c r="A257" s="200" t="s">
        <v>1332</v>
      </c>
    </row>
    <row r="258" spans="1:4" ht="15.95" customHeight="1" thickBot="1" x14ac:dyDescent="0.3">
      <c r="A258" s="133" t="s">
        <v>1334</v>
      </c>
      <c r="B258" s="136" t="s">
        <v>374</v>
      </c>
      <c r="C258" s="134">
        <f>DATE(2020,3,9)</f>
        <v>43899</v>
      </c>
      <c r="D258" s="135" t="s">
        <v>406</v>
      </c>
    </row>
    <row r="259" spans="1:4" ht="15.95" customHeight="1" x14ac:dyDescent="0.25">
      <c r="A259" s="200" t="s">
        <v>1335</v>
      </c>
    </row>
    <row r="260" spans="1:4" ht="15.95" customHeight="1" thickBot="1" x14ac:dyDescent="0.3">
      <c r="A260" s="200" t="s">
        <v>1336</v>
      </c>
      <c r="B260" s="200" t="s">
        <v>1337</v>
      </c>
    </row>
    <row r="261" spans="1:4" ht="15.95" customHeight="1" thickBot="1" x14ac:dyDescent="0.3">
      <c r="A261" s="133" t="s">
        <v>1338</v>
      </c>
      <c r="B261" s="136" t="s">
        <v>374</v>
      </c>
      <c r="C261" s="134">
        <f>DATE(2020,3,12)</f>
        <v>43902</v>
      </c>
      <c r="D261" s="135" t="s">
        <v>406</v>
      </c>
    </row>
    <row r="262" spans="1:4" ht="15.95" customHeight="1" x14ac:dyDescent="0.25">
      <c r="A262" s="200" t="s">
        <v>947</v>
      </c>
    </row>
    <row r="263" spans="1:4" ht="15.95" customHeight="1" x14ac:dyDescent="0.25">
      <c r="A263" s="200" t="s">
        <v>1339</v>
      </c>
      <c r="B263" s="200" t="s">
        <v>1340</v>
      </c>
    </row>
    <row r="264" spans="1:4" ht="30" customHeight="1" x14ac:dyDescent="0.25">
      <c r="A264" s="132" t="s">
        <v>370</v>
      </c>
      <c r="B264" s="132"/>
    </row>
    <row r="265" spans="1:4" ht="30" customHeight="1" thickBot="1" x14ac:dyDescent="0.3">
      <c r="A265" s="132" t="s">
        <v>1342</v>
      </c>
      <c r="B265" s="132"/>
    </row>
    <row r="266" spans="1:4" ht="15.95" customHeight="1" thickBot="1" x14ac:dyDescent="0.3">
      <c r="A266" s="133" t="s">
        <v>1343</v>
      </c>
      <c r="B266" s="136" t="s">
        <v>374</v>
      </c>
      <c r="C266" s="134">
        <f>DATE(2020,4,3)</f>
        <v>43924</v>
      </c>
      <c r="D266" s="135" t="s">
        <v>1341</v>
      </c>
    </row>
    <row r="267" spans="1:4" ht="15.95" customHeight="1" x14ac:dyDescent="0.25">
      <c r="A267" s="200" t="s">
        <v>938</v>
      </c>
    </row>
    <row r="268" spans="1:4" ht="15.95" customHeight="1" thickBot="1" x14ac:dyDescent="0.3">
      <c r="A268" s="200" t="s">
        <v>1360</v>
      </c>
    </row>
    <row r="269" spans="1:4" ht="15.95" customHeight="1" thickBot="1" x14ac:dyDescent="0.3">
      <c r="A269" s="133" t="s">
        <v>1426</v>
      </c>
      <c r="B269" s="136" t="s">
        <v>374</v>
      </c>
      <c r="C269" s="134">
        <f>DATE(2020,4,6)</f>
        <v>43927</v>
      </c>
      <c r="D269" s="135" t="s">
        <v>1427</v>
      </c>
    </row>
    <row r="270" spans="1:4" ht="15.95" customHeight="1" x14ac:dyDescent="0.25">
      <c r="A270" s="200" t="s">
        <v>959</v>
      </c>
    </row>
    <row r="271" spans="1:4" ht="15.95" customHeight="1" thickBot="1" x14ac:dyDescent="0.3">
      <c r="A271" s="200" t="s">
        <v>1428</v>
      </c>
    </row>
    <row r="272" spans="1:4" ht="15.95" customHeight="1" thickBot="1" x14ac:dyDescent="0.3">
      <c r="A272" s="133" t="s">
        <v>1458</v>
      </c>
      <c r="B272" s="136" t="s">
        <v>374</v>
      </c>
      <c r="C272" s="134">
        <f>DATE(2020,4,10)</f>
        <v>43931</v>
      </c>
      <c r="D272" s="135" t="s">
        <v>509</v>
      </c>
    </row>
    <row r="273" spans="1:4" ht="15.95" customHeight="1" x14ac:dyDescent="0.25">
      <c r="A273" s="200" t="s">
        <v>932</v>
      </c>
    </row>
    <row r="274" spans="1:4" ht="15.95" customHeight="1" thickBot="1" x14ac:dyDescent="0.3">
      <c r="A274" s="200" t="s">
        <v>1533</v>
      </c>
      <c r="B274" s="200" t="s">
        <v>1460</v>
      </c>
    </row>
    <row r="275" spans="1:4" ht="15.95" customHeight="1" thickBot="1" x14ac:dyDescent="0.3">
      <c r="A275" s="133" t="s">
        <v>1538</v>
      </c>
      <c r="B275" s="136" t="s">
        <v>374</v>
      </c>
      <c r="C275" s="134">
        <f>DATE(2020,4,14)</f>
        <v>43935</v>
      </c>
      <c r="D275" s="135" t="s">
        <v>509</v>
      </c>
    </row>
    <row r="276" spans="1:4" ht="15.95" customHeight="1" x14ac:dyDescent="0.25">
      <c r="A276" s="200" t="s">
        <v>1545</v>
      </c>
    </row>
    <row r="277" spans="1:4" ht="15.95" customHeight="1" x14ac:dyDescent="0.25">
      <c r="A277" s="200" t="s">
        <v>1552</v>
      </c>
      <c r="B277" s="200" t="s">
        <v>1554</v>
      </c>
    </row>
    <row r="278" spans="1:4" ht="15.95" customHeight="1" x14ac:dyDescent="0.25">
      <c r="A278" s="200" t="s">
        <v>1546</v>
      </c>
    </row>
    <row r="279" spans="1:4" ht="15.95" customHeight="1" x14ac:dyDescent="0.25">
      <c r="A279" s="200" t="s">
        <v>1539</v>
      </c>
      <c r="B279" s="200" t="s">
        <v>1220</v>
      </c>
    </row>
    <row r="280" spans="1:4" ht="15.95" customHeight="1" thickBot="1" x14ac:dyDescent="0.3">
      <c r="A280" s="200" t="s">
        <v>1553</v>
      </c>
      <c r="B280" s="200"/>
    </row>
    <row r="281" spans="1:4" ht="15.95" customHeight="1" thickBot="1" x14ac:dyDescent="0.3">
      <c r="A281" s="133" t="s">
        <v>1555</v>
      </c>
      <c r="B281" s="136" t="s">
        <v>374</v>
      </c>
      <c r="C281" s="134">
        <f>DATE(2020,4,16)</f>
        <v>43937</v>
      </c>
      <c r="D281" s="135" t="s">
        <v>509</v>
      </c>
    </row>
    <row r="282" spans="1:4" ht="15.95" customHeight="1" x14ac:dyDescent="0.25">
      <c r="A282" s="200" t="s">
        <v>1560</v>
      </c>
    </row>
    <row r="283" spans="1:4" ht="15.95" customHeight="1" thickBot="1" x14ac:dyDescent="0.3">
      <c r="A283" s="200" t="s">
        <v>1558</v>
      </c>
      <c r="B283" s="200" t="s">
        <v>1220</v>
      </c>
    </row>
    <row r="284" spans="1:4" ht="15.95" customHeight="1" thickBot="1" x14ac:dyDescent="0.3">
      <c r="A284" s="133" t="s">
        <v>1561</v>
      </c>
      <c r="B284" s="136" t="s">
        <v>374</v>
      </c>
      <c r="C284" s="134">
        <f>DATE(2020,4,16)</f>
        <v>43937</v>
      </c>
      <c r="D284" s="135" t="s">
        <v>371</v>
      </c>
    </row>
    <row r="285" spans="1:4" ht="15.95" customHeight="1" x14ac:dyDescent="0.25">
      <c r="A285" s="200" t="s">
        <v>938</v>
      </c>
    </row>
    <row r="286" spans="1:4" ht="15.95" customHeight="1" thickBot="1" x14ac:dyDescent="0.3">
      <c r="A286" s="200" t="s">
        <v>1563</v>
      </c>
    </row>
    <row r="287" spans="1:4" ht="15.95" customHeight="1" thickBot="1" x14ac:dyDescent="0.3">
      <c r="A287" s="133" t="s">
        <v>1565</v>
      </c>
      <c r="B287" s="136" t="s">
        <v>374</v>
      </c>
      <c r="C287" s="134">
        <f>DATE(2020,4,28)</f>
        <v>43949</v>
      </c>
      <c r="D287" s="135" t="s">
        <v>509</v>
      </c>
    </row>
    <row r="288" spans="1:4" ht="15.95" customHeight="1" x14ac:dyDescent="0.25">
      <c r="A288" s="200" t="s">
        <v>1566</v>
      </c>
    </row>
    <row r="289" spans="1:4" ht="15.95" customHeight="1" x14ac:dyDescent="0.25">
      <c r="A289" s="200" t="s">
        <v>1568</v>
      </c>
    </row>
    <row r="290" spans="1:4" ht="15.95" customHeight="1" x14ac:dyDescent="0.25">
      <c r="A290" s="200" t="s">
        <v>1569</v>
      </c>
    </row>
    <row r="291" spans="1:4" ht="15.95" customHeight="1" thickBot="1" x14ac:dyDescent="0.3">
      <c r="A291" s="200" t="s">
        <v>1570</v>
      </c>
    </row>
    <row r="292" spans="1:4" ht="15.95" customHeight="1" thickBot="1" x14ac:dyDescent="0.3">
      <c r="A292" s="133" t="s">
        <v>1571</v>
      </c>
      <c r="B292" s="136" t="s">
        <v>374</v>
      </c>
      <c r="C292" s="134">
        <f>DATE(2020,5,8)</f>
        <v>43959</v>
      </c>
      <c r="D292" s="135" t="s">
        <v>509</v>
      </c>
    </row>
    <row r="293" spans="1:4" ht="15.95" customHeight="1" x14ac:dyDescent="0.25">
      <c r="A293" s="200" t="s">
        <v>938</v>
      </c>
    </row>
    <row r="294" spans="1:4" ht="15.95" customHeight="1" thickBot="1" x14ac:dyDescent="0.3">
      <c r="A294" s="200" t="s">
        <v>1580</v>
      </c>
      <c r="B294" s="200" t="s">
        <v>1577</v>
      </c>
    </row>
    <row r="295" spans="1:4" ht="15.95" customHeight="1" thickBot="1" x14ac:dyDescent="0.3">
      <c r="A295" s="133" t="s">
        <v>1581</v>
      </c>
      <c r="B295" s="136" t="s">
        <v>374</v>
      </c>
      <c r="C295" s="134">
        <f>DATE(2020,5,13)</f>
        <v>43964</v>
      </c>
      <c r="D295" s="135" t="s">
        <v>509</v>
      </c>
    </row>
    <row r="296" spans="1:4" ht="15.95" customHeight="1" x14ac:dyDescent="0.25">
      <c r="A296" s="200" t="s">
        <v>1582</v>
      </c>
    </row>
    <row r="297" spans="1:4" ht="15.95" customHeight="1" x14ac:dyDescent="0.25">
      <c r="A297" s="200" t="s">
        <v>1585</v>
      </c>
      <c r="B297" s="200" t="s">
        <v>1577</v>
      </c>
    </row>
    <row r="298" spans="1:4" ht="15.95" customHeight="1" x14ac:dyDescent="0.25">
      <c r="A298" s="200" t="s">
        <v>1586</v>
      </c>
    </row>
    <row r="299" spans="1:4" ht="15.95" customHeight="1" x14ac:dyDescent="0.25">
      <c r="A299" s="200" t="s">
        <v>1583</v>
      </c>
    </row>
    <row r="300" spans="1:4" ht="15.95" customHeight="1" x14ac:dyDescent="0.25">
      <c r="A300" s="200" t="s">
        <v>1587</v>
      </c>
    </row>
    <row r="301" spans="1:4" ht="15.95" customHeight="1" x14ac:dyDescent="0.25">
      <c r="A301" s="200" t="s">
        <v>1588</v>
      </c>
    </row>
    <row r="302" spans="1:4" ht="15.95" customHeight="1" thickBot="1" x14ac:dyDescent="0.3">
      <c r="A302" s="200" t="s">
        <v>1584</v>
      </c>
    </row>
    <row r="303" spans="1:4" ht="15.95" customHeight="1" thickBot="1" x14ac:dyDescent="0.3">
      <c r="A303" s="133" t="s">
        <v>1589</v>
      </c>
      <c r="B303" s="136" t="s">
        <v>374</v>
      </c>
      <c r="C303" s="134">
        <f>DATE(2020,5,14)</f>
        <v>43965</v>
      </c>
      <c r="D303" s="135" t="s">
        <v>509</v>
      </c>
    </row>
    <row r="304" spans="1:4" ht="15.95" customHeight="1" x14ac:dyDescent="0.25">
      <c r="A304" s="200" t="s">
        <v>1590</v>
      </c>
    </row>
    <row r="305" spans="1:4" ht="15.95" customHeight="1" thickBot="1" x14ac:dyDescent="0.3">
      <c r="A305" s="200" t="s">
        <v>1591</v>
      </c>
    </row>
    <row r="306" spans="1:4" ht="15.95" customHeight="1" thickBot="1" x14ac:dyDescent="0.3">
      <c r="A306" s="133" t="s">
        <v>1600</v>
      </c>
      <c r="B306" s="136" t="s">
        <v>374</v>
      </c>
      <c r="C306" s="134">
        <f>DATE(2020,5,16)</f>
        <v>43967</v>
      </c>
      <c r="D306" s="135" t="s">
        <v>1045</v>
      </c>
    </row>
    <row r="307" spans="1:4" ht="15.95" customHeight="1" x14ac:dyDescent="0.25">
      <c r="A307" s="200" t="s">
        <v>1597</v>
      </c>
    </row>
    <row r="308" spans="1:4" ht="15.95" customHeight="1" thickBot="1" x14ac:dyDescent="0.3">
      <c r="A308" s="200" t="s">
        <v>1599</v>
      </c>
      <c r="B308" s="200" t="s">
        <v>1610</v>
      </c>
    </row>
    <row r="309" spans="1:4" ht="15.95" customHeight="1" thickBot="1" x14ac:dyDescent="0.3">
      <c r="A309" s="133" t="s">
        <v>1603</v>
      </c>
      <c r="B309" s="136" t="s">
        <v>374</v>
      </c>
      <c r="C309" s="134">
        <f>DATE(2020,5,29)</f>
        <v>43980</v>
      </c>
      <c r="D309" s="135" t="s">
        <v>1611</v>
      </c>
    </row>
    <row r="310" spans="1:4" ht="15.95" customHeight="1" x14ac:dyDescent="0.25">
      <c r="A310" s="200" t="s">
        <v>1604</v>
      </c>
    </row>
    <row r="311" spans="1:4" ht="15.95" customHeight="1" thickBot="1" x14ac:dyDescent="0.3">
      <c r="A311" s="200" t="s">
        <v>1609</v>
      </c>
      <c r="B311" s="200" t="s">
        <v>1220</v>
      </c>
    </row>
    <row r="312" spans="1:4" ht="15.95" customHeight="1" thickBot="1" x14ac:dyDescent="0.3">
      <c r="A312" s="133" t="s">
        <v>1612</v>
      </c>
      <c r="B312" s="136" t="s">
        <v>374</v>
      </c>
      <c r="C312" s="134">
        <f>DATE(2020,6,3)</f>
        <v>43985</v>
      </c>
      <c r="D312" s="135" t="s">
        <v>509</v>
      </c>
    </row>
    <row r="313" spans="1:4" ht="15.95" customHeight="1" x14ac:dyDescent="0.25">
      <c r="A313" s="200" t="s">
        <v>1613</v>
      </c>
    </row>
    <row r="314" spans="1:4" ht="15.95" customHeight="1" thickBot="1" x14ac:dyDescent="0.3">
      <c r="A314" s="200" t="s">
        <v>1621</v>
      </c>
      <c r="B314" s="200" t="s">
        <v>1220</v>
      </c>
    </row>
    <row r="315" spans="1:4" ht="15.95" customHeight="1" thickBot="1" x14ac:dyDescent="0.3">
      <c r="A315" s="133" t="s">
        <v>1623</v>
      </c>
      <c r="B315" s="136" t="s">
        <v>374</v>
      </c>
      <c r="C315" s="134">
        <f>DATE(2020,6,4)</f>
        <v>43986</v>
      </c>
      <c r="D315" s="135" t="s">
        <v>406</v>
      </c>
    </row>
    <row r="316" spans="1:4" ht="15.95" customHeight="1" x14ac:dyDescent="0.25">
      <c r="A316" s="200" t="s">
        <v>1624</v>
      </c>
      <c r="B316" s="200" t="s">
        <v>1629</v>
      </c>
    </row>
    <row r="317" spans="1:4" ht="15.95" customHeight="1" x14ac:dyDescent="0.25">
      <c r="A317" s="200" t="s">
        <v>1625</v>
      </c>
    </row>
    <row r="318" spans="1:4" ht="30" customHeight="1" x14ac:dyDescent="0.25">
      <c r="A318" s="132" t="s">
        <v>370</v>
      </c>
      <c r="B318" s="132"/>
    </row>
    <row r="319" spans="1:4" ht="30" customHeight="1" thickBot="1" x14ac:dyDescent="0.3">
      <c r="A319" s="132" t="s">
        <v>1627</v>
      </c>
      <c r="B319" s="132"/>
    </row>
    <row r="320" spans="1:4" ht="15.75" customHeight="1" thickBot="1" x14ac:dyDescent="0.3">
      <c r="A320" s="133" t="s">
        <v>1626</v>
      </c>
      <c r="B320" s="136" t="s">
        <v>374</v>
      </c>
      <c r="C320" s="134">
        <f>DATE(2020,6,8)</f>
        <v>43990</v>
      </c>
      <c r="D320" s="135" t="s">
        <v>509</v>
      </c>
    </row>
    <row r="321" spans="1:4" ht="15.95" customHeight="1" x14ac:dyDescent="0.25">
      <c r="A321" s="200" t="s">
        <v>932</v>
      </c>
    </row>
    <row r="322" spans="1:4" ht="15.95" customHeight="1" x14ac:dyDescent="0.25">
      <c r="A322" s="200" t="s">
        <v>1636</v>
      </c>
      <c r="B322" s="200" t="s">
        <v>1629</v>
      </c>
    </row>
    <row r="323" spans="1:4" ht="15.95" customHeight="1" x14ac:dyDescent="0.25">
      <c r="A323" s="200" t="s">
        <v>1635</v>
      </c>
    </row>
    <row r="324" spans="1:4" ht="15.95" customHeight="1" thickBot="1" x14ac:dyDescent="0.3">
      <c r="A324" s="200" t="s">
        <v>1637</v>
      </c>
      <c r="B324" s="200" t="s">
        <v>1577</v>
      </c>
    </row>
    <row r="325" spans="1:4" ht="15.75" customHeight="1" thickBot="1" x14ac:dyDescent="0.3">
      <c r="A325" s="133" t="s">
        <v>1638</v>
      </c>
      <c r="B325" s="136" t="s">
        <v>374</v>
      </c>
      <c r="C325" s="134">
        <f>DATE(2020,6,12)</f>
        <v>43994</v>
      </c>
      <c r="D325" s="135" t="s">
        <v>509</v>
      </c>
    </row>
    <row r="326" spans="1:4" ht="15.95" customHeight="1" x14ac:dyDescent="0.25">
      <c r="A326" s="200" t="s">
        <v>1639</v>
      </c>
    </row>
    <row r="327" spans="1:4" ht="15.95" customHeight="1" thickBot="1" x14ac:dyDescent="0.3">
      <c r="A327" s="200" t="s">
        <v>1640</v>
      </c>
    </row>
    <row r="328" spans="1:4" ht="15.75" customHeight="1" thickBot="1" x14ac:dyDescent="0.3">
      <c r="A328" s="133" t="s">
        <v>1649</v>
      </c>
      <c r="B328" s="136" t="s">
        <v>374</v>
      </c>
      <c r="C328" s="134">
        <f>DATE(2020,6,16)</f>
        <v>43998</v>
      </c>
      <c r="D328" s="135" t="s">
        <v>509</v>
      </c>
    </row>
    <row r="329" spans="1:4" ht="15.95" customHeight="1" x14ac:dyDescent="0.25">
      <c r="A329" s="200" t="s">
        <v>1590</v>
      </c>
    </row>
    <row r="330" spans="1:4" ht="15.95" customHeight="1" x14ac:dyDescent="0.25">
      <c r="A330" s="200" t="s">
        <v>1647</v>
      </c>
    </row>
    <row r="331" spans="1:4" ht="15.95" customHeight="1" x14ac:dyDescent="0.25">
      <c r="A331" s="200" t="s">
        <v>938</v>
      </c>
    </row>
    <row r="332" spans="1:4" ht="15.95" customHeight="1" x14ac:dyDescent="0.25">
      <c r="A332" s="200" t="s">
        <v>1646</v>
      </c>
      <c r="B332" s="200" t="s">
        <v>1577</v>
      </c>
    </row>
    <row r="333" spans="1:4" ht="15.95" customHeight="1" thickBot="1" x14ac:dyDescent="0.3">
      <c r="A333" s="200" t="s">
        <v>1648</v>
      </c>
    </row>
    <row r="334" spans="1:4" ht="15.75" customHeight="1" thickBot="1" x14ac:dyDescent="0.3">
      <c r="A334" s="133" t="s">
        <v>1652</v>
      </c>
      <c r="B334" s="136" t="s">
        <v>374</v>
      </c>
      <c r="C334" s="134">
        <f>DATE(2020,6,17)</f>
        <v>43999</v>
      </c>
      <c r="D334" s="135" t="s">
        <v>509</v>
      </c>
    </row>
    <row r="335" spans="1:4" ht="15.95" customHeight="1" x14ac:dyDescent="0.25">
      <c r="A335" s="200" t="s">
        <v>1653</v>
      </c>
    </row>
    <row r="336" spans="1:4" ht="15.95" customHeight="1" thickBot="1" x14ac:dyDescent="0.3">
      <c r="A336" s="200" t="s">
        <v>1654</v>
      </c>
    </row>
    <row r="337" spans="1:4" ht="15.75" customHeight="1" thickBot="1" x14ac:dyDescent="0.3">
      <c r="A337" s="133" t="s">
        <v>1655</v>
      </c>
      <c r="B337" s="136" t="s">
        <v>374</v>
      </c>
      <c r="C337" s="134">
        <f>DATE(2020,6,22)</f>
        <v>44004</v>
      </c>
      <c r="D337" s="135" t="s">
        <v>509</v>
      </c>
    </row>
    <row r="338" spans="1:4" ht="15.95" customHeight="1" x14ac:dyDescent="0.25">
      <c r="A338" s="200" t="s">
        <v>932</v>
      </c>
    </row>
    <row r="339" spans="1:4" ht="15.95" customHeight="1" thickBot="1" x14ac:dyDescent="0.3">
      <c r="A339" s="200" t="s">
        <v>1656</v>
      </c>
    </row>
    <row r="340" spans="1:4" ht="15.75" customHeight="1" thickBot="1" x14ac:dyDescent="0.3">
      <c r="A340" s="133" t="s">
        <v>1657</v>
      </c>
      <c r="B340" s="136" t="s">
        <v>374</v>
      </c>
      <c r="C340" s="134">
        <f>DATE(2020,6,29)</f>
        <v>44011</v>
      </c>
      <c r="D340" s="135" t="s">
        <v>509</v>
      </c>
    </row>
    <row r="341" spans="1:4" ht="15.95" customHeight="1" x14ac:dyDescent="0.25">
      <c r="A341" s="200" t="s">
        <v>932</v>
      </c>
    </row>
    <row r="342" spans="1:4" ht="15.95" customHeight="1" thickBot="1" x14ac:dyDescent="0.3">
      <c r="A342" s="200" t="s">
        <v>1658</v>
      </c>
    </row>
    <row r="343" spans="1:4" ht="15.75" customHeight="1" thickBot="1" x14ac:dyDescent="0.3">
      <c r="A343" s="133" t="s">
        <v>1666</v>
      </c>
      <c r="B343" s="136" t="s">
        <v>374</v>
      </c>
      <c r="C343" s="134">
        <f>DATE(2020,7,3)</f>
        <v>44015</v>
      </c>
      <c r="D343" s="135" t="s">
        <v>509</v>
      </c>
    </row>
    <row r="344" spans="1:4" ht="15.95" customHeight="1" x14ac:dyDescent="0.25">
      <c r="A344" s="200" t="s">
        <v>932</v>
      </c>
    </row>
    <row r="345" spans="1:4" ht="15.95" customHeight="1" thickBot="1" x14ac:dyDescent="0.3">
      <c r="A345" s="200" t="s">
        <v>1667</v>
      </c>
    </row>
    <row r="346" spans="1:4" ht="15.75" customHeight="1" thickBot="1" x14ac:dyDescent="0.3">
      <c r="A346" s="133" t="s">
        <v>1672</v>
      </c>
      <c r="B346" s="136" t="s">
        <v>374</v>
      </c>
      <c r="C346" s="134">
        <f>DATE(2020,7,21)</f>
        <v>44033</v>
      </c>
      <c r="D346" s="135" t="s">
        <v>509</v>
      </c>
    </row>
    <row r="347" spans="1:4" ht="15.95" customHeight="1" x14ac:dyDescent="0.25">
      <c r="A347" s="200" t="s">
        <v>938</v>
      </c>
    </row>
    <row r="348" spans="1:4" ht="15.95" customHeight="1" thickBot="1" x14ac:dyDescent="0.3">
      <c r="A348" s="200" t="s">
        <v>1674</v>
      </c>
      <c r="B348" s="200" t="s">
        <v>1577</v>
      </c>
    </row>
    <row r="349" spans="1:4" ht="15.75" customHeight="1" thickBot="1" x14ac:dyDescent="0.3">
      <c r="A349" s="133" t="s">
        <v>1676</v>
      </c>
      <c r="B349" s="136" t="s">
        <v>374</v>
      </c>
      <c r="C349" s="134">
        <f>DATE(2020,7,22)</f>
        <v>44034</v>
      </c>
      <c r="D349" s="135" t="s">
        <v>1677</v>
      </c>
    </row>
    <row r="350" spans="1:4" ht="15.95" customHeight="1" x14ac:dyDescent="0.25">
      <c r="A350" s="200" t="s">
        <v>932</v>
      </c>
    </row>
    <row r="351" spans="1:4" ht="15.75" customHeight="1" thickBot="1" x14ac:dyDescent="0.3">
      <c r="A351" s="200" t="s">
        <v>1675</v>
      </c>
    </row>
    <row r="352" spans="1:4" ht="15.75" customHeight="1" thickBot="1" x14ac:dyDescent="0.3">
      <c r="A352" s="133" t="s">
        <v>1685</v>
      </c>
      <c r="B352" s="136" t="s">
        <v>374</v>
      </c>
      <c r="C352" s="134">
        <f>DATE(2020,7,22)</f>
        <v>44034</v>
      </c>
      <c r="D352" s="135" t="s">
        <v>1677</v>
      </c>
    </row>
    <row r="353" spans="1:4" ht="15.95" customHeight="1" x14ac:dyDescent="0.25">
      <c r="A353" s="200" t="s">
        <v>1686</v>
      </c>
    </row>
    <row r="354" spans="1:4" ht="15.95" customHeight="1" x14ac:dyDescent="0.25">
      <c r="A354" s="200" t="s">
        <v>1689</v>
      </c>
    </row>
    <row r="355" spans="1:4" ht="15.95" customHeight="1" thickBot="1" x14ac:dyDescent="0.3">
      <c r="A355" s="200" t="s">
        <v>1690</v>
      </c>
    </row>
    <row r="356" spans="1:4" ht="15.75" customHeight="1" thickBot="1" x14ac:dyDescent="0.3">
      <c r="A356" s="133" t="s">
        <v>1691</v>
      </c>
      <c r="B356" s="136" t="s">
        <v>374</v>
      </c>
      <c r="C356" s="134">
        <f>DATE(2020,7,27)</f>
        <v>44039</v>
      </c>
      <c r="D356" s="135" t="s">
        <v>1677</v>
      </c>
    </row>
    <row r="357" spans="1:4" ht="15.95" customHeight="1" x14ac:dyDescent="0.25">
      <c r="A357" s="200" t="s">
        <v>938</v>
      </c>
    </row>
    <row r="358" spans="1:4" ht="15.95" customHeight="1" thickBot="1" x14ac:dyDescent="0.3">
      <c r="A358" s="349" t="s">
        <v>1692</v>
      </c>
    </row>
    <row r="359" spans="1:4" ht="15.75" customHeight="1" thickBot="1" x14ac:dyDescent="0.3">
      <c r="A359" s="133" t="s">
        <v>1693</v>
      </c>
      <c r="B359" s="136" t="s">
        <v>374</v>
      </c>
      <c r="C359" s="134">
        <f>DATE(2020,7,31)</f>
        <v>44043</v>
      </c>
      <c r="D359" s="135" t="s">
        <v>509</v>
      </c>
    </row>
    <row r="360" spans="1:4" ht="15.95" customHeight="1" x14ac:dyDescent="0.25">
      <c r="A360" s="200" t="s">
        <v>932</v>
      </c>
    </row>
    <row r="361" spans="1:4" ht="15.75" customHeight="1" x14ac:dyDescent="0.25">
      <c r="A361" s="200" t="s">
        <v>1694</v>
      </c>
    </row>
    <row r="362" spans="1:4" ht="15.95" customHeight="1" x14ac:dyDescent="0.25">
      <c r="A362" s="200" t="s">
        <v>1695</v>
      </c>
    </row>
    <row r="363" spans="1:4" ht="15.95" customHeight="1" x14ac:dyDescent="0.25">
      <c r="A363" s="200" t="s">
        <v>1696</v>
      </c>
    </row>
    <row r="364" spans="1:4" ht="30" customHeight="1" x14ac:dyDescent="0.25">
      <c r="A364" s="132" t="s">
        <v>370</v>
      </c>
      <c r="B364" s="132"/>
    </row>
    <row r="365" spans="1:4" ht="30" customHeight="1" thickBot="1" x14ac:dyDescent="0.3">
      <c r="A365" s="132" t="s">
        <v>1712</v>
      </c>
      <c r="B365" s="132"/>
    </row>
    <row r="366" spans="1:4" ht="15.75" customHeight="1" thickBot="1" x14ac:dyDescent="0.3">
      <c r="A366" s="133" t="s">
        <v>1713</v>
      </c>
      <c r="B366" s="136" t="s">
        <v>374</v>
      </c>
      <c r="C366" s="134">
        <f>DATE(2020,8,1)</f>
        <v>44044</v>
      </c>
      <c r="D366" s="135" t="s">
        <v>1714</v>
      </c>
    </row>
    <row r="367" spans="1:4" ht="15.95" customHeight="1" x14ac:dyDescent="0.25">
      <c r="A367" s="200" t="s">
        <v>1697</v>
      </c>
    </row>
    <row r="368" spans="1:4" ht="15.95" customHeight="1" thickBot="1" x14ac:dyDescent="0.3">
      <c r="A368" s="200" t="s">
        <v>1715</v>
      </c>
      <c r="B368" s="200" t="s">
        <v>1711</v>
      </c>
    </row>
    <row r="369" spans="1:4" ht="15.75" customHeight="1" thickBot="1" x14ac:dyDescent="0.3">
      <c r="A369" s="133" t="s">
        <v>1716</v>
      </c>
      <c r="B369" s="136" t="s">
        <v>374</v>
      </c>
      <c r="C369" s="134">
        <f>DATE(2020,8,5)</f>
        <v>44048</v>
      </c>
      <c r="D369" s="135" t="s">
        <v>1677</v>
      </c>
    </row>
    <row r="370" spans="1:4" ht="15.95" customHeight="1" x14ac:dyDescent="0.25">
      <c r="A370" s="200" t="s">
        <v>938</v>
      </c>
    </row>
    <row r="371" spans="1:4" ht="15.95" customHeight="1" x14ac:dyDescent="0.25">
      <c r="A371" s="200" t="s">
        <v>1719</v>
      </c>
      <c r="B371" s="200" t="s">
        <v>1577</v>
      </c>
    </row>
    <row r="372" spans="1:4" ht="15.95" customHeight="1" x14ac:dyDescent="0.25">
      <c r="A372" s="200" t="s">
        <v>947</v>
      </c>
    </row>
    <row r="373" spans="1:4" ht="15.95" customHeight="1" thickBot="1" x14ac:dyDescent="0.3">
      <c r="A373" s="200" t="s">
        <v>1722</v>
      </c>
      <c r="B373" s="200" t="s">
        <v>1577</v>
      </c>
    </row>
    <row r="374" spans="1:4" ht="15.75" customHeight="1" thickBot="1" x14ac:dyDescent="0.3">
      <c r="A374" s="133" t="s">
        <v>1846</v>
      </c>
      <c r="B374" s="136" t="s">
        <v>374</v>
      </c>
      <c r="C374" s="134">
        <f>DATE(2020,8,6)</f>
        <v>44049</v>
      </c>
      <c r="D374" s="135" t="s">
        <v>1677</v>
      </c>
    </row>
    <row r="375" spans="1:4" ht="15.95" customHeight="1" x14ac:dyDescent="0.25">
      <c r="A375" s="200" t="s">
        <v>1847</v>
      </c>
    </row>
    <row r="376" spans="1:4" ht="15.95" customHeight="1" x14ac:dyDescent="0.25">
      <c r="A376" s="200" t="s">
        <v>1848</v>
      </c>
      <c r="B376" s="200" t="s">
        <v>1577</v>
      </c>
    </row>
    <row r="377" spans="1:4" ht="15.95" customHeight="1" thickBot="1" x14ac:dyDescent="0.3">
      <c r="A377" s="200" t="s">
        <v>1849</v>
      </c>
      <c r="B377" s="200" t="s">
        <v>1850</v>
      </c>
    </row>
    <row r="378" spans="1:4" ht="15.75" customHeight="1" thickBot="1" x14ac:dyDescent="0.3">
      <c r="A378" s="133" t="s">
        <v>1851</v>
      </c>
      <c r="B378" s="136" t="s">
        <v>374</v>
      </c>
      <c r="C378" s="134">
        <f>DATE(2020,8,6)</f>
        <v>44049</v>
      </c>
      <c r="D378" s="135" t="s">
        <v>1677</v>
      </c>
    </row>
    <row r="379" spans="1:4" ht="15.95" customHeight="1" x14ac:dyDescent="0.25">
      <c r="A379" s="200" t="s">
        <v>959</v>
      </c>
    </row>
    <row r="380" spans="1:4" ht="15.95" customHeight="1" x14ac:dyDescent="0.25">
      <c r="A380" s="200" t="s">
        <v>1852</v>
      </c>
      <c r="B380" s="200" t="s">
        <v>1629</v>
      </c>
    </row>
    <row r="381" spans="1:4" ht="15.95" customHeight="1" x14ac:dyDescent="0.25">
      <c r="A381" s="200" t="s">
        <v>947</v>
      </c>
    </row>
    <row r="382" spans="1:4" ht="15.95" customHeight="1" thickBot="1" x14ac:dyDescent="0.3">
      <c r="A382" s="200" t="s">
        <v>1853</v>
      </c>
      <c r="B382" s="200" t="s">
        <v>1577</v>
      </c>
    </row>
    <row r="383" spans="1:4" ht="15.75" customHeight="1" thickBot="1" x14ac:dyDescent="0.3">
      <c r="A383" s="133" t="s">
        <v>1855</v>
      </c>
      <c r="B383" s="136" t="s">
        <v>374</v>
      </c>
      <c r="C383" s="134">
        <f>DATE(2020,8,8)</f>
        <v>44051</v>
      </c>
      <c r="D383" s="135" t="s">
        <v>1677</v>
      </c>
    </row>
    <row r="384" spans="1:4" ht="15.95" customHeight="1" x14ac:dyDescent="0.25">
      <c r="A384" s="200" t="s">
        <v>932</v>
      </c>
    </row>
    <row r="385" spans="1:4" ht="15.95" customHeight="1" thickBot="1" x14ac:dyDescent="0.3">
      <c r="A385" s="200" t="s">
        <v>1854</v>
      </c>
      <c r="B385" s="200" t="s">
        <v>1577</v>
      </c>
    </row>
    <row r="386" spans="1:4" ht="15.75" customHeight="1" thickBot="1" x14ac:dyDescent="0.3">
      <c r="A386" s="133" t="s">
        <v>1892</v>
      </c>
      <c r="B386" s="136" t="s">
        <v>374</v>
      </c>
      <c r="C386" s="134">
        <f>DATE(2020,8,10)</f>
        <v>44053</v>
      </c>
      <c r="D386" s="135" t="s">
        <v>509</v>
      </c>
    </row>
    <row r="387" spans="1:4" ht="15.95" customHeight="1" x14ac:dyDescent="0.25">
      <c r="A387" s="200" t="s">
        <v>932</v>
      </c>
    </row>
    <row r="388" spans="1:4" ht="71.25" customHeight="1" thickBot="1" x14ac:dyDescent="0.3">
      <c r="A388" s="340" t="s">
        <v>1893</v>
      </c>
      <c r="B388" s="200" t="s">
        <v>1629</v>
      </c>
    </row>
    <row r="389" spans="1:4" ht="15.75" customHeight="1" thickBot="1" x14ac:dyDescent="0.3">
      <c r="A389" s="133" t="s">
        <v>1902</v>
      </c>
      <c r="B389" s="136" t="s">
        <v>374</v>
      </c>
      <c r="C389" s="134">
        <f>DATE(2020,8,10)</f>
        <v>44053</v>
      </c>
      <c r="D389" s="135" t="s">
        <v>509</v>
      </c>
    </row>
    <row r="390" spans="1:4" ht="15.95" customHeight="1" x14ac:dyDescent="0.25">
      <c r="A390" s="200" t="s">
        <v>932</v>
      </c>
    </row>
    <row r="391" spans="1:4" ht="15.95" customHeight="1" x14ac:dyDescent="0.25">
      <c r="A391" s="200" t="s">
        <v>1910</v>
      </c>
      <c r="B391" s="200" t="s">
        <v>1629</v>
      </c>
    </row>
    <row r="392" spans="1:4" ht="15.95" customHeight="1" x14ac:dyDescent="0.25">
      <c r="A392" s="200" t="s">
        <v>1908</v>
      </c>
    </row>
    <row r="393" spans="1:4" ht="15.95" customHeight="1" thickBot="1" x14ac:dyDescent="0.3">
      <c r="A393" s="200" t="s">
        <v>1909</v>
      </c>
      <c r="B393" s="200" t="s">
        <v>1577</v>
      </c>
    </row>
    <row r="394" spans="1:4" ht="15.75" customHeight="1" thickBot="1" x14ac:dyDescent="0.3">
      <c r="A394" s="133" t="s">
        <v>1911</v>
      </c>
      <c r="B394" s="136" t="s">
        <v>374</v>
      </c>
      <c r="C394" s="134">
        <f>DATE(2020,8,11)</f>
        <v>44054</v>
      </c>
      <c r="D394" s="135" t="s">
        <v>1677</v>
      </c>
    </row>
    <row r="395" spans="1:4" ht="15.95" customHeight="1" x14ac:dyDescent="0.25">
      <c r="A395" s="200" t="s">
        <v>947</v>
      </c>
      <c r="B395" s="200" t="s">
        <v>1915</v>
      </c>
    </row>
    <row r="396" spans="1:4" ht="15.95" customHeight="1" thickBot="1" x14ac:dyDescent="0.3">
      <c r="A396" s="200" t="s">
        <v>1912</v>
      </c>
      <c r="B396" s="200" t="s">
        <v>1916</v>
      </c>
    </row>
    <row r="397" spans="1:4" ht="15.75" customHeight="1" thickBot="1" x14ac:dyDescent="0.3">
      <c r="A397" s="133" t="s">
        <v>1917</v>
      </c>
      <c r="B397" s="136" t="s">
        <v>374</v>
      </c>
      <c r="C397" s="134">
        <f>DATE(2020,8,11)</f>
        <v>44054</v>
      </c>
      <c r="D397" s="135" t="s">
        <v>1677</v>
      </c>
    </row>
    <row r="398" spans="1:4" ht="15.95" customHeight="1" x14ac:dyDescent="0.25">
      <c r="A398" s="200" t="s">
        <v>1918</v>
      </c>
    </row>
    <row r="399" spans="1:4" ht="15.95" customHeight="1" thickBot="1" x14ac:dyDescent="0.3">
      <c r="A399" s="200" t="s">
        <v>1925</v>
      </c>
      <c r="B399" s="200" t="s">
        <v>1577</v>
      </c>
    </row>
    <row r="400" spans="1:4" ht="15.75" customHeight="1" thickBot="1" x14ac:dyDescent="0.3">
      <c r="A400" s="133" t="s">
        <v>1926</v>
      </c>
      <c r="B400" s="136" t="s">
        <v>374</v>
      </c>
      <c r="C400" s="134">
        <f>DATE(2020,8,13)</f>
        <v>44056</v>
      </c>
      <c r="D400" s="135" t="s">
        <v>1677</v>
      </c>
    </row>
    <row r="401" spans="1:4" ht="15.95" customHeight="1" x14ac:dyDescent="0.25">
      <c r="A401" s="200" t="s">
        <v>1927</v>
      </c>
    </row>
    <row r="402" spans="1:4" ht="15.95" customHeight="1" thickBot="1" x14ac:dyDescent="0.3">
      <c r="A402" s="200" t="s">
        <v>1930</v>
      </c>
      <c r="B402" s="200" t="s">
        <v>1577</v>
      </c>
    </row>
    <row r="403" spans="1:4" ht="15.75" customHeight="1" thickBot="1" x14ac:dyDescent="0.3">
      <c r="A403" s="133" t="s">
        <v>1931</v>
      </c>
      <c r="B403" s="136" t="s">
        <v>374</v>
      </c>
      <c r="C403" s="134">
        <f>DATE(2020,8,14)</f>
        <v>44057</v>
      </c>
      <c r="D403" s="135" t="s">
        <v>1677</v>
      </c>
    </row>
    <row r="404" spans="1:4" ht="15.95" customHeight="1" x14ac:dyDescent="0.25">
      <c r="A404" s="200" t="s">
        <v>1932</v>
      </c>
    </row>
    <row r="405" spans="1:4" ht="15.95" customHeight="1" x14ac:dyDescent="0.25">
      <c r="A405" s="200" t="s">
        <v>1938</v>
      </c>
      <c r="B405" s="395" t="s">
        <v>1711</v>
      </c>
    </row>
    <row r="406" spans="1:4" ht="15.95" customHeight="1" x14ac:dyDescent="0.25">
      <c r="A406" s="200" t="s">
        <v>1936</v>
      </c>
      <c r="B406" s="395"/>
    </row>
    <row r="407" spans="1:4" ht="15.95" customHeight="1" x14ac:dyDescent="0.25">
      <c r="A407" s="200" t="s">
        <v>1933</v>
      </c>
      <c r="B407" s="395"/>
    </row>
    <row r="408" spans="1:4" ht="15.95" customHeight="1" x14ac:dyDescent="0.25">
      <c r="A408" s="200" t="s">
        <v>1939</v>
      </c>
      <c r="B408" s="395"/>
    </row>
    <row r="409" spans="1:4" ht="15.95" customHeight="1" x14ac:dyDescent="0.25">
      <c r="A409" s="200" t="s">
        <v>938</v>
      </c>
      <c r="B409" s="395"/>
    </row>
    <row r="410" spans="1:4" ht="15.95" customHeight="1" x14ac:dyDescent="0.25">
      <c r="A410" s="200" t="s">
        <v>1938</v>
      </c>
      <c r="B410" s="395"/>
    </row>
    <row r="411" spans="1:4" ht="15.95" customHeight="1" x14ac:dyDescent="0.25">
      <c r="A411" s="200" t="s">
        <v>1935</v>
      </c>
      <c r="B411" s="395"/>
    </row>
    <row r="412" spans="1:4" ht="15.95" customHeight="1" x14ac:dyDescent="0.25">
      <c r="A412" s="200" t="s">
        <v>1934</v>
      </c>
      <c r="B412" s="395"/>
    </row>
    <row r="413" spans="1:4" ht="15.95" customHeight="1" x14ac:dyDescent="0.25">
      <c r="A413" s="200" t="s">
        <v>1937</v>
      </c>
      <c r="B413" s="395"/>
    </row>
    <row r="414" spans="1:4" ht="15.95" customHeight="1" thickBot="1" x14ac:dyDescent="0.3">
      <c r="A414" s="200" t="s">
        <v>1938</v>
      </c>
      <c r="B414" s="395"/>
    </row>
    <row r="415" spans="1:4" ht="15.75" customHeight="1" thickBot="1" x14ac:dyDescent="0.3">
      <c r="A415" s="133" t="s">
        <v>1941</v>
      </c>
      <c r="B415" s="136" t="s">
        <v>374</v>
      </c>
      <c r="C415" s="134">
        <f>DATE(2020,8,15)</f>
        <v>44058</v>
      </c>
      <c r="D415" s="135" t="s">
        <v>1677</v>
      </c>
    </row>
    <row r="416" spans="1:4" ht="15.95" customHeight="1" x14ac:dyDescent="0.25">
      <c r="A416" s="348" t="s">
        <v>932</v>
      </c>
    </row>
    <row r="417" spans="1:4" ht="15.95" customHeight="1" x14ac:dyDescent="0.25">
      <c r="A417" s="348" t="s">
        <v>1943</v>
      </c>
    </row>
    <row r="418" spans="1:4" ht="15.95" customHeight="1" x14ac:dyDescent="0.25">
      <c r="A418" s="348" t="s">
        <v>947</v>
      </c>
    </row>
    <row r="419" spans="1:4" ht="15.95" customHeight="1" thickBot="1" x14ac:dyDescent="0.3">
      <c r="A419" s="348" t="s">
        <v>1942</v>
      </c>
    </row>
    <row r="420" spans="1:4" ht="15.75" customHeight="1" thickBot="1" x14ac:dyDescent="0.3">
      <c r="A420" s="133" t="s">
        <v>1944</v>
      </c>
      <c r="B420" s="136" t="s">
        <v>374</v>
      </c>
      <c r="C420" s="134">
        <f>DATE(2020,8,18)</f>
        <v>44061</v>
      </c>
      <c r="D420" s="135" t="s">
        <v>1677</v>
      </c>
    </row>
    <row r="421" spans="1:4" ht="15.95" customHeight="1" x14ac:dyDescent="0.25">
      <c r="A421" s="349" t="s">
        <v>932</v>
      </c>
    </row>
    <row r="422" spans="1:4" ht="15.95" customHeight="1" x14ac:dyDescent="0.25">
      <c r="A422" s="353" t="s">
        <v>1955</v>
      </c>
      <c r="B422" s="351" t="s">
        <v>1577</v>
      </c>
    </row>
    <row r="423" spans="1:4" ht="15.95" customHeight="1" x14ac:dyDescent="0.25">
      <c r="A423" s="353" t="s">
        <v>1968</v>
      </c>
      <c r="B423" s="351" t="s">
        <v>1629</v>
      </c>
    </row>
    <row r="424" spans="1:4" ht="15.95" customHeight="1" x14ac:dyDescent="0.25">
      <c r="A424" s="353" t="s">
        <v>1952</v>
      </c>
    </row>
    <row r="425" spans="1:4" ht="15.95" customHeight="1" x14ac:dyDescent="0.25">
      <c r="A425" s="353" t="s">
        <v>1970</v>
      </c>
    </row>
    <row r="426" spans="1:4" ht="15.95" customHeight="1" x14ac:dyDescent="0.25">
      <c r="A426" s="353" t="s">
        <v>938</v>
      </c>
    </row>
    <row r="427" spans="1:4" ht="15.95" customHeight="1" x14ac:dyDescent="0.25">
      <c r="A427" s="353" t="s">
        <v>1969</v>
      </c>
    </row>
    <row r="428" spans="1:4" ht="15.95" customHeight="1" thickBot="1" x14ac:dyDescent="0.3">
      <c r="A428" s="353" t="s">
        <v>1948</v>
      </c>
    </row>
    <row r="429" spans="1:4" ht="15.75" customHeight="1" thickBot="1" x14ac:dyDescent="0.3">
      <c r="A429" s="133" t="s">
        <v>1972</v>
      </c>
      <c r="B429" s="136" t="s">
        <v>374</v>
      </c>
      <c r="C429" s="134">
        <f>DATE(2020,8,18)</f>
        <v>44061</v>
      </c>
      <c r="D429" s="135" t="s">
        <v>1677</v>
      </c>
    </row>
    <row r="430" spans="1:4" ht="15.95" customHeight="1" x14ac:dyDescent="0.25">
      <c r="A430" s="354" t="s">
        <v>932</v>
      </c>
    </row>
    <row r="431" spans="1:4" ht="15.95" customHeight="1" x14ac:dyDescent="0.25">
      <c r="A431" s="356" t="s">
        <v>1977</v>
      </c>
      <c r="B431" s="354" t="s">
        <v>1577</v>
      </c>
    </row>
    <row r="432" spans="1:4" ht="15.95" customHeight="1" x14ac:dyDescent="0.25">
      <c r="A432" s="354" t="s">
        <v>1973</v>
      </c>
    </row>
    <row r="433" spans="1:4" ht="15.95" customHeight="1" thickBot="1" x14ac:dyDescent="0.3">
      <c r="A433" s="356" t="s">
        <v>1974</v>
      </c>
      <c r="B433" s="354" t="s">
        <v>1577</v>
      </c>
    </row>
    <row r="434" spans="1:4" ht="15.95" customHeight="1" thickBot="1" x14ac:dyDescent="0.3">
      <c r="A434" s="133" t="s">
        <v>1994</v>
      </c>
      <c r="B434" s="136" t="s">
        <v>374</v>
      </c>
      <c r="C434" s="134">
        <f>DATE(2020,8,20)</f>
        <v>44063</v>
      </c>
      <c r="D434" s="135" t="s">
        <v>1995</v>
      </c>
    </row>
    <row r="435" spans="1:4" ht="15.95" customHeight="1" x14ac:dyDescent="0.25">
      <c r="A435" s="357" t="s">
        <v>1847</v>
      </c>
      <c r="B435" s="357"/>
    </row>
    <row r="436" spans="1:4" ht="15.95" customHeight="1" x14ac:dyDescent="0.25">
      <c r="A436" s="362" t="s">
        <v>2004</v>
      </c>
      <c r="B436" s="357" t="s">
        <v>1850</v>
      </c>
    </row>
    <row r="437" spans="1:4" ht="15.95" customHeight="1" x14ac:dyDescent="0.25">
      <c r="A437" s="360" t="s">
        <v>947</v>
      </c>
    </row>
    <row r="438" spans="1:4" ht="15.95" customHeight="1" x14ac:dyDescent="0.25">
      <c r="A438" s="364" t="s">
        <v>2008</v>
      </c>
      <c r="B438" s="360" t="s">
        <v>1629</v>
      </c>
    </row>
    <row r="439" spans="1:4" ht="15.95" customHeight="1" x14ac:dyDescent="0.25">
      <c r="A439" s="364" t="s">
        <v>2006</v>
      </c>
      <c r="B439" s="361"/>
    </row>
    <row r="440" spans="1:4" ht="15.95" customHeight="1" x14ac:dyDescent="0.25">
      <c r="A440" s="364" t="s">
        <v>1597</v>
      </c>
    </row>
    <row r="441" spans="1:4" ht="15.95" customHeight="1" thickBot="1" x14ac:dyDescent="0.3">
      <c r="A441" s="364" t="s">
        <v>1996</v>
      </c>
      <c r="B441" s="361" t="s">
        <v>1629</v>
      </c>
    </row>
    <row r="442" spans="1:4" ht="15.95" customHeight="1" thickBot="1" x14ac:dyDescent="0.3">
      <c r="A442" s="133" t="s">
        <v>2009</v>
      </c>
      <c r="B442" s="136" t="s">
        <v>374</v>
      </c>
      <c r="C442" s="134">
        <f>DATE(2020,8,20)</f>
        <v>44063</v>
      </c>
      <c r="D442" s="135" t="s">
        <v>509</v>
      </c>
    </row>
    <row r="443" spans="1:4" ht="15.95" customHeight="1" x14ac:dyDescent="0.25">
      <c r="A443" s="366" t="s">
        <v>932</v>
      </c>
    </row>
    <row r="444" spans="1:4" ht="15.95" customHeight="1" thickBot="1" x14ac:dyDescent="0.3">
      <c r="A444" s="367" t="s">
        <v>2010</v>
      </c>
      <c r="B444" s="366" t="s">
        <v>1577</v>
      </c>
    </row>
    <row r="445" spans="1:4" ht="15.95" customHeight="1" thickBot="1" x14ac:dyDescent="0.3">
      <c r="A445" s="133" t="s">
        <v>2012</v>
      </c>
      <c r="B445" s="136" t="s">
        <v>374</v>
      </c>
      <c r="C445" s="134">
        <f>DATE(2020,8,20)</f>
        <v>44063</v>
      </c>
      <c r="D445" s="135" t="s">
        <v>509</v>
      </c>
    </row>
    <row r="446" spans="1:4" ht="15.95" customHeight="1" x14ac:dyDescent="0.25">
      <c r="A446" s="368" t="s">
        <v>947</v>
      </c>
    </row>
    <row r="447" spans="1:4" ht="15.95" customHeight="1" thickBot="1" x14ac:dyDescent="0.3">
      <c r="A447" s="389" t="s">
        <v>2013</v>
      </c>
      <c r="B447" s="368" t="s">
        <v>1629</v>
      </c>
    </row>
    <row r="448" spans="1:4" ht="15.95" customHeight="1" thickBot="1" x14ac:dyDescent="0.3">
      <c r="A448" s="133" t="s">
        <v>2014</v>
      </c>
      <c r="B448" s="136" t="s">
        <v>374</v>
      </c>
      <c r="C448" s="134">
        <f>DATE(2020,8,24)</f>
        <v>44067</v>
      </c>
      <c r="D448" s="135" t="s">
        <v>509</v>
      </c>
    </row>
    <row r="449" spans="1:4" ht="15.95" customHeight="1" x14ac:dyDescent="0.25">
      <c r="A449" s="369" t="s">
        <v>938</v>
      </c>
    </row>
    <row r="450" spans="1:4" ht="15.95" customHeight="1" thickBot="1" x14ac:dyDescent="0.3">
      <c r="A450" s="370" t="s">
        <v>2015</v>
      </c>
      <c r="B450" s="369" t="s">
        <v>1577</v>
      </c>
    </row>
    <row r="451" spans="1:4" ht="15.95" customHeight="1" thickBot="1" x14ac:dyDescent="0.3">
      <c r="A451" s="133" t="s">
        <v>2019</v>
      </c>
      <c r="B451" s="136" t="s">
        <v>374</v>
      </c>
      <c r="C451" s="134">
        <f>DATE(2020,8,26)</f>
        <v>44069</v>
      </c>
      <c r="D451" s="135" t="s">
        <v>509</v>
      </c>
    </row>
    <row r="452" spans="1:4" ht="15.95" customHeight="1" x14ac:dyDescent="0.25">
      <c r="A452" s="371" t="s">
        <v>2020</v>
      </c>
    </row>
    <row r="453" spans="1:4" ht="15.95" customHeight="1" thickBot="1" x14ac:dyDescent="0.3">
      <c r="A453" s="372" t="s">
        <v>2023</v>
      </c>
      <c r="B453" s="371" t="s">
        <v>2021</v>
      </c>
    </row>
    <row r="454" spans="1:4" ht="15.95" customHeight="1" thickBot="1" x14ac:dyDescent="0.3">
      <c r="A454" s="133" t="s">
        <v>2024</v>
      </c>
      <c r="B454" s="136" t="s">
        <v>374</v>
      </c>
      <c r="C454" s="134">
        <f>DATE(2020,8,20)</f>
        <v>44063</v>
      </c>
      <c r="D454" s="135" t="s">
        <v>509</v>
      </c>
    </row>
    <row r="455" spans="1:4" ht="15.95" customHeight="1" x14ac:dyDescent="0.25">
      <c r="A455" s="373" t="s">
        <v>932</v>
      </c>
    </row>
    <row r="456" spans="1:4" ht="15.95" customHeight="1" thickBot="1" x14ac:dyDescent="0.3">
      <c r="A456" s="374" t="s">
        <v>2028</v>
      </c>
    </row>
    <row r="457" spans="1:4" ht="15.95" customHeight="1" thickBot="1" x14ac:dyDescent="0.3">
      <c r="A457" s="133" t="s">
        <v>2029</v>
      </c>
      <c r="B457" s="136" t="s">
        <v>374</v>
      </c>
      <c r="C457" s="134">
        <f>DATE(2020,8,29)</f>
        <v>44072</v>
      </c>
      <c r="D457" s="135" t="s">
        <v>509</v>
      </c>
    </row>
    <row r="458" spans="1:4" ht="15.95" customHeight="1" x14ac:dyDescent="0.25">
      <c r="A458" s="375" t="s">
        <v>932</v>
      </c>
    </row>
    <row r="459" spans="1:4" ht="15.95" customHeight="1" x14ac:dyDescent="0.25">
      <c r="A459" s="376" t="s">
        <v>2032</v>
      </c>
      <c r="B459" s="395" t="s">
        <v>1577</v>
      </c>
    </row>
    <row r="460" spans="1:4" ht="15.95" customHeight="1" x14ac:dyDescent="0.25">
      <c r="A460" s="376" t="s">
        <v>2034</v>
      </c>
      <c r="B460" s="395"/>
    </row>
    <row r="461" spans="1:4" ht="15.95" customHeight="1" thickBot="1" x14ac:dyDescent="0.3">
      <c r="A461" s="376" t="s">
        <v>2036</v>
      </c>
      <c r="B461" s="395"/>
    </row>
    <row r="462" spans="1:4" ht="15.95" customHeight="1" thickBot="1" x14ac:dyDescent="0.3">
      <c r="A462" s="133" t="s">
        <v>2057</v>
      </c>
      <c r="B462" s="136" t="s">
        <v>374</v>
      </c>
      <c r="C462" s="134">
        <f>DATE(2020,8,31)</f>
        <v>44074</v>
      </c>
      <c r="D462" s="135" t="s">
        <v>1995</v>
      </c>
    </row>
    <row r="463" spans="1:4" ht="15.95" customHeight="1" x14ac:dyDescent="0.25">
      <c r="A463" s="377" t="s">
        <v>1847</v>
      </c>
    </row>
    <row r="464" spans="1:4" ht="15.95" customHeight="1" thickBot="1" x14ac:dyDescent="0.3">
      <c r="A464" s="377" t="s">
        <v>2056</v>
      </c>
      <c r="B464" s="377" t="s">
        <v>1850</v>
      </c>
    </row>
    <row r="465" spans="1:4" ht="15.95" customHeight="1" thickBot="1" x14ac:dyDescent="0.3">
      <c r="A465" s="133" t="s">
        <v>2060</v>
      </c>
      <c r="B465" s="136" t="s">
        <v>374</v>
      </c>
      <c r="C465" s="134">
        <f>DATE(2020,9,2)</f>
        <v>44076</v>
      </c>
      <c r="D465" s="135" t="s">
        <v>509</v>
      </c>
    </row>
    <row r="466" spans="1:4" ht="15.95" customHeight="1" x14ac:dyDescent="0.25">
      <c r="A466" s="382" t="s">
        <v>2064</v>
      </c>
    </row>
    <row r="467" spans="1:4" ht="15.95" customHeight="1" x14ac:dyDescent="0.25">
      <c r="A467" s="382" t="s">
        <v>2068</v>
      </c>
    </row>
    <row r="468" spans="1:4" ht="15.95" customHeight="1" x14ac:dyDescent="0.25">
      <c r="A468" s="389" t="s">
        <v>947</v>
      </c>
    </row>
    <row r="469" spans="1:4" ht="15.95" customHeight="1" x14ac:dyDescent="0.25">
      <c r="A469" s="382" t="s">
        <v>2069</v>
      </c>
      <c r="B469" s="388" t="s">
        <v>2082</v>
      </c>
    </row>
    <row r="470" spans="1:4" ht="66" customHeight="1" x14ac:dyDescent="0.25">
      <c r="A470" s="340" t="s">
        <v>2062</v>
      </c>
      <c r="B470" s="382" t="s">
        <v>2070</v>
      </c>
    </row>
    <row r="471" spans="1:4" ht="15.95" customHeight="1" x14ac:dyDescent="0.25">
      <c r="A471" s="382" t="s">
        <v>2067</v>
      </c>
      <c r="B471" s="382" t="s">
        <v>1577</v>
      </c>
    </row>
    <row r="472" spans="1:4" ht="15.95" customHeight="1" x14ac:dyDescent="0.25">
      <c r="A472" s="382" t="s">
        <v>2065</v>
      </c>
      <c r="B472" s="382"/>
    </row>
    <row r="473" spans="1:4" ht="15.95" customHeight="1" thickBot="1" x14ac:dyDescent="0.3">
      <c r="A473" s="382" t="s">
        <v>2066</v>
      </c>
      <c r="B473" s="382" t="s">
        <v>1577</v>
      </c>
    </row>
    <row r="474" spans="1:4" ht="15.95" customHeight="1" thickBot="1" x14ac:dyDescent="0.3">
      <c r="A474" s="133" t="s">
        <v>2071</v>
      </c>
      <c r="B474" s="136" t="s">
        <v>374</v>
      </c>
      <c r="C474" s="134">
        <f>DATE(2020,9,7)</f>
        <v>44081</v>
      </c>
      <c r="D474" s="135" t="s">
        <v>509</v>
      </c>
    </row>
    <row r="475" spans="1:4" ht="16.5" x14ac:dyDescent="0.25">
      <c r="A475" s="340" t="s">
        <v>2083</v>
      </c>
      <c r="B475" s="397" t="s">
        <v>1629</v>
      </c>
    </row>
    <row r="476" spans="1:4" ht="48" thickBot="1" x14ac:dyDescent="0.3">
      <c r="A476" s="340" t="s">
        <v>2081</v>
      </c>
      <c r="B476" s="395"/>
    </row>
    <row r="477" spans="1:4" ht="15.95" customHeight="1" thickBot="1" x14ac:dyDescent="0.3">
      <c r="A477" s="133" t="s">
        <v>2088</v>
      </c>
      <c r="B477" s="136" t="s">
        <v>374</v>
      </c>
      <c r="C477" s="134">
        <f>DATE(2020,9,7)</f>
        <v>44081</v>
      </c>
      <c r="D477" s="135" t="s">
        <v>509</v>
      </c>
    </row>
    <row r="478" spans="1:4" ht="15.95" customHeight="1" x14ac:dyDescent="0.25">
      <c r="A478" s="340" t="s">
        <v>932</v>
      </c>
    </row>
    <row r="479" spans="1:4" ht="15.95" customHeight="1" x14ac:dyDescent="0.25">
      <c r="A479" s="340" t="s">
        <v>2089</v>
      </c>
      <c r="B479" s="395" t="s">
        <v>1629</v>
      </c>
    </row>
    <row r="480" spans="1:4" ht="15.95" customHeight="1" x14ac:dyDescent="0.25">
      <c r="A480" s="340" t="s">
        <v>2091</v>
      </c>
      <c r="B480" s="395"/>
    </row>
    <row r="481" spans="1:4" ht="15.95" customHeight="1" thickBot="1" x14ac:dyDescent="0.3">
      <c r="A481" s="340" t="s">
        <v>2090</v>
      </c>
      <c r="B481" s="395"/>
    </row>
    <row r="482" spans="1:4" ht="15.95" customHeight="1" thickBot="1" x14ac:dyDescent="0.3">
      <c r="A482" s="133" t="s">
        <v>2092</v>
      </c>
      <c r="B482" s="136" t="s">
        <v>374</v>
      </c>
      <c r="C482" s="134">
        <f>DATE(2020,9,8)</f>
        <v>44082</v>
      </c>
      <c r="D482" s="135" t="s">
        <v>509</v>
      </c>
    </row>
    <row r="483" spans="1:4" ht="15.95" customHeight="1" x14ac:dyDescent="0.25">
      <c r="A483" s="340" t="s">
        <v>2093</v>
      </c>
    </row>
    <row r="484" spans="1:4" ht="15.95" customHeight="1" x14ac:dyDescent="0.25">
      <c r="A484" s="340" t="s">
        <v>2103</v>
      </c>
      <c r="B484" s="395" t="s">
        <v>1629</v>
      </c>
    </row>
    <row r="485" spans="1:4" ht="15.95" customHeight="1" thickBot="1" x14ac:dyDescent="0.3">
      <c r="A485" s="340" t="s">
        <v>2102</v>
      </c>
      <c r="B485" s="395"/>
    </row>
    <row r="486" spans="1:4" ht="15.95" customHeight="1" thickBot="1" x14ac:dyDescent="0.3">
      <c r="A486" s="133" t="s">
        <v>2106</v>
      </c>
      <c r="B486" s="136" t="s">
        <v>374</v>
      </c>
      <c r="C486" s="134">
        <f>DATE(2020,9,12)</f>
        <v>44086</v>
      </c>
      <c r="D486" s="135" t="s">
        <v>1677</v>
      </c>
    </row>
    <row r="487" spans="1:4" ht="15.95" customHeight="1" x14ac:dyDescent="0.25">
      <c r="A487" s="340" t="s">
        <v>2107</v>
      </c>
    </row>
    <row r="488" spans="1:4" ht="15.95" customHeight="1" x14ac:dyDescent="0.25">
      <c r="A488" s="340" t="s">
        <v>2115</v>
      </c>
      <c r="B488" t="s">
        <v>2108</v>
      </c>
    </row>
    <row r="489" spans="1:4" ht="15.95" customHeight="1" x14ac:dyDescent="0.25">
      <c r="A489" s="340" t="s">
        <v>2112</v>
      </c>
    </row>
    <row r="490" spans="1:4" ht="15.95" customHeight="1" x14ac:dyDescent="0.25">
      <c r="A490" s="340" t="s">
        <v>2114</v>
      </c>
    </row>
    <row r="491" spans="1:4" ht="15.95" customHeight="1" x14ac:dyDescent="0.25">
      <c r="A491" s="340" t="s">
        <v>2111</v>
      </c>
    </row>
    <row r="492" spans="1:4" ht="15.95" customHeight="1" x14ac:dyDescent="0.25">
      <c r="A492" s="340" t="s">
        <v>2116</v>
      </c>
    </row>
    <row r="493" spans="1:4" ht="15.95" customHeight="1" x14ac:dyDescent="0.25">
      <c r="A493" s="340" t="s">
        <v>2119</v>
      </c>
    </row>
    <row r="494" spans="1:4" ht="15.95" customHeight="1" thickBot="1" x14ac:dyDescent="0.3">
      <c r="A494" s="340" t="s">
        <v>2120</v>
      </c>
    </row>
    <row r="495" spans="1:4" ht="15.95" customHeight="1" thickBot="1" x14ac:dyDescent="0.3">
      <c r="A495" s="133" t="s">
        <v>2122</v>
      </c>
      <c r="B495" s="136" t="s">
        <v>374</v>
      </c>
      <c r="C495" s="134">
        <f>DATE(2020,9,14)</f>
        <v>44088</v>
      </c>
      <c r="D495" s="135" t="s">
        <v>1677</v>
      </c>
    </row>
    <row r="496" spans="1:4" ht="15.95" customHeight="1" x14ac:dyDescent="0.25">
      <c r="A496" s="340" t="s">
        <v>938</v>
      </c>
    </row>
    <row r="497" spans="1:4" ht="15.95" customHeight="1" thickBot="1" x14ac:dyDescent="0.3">
      <c r="A497" s="340" t="s">
        <v>2124</v>
      </c>
      <c r="B497" s="391" t="s">
        <v>1577</v>
      </c>
    </row>
    <row r="498" spans="1:4" ht="15.95" customHeight="1" thickBot="1" x14ac:dyDescent="0.3">
      <c r="A498" s="133" t="s">
        <v>2125</v>
      </c>
      <c r="B498" s="136" t="s">
        <v>374</v>
      </c>
      <c r="C498" s="134">
        <f>DATE(2020,9,16)</f>
        <v>44090</v>
      </c>
      <c r="D498" s="135" t="s">
        <v>1677</v>
      </c>
    </row>
    <row r="499" spans="1:4" ht="15.95" customHeight="1" x14ac:dyDescent="0.25">
      <c r="A499" s="340" t="s">
        <v>947</v>
      </c>
    </row>
    <row r="500" spans="1:4" ht="15.95" customHeight="1" x14ac:dyDescent="0.25">
      <c r="A500" s="340" t="s">
        <v>2126</v>
      </c>
      <c r="B500" s="391" t="s">
        <v>1577</v>
      </c>
    </row>
    <row r="501" spans="1:4" ht="15.95" customHeight="1" x14ac:dyDescent="0.25">
      <c r="A501" s="390" t="s">
        <v>932</v>
      </c>
    </row>
    <row r="502" spans="1:4" ht="15.95" customHeight="1" thickBot="1" x14ac:dyDescent="0.3">
      <c r="A502" s="390" t="s">
        <v>2127</v>
      </c>
      <c r="B502" s="390" t="s">
        <v>1577</v>
      </c>
    </row>
    <row r="503" spans="1:4" ht="15.95" customHeight="1" thickBot="1" x14ac:dyDescent="0.3">
      <c r="A503" s="133" t="s">
        <v>2128</v>
      </c>
      <c r="B503" s="136" t="s">
        <v>374</v>
      </c>
      <c r="C503" s="134">
        <f>DATE(2020,9,16)</f>
        <v>44090</v>
      </c>
      <c r="D503" s="135" t="s">
        <v>1677</v>
      </c>
    </row>
    <row r="504" spans="1:4" ht="15.95" customHeight="1" x14ac:dyDescent="0.25">
      <c r="A504" s="392" t="s">
        <v>932</v>
      </c>
    </row>
    <row r="505" spans="1:4" ht="15.95" customHeight="1" x14ac:dyDescent="0.25">
      <c r="A505" s="392" t="s">
        <v>2129</v>
      </c>
      <c r="B505" s="392" t="s">
        <v>1577</v>
      </c>
    </row>
    <row r="506" spans="1:4" ht="30" customHeight="1" x14ac:dyDescent="0.25">
      <c r="A506" s="132" t="s">
        <v>370</v>
      </c>
      <c r="B506" s="132"/>
    </row>
    <row r="507" spans="1:4" ht="30" customHeight="1" thickBot="1" x14ac:dyDescent="0.3">
      <c r="A507" s="132" t="s">
        <v>2132</v>
      </c>
      <c r="B507" s="132"/>
    </row>
    <row r="508" spans="1:4" ht="15.75" customHeight="1" thickBot="1" x14ac:dyDescent="0.3">
      <c r="A508" s="133" t="s">
        <v>2131</v>
      </c>
      <c r="B508" s="136" t="s">
        <v>374</v>
      </c>
      <c r="C508" s="134">
        <f>DATE(2020,9,19)</f>
        <v>44093</v>
      </c>
      <c r="D508" s="135" t="s">
        <v>1677</v>
      </c>
    </row>
    <row r="509" spans="1:4" ht="15.95" customHeight="1" x14ac:dyDescent="0.25">
      <c r="A509" s="393" t="s">
        <v>2135</v>
      </c>
    </row>
    <row r="510" spans="1:4" ht="15.95" customHeight="1" x14ac:dyDescent="0.25">
      <c r="A510" s="393" t="s">
        <v>932</v>
      </c>
      <c r="B510" s="394" t="s">
        <v>1577</v>
      </c>
    </row>
    <row r="511" spans="1:4" ht="15.95" customHeight="1" x14ac:dyDescent="0.25">
      <c r="A511" s="393" t="s">
        <v>2133</v>
      </c>
    </row>
    <row r="512" spans="1:4" ht="15.95" customHeight="1" x14ac:dyDescent="0.25">
      <c r="A512" s="393" t="s">
        <v>2134</v>
      </c>
    </row>
    <row r="513" spans="1:2" ht="15.95" customHeight="1" x14ac:dyDescent="0.25">
      <c r="A513" s="393" t="s">
        <v>938</v>
      </c>
      <c r="B513" s="394" t="s">
        <v>1577</v>
      </c>
    </row>
    <row r="514" spans="1:2" ht="15.95" customHeight="1" x14ac:dyDescent="0.25">
      <c r="A514" s="393" t="s">
        <v>2136</v>
      </c>
    </row>
  </sheetData>
  <mergeCells count="12">
    <mergeCell ref="B484:B485"/>
    <mergeCell ref="B169:B172"/>
    <mergeCell ref="B96:B97"/>
    <mergeCell ref="B116:B117"/>
    <mergeCell ref="B152:B158"/>
    <mergeCell ref="B162:B163"/>
    <mergeCell ref="B166:B167"/>
    <mergeCell ref="B479:B481"/>
    <mergeCell ref="B475:B476"/>
    <mergeCell ref="B459:B461"/>
    <mergeCell ref="B405:B414"/>
    <mergeCell ref="B205:B206"/>
  </mergeCells>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Q231"/>
  <sheetViews>
    <sheetView topLeftCell="A40" workbookViewId="0">
      <selection activeCell="A56" sqref="A56"/>
    </sheetView>
  </sheetViews>
  <sheetFormatPr defaultColWidth="8.625" defaultRowHeight="16.5" x14ac:dyDescent="0.25"/>
  <cols>
    <col min="3" max="3" width="14.125" customWidth="1"/>
    <col min="4" max="4" width="53.125" customWidth="1"/>
    <col min="5" max="5" width="15.875" customWidth="1"/>
    <col min="6" max="6" width="14.625" bestFit="1" customWidth="1"/>
    <col min="7" max="7" width="11.375" customWidth="1"/>
    <col min="8" max="8" width="39.125" customWidth="1"/>
    <col min="9" max="9" width="42.625" customWidth="1"/>
    <col min="10" max="10" width="75.125" customWidth="1"/>
    <col min="11" max="11" width="68.375" customWidth="1"/>
  </cols>
  <sheetData>
    <row r="1" spans="1:11" ht="16.5" customHeight="1" x14ac:dyDescent="0.25">
      <c r="D1" s="404" t="s">
        <v>705</v>
      </c>
      <c r="E1" s="404"/>
      <c r="F1" s="111"/>
      <c r="G1" s="112" t="s">
        <v>257</v>
      </c>
    </row>
    <row r="2" spans="1:11" s="1" customFormat="1" ht="18.95" customHeight="1" x14ac:dyDescent="0.25">
      <c r="D2" s="404"/>
      <c r="E2" s="404"/>
      <c r="F2" s="113" t="s">
        <v>258</v>
      </c>
      <c r="G2" s="114">
        <f>COUNTIF(F10:F185,"Not POR")</f>
        <v>30</v>
      </c>
      <c r="H2" s="3"/>
    </row>
    <row r="3" spans="1:11" s="1" customFormat="1" ht="18.75" customHeight="1" x14ac:dyDescent="0.25">
      <c r="D3" s="404"/>
      <c r="E3" s="404"/>
      <c r="F3" s="115" t="s">
        <v>259</v>
      </c>
      <c r="G3" s="114">
        <f>COUNTIF(F10:F185,"CHN validation")</f>
        <v>0</v>
      </c>
      <c r="I3" s="2"/>
      <c r="J3" s="2"/>
    </row>
    <row r="4" spans="1:11" s="1" customFormat="1" ht="18.75" customHeight="1" x14ac:dyDescent="0.25">
      <c r="D4" s="404"/>
      <c r="E4" s="404"/>
      <c r="F4" s="116" t="s">
        <v>260</v>
      </c>
      <c r="G4" s="114">
        <f>COUNTIF(F10:F185,"New Item")</f>
        <v>0</v>
      </c>
      <c r="I4" s="2"/>
      <c r="J4" s="2"/>
    </row>
    <row r="5" spans="1:11" s="1" customFormat="1" ht="18.75" customHeight="1" x14ac:dyDescent="0.25">
      <c r="D5" s="404"/>
      <c r="E5" s="404"/>
      <c r="F5" s="117" t="s">
        <v>261</v>
      </c>
      <c r="G5" s="114">
        <f>COUNTIF(F10:F185,"Pending update")</f>
        <v>0</v>
      </c>
      <c r="I5" s="2"/>
      <c r="J5" s="2"/>
    </row>
    <row r="6" spans="1:11" s="1" customFormat="1" ht="16.5" customHeight="1" x14ac:dyDescent="0.25">
      <c r="D6" s="404"/>
      <c r="E6" s="404"/>
      <c r="F6" s="118" t="s">
        <v>262</v>
      </c>
      <c r="G6" s="114">
        <f>COUNTIF(F10:F185,"Modified")</f>
        <v>2</v>
      </c>
      <c r="I6" s="2"/>
      <c r="J6" s="2"/>
    </row>
    <row r="7" spans="1:11" s="1" customFormat="1" ht="16.5" customHeight="1" x14ac:dyDescent="0.25">
      <c r="D7" s="404"/>
      <c r="E7" s="404"/>
      <c r="F7" s="119" t="s">
        <v>263</v>
      </c>
      <c r="G7" s="114">
        <f>COUNTIF(F10:F185,"Ready")</f>
        <v>144</v>
      </c>
      <c r="I7" s="2"/>
      <c r="J7" s="2"/>
    </row>
    <row r="8" spans="1:11" s="1" customFormat="1" ht="18" customHeight="1" thickBot="1" x14ac:dyDescent="0.3">
      <c r="D8" s="405"/>
      <c r="E8" s="405"/>
      <c r="F8" s="120" t="s">
        <v>264</v>
      </c>
      <c r="G8" s="114">
        <f>COUNTIF(F10:F185,"Not ready")</f>
        <v>0</v>
      </c>
      <c r="I8" s="2"/>
      <c r="J8" s="2"/>
    </row>
    <row r="9" spans="1:11" s="1" customFormat="1" ht="53.45" customHeight="1" x14ac:dyDescent="0.25">
      <c r="A9" s="4" t="s">
        <v>218</v>
      </c>
      <c r="B9" s="141" t="s">
        <v>463</v>
      </c>
      <c r="C9" s="4" t="s">
        <v>521</v>
      </c>
      <c r="D9" s="4" t="s">
        <v>522</v>
      </c>
      <c r="E9" s="5" t="s">
        <v>894</v>
      </c>
      <c r="F9" s="5" t="s">
        <v>3</v>
      </c>
      <c r="G9" s="6" t="s">
        <v>217</v>
      </c>
      <c r="H9" s="5" t="s">
        <v>4</v>
      </c>
      <c r="I9" s="5" t="s">
        <v>467</v>
      </c>
      <c r="J9" s="6" t="s">
        <v>466</v>
      </c>
      <c r="K9" s="107" t="s">
        <v>6</v>
      </c>
    </row>
    <row r="10" spans="1:11" s="1" customFormat="1" ht="16.5" customHeight="1" x14ac:dyDescent="0.25">
      <c r="A10" s="71">
        <v>1</v>
      </c>
      <c r="B10" s="71"/>
      <c r="C10" s="72" t="s">
        <v>524</v>
      </c>
      <c r="D10" s="193" t="s">
        <v>528</v>
      </c>
      <c r="E10" s="71"/>
      <c r="F10" s="81" t="s">
        <v>7</v>
      </c>
      <c r="G10" s="121"/>
      <c r="H10" s="72"/>
      <c r="I10" s="94"/>
      <c r="J10" s="188"/>
      <c r="K10" s="413" t="s">
        <v>1907</v>
      </c>
    </row>
    <row r="11" spans="1:11" s="1" customFormat="1" ht="16.5" customHeight="1" x14ac:dyDescent="0.25">
      <c r="A11" s="71">
        <v>2</v>
      </c>
      <c r="B11" s="71"/>
      <c r="C11" s="72" t="s">
        <v>524</v>
      </c>
      <c r="D11" s="193" t="s">
        <v>529</v>
      </c>
      <c r="E11" s="71"/>
      <c r="F11" s="81" t="s">
        <v>7</v>
      </c>
      <c r="G11" s="121"/>
      <c r="H11" s="72"/>
      <c r="I11" s="188"/>
      <c r="J11" s="188"/>
      <c r="K11" s="414"/>
    </row>
    <row r="12" spans="1:11" s="1" customFormat="1" ht="16.5" customHeight="1" x14ac:dyDescent="0.25">
      <c r="A12" s="71">
        <v>3</v>
      </c>
      <c r="B12" s="71"/>
      <c r="C12" s="72" t="s">
        <v>539</v>
      </c>
      <c r="D12" s="72" t="s">
        <v>540</v>
      </c>
      <c r="E12" s="71"/>
      <c r="F12" s="81" t="s">
        <v>7</v>
      </c>
      <c r="G12" s="121"/>
      <c r="H12" s="72"/>
      <c r="I12" s="94"/>
      <c r="J12" s="188"/>
      <c r="K12" s="72"/>
    </row>
    <row r="13" spans="1:11" s="1" customFormat="1" ht="16.5" customHeight="1" x14ac:dyDescent="0.25">
      <c r="A13" s="71">
        <v>4</v>
      </c>
      <c r="B13" s="71"/>
      <c r="C13" s="72" t="s">
        <v>524</v>
      </c>
      <c r="D13" s="72" t="s">
        <v>531</v>
      </c>
      <c r="E13" s="209"/>
      <c r="F13" s="81" t="s">
        <v>7</v>
      </c>
      <c r="G13" s="121"/>
      <c r="H13" s="72"/>
      <c r="I13" s="63" t="s">
        <v>216</v>
      </c>
      <c r="J13" s="188" t="s">
        <v>341</v>
      </c>
      <c r="K13" s="72"/>
    </row>
    <row r="14" spans="1:11" s="1" customFormat="1" ht="16.5" customHeight="1" x14ac:dyDescent="0.25">
      <c r="A14" s="71">
        <v>5</v>
      </c>
      <c r="B14" s="291"/>
      <c r="C14" s="98" t="s">
        <v>527</v>
      </c>
      <c r="D14" s="98" t="s">
        <v>1956</v>
      </c>
      <c r="E14" s="209"/>
      <c r="F14" s="81" t="s">
        <v>7</v>
      </c>
      <c r="G14" s="286"/>
      <c r="H14" s="137"/>
      <c r="I14" s="352"/>
      <c r="J14" s="300" t="s">
        <v>1958</v>
      </c>
      <c r="K14" s="285"/>
    </row>
    <row r="15" spans="1:11" s="8" customFormat="1" ht="16.5" customHeight="1" x14ac:dyDescent="0.25">
      <c r="A15" s="71">
        <v>6</v>
      </c>
      <c r="B15" s="71"/>
      <c r="C15" s="72" t="s">
        <v>539</v>
      </c>
      <c r="D15" s="72" t="s">
        <v>1953</v>
      </c>
      <c r="E15" s="209"/>
      <c r="F15" s="81" t="s">
        <v>7</v>
      </c>
      <c r="G15" s="102" t="s">
        <v>8</v>
      </c>
      <c r="I15" s="94"/>
      <c r="J15" s="188" t="s">
        <v>1954</v>
      </c>
      <c r="K15" s="72"/>
    </row>
    <row r="16" spans="1:11" s="8" customFormat="1" ht="16.5" customHeight="1" x14ac:dyDescent="0.25">
      <c r="A16" s="71">
        <v>7</v>
      </c>
      <c r="B16" s="71"/>
      <c r="C16" s="72" t="s">
        <v>539</v>
      </c>
      <c r="D16" s="72" t="s">
        <v>541</v>
      </c>
      <c r="E16" s="209"/>
      <c r="F16" s="81" t="s">
        <v>7</v>
      </c>
      <c r="G16" s="121"/>
      <c r="H16" s="71" t="s">
        <v>215</v>
      </c>
      <c r="I16" s="94"/>
      <c r="J16" s="188" t="s">
        <v>339</v>
      </c>
      <c r="K16" s="72"/>
    </row>
    <row r="17" spans="1:11" s="8" customFormat="1" ht="16.5" customHeight="1" x14ac:dyDescent="0.25">
      <c r="A17" s="71">
        <v>8</v>
      </c>
      <c r="B17" s="71"/>
      <c r="C17" s="72" t="s">
        <v>539</v>
      </c>
      <c r="D17" s="72" t="s">
        <v>542</v>
      </c>
      <c r="E17" s="209"/>
      <c r="F17" s="81" t="s">
        <v>7</v>
      </c>
      <c r="G17" s="121"/>
      <c r="H17" s="72"/>
      <c r="K17" s="72"/>
    </row>
    <row r="18" spans="1:11" s="8" customFormat="1" ht="16.5" customHeight="1" x14ac:dyDescent="0.25">
      <c r="A18" s="71">
        <v>9</v>
      </c>
      <c r="B18" s="71"/>
      <c r="C18" s="72" t="s">
        <v>543</v>
      </c>
      <c r="D18" s="72" t="s">
        <v>544</v>
      </c>
      <c r="E18" s="216" t="s">
        <v>9</v>
      </c>
      <c r="F18" s="81" t="s">
        <v>7</v>
      </c>
      <c r="G18" s="121"/>
      <c r="H18" s="72"/>
      <c r="I18" s="94"/>
      <c r="J18" s="188" t="s">
        <v>202</v>
      </c>
      <c r="K18" s="72"/>
    </row>
    <row r="19" spans="1:11" s="8" customFormat="1" ht="16.5" customHeight="1" x14ac:dyDescent="0.25">
      <c r="A19" s="71">
        <v>10</v>
      </c>
      <c r="B19" s="71"/>
      <c r="C19" s="72" t="s">
        <v>543</v>
      </c>
      <c r="D19" s="72" t="s">
        <v>918</v>
      </c>
      <c r="E19" s="216" t="s">
        <v>10</v>
      </c>
      <c r="F19" s="81" t="s">
        <v>7</v>
      </c>
      <c r="G19" s="121"/>
      <c r="H19" s="72"/>
      <c r="I19" s="94"/>
      <c r="J19" s="188" t="s">
        <v>203</v>
      </c>
      <c r="K19" s="72"/>
    </row>
    <row r="20" spans="1:11" s="8" customFormat="1" ht="16.5" customHeight="1" x14ac:dyDescent="0.25">
      <c r="A20" s="71">
        <v>11</v>
      </c>
      <c r="B20" s="71"/>
      <c r="C20" s="72" t="s">
        <v>543</v>
      </c>
      <c r="D20" s="72" t="s">
        <v>765</v>
      </c>
      <c r="E20" s="216"/>
      <c r="F20" s="81" t="s">
        <v>7</v>
      </c>
      <c r="G20" s="121"/>
      <c r="H20" s="72"/>
      <c r="I20" s="188"/>
      <c r="J20" s="188" t="s">
        <v>519</v>
      </c>
      <c r="K20" s="72"/>
    </row>
    <row r="21" spans="1:11" s="8" customFormat="1" ht="16.5" customHeight="1" x14ac:dyDescent="0.25">
      <c r="A21" s="71">
        <v>12</v>
      </c>
      <c r="B21" s="71"/>
      <c r="C21" s="72" t="s">
        <v>539</v>
      </c>
      <c r="D21" s="72" t="s">
        <v>545</v>
      </c>
      <c r="E21" s="216"/>
      <c r="F21" s="81" t="s">
        <v>7</v>
      </c>
      <c r="G21" s="121"/>
      <c r="H21" s="72"/>
      <c r="I21" s="94"/>
      <c r="J21" s="188" t="s">
        <v>502</v>
      </c>
      <c r="K21" s="72"/>
    </row>
    <row r="22" spans="1:11" s="1" customFormat="1" ht="16.5" customHeight="1" x14ac:dyDescent="0.25">
      <c r="A22" s="71">
        <v>13</v>
      </c>
      <c r="B22" s="71"/>
      <c r="C22" s="72" t="s">
        <v>539</v>
      </c>
      <c r="D22" s="72" t="s">
        <v>546</v>
      </c>
      <c r="E22" s="216"/>
      <c r="F22" s="81" t="s">
        <v>7</v>
      </c>
      <c r="G22" s="121"/>
      <c r="H22" s="72"/>
      <c r="I22" s="94"/>
      <c r="J22" s="188" t="s">
        <v>1986</v>
      </c>
      <c r="K22" s="72"/>
    </row>
    <row r="23" spans="1:11" s="1" customFormat="1" ht="16.5" customHeight="1" x14ac:dyDescent="0.25">
      <c r="A23" s="71">
        <v>14</v>
      </c>
      <c r="B23" s="71"/>
      <c r="C23" s="72" t="s">
        <v>539</v>
      </c>
      <c r="D23" s="72" t="s">
        <v>547</v>
      </c>
      <c r="E23" s="216"/>
      <c r="F23" s="81" t="s">
        <v>7</v>
      </c>
      <c r="G23" s="121"/>
      <c r="H23" s="106" t="s">
        <v>11</v>
      </c>
      <c r="I23" s="73"/>
      <c r="J23" s="73" t="s">
        <v>214</v>
      </c>
      <c r="K23" s="72"/>
    </row>
    <row r="24" spans="1:11" s="1" customFormat="1" ht="16.5" customHeight="1" x14ac:dyDescent="0.25">
      <c r="A24" s="71">
        <v>15</v>
      </c>
      <c r="B24" s="71"/>
      <c r="C24" s="72" t="s">
        <v>539</v>
      </c>
      <c r="D24" s="72" t="s">
        <v>548</v>
      </c>
      <c r="E24" s="209"/>
      <c r="F24" s="81" t="s">
        <v>7</v>
      </c>
      <c r="G24" s="71"/>
      <c r="H24" s="106" t="s">
        <v>12</v>
      </c>
      <c r="I24" s="73"/>
      <c r="J24" s="73" t="s">
        <v>213</v>
      </c>
      <c r="K24" s="72"/>
    </row>
    <row r="25" spans="1:11" s="1" customFormat="1" ht="16.5" customHeight="1" x14ac:dyDescent="0.25">
      <c r="A25" s="71">
        <v>16</v>
      </c>
      <c r="B25" s="291"/>
      <c r="C25" s="72" t="s">
        <v>543</v>
      </c>
      <c r="D25" s="285" t="s">
        <v>1598</v>
      </c>
      <c r="E25" s="209"/>
      <c r="F25" s="113" t="s">
        <v>258</v>
      </c>
      <c r="G25" s="291"/>
      <c r="H25" s="292"/>
      <c r="I25" s="287"/>
      <c r="J25" s="73" t="s">
        <v>1903</v>
      </c>
      <c r="K25" s="294" t="s">
        <v>1602</v>
      </c>
    </row>
    <row r="26" spans="1:11" s="1" customFormat="1" ht="16.5" customHeight="1" x14ac:dyDescent="0.25">
      <c r="A26" s="71">
        <v>17</v>
      </c>
      <c r="B26" s="291"/>
      <c r="C26" s="72" t="s">
        <v>878</v>
      </c>
      <c r="D26" s="285" t="s">
        <v>1622</v>
      </c>
      <c r="E26" s="84" t="s">
        <v>436</v>
      </c>
      <c r="F26" s="113" t="s">
        <v>258</v>
      </c>
      <c r="G26" s="291"/>
      <c r="H26" s="292"/>
      <c r="I26" s="287"/>
      <c r="J26" s="417" t="s">
        <v>1905</v>
      </c>
      <c r="K26" s="415" t="s">
        <v>1906</v>
      </c>
    </row>
    <row r="27" spans="1:11" s="1" customFormat="1" ht="16.5" customHeight="1" x14ac:dyDescent="0.25">
      <c r="A27" s="71">
        <v>18</v>
      </c>
      <c r="B27" s="291"/>
      <c r="C27" s="72" t="s">
        <v>878</v>
      </c>
      <c r="D27" s="295" t="s">
        <v>880</v>
      </c>
      <c r="E27" s="84" t="s">
        <v>436</v>
      </c>
      <c r="F27" s="113" t="s">
        <v>258</v>
      </c>
      <c r="G27" s="291"/>
      <c r="H27" s="292"/>
      <c r="I27" s="287"/>
      <c r="J27" s="416"/>
      <c r="K27" s="416"/>
    </row>
    <row r="28" spans="1:11" s="1" customFormat="1" ht="16.5" customHeight="1" x14ac:dyDescent="0.25">
      <c r="A28" s="71">
        <v>19</v>
      </c>
      <c r="B28" s="291"/>
      <c r="C28" s="72" t="s">
        <v>878</v>
      </c>
      <c r="D28" s="295" t="s">
        <v>881</v>
      </c>
      <c r="E28" s="84" t="s">
        <v>436</v>
      </c>
      <c r="F28" s="113" t="s">
        <v>258</v>
      </c>
      <c r="G28" s="291"/>
      <c r="H28" s="292"/>
      <c r="I28" s="287"/>
      <c r="J28" s="416"/>
      <c r="K28" s="416"/>
    </row>
    <row r="29" spans="1:11" s="1" customFormat="1" ht="16.5" customHeight="1" x14ac:dyDescent="0.25">
      <c r="A29" s="71">
        <v>20</v>
      </c>
      <c r="B29" s="291"/>
      <c r="C29" s="72" t="s">
        <v>878</v>
      </c>
      <c r="D29" s="295" t="s">
        <v>882</v>
      </c>
      <c r="E29" s="84" t="s">
        <v>436</v>
      </c>
      <c r="F29" s="113" t="s">
        <v>258</v>
      </c>
      <c r="G29" s="291"/>
      <c r="H29" s="292"/>
      <c r="I29" s="287"/>
      <c r="J29" s="416"/>
      <c r="K29" s="416"/>
    </row>
    <row r="30" spans="1:11" s="1" customFormat="1" ht="16.5" customHeight="1" x14ac:dyDescent="0.25">
      <c r="A30" s="71">
        <v>21</v>
      </c>
      <c r="B30" s="291"/>
      <c r="C30" s="72" t="s">
        <v>878</v>
      </c>
      <c r="D30" s="295" t="s">
        <v>883</v>
      </c>
      <c r="E30" s="84" t="s">
        <v>436</v>
      </c>
      <c r="F30" s="113" t="s">
        <v>258</v>
      </c>
      <c r="G30" s="291"/>
      <c r="H30" s="292"/>
      <c r="I30" s="287"/>
      <c r="J30" s="416"/>
      <c r="K30" s="416"/>
    </row>
    <row r="31" spans="1:11" s="1" customFormat="1" ht="16.5" customHeight="1" x14ac:dyDescent="0.25">
      <c r="A31" s="71">
        <v>22</v>
      </c>
      <c r="B31" s="291"/>
      <c r="C31" s="72" t="s">
        <v>878</v>
      </c>
      <c r="D31" s="295" t="s">
        <v>884</v>
      </c>
      <c r="E31" s="84" t="s">
        <v>436</v>
      </c>
      <c r="F31" s="113" t="s">
        <v>258</v>
      </c>
      <c r="G31" s="291"/>
      <c r="H31" s="292"/>
      <c r="I31" s="287"/>
      <c r="J31" s="416"/>
      <c r="K31" s="416"/>
    </row>
    <row r="32" spans="1:11" s="1" customFormat="1" ht="16.5" customHeight="1" x14ac:dyDescent="0.25">
      <c r="A32" s="71">
        <v>23</v>
      </c>
      <c r="B32" s="291"/>
      <c r="C32" s="72" t="s">
        <v>878</v>
      </c>
      <c r="D32" s="295" t="s">
        <v>885</v>
      </c>
      <c r="E32" s="84" t="s">
        <v>436</v>
      </c>
      <c r="F32" s="113" t="s">
        <v>258</v>
      </c>
      <c r="G32" s="291"/>
      <c r="H32" s="292"/>
      <c r="I32" s="287"/>
      <c r="J32" s="416"/>
      <c r="K32" s="416"/>
    </row>
    <row r="33" spans="1:17" s="1" customFormat="1" ht="16.5" customHeight="1" x14ac:dyDescent="0.25">
      <c r="A33" s="71">
        <v>24</v>
      </c>
      <c r="B33" s="291"/>
      <c r="C33" s="72" t="s">
        <v>878</v>
      </c>
      <c r="D33" s="295" t="s">
        <v>886</v>
      </c>
      <c r="E33" s="84" t="s">
        <v>436</v>
      </c>
      <c r="F33" s="113" t="s">
        <v>258</v>
      </c>
      <c r="G33" s="291"/>
      <c r="H33" s="292"/>
      <c r="I33" s="287"/>
      <c r="J33" s="410"/>
      <c r="K33" s="410"/>
    </row>
    <row r="34" spans="1:17" s="1" customFormat="1" ht="16.5" customHeight="1" x14ac:dyDescent="0.25">
      <c r="A34" s="71">
        <v>25</v>
      </c>
      <c r="B34" s="71"/>
      <c r="C34" s="72" t="s">
        <v>543</v>
      </c>
      <c r="D34" s="72" t="s">
        <v>549</v>
      </c>
      <c r="E34" s="71" t="s">
        <v>2005</v>
      </c>
      <c r="F34" s="81" t="s">
        <v>7</v>
      </c>
      <c r="G34" s="121"/>
      <c r="H34" s="72"/>
      <c r="I34" s="73"/>
      <c r="J34" s="411" t="s">
        <v>338</v>
      </c>
      <c r="K34" s="408"/>
    </row>
    <row r="35" spans="1:17" s="1" customFormat="1" ht="16.5" customHeight="1" x14ac:dyDescent="0.25">
      <c r="A35" s="71">
        <v>26</v>
      </c>
      <c r="B35" s="71"/>
      <c r="C35" s="72" t="s">
        <v>543</v>
      </c>
      <c r="D35" s="72" t="s">
        <v>550</v>
      </c>
      <c r="E35" s="216" t="s">
        <v>13</v>
      </c>
      <c r="F35" s="81" t="s">
        <v>7</v>
      </c>
      <c r="G35" s="121"/>
      <c r="H35" s="72"/>
      <c r="I35" s="73"/>
      <c r="J35" s="412"/>
      <c r="K35" s="409"/>
    </row>
    <row r="36" spans="1:17" s="1" customFormat="1" ht="16.5" customHeight="1" x14ac:dyDescent="0.25">
      <c r="A36" s="71">
        <v>27</v>
      </c>
      <c r="B36" s="71"/>
      <c r="C36" s="72" t="s">
        <v>543</v>
      </c>
      <c r="D36" s="72" t="s">
        <v>551</v>
      </c>
      <c r="E36" s="216" t="s">
        <v>13</v>
      </c>
      <c r="F36" s="81" t="s">
        <v>7</v>
      </c>
      <c r="G36" s="121"/>
      <c r="H36" s="72"/>
      <c r="I36" s="73"/>
      <c r="J36" s="412"/>
      <c r="K36" s="409"/>
    </row>
    <row r="37" spans="1:17" s="1" customFormat="1" ht="16.5" customHeight="1" x14ac:dyDescent="0.25">
      <c r="A37" s="71">
        <v>28</v>
      </c>
      <c r="B37" s="71"/>
      <c r="C37" s="72" t="s">
        <v>543</v>
      </c>
      <c r="D37" s="72" t="s">
        <v>552</v>
      </c>
      <c r="E37" s="216" t="s">
        <v>13</v>
      </c>
      <c r="F37" s="81" t="s">
        <v>7</v>
      </c>
      <c r="G37" s="121"/>
      <c r="H37" s="72"/>
      <c r="I37" s="73"/>
      <c r="J37" s="412"/>
      <c r="K37" s="409"/>
    </row>
    <row r="38" spans="1:17" s="1" customFormat="1" ht="16.5" customHeight="1" x14ac:dyDescent="0.25">
      <c r="A38" s="71">
        <v>29</v>
      </c>
      <c r="B38" s="71"/>
      <c r="C38" s="72" t="s">
        <v>543</v>
      </c>
      <c r="D38" s="72" t="s">
        <v>553</v>
      </c>
      <c r="E38" s="216" t="s">
        <v>13</v>
      </c>
      <c r="F38" s="81" t="s">
        <v>7</v>
      </c>
      <c r="G38" s="121"/>
      <c r="H38" s="72"/>
      <c r="I38" s="73"/>
      <c r="J38" s="412"/>
      <c r="K38" s="409"/>
    </row>
    <row r="39" spans="1:17" s="1" customFormat="1" ht="16.5" customHeight="1" x14ac:dyDescent="0.25">
      <c r="A39" s="71">
        <v>30</v>
      </c>
      <c r="B39" s="71"/>
      <c r="C39" s="72" t="s">
        <v>543</v>
      </c>
      <c r="D39" s="72" t="s">
        <v>1946</v>
      </c>
      <c r="E39" s="216" t="s">
        <v>13</v>
      </c>
      <c r="F39" s="81" t="s">
        <v>7</v>
      </c>
      <c r="G39" s="121"/>
      <c r="H39" s="72"/>
      <c r="I39" s="73"/>
      <c r="J39" s="400"/>
      <c r="K39" s="410"/>
    </row>
    <row r="40" spans="1:17" s="129" customFormat="1" ht="16.5" customHeight="1" x14ac:dyDescent="0.25">
      <c r="A40" s="71">
        <v>31</v>
      </c>
      <c r="B40" s="71"/>
      <c r="C40" s="72" t="s">
        <v>555</v>
      </c>
      <c r="D40" s="72" t="s">
        <v>1945</v>
      </c>
      <c r="E40" s="217"/>
      <c r="F40" s="113" t="s">
        <v>258</v>
      </c>
      <c r="G40" s="125"/>
      <c r="H40" s="126"/>
      <c r="I40" s="128"/>
      <c r="J40" s="128" t="s">
        <v>1359</v>
      </c>
      <c r="K40" s="127"/>
      <c r="L40" s="1"/>
      <c r="M40" s="1"/>
      <c r="N40" s="1"/>
      <c r="O40" s="1"/>
      <c r="P40" s="1"/>
      <c r="Q40" s="1"/>
    </row>
    <row r="41" spans="1:17" s="1" customFormat="1" ht="16.5" customHeight="1" x14ac:dyDescent="0.25">
      <c r="A41" s="71">
        <v>32</v>
      </c>
      <c r="B41" s="71"/>
      <c r="C41" s="72" t="s">
        <v>527</v>
      </c>
      <c r="D41" s="72" t="s">
        <v>556</v>
      </c>
      <c r="E41" s="209"/>
      <c r="F41" s="81" t="s">
        <v>7</v>
      </c>
      <c r="G41" s="121"/>
      <c r="H41" s="72"/>
      <c r="I41" s="94"/>
      <c r="J41" s="188" t="s">
        <v>468</v>
      </c>
      <c r="K41" s="139"/>
    </row>
    <row r="42" spans="1:17" s="1" customFormat="1" ht="16.5" customHeight="1" x14ac:dyDescent="0.25">
      <c r="A42" s="71">
        <v>33</v>
      </c>
      <c r="B42" s="71"/>
      <c r="C42" s="72" t="s">
        <v>539</v>
      </c>
      <c r="D42" s="72" t="s">
        <v>557</v>
      </c>
      <c r="E42" s="209"/>
      <c r="F42" s="81" t="s">
        <v>7</v>
      </c>
      <c r="G42" s="121"/>
      <c r="H42" s="71" t="s">
        <v>14</v>
      </c>
      <c r="I42" s="94"/>
      <c r="J42" s="188"/>
      <c r="K42" s="100"/>
    </row>
    <row r="43" spans="1:17" s="1" customFormat="1" ht="16.5" customHeight="1" x14ac:dyDescent="0.25">
      <c r="A43" s="71">
        <v>34</v>
      </c>
      <c r="B43" s="71"/>
      <c r="C43" s="72" t="s">
        <v>539</v>
      </c>
      <c r="D43" s="72" t="s">
        <v>558</v>
      </c>
      <c r="E43" s="209"/>
      <c r="F43" s="81" t="s">
        <v>7</v>
      </c>
      <c r="G43" s="121"/>
      <c r="H43" s="71" t="s">
        <v>15</v>
      </c>
      <c r="I43" s="94"/>
      <c r="J43" s="188"/>
      <c r="K43" s="100"/>
    </row>
    <row r="44" spans="1:17" s="1" customFormat="1" ht="15.75" customHeight="1" x14ac:dyDescent="0.25">
      <c r="A44" s="71">
        <v>35</v>
      </c>
      <c r="B44" s="71"/>
      <c r="C44" s="72" t="s">
        <v>539</v>
      </c>
      <c r="D44" s="72" t="s">
        <v>559</v>
      </c>
      <c r="E44" s="209"/>
      <c r="F44" s="81" t="s">
        <v>7</v>
      </c>
      <c r="G44" s="103" t="s">
        <v>265</v>
      </c>
      <c r="H44" s="138"/>
      <c r="I44" s="94"/>
      <c r="J44" s="188" t="s">
        <v>266</v>
      </c>
      <c r="K44" s="100"/>
    </row>
    <row r="45" spans="1:17" s="9" customFormat="1" ht="16.5" customHeight="1" x14ac:dyDescent="0.25">
      <c r="A45" s="71">
        <v>36</v>
      </c>
      <c r="B45" s="71"/>
      <c r="C45" s="72" t="s">
        <v>539</v>
      </c>
      <c r="D45" s="72" t="s">
        <v>560</v>
      </c>
      <c r="E45" s="209"/>
      <c r="F45" s="81" t="s">
        <v>7</v>
      </c>
      <c r="G45" s="105"/>
      <c r="H45" s="138"/>
      <c r="I45" s="94"/>
      <c r="J45" s="188" t="s">
        <v>1109</v>
      </c>
      <c r="K45" s="408" t="s">
        <v>267</v>
      </c>
    </row>
    <row r="46" spans="1:17" s="9" customFormat="1" ht="16.5" customHeight="1" x14ac:dyDescent="0.25">
      <c r="A46" s="71">
        <v>37</v>
      </c>
      <c r="B46" s="71"/>
      <c r="C46" s="72" t="s">
        <v>539</v>
      </c>
      <c r="D46" s="72" t="s">
        <v>561</v>
      </c>
      <c r="E46" s="209"/>
      <c r="F46" s="113" t="s">
        <v>258</v>
      </c>
      <c r="G46" s="103" t="s">
        <v>16</v>
      </c>
      <c r="H46" s="406" t="s">
        <v>268</v>
      </c>
      <c r="I46" s="94"/>
      <c r="J46" s="188" t="s">
        <v>1107</v>
      </c>
      <c r="K46" s="409"/>
    </row>
    <row r="47" spans="1:17" s="9" customFormat="1" ht="16.5" customHeight="1" x14ac:dyDescent="0.25">
      <c r="A47" s="71">
        <v>38</v>
      </c>
      <c r="B47" s="71"/>
      <c r="C47" s="72" t="s">
        <v>539</v>
      </c>
      <c r="D47" s="72" t="s">
        <v>2031</v>
      </c>
      <c r="E47" s="209"/>
      <c r="F47" s="113" t="s">
        <v>258</v>
      </c>
      <c r="G47" s="104" t="s">
        <v>16</v>
      </c>
      <c r="H47" s="407"/>
      <c r="I47" s="94"/>
      <c r="J47" s="188" t="s">
        <v>1108</v>
      </c>
      <c r="K47" s="410"/>
    </row>
    <row r="48" spans="1:17" s="1" customFormat="1" ht="16.5" customHeight="1" x14ac:dyDescent="0.25">
      <c r="A48" s="71">
        <v>39</v>
      </c>
      <c r="B48" s="71"/>
      <c r="C48" s="72" t="s">
        <v>539</v>
      </c>
      <c r="D48" s="72" t="s">
        <v>2033</v>
      </c>
      <c r="E48" s="209"/>
      <c r="F48" s="113" t="s">
        <v>258</v>
      </c>
      <c r="G48" s="103" t="s">
        <v>17</v>
      </c>
      <c r="H48" s="406" t="s">
        <v>18</v>
      </c>
      <c r="I48" s="94"/>
      <c r="J48" s="188" t="s">
        <v>212</v>
      </c>
      <c r="K48" s="100"/>
    </row>
    <row r="49" spans="1:11" s="1" customFormat="1" ht="16.5" customHeight="1" x14ac:dyDescent="0.25">
      <c r="A49" s="71">
        <v>40</v>
      </c>
      <c r="B49" s="71"/>
      <c r="C49" s="72" t="s">
        <v>539</v>
      </c>
      <c r="D49" s="72" t="s">
        <v>562</v>
      </c>
      <c r="E49" s="209"/>
      <c r="F49" s="113" t="s">
        <v>258</v>
      </c>
      <c r="G49" s="99" t="s">
        <v>17</v>
      </c>
      <c r="H49" s="407"/>
      <c r="I49" s="94"/>
      <c r="J49" s="188" t="s">
        <v>352</v>
      </c>
      <c r="K49" s="100"/>
    </row>
    <row r="50" spans="1:11" s="1" customFormat="1" ht="16.5" customHeight="1" x14ac:dyDescent="0.25">
      <c r="A50" s="71">
        <v>41</v>
      </c>
      <c r="B50" s="71"/>
      <c r="C50" s="72" t="s">
        <v>539</v>
      </c>
      <c r="D50" s="72" t="s">
        <v>563</v>
      </c>
      <c r="E50" s="209"/>
      <c r="F50" s="81" t="s">
        <v>7</v>
      </c>
      <c r="G50" s="102" t="s">
        <v>19</v>
      </c>
      <c r="H50" s="406" t="s">
        <v>20</v>
      </c>
      <c r="I50" s="94"/>
      <c r="J50" s="188" t="s">
        <v>353</v>
      </c>
      <c r="K50" s="100"/>
    </row>
    <row r="51" spans="1:11" s="1" customFormat="1" ht="16.5" customHeight="1" x14ac:dyDescent="0.25">
      <c r="A51" s="71">
        <v>42</v>
      </c>
      <c r="B51" s="71"/>
      <c r="C51" s="72" t="s">
        <v>539</v>
      </c>
      <c r="D51" s="72" t="s">
        <v>564</v>
      </c>
      <c r="E51" s="209"/>
      <c r="F51" s="81" t="s">
        <v>7</v>
      </c>
      <c r="G51" s="99" t="s">
        <v>21</v>
      </c>
      <c r="H51" s="407"/>
      <c r="I51" s="94"/>
      <c r="J51" s="188" t="s">
        <v>22</v>
      </c>
      <c r="K51" s="100"/>
    </row>
    <row r="52" spans="1:11" s="1" customFormat="1" ht="16.5" customHeight="1" x14ac:dyDescent="0.25">
      <c r="A52" s="71">
        <v>43</v>
      </c>
      <c r="B52" s="71"/>
      <c r="C52" s="72" t="s">
        <v>539</v>
      </c>
      <c r="D52" s="72" t="s">
        <v>565</v>
      </c>
      <c r="E52" s="209"/>
      <c r="F52" s="81" t="s">
        <v>7</v>
      </c>
      <c r="G52" s="102" t="s">
        <v>23</v>
      </c>
      <c r="H52" s="406" t="s">
        <v>24</v>
      </c>
      <c r="I52" s="94"/>
      <c r="J52" s="188" t="s">
        <v>25</v>
      </c>
      <c r="K52" s="100"/>
    </row>
    <row r="53" spans="1:11" s="1" customFormat="1" ht="16.5" customHeight="1" x14ac:dyDescent="0.25">
      <c r="A53" s="71">
        <v>44</v>
      </c>
      <c r="B53" s="71"/>
      <c r="C53" s="72" t="s">
        <v>539</v>
      </c>
      <c r="D53" s="72" t="s">
        <v>566</v>
      </c>
      <c r="E53" s="209"/>
      <c r="F53" s="81" t="s">
        <v>7</v>
      </c>
      <c r="G53" s="99" t="s">
        <v>26</v>
      </c>
      <c r="H53" s="407"/>
      <c r="I53" s="94"/>
      <c r="J53" s="188" t="s">
        <v>27</v>
      </c>
      <c r="K53" s="100"/>
    </row>
    <row r="54" spans="1:11" s="1" customFormat="1" ht="16.5" customHeight="1" x14ac:dyDescent="0.25">
      <c r="A54" s="71">
        <v>45</v>
      </c>
      <c r="B54" s="71"/>
      <c r="C54" s="72" t="s">
        <v>539</v>
      </c>
      <c r="D54" s="72" t="s">
        <v>567</v>
      </c>
      <c r="E54" s="209"/>
      <c r="F54" s="118" t="s">
        <v>262</v>
      </c>
      <c r="G54" s="102" t="s">
        <v>28</v>
      </c>
      <c r="H54" s="406" t="s">
        <v>29</v>
      </c>
      <c r="I54" s="94"/>
      <c r="J54" s="188" t="s">
        <v>211</v>
      </c>
      <c r="K54" s="88" t="s">
        <v>1940</v>
      </c>
    </row>
    <row r="55" spans="1:11" s="1" customFormat="1" ht="16.5" customHeight="1" x14ac:dyDescent="0.25">
      <c r="A55" s="71">
        <v>46</v>
      </c>
      <c r="B55" s="71"/>
      <c r="C55" s="72" t="s">
        <v>539</v>
      </c>
      <c r="D55" s="72" t="s">
        <v>568</v>
      </c>
      <c r="E55" s="209"/>
      <c r="F55" s="81" t="s">
        <v>7</v>
      </c>
      <c r="G55" s="99" t="s">
        <v>29</v>
      </c>
      <c r="H55" s="407"/>
      <c r="I55" s="94"/>
      <c r="J55" s="188" t="s">
        <v>342</v>
      </c>
      <c r="K55" s="100"/>
    </row>
    <row r="56" spans="1:11" s="1" customFormat="1" ht="16.5" customHeight="1" x14ac:dyDescent="0.25">
      <c r="A56" s="71">
        <v>47</v>
      </c>
      <c r="B56" s="71"/>
      <c r="C56" s="72" t="s">
        <v>539</v>
      </c>
      <c r="D56" s="72" t="s">
        <v>569</v>
      </c>
      <c r="E56" s="209"/>
      <c r="F56" s="118" t="s">
        <v>262</v>
      </c>
      <c r="G56" s="102" t="s">
        <v>30</v>
      </c>
      <c r="H56" s="406" t="s">
        <v>30</v>
      </c>
      <c r="I56" s="94"/>
      <c r="J56" s="188" t="s">
        <v>31</v>
      </c>
      <c r="K56" s="100"/>
    </row>
    <row r="57" spans="1:11" s="1" customFormat="1" ht="16.5" customHeight="1" x14ac:dyDescent="0.25">
      <c r="A57" s="71">
        <v>48</v>
      </c>
      <c r="B57" s="71"/>
      <c r="C57" s="72" t="s">
        <v>539</v>
      </c>
      <c r="D57" s="72" t="s">
        <v>570</v>
      </c>
      <c r="E57" s="209"/>
      <c r="F57" s="81" t="s">
        <v>7</v>
      </c>
      <c r="G57" s="99" t="s">
        <v>30</v>
      </c>
      <c r="H57" s="407"/>
      <c r="I57" s="94"/>
      <c r="J57" s="188" t="s">
        <v>32</v>
      </c>
      <c r="K57" s="100"/>
    </row>
    <row r="58" spans="1:11" s="9" customFormat="1" ht="16.5" customHeight="1" x14ac:dyDescent="0.25">
      <c r="A58" s="71">
        <v>49</v>
      </c>
      <c r="B58" s="71"/>
      <c r="C58" s="72" t="s">
        <v>539</v>
      </c>
      <c r="D58" s="72" t="s">
        <v>2035</v>
      </c>
      <c r="E58" s="209"/>
      <c r="F58" s="81" t="s">
        <v>7</v>
      </c>
      <c r="G58" s="99" t="s">
        <v>17</v>
      </c>
      <c r="H58" s="71"/>
      <c r="I58" s="94"/>
      <c r="J58" s="188" t="s">
        <v>2030</v>
      </c>
      <c r="K58" s="100" t="s">
        <v>210</v>
      </c>
    </row>
    <row r="59" spans="1:11" s="1" customFormat="1" ht="16.5" customHeight="1" x14ac:dyDescent="0.25">
      <c r="A59" s="71">
        <v>50</v>
      </c>
      <c r="B59" s="71"/>
      <c r="C59" s="72" t="s">
        <v>539</v>
      </c>
      <c r="D59" s="72" t="s">
        <v>571</v>
      </c>
      <c r="E59" s="209"/>
      <c r="F59" s="81" t="s">
        <v>7</v>
      </c>
      <c r="G59" s="121"/>
      <c r="H59" s="109" t="s">
        <v>354</v>
      </c>
      <c r="I59" s="94"/>
      <c r="J59" s="188" t="s">
        <v>209</v>
      </c>
      <c r="K59" s="100"/>
    </row>
    <row r="60" spans="1:11" s="1" customFormat="1" ht="16.5" customHeight="1" x14ac:dyDescent="0.25">
      <c r="A60" s="71">
        <v>51</v>
      </c>
      <c r="B60" s="71"/>
      <c r="C60" s="72" t="s">
        <v>539</v>
      </c>
      <c r="D60" s="72" t="s">
        <v>1928</v>
      </c>
      <c r="E60" s="209"/>
      <c r="F60" s="81" t="s">
        <v>7</v>
      </c>
      <c r="G60" s="102" t="s">
        <v>33</v>
      </c>
      <c r="H60" s="425" t="s">
        <v>355</v>
      </c>
      <c r="I60" s="94"/>
      <c r="J60" s="188" t="s">
        <v>1901</v>
      </c>
      <c r="K60" s="100"/>
    </row>
    <row r="61" spans="1:11" s="1" customFormat="1" ht="16.5" customHeight="1" x14ac:dyDescent="0.25">
      <c r="A61" s="71">
        <v>52</v>
      </c>
      <c r="B61" s="71"/>
      <c r="C61" s="72" t="s">
        <v>539</v>
      </c>
      <c r="D61" s="72" t="s">
        <v>572</v>
      </c>
      <c r="E61" s="209"/>
      <c r="F61" s="81" t="s">
        <v>7</v>
      </c>
      <c r="G61" s="99" t="s">
        <v>34</v>
      </c>
      <c r="H61" s="426"/>
      <c r="I61" s="94"/>
      <c r="J61" s="188" t="s">
        <v>208</v>
      </c>
      <c r="K61" s="100"/>
    </row>
    <row r="62" spans="1:11" s="1" customFormat="1" ht="16.5" customHeight="1" x14ac:dyDescent="0.25">
      <c r="A62" s="71">
        <v>53</v>
      </c>
      <c r="B62" s="71"/>
      <c r="C62" s="72" t="s">
        <v>539</v>
      </c>
      <c r="D62" s="72" t="s">
        <v>573</v>
      </c>
      <c r="E62" s="209"/>
      <c r="F62" s="81" t="s">
        <v>7</v>
      </c>
      <c r="G62" s="99" t="s">
        <v>35</v>
      </c>
      <c r="H62" s="106" t="s">
        <v>36</v>
      </c>
      <c r="I62" s="94"/>
      <c r="J62" s="188" t="s">
        <v>207</v>
      </c>
      <c r="K62" s="100"/>
    </row>
    <row r="63" spans="1:11" s="1" customFormat="1" ht="16.5" customHeight="1" x14ac:dyDescent="0.25">
      <c r="A63" s="71">
        <v>54</v>
      </c>
      <c r="B63" s="71"/>
      <c r="C63" s="72" t="s">
        <v>527</v>
      </c>
      <c r="D63" s="72" t="s">
        <v>574</v>
      </c>
      <c r="E63" s="209"/>
      <c r="F63" s="81" t="s">
        <v>7</v>
      </c>
      <c r="G63" s="99"/>
      <c r="H63" s="106"/>
      <c r="I63" s="94"/>
      <c r="J63" s="188" t="s">
        <v>356</v>
      </c>
      <c r="K63" s="100"/>
    </row>
    <row r="64" spans="1:11" s="1" customFormat="1" ht="16.5" customHeight="1" x14ac:dyDescent="0.25">
      <c r="A64" s="71">
        <v>55</v>
      </c>
      <c r="B64" s="71"/>
      <c r="C64" s="72" t="s">
        <v>527</v>
      </c>
      <c r="D64" s="72" t="s">
        <v>575</v>
      </c>
      <c r="E64" s="209"/>
      <c r="F64" s="81" t="s">
        <v>7</v>
      </c>
      <c r="G64" s="99"/>
      <c r="H64" s="106"/>
      <c r="I64" s="94"/>
      <c r="J64" s="188" t="s">
        <v>357</v>
      </c>
      <c r="K64" s="100"/>
    </row>
    <row r="65" spans="1:11" s="8" customFormat="1" ht="16.5" customHeight="1" x14ac:dyDescent="0.25">
      <c r="A65" s="71">
        <v>56</v>
      </c>
      <c r="B65" s="71"/>
      <c r="C65" s="98" t="s">
        <v>539</v>
      </c>
      <c r="D65" s="98" t="s">
        <v>576</v>
      </c>
      <c r="E65" s="209"/>
      <c r="F65" s="81" t="s">
        <v>7</v>
      </c>
      <c r="G65" s="99"/>
      <c r="H65" s="106" t="s">
        <v>206</v>
      </c>
      <c r="I65" s="94"/>
      <c r="J65" s="188" t="s">
        <v>1862</v>
      </c>
      <c r="K65" s="100"/>
    </row>
    <row r="66" spans="1:11" s="1" customFormat="1" ht="100.5" customHeight="1" x14ac:dyDescent="0.25">
      <c r="A66" s="71">
        <v>57</v>
      </c>
      <c r="B66" s="71"/>
      <c r="C66" s="98" t="s">
        <v>539</v>
      </c>
      <c r="D66" s="98" t="s">
        <v>577</v>
      </c>
      <c r="E66" s="209"/>
      <c r="F66" s="81" t="s">
        <v>7</v>
      </c>
      <c r="G66" s="99"/>
      <c r="H66" s="109" t="s">
        <v>205</v>
      </c>
      <c r="I66" s="94"/>
      <c r="J66" s="188" t="s">
        <v>1929</v>
      </c>
      <c r="K66" s="101" t="s">
        <v>2130</v>
      </c>
    </row>
    <row r="67" spans="1:11" ht="15.75" customHeight="1" x14ac:dyDescent="0.25">
      <c r="A67" s="71">
        <v>58</v>
      </c>
      <c r="B67" s="71"/>
      <c r="C67" s="194" t="s">
        <v>578</v>
      </c>
      <c r="D67" s="98" t="s">
        <v>1997</v>
      </c>
      <c r="E67" s="209" t="s">
        <v>367</v>
      </c>
      <c r="F67" s="81" t="s">
        <v>7</v>
      </c>
      <c r="G67" s="99"/>
      <c r="H67" s="121"/>
      <c r="I67" s="73"/>
      <c r="J67" s="188" t="s">
        <v>1596</v>
      </c>
      <c r="K67" s="72"/>
    </row>
    <row r="68" spans="1:11" s="27" customFormat="1" ht="16.5" customHeight="1" x14ac:dyDescent="0.25">
      <c r="A68" s="71">
        <v>59</v>
      </c>
      <c r="B68" s="84"/>
      <c r="C68" s="194" t="s">
        <v>579</v>
      </c>
      <c r="D68" s="215" t="s">
        <v>580</v>
      </c>
      <c r="E68" s="218"/>
      <c r="F68" s="81" t="s">
        <v>7</v>
      </c>
      <c r="G68" s="85"/>
      <c r="H68" s="84"/>
      <c r="I68" s="86"/>
      <c r="J68" s="88" t="s">
        <v>256</v>
      </c>
      <c r="K68" s="88" t="s">
        <v>1014</v>
      </c>
    </row>
    <row r="69" spans="1:11" s="27" customFormat="1" ht="16.5" customHeight="1" x14ac:dyDescent="0.25">
      <c r="A69" s="71">
        <v>60</v>
      </c>
      <c r="B69" s="84"/>
      <c r="C69" s="194" t="s">
        <v>579</v>
      </c>
      <c r="D69" s="215" t="s">
        <v>581</v>
      </c>
      <c r="E69" s="218"/>
      <c r="F69" s="81" t="s">
        <v>7</v>
      </c>
      <c r="G69" s="85"/>
      <c r="H69" s="84"/>
      <c r="I69" s="86"/>
      <c r="J69" s="88" t="s">
        <v>1171</v>
      </c>
      <c r="K69" s="88" t="s">
        <v>1049</v>
      </c>
    </row>
    <row r="70" spans="1:11" s="27" customFormat="1" ht="16.5" customHeight="1" x14ac:dyDescent="0.25">
      <c r="A70" s="71">
        <v>61</v>
      </c>
      <c r="B70" s="84"/>
      <c r="C70" s="194" t="s">
        <v>579</v>
      </c>
      <c r="D70" s="215" t="s">
        <v>582</v>
      </c>
      <c r="E70" s="218"/>
      <c r="F70" s="81" t="s">
        <v>7</v>
      </c>
      <c r="G70" s="85"/>
      <c r="H70" s="84"/>
      <c r="I70" s="86"/>
      <c r="J70" s="88" t="s">
        <v>1015</v>
      </c>
      <c r="K70" s="88" t="s">
        <v>492</v>
      </c>
    </row>
    <row r="71" spans="1:11" s="27" customFormat="1" ht="16.5" customHeight="1" x14ac:dyDescent="0.25">
      <c r="A71" s="71">
        <v>62</v>
      </c>
      <c r="B71" s="84"/>
      <c r="C71" s="194" t="s">
        <v>579</v>
      </c>
      <c r="D71" s="215" t="s">
        <v>583</v>
      </c>
      <c r="E71" s="218"/>
      <c r="F71" s="81" t="s">
        <v>7</v>
      </c>
      <c r="G71" s="85"/>
      <c r="H71" s="84"/>
      <c r="I71" s="86"/>
      <c r="J71" s="88" t="s">
        <v>494</v>
      </c>
      <c r="K71" s="88" t="s">
        <v>493</v>
      </c>
    </row>
    <row r="72" spans="1:11" s="27" customFormat="1" ht="16.5" customHeight="1" x14ac:dyDescent="0.25">
      <c r="A72" s="71">
        <v>63</v>
      </c>
      <c r="B72" s="84"/>
      <c r="C72" s="194" t="s">
        <v>579</v>
      </c>
      <c r="D72" s="215" t="s">
        <v>1007</v>
      </c>
      <c r="E72" s="218"/>
      <c r="F72" s="81" t="s">
        <v>7</v>
      </c>
      <c r="G72" s="85"/>
      <c r="H72" s="84"/>
      <c r="I72" s="86"/>
      <c r="J72" s="88" t="s">
        <v>949</v>
      </c>
      <c r="K72" s="88" t="s">
        <v>1002</v>
      </c>
    </row>
    <row r="73" spans="1:11" s="27" customFormat="1" ht="16.5" customHeight="1" x14ac:dyDescent="0.25">
      <c r="A73" s="71">
        <v>64</v>
      </c>
      <c r="B73" s="84"/>
      <c r="C73" s="194" t="s">
        <v>579</v>
      </c>
      <c r="D73" s="215" t="s">
        <v>584</v>
      </c>
      <c r="E73" s="218"/>
      <c r="F73" s="81" t="s">
        <v>7</v>
      </c>
      <c r="G73" s="85"/>
      <c r="H73" s="84"/>
      <c r="I73" s="86"/>
      <c r="J73" s="88" t="s">
        <v>191</v>
      </c>
      <c r="K73" s="88" t="s">
        <v>957</v>
      </c>
    </row>
    <row r="74" spans="1:11" s="27" customFormat="1" ht="16.5" customHeight="1" x14ac:dyDescent="0.25">
      <c r="A74" s="71">
        <v>65</v>
      </c>
      <c r="B74" s="84"/>
      <c r="C74" s="194" t="s">
        <v>579</v>
      </c>
      <c r="D74" s="215" t="s">
        <v>585</v>
      </c>
      <c r="E74" s="218"/>
      <c r="F74" s="81" t="s">
        <v>7</v>
      </c>
      <c r="G74" s="85"/>
      <c r="H74" s="84"/>
      <c r="I74" s="86"/>
      <c r="J74" s="88" t="s">
        <v>192</v>
      </c>
      <c r="K74" s="88" t="s">
        <v>283</v>
      </c>
    </row>
    <row r="75" spans="1:11" s="27" customFormat="1" ht="16.5" customHeight="1" x14ac:dyDescent="0.25">
      <c r="A75" s="71">
        <v>66</v>
      </c>
      <c r="B75" s="84"/>
      <c r="C75" s="194" t="s">
        <v>586</v>
      </c>
      <c r="D75" s="215" t="s">
        <v>587</v>
      </c>
      <c r="E75" s="218"/>
      <c r="F75" s="81" t="s">
        <v>7</v>
      </c>
      <c r="G75" s="85"/>
      <c r="H75" s="84"/>
      <c r="I75" s="86"/>
      <c r="J75" s="88" t="s">
        <v>193</v>
      </c>
      <c r="K75" s="88" t="s">
        <v>351</v>
      </c>
    </row>
    <row r="76" spans="1:11" s="7" customFormat="1" ht="16.5" customHeight="1" x14ac:dyDescent="0.25">
      <c r="A76" s="71">
        <v>67</v>
      </c>
      <c r="B76" s="62"/>
      <c r="C76" s="193" t="s">
        <v>588</v>
      </c>
      <c r="D76" s="296" t="s">
        <v>1026</v>
      </c>
      <c r="E76" s="203"/>
      <c r="F76" s="81" t="s">
        <v>7</v>
      </c>
      <c r="G76" s="34"/>
      <c r="H76" s="34"/>
      <c r="I76" s="37" t="s">
        <v>1633</v>
      </c>
      <c r="J76" s="41" t="s">
        <v>1028</v>
      </c>
      <c r="K76" s="41"/>
    </row>
    <row r="77" spans="1:11" s="7" customFormat="1" ht="16.5" customHeight="1" x14ac:dyDescent="0.25">
      <c r="A77" s="71">
        <v>68</v>
      </c>
      <c r="B77" s="62"/>
      <c r="C77" s="193" t="s">
        <v>588</v>
      </c>
      <c r="D77" s="296" t="s">
        <v>1027</v>
      </c>
      <c r="E77" s="203"/>
      <c r="F77" s="81" t="s">
        <v>7</v>
      </c>
      <c r="G77" s="34"/>
      <c r="H77" s="34"/>
      <c r="I77" s="37" t="s">
        <v>1632</v>
      </c>
      <c r="J77" s="41" t="s">
        <v>1628</v>
      </c>
      <c r="K77" s="41"/>
    </row>
    <row r="78" spans="1:11" s="7" customFormat="1" ht="16.5" customHeight="1" x14ac:dyDescent="0.25">
      <c r="A78" s="71">
        <v>69</v>
      </c>
      <c r="B78" s="62"/>
      <c r="C78" s="193" t="s">
        <v>588</v>
      </c>
      <c r="D78" s="296" t="s">
        <v>589</v>
      </c>
      <c r="E78" s="203"/>
      <c r="F78" s="81" t="s">
        <v>7</v>
      </c>
      <c r="G78" s="34"/>
      <c r="H78" s="34"/>
      <c r="I78" s="63" t="s">
        <v>343</v>
      </c>
      <c r="J78" s="41" t="s">
        <v>1032</v>
      </c>
      <c r="K78" s="40"/>
    </row>
    <row r="79" spans="1:11" s="7" customFormat="1" ht="16.5" customHeight="1" x14ac:dyDescent="0.25">
      <c r="A79" s="71">
        <v>70</v>
      </c>
      <c r="B79" s="62"/>
      <c r="C79" s="193" t="s">
        <v>590</v>
      </c>
      <c r="D79" s="296" t="s">
        <v>591</v>
      </c>
      <c r="E79" s="203"/>
      <c r="F79" s="81" t="s">
        <v>7</v>
      </c>
      <c r="G79" s="34"/>
      <c r="H79" s="34"/>
      <c r="I79" s="63" t="s">
        <v>1031</v>
      </c>
      <c r="J79" s="41" t="s">
        <v>1030</v>
      </c>
      <c r="K79" s="40"/>
    </row>
    <row r="80" spans="1:11" s="7" customFormat="1" ht="16.5" customHeight="1" x14ac:dyDescent="0.25">
      <c r="A80" s="71">
        <v>71</v>
      </c>
      <c r="B80" s="62"/>
      <c r="C80" s="98" t="s">
        <v>592</v>
      </c>
      <c r="D80" s="296" t="s">
        <v>1066</v>
      </c>
      <c r="E80" s="219"/>
      <c r="F80" s="113" t="s">
        <v>258</v>
      </c>
      <c r="G80" s="34"/>
      <c r="H80" s="34"/>
      <c r="I80" s="35"/>
      <c r="J80" s="188" t="s">
        <v>1227</v>
      </c>
      <c r="K80" s="40"/>
    </row>
    <row r="81" spans="1:11" s="7" customFormat="1" ht="16.5" customHeight="1" x14ac:dyDescent="0.25">
      <c r="A81" s="71">
        <v>72</v>
      </c>
      <c r="B81" s="62"/>
      <c r="C81" s="98" t="s">
        <v>592</v>
      </c>
      <c r="D81" s="98" t="s">
        <v>1067</v>
      </c>
      <c r="E81" s="219"/>
      <c r="F81" s="113" t="s">
        <v>258</v>
      </c>
      <c r="G81" s="34"/>
      <c r="H81" s="34"/>
      <c r="I81" s="35"/>
      <c r="J81" s="188" t="s">
        <v>1228</v>
      </c>
      <c r="K81" s="40"/>
    </row>
    <row r="82" spans="1:11" s="7" customFormat="1" ht="16.5" customHeight="1" x14ac:dyDescent="0.25">
      <c r="A82" s="71">
        <v>73</v>
      </c>
      <c r="B82" s="62"/>
      <c r="C82" s="98" t="s">
        <v>592</v>
      </c>
      <c r="D82" s="98" t="s">
        <v>1068</v>
      </c>
      <c r="E82" s="219"/>
      <c r="F82" s="113" t="s">
        <v>258</v>
      </c>
      <c r="G82" s="34"/>
      <c r="H82" s="34"/>
      <c r="I82" s="35"/>
      <c r="J82" s="188" t="s">
        <v>1125</v>
      </c>
      <c r="K82" s="40"/>
    </row>
    <row r="83" spans="1:11" s="7" customFormat="1" ht="16.5" customHeight="1" x14ac:dyDescent="0.25">
      <c r="A83" s="71">
        <v>74</v>
      </c>
      <c r="B83" s="62"/>
      <c r="C83" s="98" t="s">
        <v>592</v>
      </c>
      <c r="D83" s="98" t="s">
        <v>1069</v>
      </c>
      <c r="E83" s="219"/>
      <c r="F83" s="113" t="s">
        <v>258</v>
      </c>
      <c r="G83" s="34"/>
      <c r="H83" s="34"/>
      <c r="I83" s="35"/>
      <c r="J83" s="188" t="s">
        <v>1056</v>
      </c>
      <c r="K83" s="40"/>
    </row>
    <row r="84" spans="1:11" s="7" customFormat="1" ht="16.5" customHeight="1" x14ac:dyDescent="0.25">
      <c r="A84" s="71">
        <v>75</v>
      </c>
      <c r="B84" s="62"/>
      <c r="C84" s="98" t="s">
        <v>592</v>
      </c>
      <c r="D84" s="98" t="s">
        <v>1070</v>
      </c>
      <c r="E84" s="219" t="s">
        <v>171</v>
      </c>
      <c r="F84" s="113" t="s">
        <v>258</v>
      </c>
      <c r="G84" s="34"/>
      <c r="H84" s="34"/>
      <c r="I84" s="37" t="s">
        <v>1260</v>
      </c>
      <c r="J84" s="188" t="s">
        <v>1229</v>
      </c>
      <c r="K84" s="40"/>
    </row>
    <row r="85" spans="1:11" s="7" customFormat="1" ht="16.5" customHeight="1" x14ac:dyDescent="0.25">
      <c r="A85" s="71">
        <v>76</v>
      </c>
      <c r="B85" s="62"/>
      <c r="C85" s="98" t="s">
        <v>592</v>
      </c>
      <c r="D85" s="98" t="s">
        <v>1071</v>
      </c>
      <c r="E85" s="219" t="s">
        <v>171</v>
      </c>
      <c r="F85" s="113" t="s">
        <v>258</v>
      </c>
      <c r="G85" s="34"/>
      <c r="H85" s="34"/>
      <c r="I85" s="35"/>
      <c r="J85" s="188"/>
      <c r="K85" s="40"/>
    </row>
    <row r="86" spans="1:11" s="7" customFormat="1" ht="16.5" customHeight="1" x14ac:dyDescent="0.25">
      <c r="A86" s="71">
        <v>77</v>
      </c>
      <c r="B86" s="62"/>
      <c r="C86" s="98" t="s">
        <v>592</v>
      </c>
      <c r="D86" s="98" t="s">
        <v>1072</v>
      </c>
      <c r="E86" s="219" t="s">
        <v>171</v>
      </c>
      <c r="F86" s="113" t="s">
        <v>258</v>
      </c>
      <c r="G86" s="34"/>
      <c r="H86" s="34"/>
      <c r="I86" s="35"/>
      <c r="J86" s="188"/>
      <c r="K86" s="40"/>
    </row>
    <row r="87" spans="1:11" s="7" customFormat="1" ht="16.5" customHeight="1" x14ac:dyDescent="0.25">
      <c r="A87" s="71">
        <v>78</v>
      </c>
      <c r="B87" s="62"/>
      <c r="C87" s="98" t="s">
        <v>592</v>
      </c>
      <c r="D87" s="98" t="s">
        <v>1073</v>
      </c>
      <c r="E87" s="219" t="s">
        <v>171</v>
      </c>
      <c r="F87" s="113" t="s">
        <v>258</v>
      </c>
      <c r="G87" s="34"/>
      <c r="H87" s="34"/>
      <c r="I87" s="35"/>
      <c r="J87" s="188"/>
      <c r="K87" s="40"/>
    </row>
    <row r="88" spans="1:11" s="7" customFormat="1" ht="16.5" customHeight="1" x14ac:dyDescent="0.25">
      <c r="A88" s="71">
        <v>79</v>
      </c>
      <c r="B88" s="62"/>
      <c r="C88" s="98" t="s">
        <v>592</v>
      </c>
      <c r="D88" s="98" t="s">
        <v>1074</v>
      </c>
      <c r="E88" s="219"/>
      <c r="F88" s="113" t="s">
        <v>258</v>
      </c>
      <c r="G88" s="34"/>
      <c r="H88" s="34"/>
      <c r="I88" s="35"/>
      <c r="J88" s="188" t="s">
        <v>1230</v>
      </c>
      <c r="K88" s="40"/>
    </row>
    <row r="89" spans="1:11" s="7" customFormat="1" ht="16.5" customHeight="1" x14ac:dyDescent="0.25">
      <c r="A89" s="71">
        <v>80</v>
      </c>
      <c r="B89" s="62"/>
      <c r="C89" s="98" t="s">
        <v>592</v>
      </c>
      <c r="D89" s="98" t="s">
        <v>1075</v>
      </c>
      <c r="E89" s="219"/>
      <c r="F89" s="113" t="s">
        <v>258</v>
      </c>
      <c r="G89" s="34"/>
      <c r="H89" s="34"/>
      <c r="I89" s="35"/>
      <c r="J89" s="188" t="s">
        <v>1057</v>
      </c>
      <c r="K89" s="40"/>
    </row>
    <row r="90" spans="1:11" s="7" customFormat="1" ht="16.5" customHeight="1" x14ac:dyDescent="0.25">
      <c r="A90" s="71">
        <v>81</v>
      </c>
      <c r="B90" s="62"/>
      <c r="C90" s="98" t="s">
        <v>592</v>
      </c>
      <c r="D90" s="98" t="s">
        <v>1076</v>
      </c>
      <c r="E90" s="219"/>
      <c r="F90" s="113" t="s">
        <v>258</v>
      </c>
      <c r="G90" s="34"/>
      <c r="H90" s="34"/>
      <c r="I90" s="35"/>
      <c r="J90" s="188" t="s">
        <v>1058</v>
      </c>
      <c r="K90" s="40"/>
    </row>
    <row r="91" spans="1:11" s="7" customFormat="1" ht="16.5" customHeight="1" x14ac:dyDescent="0.25">
      <c r="A91" s="71">
        <v>82</v>
      </c>
      <c r="B91" s="62"/>
      <c r="C91" s="98" t="s">
        <v>592</v>
      </c>
      <c r="D91" s="98" t="s">
        <v>1077</v>
      </c>
      <c r="E91" s="219"/>
      <c r="F91" s="113" t="s">
        <v>258</v>
      </c>
      <c r="G91" s="34"/>
      <c r="H91" s="34"/>
      <c r="I91" s="35"/>
      <c r="J91" s="188" t="s">
        <v>1059</v>
      </c>
      <c r="K91" s="40"/>
    </row>
    <row r="92" spans="1:11" s="7" customFormat="1" ht="16.5" customHeight="1" x14ac:dyDescent="0.25">
      <c r="A92" s="71">
        <v>83</v>
      </c>
      <c r="B92" s="62"/>
      <c r="C92" s="98" t="s">
        <v>592</v>
      </c>
      <c r="D92" s="98" t="s">
        <v>1078</v>
      </c>
      <c r="E92" s="219" t="s">
        <v>171</v>
      </c>
      <c r="F92" s="113" t="s">
        <v>258</v>
      </c>
      <c r="G92" s="34"/>
      <c r="H92" s="34"/>
      <c r="I92" s="43" t="s">
        <v>1261</v>
      </c>
      <c r="J92" s="188" t="s">
        <v>1231</v>
      </c>
      <c r="K92" s="40"/>
    </row>
    <row r="93" spans="1:11" s="7" customFormat="1" ht="16.5" customHeight="1" x14ac:dyDescent="0.25">
      <c r="A93" s="71">
        <v>84</v>
      </c>
      <c r="B93" s="62"/>
      <c r="C93" s="98" t="s">
        <v>592</v>
      </c>
      <c r="D93" s="98" t="s">
        <v>1079</v>
      </c>
      <c r="E93" s="219" t="s">
        <v>171</v>
      </c>
      <c r="F93" s="113" t="s">
        <v>258</v>
      </c>
      <c r="G93" s="34"/>
      <c r="H93" s="34"/>
      <c r="I93" s="35"/>
      <c r="J93" s="188"/>
      <c r="K93" s="40"/>
    </row>
    <row r="94" spans="1:11" s="7" customFormat="1" ht="16.5" customHeight="1" x14ac:dyDescent="0.25">
      <c r="A94" s="71">
        <v>85</v>
      </c>
      <c r="B94" s="62"/>
      <c r="C94" s="98" t="s">
        <v>592</v>
      </c>
      <c r="D94" s="98" t="s">
        <v>1080</v>
      </c>
      <c r="E94" s="219" t="s">
        <v>171</v>
      </c>
      <c r="F94" s="113" t="s">
        <v>258</v>
      </c>
      <c r="G94" s="34"/>
      <c r="H94" s="34"/>
      <c r="I94" s="35"/>
      <c r="J94" s="188"/>
      <c r="K94" s="40"/>
    </row>
    <row r="95" spans="1:11" s="7" customFormat="1" ht="16.5" customHeight="1" x14ac:dyDescent="0.25">
      <c r="A95" s="71">
        <v>86</v>
      </c>
      <c r="B95" s="62"/>
      <c r="C95" s="98" t="s">
        <v>592</v>
      </c>
      <c r="D95" s="98" t="s">
        <v>1081</v>
      </c>
      <c r="E95" s="219" t="s">
        <v>171</v>
      </c>
      <c r="F95" s="113" t="s">
        <v>258</v>
      </c>
      <c r="G95" s="34"/>
      <c r="H95" s="34"/>
      <c r="I95" s="35"/>
      <c r="J95" s="188"/>
      <c r="K95" s="40"/>
    </row>
    <row r="96" spans="1:11" s="7" customFormat="1" ht="16.5" customHeight="1" x14ac:dyDescent="0.25">
      <c r="A96" s="71">
        <v>87</v>
      </c>
      <c r="B96" s="71"/>
      <c r="C96" s="72" t="s">
        <v>594</v>
      </c>
      <c r="D96" s="72" t="s">
        <v>596</v>
      </c>
      <c r="E96" s="207" t="s">
        <v>232</v>
      </c>
      <c r="F96" s="81" t="s">
        <v>7</v>
      </c>
      <c r="G96" s="67"/>
      <c r="H96" s="68"/>
      <c r="I96" s="63" t="s">
        <v>344</v>
      </c>
      <c r="J96" s="306" t="s">
        <v>972</v>
      </c>
      <c r="K96" s="101"/>
    </row>
    <row r="97" spans="1:11" s="7" customFormat="1" ht="16.5" customHeight="1" x14ac:dyDescent="0.25">
      <c r="A97" s="71">
        <v>88</v>
      </c>
      <c r="B97" s="71"/>
      <c r="C97" s="72" t="s">
        <v>594</v>
      </c>
      <c r="D97" s="72" t="s">
        <v>598</v>
      </c>
      <c r="E97" s="207" t="s">
        <v>232</v>
      </c>
      <c r="F97" s="81" t="s">
        <v>7</v>
      </c>
      <c r="G97" s="67"/>
      <c r="H97" s="68"/>
      <c r="I97" s="63" t="s">
        <v>1659</v>
      </c>
      <c r="J97" s="214" t="s">
        <v>971</v>
      </c>
      <c r="K97" s="101"/>
    </row>
    <row r="98" spans="1:11" s="7" customFormat="1" ht="16.5" customHeight="1" x14ac:dyDescent="0.25">
      <c r="A98" s="71">
        <v>89</v>
      </c>
      <c r="B98" s="71"/>
      <c r="C98" s="72" t="s">
        <v>594</v>
      </c>
      <c r="D98" s="72" t="s">
        <v>600</v>
      </c>
      <c r="E98" s="207" t="s">
        <v>232</v>
      </c>
      <c r="F98" s="81" t="s">
        <v>7</v>
      </c>
      <c r="G98" s="67"/>
      <c r="H98" s="68"/>
      <c r="I98" s="63" t="s">
        <v>1660</v>
      </c>
      <c r="J98" s="44" t="s">
        <v>484</v>
      </c>
      <c r="K98" s="101"/>
    </row>
    <row r="99" spans="1:11" s="7" customFormat="1" ht="16.5" customHeight="1" x14ac:dyDescent="0.25">
      <c r="A99" s="71">
        <v>90</v>
      </c>
      <c r="B99" s="71"/>
      <c r="C99" s="72" t="s">
        <v>594</v>
      </c>
      <c r="D99" s="72" t="s">
        <v>602</v>
      </c>
      <c r="E99" s="207"/>
      <c r="F99" s="81" t="s">
        <v>7</v>
      </c>
      <c r="G99" s="67"/>
      <c r="H99" s="68"/>
      <c r="I99" s="63" t="s">
        <v>1661</v>
      </c>
      <c r="J99" s="42"/>
      <c r="K99" s="101"/>
    </row>
    <row r="100" spans="1:11" s="7" customFormat="1" ht="16.5" customHeight="1" x14ac:dyDescent="0.25">
      <c r="A100" s="71">
        <v>91</v>
      </c>
      <c r="B100" s="71"/>
      <c r="C100" s="72" t="s">
        <v>594</v>
      </c>
      <c r="D100" s="72" t="s">
        <v>604</v>
      </c>
      <c r="E100" s="207"/>
      <c r="F100" s="81" t="s">
        <v>7</v>
      </c>
      <c r="G100" s="67"/>
      <c r="H100" s="68"/>
      <c r="I100" s="69"/>
      <c r="J100" s="44" t="s">
        <v>1542</v>
      </c>
      <c r="K100" s="101"/>
    </row>
    <row r="101" spans="1:11" s="7" customFormat="1" ht="16.5" customHeight="1" x14ac:dyDescent="0.25">
      <c r="A101" s="71">
        <v>92</v>
      </c>
      <c r="B101" s="71"/>
      <c r="C101" s="72" t="s">
        <v>594</v>
      </c>
      <c r="D101" s="72" t="s">
        <v>606</v>
      </c>
      <c r="E101" s="207"/>
      <c r="F101" s="81" t="s">
        <v>7</v>
      </c>
      <c r="G101" s="67"/>
      <c r="H101" s="68"/>
      <c r="I101" s="63" t="s">
        <v>1662</v>
      </c>
      <c r="J101" s="44" t="s">
        <v>1541</v>
      </c>
      <c r="K101" s="101"/>
    </row>
    <row r="102" spans="1:11" s="7" customFormat="1" ht="16.5" customHeight="1" x14ac:dyDescent="0.25">
      <c r="A102" s="71">
        <v>93</v>
      </c>
      <c r="B102" s="71"/>
      <c r="C102" s="98" t="s">
        <v>594</v>
      </c>
      <c r="D102" s="98" t="s">
        <v>608</v>
      </c>
      <c r="E102" s="207" t="s">
        <v>234</v>
      </c>
      <c r="F102" s="81" t="s">
        <v>7</v>
      </c>
      <c r="G102" s="67"/>
      <c r="H102" s="68"/>
      <c r="I102" s="37" t="s">
        <v>1663</v>
      </c>
      <c r="J102" s="44"/>
      <c r="K102" s="101"/>
    </row>
    <row r="103" spans="1:11" s="7" customFormat="1" ht="16.5" customHeight="1" x14ac:dyDescent="0.25">
      <c r="A103" s="71">
        <v>94</v>
      </c>
      <c r="B103" s="71"/>
      <c r="C103" s="72" t="s">
        <v>594</v>
      </c>
      <c r="D103" s="72" t="s">
        <v>610</v>
      </c>
      <c r="E103" s="207" t="s">
        <v>37</v>
      </c>
      <c r="F103" s="81" t="s">
        <v>7</v>
      </c>
      <c r="G103" s="67"/>
      <c r="H103" s="68"/>
      <c r="I103" s="37" t="s">
        <v>474</v>
      </c>
      <c r="J103" s="44"/>
      <c r="K103" s="101"/>
    </row>
    <row r="104" spans="1:11" s="7" customFormat="1" ht="16.5" customHeight="1" x14ac:dyDescent="0.25">
      <c r="A104" s="71">
        <v>95</v>
      </c>
      <c r="B104" s="71"/>
      <c r="C104" s="72" t="s">
        <v>594</v>
      </c>
      <c r="D104" s="72" t="s">
        <v>612</v>
      </c>
      <c r="E104" s="207" t="s">
        <v>236</v>
      </c>
      <c r="F104" s="81" t="s">
        <v>7</v>
      </c>
      <c r="G104" s="67"/>
      <c r="H104" s="68"/>
      <c r="I104" s="37" t="s">
        <v>470</v>
      </c>
      <c r="J104" s="44"/>
      <c r="K104" s="101"/>
    </row>
    <row r="105" spans="1:11" s="7" customFormat="1" ht="16.5" customHeight="1" x14ac:dyDescent="0.25">
      <c r="A105" s="71">
        <v>96</v>
      </c>
      <c r="B105" s="71"/>
      <c r="C105" s="98" t="s">
        <v>594</v>
      </c>
      <c r="D105" s="98" t="s">
        <v>614</v>
      </c>
      <c r="E105" s="207" t="s">
        <v>234</v>
      </c>
      <c r="F105" s="81" t="s">
        <v>7</v>
      </c>
      <c r="G105" s="67"/>
      <c r="H105" s="68"/>
      <c r="I105" s="37" t="s">
        <v>475</v>
      </c>
      <c r="J105" s="44"/>
      <c r="K105" s="101"/>
    </row>
    <row r="106" spans="1:11" s="7" customFormat="1" ht="16.5" customHeight="1" x14ac:dyDescent="0.25">
      <c r="A106" s="71">
        <v>97</v>
      </c>
      <c r="B106" s="71"/>
      <c r="C106" s="72" t="s">
        <v>594</v>
      </c>
      <c r="D106" s="72" t="s">
        <v>616</v>
      </c>
      <c r="E106" s="207" t="s">
        <v>38</v>
      </c>
      <c r="F106" s="81" t="s">
        <v>7</v>
      </c>
      <c r="G106" s="67"/>
      <c r="H106" s="68"/>
      <c r="I106" s="37" t="s">
        <v>476</v>
      </c>
      <c r="J106" s="44"/>
      <c r="K106" s="101"/>
    </row>
    <row r="107" spans="1:11" s="7" customFormat="1" ht="16.5" customHeight="1" x14ac:dyDescent="0.25">
      <c r="A107" s="71">
        <v>98</v>
      </c>
      <c r="B107" s="71"/>
      <c r="C107" s="72" t="s">
        <v>594</v>
      </c>
      <c r="D107" s="72" t="s">
        <v>618</v>
      </c>
      <c r="E107" s="207" t="s">
        <v>237</v>
      </c>
      <c r="F107" s="81" t="s">
        <v>7</v>
      </c>
      <c r="G107" s="67"/>
      <c r="H107" s="68"/>
      <c r="I107" s="37" t="s">
        <v>470</v>
      </c>
      <c r="J107" s="44"/>
      <c r="K107" s="101"/>
    </row>
    <row r="108" spans="1:11" s="7" customFormat="1" ht="16.5" customHeight="1" x14ac:dyDescent="0.25">
      <c r="A108" s="71">
        <v>99</v>
      </c>
      <c r="B108" s="71"/>
      <c r="C108" s="72" t="s">
        <v>594</v>
      </c>
      <c r="D108" s="72" t="s">
        <v>620</v>
      </c>
      <c r="E108" s="207" t="s">
        <v>238</v>
      </c>
      <c r="F108" s="81" t="s">
        <v>7</v>
      </c>
      <c r="G108" s="67"/>
      <c r="H108" s="68"/>
      <c r="I108" s="36" t="s">
        <v>477</v>
      </c>
      <c r="J108" s="44"/>
      <c r="K108" s="101"/>
    </row>
    <row r="109" spans="1:11" s="7" customFormat="1" ht="16.5" customHeight="1" x14ac:dyDescent="0.25">
      <c r="A109" s="71">
        <v>100</v>
      </c>
      <c r="B109" s="71"/>
      <c r="C109" s="72" t="s">
        <v>594</v>
      </c>
      <c r="D109" s="72" t="s">
        <v>622</v>
      </c>
      <c r="E109" s="207" t="s">
        <v>240</v>
      </c>
      <c r="F109" s="81" t="s">
        <v>7</v>
      </c>
      <c r="G109" s="67"/>
      <c r="H109" s="68"/>
      <c r="I109" s="37" t="s">
        <v>478</v>
      </c>
      <c r="J109" s="44"/>
      <c r="K109" s="101"/>
    </row>
    <row r="110" spans="1:11" s="7" customFormat="1" ht="16.5" customHeight="1" x14ac:dyDescent="0.25">
      <c r="A110" s="71">
        <v>101</v>
      </c>
      <c r="B110" s="71"/>
      <c r="C110" s="72" t="s">
        <v>594</v>
      </c>
      <c r="D110" s="72" t="s">
        <v>624</v>
      </c>
      <c r="E110" s="203"/>
      <c r="F110" s="81" t="s">
        <v>7</v>
      </c>
      <c r="G110" s="67"/>
      <c r="H110" s="68"/>
      <c r="I110" s="36"/>
      <c r="J110" s="44" t="s">
        <v>1543</v>
      </c>
      <c r="K110" s="101"/>
    </row>
    <row r="111" spans="1:11" s="7" customFormat="1" ht="16.5" customHeight="1" x14ac:dyDescent="0.25">
      <c r="A111" s="71">
        <v>102</v>
      </c>
      <c r="B111" s="71"/>
      <c r="C111" s="72" t="s">
        <v>594</v>
      </c>
      <c r="D111" s="72" t="s">
        <v>626</v>
      </c>
      <c r="E111" s="203"/>
      <c r="F111" s="81" t="s">
        <v>7</v>
      </c>
      <c r="G111" s="67"/>
      <c r="H111" s="68"/>
      <c r="I111" s="37"/>
      <c r="J111" s="44" t="s">
        <v>989</v>
      </c>
      <c r="K111" s="101"/>
    </row>
    <row r="112" spans="1:11" s="7" customFormat="1" ht="16.5" customHeight="1" x14ac:dyDescent="0.25">
      <c r="A112" s="71">
        <v>103</v>
      </c>
      <c r="B112" s="71"/>
      <c r="C112" s="72" t="s">
        <v>594</v>
      </c>
      <c r="D112" s="72" t="s">
        <v>628</v>
      </c>
      <c r="E112" s="203"/>
      <c r="F112" s="81" t="s">
        <v>7</v>
      </c>
      <c r="G112" s="67"/>
      <c r="H112" s="68"/>
      <c r="I112" s="36"/>
      <c r="J112" s="44" t="s">
        <v>976</v>
      </c>
      <c r="K112" s="101"/>
    </row>
    <row r="113" spans="1:11" s="7" customFormat="1" ht="16.5" customHeight="1" x14ac:dyDescent="0.25">
      <c r="A113" s="71">
        <v>104</v>
      </c>
      <c r="B113" s="71"/>
      <c r="C113" s="72" t="s">
        <v>594</v>
      </c>
      <c r="D113" s="72" t="s">
        <v>630</v>
      </c>
      <c r="E113" s="203"/>
      <c r="F113" s="81" t="s">
        <v>7</v>
      </c>
      <c r="G113" s="67"/>
      <c r="H113" s="68"/>
      <c r="I113" s="70" t="s">
        <v>1664</v>
      </c>
      <c r="J113" s="110" t="s">
        <v>991</v>
      </c>
      <c r="K113" s="101"/>
    </row>
    <row r="114" spans="1:11" s="7" customFormat="1" ht="16.5" customHeight="1" x14ac:dyDescent="0.25">
      <c r="A114" s="71">
        <v>105</v>
      </c>
      <c r="B114" s="71"/>
      <c r="C114" s="72" t="s">
        <v>594</v>
      </c>
      <c r="D114" s="72" t="s">
        <v>632</v>
      </c>
      <c r="E114" s="203"/>
      <c r="F114" s="81" t="s">
        <v>7</v>
      </c>
      <c r="G114" s="67"/>
      <c r="H114" s="68"/>
      <c r="I114" s="70" t="s">
        <v>479</v>
      </c>
      <c r="J114" s="44" t="s">
        <v>459</v>
      </c>
      <c r="K114" s="101"/>
    </row>
    <row r="115" spans="1:11" s="7" customFormat="1" ht="16.5" customHeight="1" x14ac:dyDescent="0.25">
      <c r="A115" s="71">
        <v>106</v>
      </c>
      <c r="B115" s="71"/>
      <c r="C115" s="72" t="s">
        <v>594</v>
      </c>
      <c r="D115" s="72" t="s">
        <v>634</v>
      </c>
      <c r="E115" s="203"/>
      <c r="F115" s="81" t="s">
        <v>7</v>
      </c>
      <c r="G115" s="67"/>
      <c r="H115" s="68"/>
      <c r="I115" s="70" t="s">
        <v>480</v>
      </c>
      <c r="J115" s="44" t="s">
        <v>977</v>
      </c>
      <c r="K115" s="101"/>
    </row>
    <row r="116" spans="1:11" s="7" customFormat="1" ht="16.5" customHeight="1" x14ac:dyDescent="0.25">
      <c r="A116" s="71">
        <v>107</v>
      </c>
      <c r="B116" s="71"/>
      <c r="C116" s="72" t="s">
        <v>594</v>
      </c>
      <c r="D116" s="72" t="s">
        <v>636</v>
      </c>
      <c r="E116" s="203"/>
      <c r="F116" s="81" t="s">
        <v>7</v>
      </c>
      <c r="G116" s="67"/>
      <c r="H116" s="68"/>
      <c r="I116" s="70" t="s">
        <v>242</v>
      </c>
      <c r="J116" s="110" t="s">
        <v>992</v>
      </c>
      <c r="K116" s="101"/>
    </row>
    <row r="117" spans="1:11" s="7" customFormat="1" ht="16.5" customHeight="1" x14ac:dyDescent="0.25">
      <c r="A117" s="71">
        <v>108</v>
      </c>
      <c r="B117" s="71"/>
      <c r="C117" s="72" t="s">
        <v>594</v>
      </c>
      <c r="D117" s="72" t="s">
        <v>638</v>
      </c>
      <c r="E117" s="203"/>
      <c r="F117" s="81" t="s">
        <v>7</v>
      </c>
      <c r="G117" s="67"/>
      <c r="H117" s="68"/>
      <c r="I117" s="37" t="s">
        <v>365</v>
      </c>
      <c r="J117" s="44" t="s">
        <v>978</v>
      </c>
      <c r="K117" s="101"/>
    </row>
    <row r="118" spans="1:11" s="7" customFormat="1" ht="16.5" customHeight="1" x14ac:dyDescent="0.25">
      <c r="A118" s="71">
        <v>109</v>
      </c>
      <c r="B118" s="71"/>
      <c r="C118" s="72" t="s">
        <v>594</v>
      </c>
      <c r="D118" s="72" t="s">
        <v>640</v>
      </c>
      <c r="E118" s="203"/>
      <c r="F118" s="81" t="s">
        <v>7</v>
      </c>
      <c r="G118" s="67"/>
      <c r="H118" s="68"/>
      <c r="I118" s="37" t="s">
        <v>1665</v>
      </c>
      <c r="J118" s="44"/>
      <c r="K118" s="101"/>
    </row>
    <row r="119" spans="1:11" s="7" customFormat="1" ht="16.5" customHeight="1" x14ac:dyDescent="0.25">
      <c r="A119" s="71">
        <v>110</v>
      </c>
      <c r="B119" s="71"/>
      <c r="C119" s="72" t="s">
        <v>594</v>
      </c>
      <c r="D119" s="72" t="s">
        <v>642</v>
      </c>
      <c r="E119" s="203"/>
      <c r="F119" s="81" t="s">
        <v>7</v>
      </c>
      <c r="G119" s="67"/>
      <c r="H119" s="68"/>
      <c r="I119" s="37"/>
      <c r="J119" s="44" t="s">
        <v>976</v>
      </c>
      <c r="K119" s="101"/>
    </row>
    <row r="120" spans="1:11" s="7" customFormat="1" ht="16.5" customHeight="1" x14ac:dyDescent="0.25">
      <c r="A120" s="71">
        <v>111</v>
      </c>
      <c r="B120" s="71"/>
      <c r="C120" s="72" t="s">
        <v>594</v>
      </c>
      <c r="D120" s="72" t="s">
        <v>644</v>
      </c>
      <c r="E120" s="203" t="s">
        <v>39</v>
      </c>
      <c r="F120" s="81" t="s">
        <v>7</v>
      </c>
      <c r="G120" s="67"/>
      <c r="H120" s="68"/>
      <c r="I120" s="37" t="s">
        <v>481</v>
      </c>
      <c r="J120" s="44" t="s">
        <v>979</v>
      </c>
      <c r="K120" s="101"/>
    </row>
    <row r="121" spans="1:11" s="7" customFormat="1" ht="16.5" customHeight="1" x14ac:dyDescent="0.25">
      <c r="A121" s="71">
        <v>112</v>
      </c>
      <c r="B121" s="71"/>
      <c r="C121" s="72" t="s">
        <v>594</v>
      </c>
      <c r="D121" s="72" t="s">
        <v>646</v>
      </c>
      <c r="E121" s="203"/>
      <c r="F121" s="81" t="s">
        <v>7</v>
      </c>
      <c r="G121" s="67"/>
      <c r="H121" s="68"/>
      <c r="I121" s="36"/>
      <c r="J121" s="44" t="s">
        <v>978</v>
      </c>
      <c r="K121" s="101"/>
    </row>
    <row r="122" spans="1:11" s="7" customFormat="1" ht="16.5" customHeight="1" x14ac:dyDescent="0.25">
      <c r="A122" s="71">
        <v>113</v>
      </c>
      <c r="B122" s="71"/>
      <c r="C122" s="72" t="s">
        <v>594</v>
      </c>
      <c r="D122" s="72" t="s">
        <v>648</v>
      </c>
      <c r="E122" s="203" t="s">
        <v>40</v>
      </c>
      <c r="F122" s="81" t="s">
        <v>7</v>
      </c>
      <c r="G122" s="67"/>
      <c r="H122" s="68"/>
      <c r="I122" s="37" t="s">
        <v>482</v>
      </c>
      <c r="J122" s="44" t="s">
        <v>1679</v>
      </c>
      <c r="K122" s="101"/>
    </row>
    <row r="123" spans="1:11" s="7" customFormat="1" ht="16.5" customHeight="1" x14ac:dyDescent="0.25">
      <c r="A123" s="71">
        <v>114</v>
      </c>
      <c r="B123" s="71"/>
      <c r="C123" s="72" t="s">
        <v>594</v>
      </c>
      <c r="D123" s="72" t="s">
        <v>1688</v>
      </c>
      <c r="E123" s="203" t="s">
        <v>41</v>
      </c>
      <c r="F123" s="81" t="s">
        <v>7</v>
      </c>
      <c r="G123" s="67"/>
      <c r="H123" s="68"/>
      <c r="I123" s="37" t="s">
        <v>246</v>
      </c>
      <c r="J123" s="44" t="s">
        <v>1678</v>
      </c>
      <c r="K123" s="101"/>
    </row>
    <row r="124" spans="1:11" s="7" customFormat="1" ht="16.5" customHeight="1" x14ac:dyDescent="0.25">
      <c r="A124" s="71">
        <v>115</v>
      </c>
      <c r="B124" s="71"/>
      <c r="C124" s="72" t="s">
        <v>650</v>
      </c>
      <c r="D124" s="72" t="s">
        <v>651</v>
      </c>
      <c r="E124" s="203" t="s">
        <v>40</v>
      </c>
      <c r="F124" s="81" t="s">
        <v>7</v>
      </c>
      <c r="G124" s="67"/>
      <c r="H124" s="68"/>
      <c r="I124" s="37" t="s">
        <v>245</v>
      </c>
      <c r="J124" s="44" t="s">
        <v>1687</v>
      </c>
      <c r="K124" s="101"/>
    </row>
    <row r="125" spans="1:11" s="7" customFormat="1" ht="16.5" customHeight="1" x14ac:dyDescent="0.25">
      <c r="A125" s="71">
        <v>116</v>
      </c>
      <c r="B125" s="71"/>
      <c r="C125" s="72" t="s">
        <v>594</v>
      </c>
      <c r="D125" s="72" t="s">
        <v>653</v>
      </c>
      <c r="E125" s="203"/>
      <c r="F125" s="81" t="s">
        <v>7</v>
      </c>
      <c r="G125" s="67"/>
      <c r="H125" s="68"/>
      <c r="I125" s="37"/>
      <c r="J125" s="44" t="s">
        <v>485</v>
      </c>
      <c r="K125" s="101"/>
    </row>
    <row r="126" spans="1:11" s="7" customFormat="1" ht="16.5" customHeight="1" x14ac:dyDescent="0.25">
      <c r="A126" s="71">
        <v>117</v>
      </c>
      <c r="B126" s="71"/>
      <c r="C126" s="72" t="s">
        <v>594</v>
      </c>
      <c r="D126" s="72" t="s">
        <v>654</v>
      </c>
      <c r="E126" s="203"/>
      <c r="F126" s="81" t="s">
        <v>7</v>
      </c>
      <c r="G126" s="67"/>
      <c r="H126" s="68"/>
      <c r="I126" s="37"/>
      <c r="J126" s="44" t="s">
        <v>993</v>
      </c>
      <c r="K126" s="101"/>
    </row>
    <row r="127" spans="1:11" s="7" customFormat="1" ht="16.5" customHeight="1" x14ac:dyDescent="0.25">
      <c r="A127" s="71">
        <v>118</v>
      </c>
      <c r="B127" s="71"/>
      <c r="C127" s="72" t="s">
        <v>594</v>
      </c>
      <c r="D127" s="72" t="s">
        <v>656</v>
      </c>
      <c r="E127" s="203"/>
      <c r="F127" s="81" t="s">
        <v>7</v>
      </c>
      <c r="G127" s="67"/>
      <c r="H127" s="68"/>
      <c r="I127" s="37"/>
      <c r="J127" s="44" t="s">
        <v>994</v>
      </c>
      <c r="K127" s="101"/>
    </row>
    <row r="128" spans="1:11" s="7" customFormat="1" ht="16.5" customHeight="1" x14ac:dyDescent="0.25">
      <c r="A128" s="71">
        <v>119</v>
      </c>
      <c r="B128" s="71"/>
      <c r="C128" s="72" t="s">
        <v>594</v>
      </c>
      <c r="D128" s="72" t="s">
        <v>658</v>
      </c>
      <c r="E128" s="203"/>
      <c r="F128" s="81" t="s">
        <v>7</v>
      </c>
      <c r="G128" s="67"/>
      <c r="H128" s="68"/>
      <c r="I128" s="70" t="s">
        <v>242</v>
      </c>
      <c r="J128" s="110" t="s">
        <v>995</v>
      </c>
      <c r="K128" s="101"/>
    </row>
    <row r="129" spans="1:11" s="7" customFormat="1" ht="16.5" customHeight="1" x14ac:dyDescent="0.25">
      <c r="A129" s="71">
        <v>120</v>
      </c>
      <c r="B129" s="71"/>
      <c r="C129" s="72" t="s">
        <v>594</v>
      </c>
      <c r="D129" s="72" t="s">
        <v>660</v>
      </c>
      <c r="E129" s="203"/>
      <c r="F129" s="81" t="s">
        <v>7</v>
      </c>
      <c r="G129" s="67"/>
      <c r="H129" s="68"/>
      <c r="I129" s="70" t="s">
        <v>365</v>
      </c>
      <c r="J129" s="44" t="s">
        <v>990</v>
      </c>
      <c r="K129" s="101"/>
    </row>
    <row r="130" spans="1:11" s="7" customFormat="1" ht="16.5" customHeight="1" x14ac:dyDescent="0.25">
      <c r="A130" s="71">
        <v>121</v>
      </c>
      <c r="B130" s="71"/>
      <c r="C130" s="72" t="s">
        <v>594</v>
      </c>
      <c r="D130" s="72" t="s">
        <v>662</v>
      </c>
      <c r="E130" s="203"/>
      <c r="F130" s="81" t="s">
        <v>7</v>
      </c>
      <c r="G130" s="67"/>
      <c r="H130" s="68"/>
      <c r="I130" s="70" t="s">
        <v>243</v>
      </c>
      <c r="J130" s="44" t="s">
        <v>1540</v>
      </c>
      <c r="K130" s="101"/>
    </row>
    <row r="131" spans="1:11" s="7" customFormat="1" ht="16.5" customHeight="1" x14ac:dyDescent="0.25">
      <c r="A131" s="71">
        <v>122</v>
      </c>
      <c r="B131" s="71"/>
      <c r="C131" s="72" t="s">
        <v>594</v>
      </c>
      <c r="D131" s="72" t="s">
        <v>664</v>
      </c>
      <c r="E131" s="203"/>
      <c r="F131" s="81" t="s">
        <v>7</v>
      </c>
      <c r="G131" s="67"/>
      <c r="H131" s="68"/>
      <c r="I131" s="70" t="s">
        <v>242</v>
      </c>
      <c r="J131" s="110" t="s">
        <v>992</v>
      </c>
      <c r="K131" s="101"/>
    </row>
    <row r="132" spans="1:11" s="7" customFormat="1" ht="16.5" customHeight="1" x14ac:dyDescent="0.25">
      <c r="A132" s="71">
        <v>123</v>
      </c>
      <c r="B132" s="71"/>
      <c r="C132" s="72" t="s">
        <v>594</v>
      </c>
      <c r="D132" s="72" t="s">
        <v>666</v>
      </c>
      <c r="E132" s="203"/>
      <c r="F132" s="81" t="s">
        <v>7</v>
      </c>
      <c r="G132" s="67"/>
      <c r="H132" s="68"/>
      <c r="I132" s="37" t="s">
        <v>248</v>
      </c>
      <c r="J132" s="44" t="s">
        <v>486</v>
      </c>
      <c r="K132" s="101"/>
    </row>
    <row r="133" spans="1:11" s="7" customFormat="1" ht="16.5" customHeight="1" x14ac:dyDescent="0.25">
      <c r="A133" s="71">
        <v>124</v>
      </c>
      <c r="B133" s="71"/>
      <c r="C133" s="72" t="s">
        <v>594</v>
      </c>
      <c r="D133" s="72" t="s">
        <v>668</v>
      </c>
      <c r="E133" s="203"/>
      <c r="F133" s="81" t="s">
        <v>7</v>
      </c>
      <c r="G133" s="67"/>
      <c r="H133" s="68"/>
      <c r="I133" s="37" t="s">
        <v>250</v>
      </c>
      <c r="J133" s="44"/>
      <c r="K133" s="101"/>
    </row>
    <row r="134" spans="1:11" s="8" customFormat="1" ht="16.5" customHeight="1" x14ac:dyDescent="0.25">
      <c r="A134" s="71">
        <v>125</v>
      </c>
      <c r="B134" s="62"/>
      <c r="C134" s="45" t="s">
        <v>669</v>
      </c>
      <c r="D134" s="72" t="s">
        <v>1122</v>
      </c>
      <c r="E134" s="209"/>
      <c r="F134" s="81" t="s">
        <v>7</v>
      </c>
      <c r="G134" s="67"/>
      <c r="H134" s="71" t="s">
        <v>1306</v>
      </c>
      <c r="I134" s="73"/>
      <c r="J134" s="95" t="s">
        <v>1641</v>
      </c>
      <c r="K134" s="101" t="s">
        <v>2011</v>
      </c>
    </row>
    <row r="135" spans="1:11" s="8" customFormat="1" ht="16.5" customHeight="1" x14ac:dyDescent="0.25">
      <c r="A135" s="71">
        <v>126</v>
      </c>
      <c r="B135" s="62"/>
      <c r="C135" s="45" t="s">
        <v>669</v>
      </c>
      <c r="D135" s="72" t="s">
        <v>1392</v>
      </c>
      <c r="E135" s="209"/>
      <c r="F135" s="81" t="s">
        <v>7</v>
      </c>
      <c r="G135" s="67"/>
      <c r="H135" s="71" t="s">
        <v>1363</v>
      </c>
      <c r="I135" s="73"/>
      <c r="J135" s="428" t="s">
        <v>2025</v>
      </c>
      <c r="K135" s="101"/>
    </row>
    <row r="136" spans="1:11" s="8" customFormat="1" ht="16.5" customHeight="1" x14ac:dyDescent="0.25">
      <c r="A136" s="71">
        <v>127</v>
      </c>
      <c r="B136" s="62"/>
      <c r="C136" s="45" t="s">
        <v>669</v>
      </c>
      <c r="D136" s="72" t="s">
        <v>1373</v>
      </c>
      <c r="E136" s="209"/>
      <c r="F136" s="81" t="s">
        <v>7</v>
      </c>
      <c r="G136" s="67"/>
      <c r="H136" s="71" t="s">
        <v>1364</v>
      </c>
      <c r="I136" s="73"/>
      <c r="J136" s="429"/>
      <c r="K136" s="101"/>
    </row>
    <row r="137" spans="1:11" s="8" customFormat="1" ht="16.5" customHeight="1" x14ac:dyDescent="0.25">
      <c r="A137" s="71">
        <v>128</v>
      </c>
      <c r="B137" s="62"/>
      <c r="C137" s="45" t="s">
        <v>669</v>
      </c>
      <c r="D137" s="72" t="s">
        <v>1374</v>
      </c>
      <c r="E137" s="209"/>
      <c r="F137" s="81" t="s">
        <v>7</v>
      </c>
      <c r="G137" s="67"/>
      <c r="H137" s="71" t="s">
        <v>1365</v>
      </c>
      <c r="I137" s="73"/>
      <c r="J137" s="429"/>
      <c r="K137" s="101"/>
    </row>
    <row r="138" spans="1:11" s="8" customFormat="1" ht="16.5" customHeight="1" x14ac:dyDescent="0.25">
      <c r="A138" s="71">
        <v>129</v>
      </c>
      <c r="B138" s="62"/>
      <c r="C138" s="45" t="s">
        <v>669</v>
      </c>
      <c r="D138" s="72" t="s">
        <v>1375</v>
      </c>
      <c r="E138" s="209"/>
      <c r="F138" s="81" t="s">
        <v>7</v>
      </c>
      <c r="G138" s="67"/>
      <c r="H138" s="71" t="s">
        <v>1366</v>
      </c>
      <c r="I138" s="73"/>
      <c r="J138" s="429"/>
      <c r="K138" s="101"/>
    </row>
    <row r="139" spans="1:11" s="8" customFormat="1" ht="16.5" customHeight="1" x14ac:dyDescent="0.25">
      <c r="A139" s="71">
        <v>130</v>
      </c>
      <c r="B139" s="62"/>
      <c r="C139" s="45" t="s">
        <v>669</v>
      </c>
      <c r="D139" s="72" t="s">
        <v>1376</v>
      </c>
      <c r="E139" s="209"/>
      <c r="F139" s="81" t="s">
        <v>7</v>
      </c>
      <c r="G139" s="67"/>
      <c r="H139" s="71" t="s">
        <v>1367</v>
      </c>
      <c r="I139" s="73"/>
      <c r="J139" s="429"/>
      <c r="K139" s="101" t="s">
        <v>2026</v>
      </c>
    </row>
    <row r="140" spans="1:11" s="8" customFormat="1" ht="16.5" customHeight="1" x14ac:dyDescent="0.25">
      <c r="A140" s="71">
        <v>131</v>
      </c>
      <c r="B140" s="62"/>
      <c r="C140" s="45" t="s">
        <v>669</v>
      </c>
      <c r="D140" s="72" t="s">
        <v>1377</v>
      </c>
      <c r="E140" s="209"/>
      <c r="F140" s="81" t="s">
        <v>7</v>
      </c>
      <c r="G140" s="67"/>
      <c r="H140" s="71" t="s">
        <v>1368</v>
      </c>
      <c r="I140" s="73"/>
      <c r="J140" s="429"/>
      <c r="K140" s="101"/>
    </row>
    <row r="141" spans="1:11" s="8" customFormat="1" ht="16.5" customHeight="1" x14ac:dyDescent="0.25">
      <c r="A141" s="71">
        <v>132</v>
      </c>
      <c r="B141" s="62"/>
      <c r="C141" s="45" t="s">
        <v>669</v>
      </c>
      <c r="D141" s="72" t="s">
        <v>1378</v>
      </c>
      <c r="E141" s="209"/>
      <c r="F141" s="81" t="s">
        <v>7</v>
      </c>
      <c r="G141" s="67"/>
      <c r="H141" s="71" t="s">
        <v>1369</v>
      </c>
      <c r="I141" s="73"/>
      <c r="J141" s="429"/>
      <c r="K141" s="101"/>
    </row>
    <row r="142" spans="1:11" s="8" customFormat="1" ht="16.5" customHeight="1" x14ac:dyDescent="0.25">
      <c r="A142" s="71">
        <v>133</v>
      </c>
      <c r="B142" s="62"/>
      <c r="C142" s="45" t="s">
        <v>669</v>
      </c>
      <c r="D142" s="72" t="s">
        <v>1379</v>
      </c>
      <c r="E142" s="209"/>
      <c r="F142" s="81" t="s">
        <v>7</v>
      </c>
      <c r="G142" s="67"/>
      <c r="H142" s="71" t="s">
        <v>1370</v>
      </c>
      <c r="I142" s="73"/>
      <c r="J142" s="429"/>
      <c r="K142" s="101"/>
    </row>
    <row r="143" spans="1:11" s="8" customFormat="1" ht="16.5" customHeight="1" x14ac:dyDescent="0.25">
      <c r="A143" s="71">
        <v>134</v>
      </c>
      <c r="B143" s="62"/>
      <c r="C143" s="45" t="s">
        <v>669</v>
      </c>
      <c r="D143" s="72" t="s">
        <v>1380</v>
      </c>
      <c r="E143" s="209"/>
      <c r="F143" s="81" t="s">
        <v>7</v>
      </c>
      <c r="G143" s="67"/>
      <c r="H143" s="71" t="s">
        <v>1371</v>
      </c>
      <c r="I143" s="73"/>
      <c r="J143" s="429"/>
      <c r="K143" s="101"/>
    </row>
    <row r="144" spans="1:11" s="8" customFormat="1" ht="16.5" customHeight="1" x14ac:dyDescent="0.25">
      <c r="A144" s="71">
        <v>135</v>
      </c>
      <c r="B144" s="62"/>
      <c r="C144" s="45" t="s">
        <v>669</v>
      </c>
      <c r="D144" s="72" t="s">
        <v>1391</v>
      </c>
      <c r="E144" s="209"/>
      <c r="F144" s="81" t="s">
        <v>7</v>
      </c>
      <c r="G144" s="67"/>
      <c r="H144" s="71" t="s">
        <v>1372</v>
      </c>
      <c r="I144" s="106"/>
      <c r="J144" s="430"/>
      <c r="K144" s="101"/>
    </row>
    <row r="145" spans="1:11" s="8" customFormat="1" ht="16.5" customHeight="1" x14ac:dyDescent="0.25">
      <c r="A145" s="71">
        <v>136</v>
      </c>
      <c r="B145" s="62"/>
      <c r="C145" s="45" t="s">
        <v>669</v>
      </c>
      <c r="D145" s="45" t="s">
        <v>1381</v>
      </c>
      <c r="E145" s="209" t="s">
        <v>487</v>
      </c>
      <c r="F145" s="81" t="s">
        <v>7</v>
      </c>
      <c r="G145" s="67"/>
      <c r="H145" s="71" t="s">
        <v>1383</v>
      </c>
      <c r="I145" s="73"/>
      <c r="J145" s="428" t="s">
        <v>1962</v>
      </c>
      <c r="K145" s="101"/>
    </row>
    <row r="146" spans="1:11" s="8" customFormat="1" ht="16.5" customHeight="1" x14ac:dyDescent="0.25">
      <c r="A146" s="71">
        <v>137</v>
      </c>
      <c r="B146" s="62"/>
      <c r="C146" s="45" t="s">
        <v>669</v>
      </c>
      <c r="D146" s="45" t="s">
        <v>1382</v>
      </c>
      <c r="E146" s="209" t="s">
        <v>488</v>
      </c>
      <c r="F146" s="81" t="s">
        <v>7</v>
      </c>
      <c r="G146" s="67"/>
      <c r="H146" s="71" t="s">
        <v>1384</v>
      </c>
      <c r="I146" s="73"/>
      <c r="J146" s="429"/>
      <c r="K146" s="101"/>
    </row>
    <row r="147" spans="1:11" s="8" customFormat="1" ht="16.5" customHeight="1" x14ac:dyDescent="0.25">
      <c r="A147" s="71">
        <v>138</v>
      </c>
      <c r="B147" s="62"/>
      <c r="C147" s="45" t="s">
        <v>669</v>
      </c>
      <c r="D147" s="72" t="s">
        <v>1393</v>
      </c>
      <c r="E147" s="209"/>
      <c r="F147" s="81" t="s">
        <v>7</v>
      </c>
      <c r="G147" s="67"/>
      <c r="H147" s="71" t="s">
        <v>1385</v>
      </c>
      <c r="I147" s="96"/>
      <c r="J147" s="429"/>
      <c r="K147" s="303" t="s">
        <v>2027</v>
      </c>
    </row>
    <row r="148" spans="1:11" s="8" customFormat="1" ht="16.5" customHeight="1" x14ac:dyDescent="0.25">
      <c r="A148" s="71">
        <v>139</v>
      </c>
      <c r="B148" s="62"/>
      <c r="C148" s="45" t="s">
        <v>669</v>
      </c>
      <c r="D148" s="45" t="s">
        <v>1362</v>
      </c>
      <c r="E148" s="209"/>
      <c r="F148" s="81" t="s">
        <v>7</v>
      </c>
      <c r="G148" s="67"/>
      <c r="H148" s="71" t="s">
        <v>1388</v>
      </c>
      <c r="I148" s="73"/>
      <c r="J148" s="429"/>
      <c r="K148" s="101"/>
    </row>
    <row r="149" spans="1:11" s="8" customFormat="1" ht="16.5" customHeight="1" x14ac:dyDescent="0.25">
      <c r="A149" s="71">
        <v>140</v>
      </c>
      <c r="B149" s="62"/>
      <c r="C149" s="45" t="s">
        <v>669</v>
      </c>
      <c r="D149" s="45" t="s">
        <v>1386</v>
      </c>
      <c r="E149" s="209"/>
      <c r="F149" s="81" t="s">
        <v>7</v>
      </c>
      <c r="G149" s="67"/>
      <c r="H149" s="71" t="s">
        <v>1387</v>
      </c>
      <c r="I149" s="73"/>
      <c r="J149" s="429"/>
      <c r="K149" s="101"/>
    </row>
    <row r="150" spans="1:11" s="8" customFormat="1" ht="16.5" customHeight="1" x14ac:dyDescent="0.25">
      <c r="A150" s="71">
        <v>141</v>
      </c>
      <c r="B150" s="62"/>
      <c r="C150" s="45" t="s">
        <v>669</v>
      </c>
      <c r="D150" s="72" t="s">
        <v>1414</v>
      </c>
      <c r="E150" s="209"/>
      <c r="F150" s="81" t="s">
        <v>7</v>
      </c>
      <c r="G150" s="67"/>
      <c r="H150" s="71" t="s">
        <v>1389</v>
      </c>
      <c r="I150" s="73"/>
      <c r="J150" s="429"/>
      <c r="K150" s="101"/>
    </row>
    <row r="151" spans="1:11" s="8" customFormat="1" ht="16.5" customHeight="1" x14ac:dyDescent="0.25">
      <c r="A151" s="71">
        <v>142</v>
      </c>
      <c r="B151" s="62"/>
      <c r="C151" s="45" t="s">
        <v>669</v>
      </c>
      <c r="D151" s="72" t="s">
        <v>1415</v>
      </c>
      <c r="E151" s="209"/>
      <c r="F151" s="81" t="s">
        <v>7</v>
      </c>
      <c r="G151" s="67"/>
      <c r="H151" s="71" t="s">
        <v>1390</v>
      </c>
      <c r="I151" s="73"/>
      <c r="J151" s="430"/>
      <c r="K151" s="101"/>
    </row>
    <row r="152" spans="1:11" s="8" customFormat="1" ht="16.5" customHeight="1" x14ac:dyDescent="0.25">
      <c r="A152" s="71">
        <v>143</v>
      </c>
      <c r="B152" s="62"/>
      <c r="C152" s="45" t="s">
        <v>669</v>
      </c>
      <c r="D152" s="72" t="s">
        <v>1394</v>
      </c>
      <c r="E152" s="209"/>
      <c r="F152" s="81" t="s">
        <v>7</v>
      </c>
      <c r="G152" s="67"/>
      <c r="H152" s="71" t="s">
        <v>1404</v>
      </c>
      <c r="I152" s="73"/>
      <c r="J152" s="428" t="s">
        <v>1947</v>
      </c>
      <c r="K152" s="101"/>
    </row>
    <row r="153" spans="1:11" s="8" customFormat="1" ht="16.5" customHeight="1" x14ac:dyDescent="0.25">
      <c r="A153" s="71">
        <v>144</v>
      </c>
      <c r="B153" s="62"/>
      <c r="C153" s="45" t="s">
        <v>669</v>
      </c>
      <c r="D153" s="72" t="s">
        <v>1395</v>
      </c>
      <c r="E153" s="209"/>
      <c r="F153" s="81" t="s">
        <v>7</v>
      </c>
      <c r="G153" s="67"/>
      <c r="H153" s="71" t="s">
        <v>1405</v>
      </c>
      <c r="I153" s="73"/>
      <c r="J153" s="429"/>
      <c r="K153" s="101"/>
    </row>
    <row r="154" spans="1:11" s="8" customFormat="1" ht="16.5" customHeight="1" x14ac:dyDescent="0.25">
      <c r="A154" s="71">
        <v>145</v>
      </c>
      <c r="B154" s="62"/>
      <c r="C154" s="45" t="s">
        <v>669</v>
      </c>
      <c r="D154" s="72" t="s">
        <v>1396</v>
      </c>
      <c r="E154" s="209"/>
      <c r="F154" s="81" t="s">
        <v>7</v>
      </c>
      <c r="G154" s="67"/>
      <c r="H154" s="71" t="s">
        <v>1406</v>
      </c>
      <c r="I154" s="73"/>
      <c r="J154" s="429"/>
      <c r="K154" s="101"/>
    </row>
    <row r="155" spans="1:11" s="8" customFormat="1" ht="16.5" customHeight="1" x14ac:dyDescent="0.25">
      <c r="A155" s="71">
        <v>146</v>
      </c>
      <c r="B155" s="62"/>
      <c r="C155" s="45" t="s">
        <v>669</v>
      </c>
      <c r="D155" s="72" t="s">
        <v>1397</v>
      </c>
      <c r="E155" s="209"/>
      <c r="F155" s="81" t="s">
        <v>7</v>
      </c>
      <c r="G155" s="67"/>
      <c r="H155" s="71" t="s">
        <v>1407</v>
      </c>
      <c r="I155" s="73"/>
      <c r="J155" s="429"/>
      <c r="K155" s="101"/>
    </row>
    <row r="156" spans="1:11" s="8" customFormat="1" ht="16.5" customHeight="1" x14ac:dyDescent="0.25">
      <c r="A156" s="71">
        <v>147</v>
      </c>
      <c r="B156" s="62"/>
      <c r="C156" s="45" t="s">
        <v>669</v>
      </c>
      <c r="D156" s="72" t="s">
        <v>1398</v>
      </c>
      <c r="E156" s="209"/>
      <c r="F156" s="81" t="s">
        <v>7</v>
      </c>
      <c r="G156" s="67"/>
      <c r="H156" s="71" t="s">
        <v>1408</v>
      </c>
      <c r="I156" s="73"/>
      <c r="J156" s="429"/>
      <c r="K156" s="101"/>
    </row>
    <row r="157" spans="1:11" s="8" customFormat="1" ht="16.5" customHeight="1" x14ac:dyDescent="0.25">
      <c r="A157" s="71">
        <v>148</v>
      </c>
      <c r="B157" s="62"/>
      <c r="C157" s="45" t="s">
        <v>669</v>
      </c>
      <c r="D157" s="72" t="s">
        <v>1399</v>
      </c>
      <c r="E157" s="209"/>
      <c r="F157" s="81" t="s">
        <v>7</v>
      </c>
      <c r="G157" s="67"/>
      <c r="H157" s="71" t="s">
        <v>1409</v>
      </c>
      <c r="I157" s="73"/>
      <c r="J157" s="429"/>
      <c r="K157" s="101"/>
    </row>
    <row r="158" spans="1:11" s="8" customFormat="1" ht="16.5" customHeight="1" x14ac:dyDescent="0.25">
      <c r="A158" s="71">
        <v>149</v>
      </c>
      <c r="B158" s="62"/>
      <c r="C158" s="45" t="s">
        <v>669</v>
      </c>
      <c r="D158" s="72" t="s">
        <v>1400</v>
      </c>
      <c r="E158" s="209"/>
      <c r="F158" s="81" t="s">
        <v>7</v>
      </c>
      <c r="G158" s="67"/>
      <c r="H158" s="71" t="s">
        <v>1410</v>
      </c>
      <c r="I158" s="73"/>
      <c r="J158" s="429"/>
      <c r="K158" s="101"/>
    </row>
    <row r="159" spans="1:11" s="8" customFormat="1" ht="16.5" customHeight="1" x14ac:dyDescent="0.25">
      <c r="A159" s="71">
        <v>150</v>
      </c>
      <c r="B159" s="62"/>
      <c r="C159" s="45" t="s">
        <v>669</v>
      </c>
      <c r="D159" s="72" t="s">
        <v>1401</v>
      </c>
      <c r="E159" s="209"/>
      <c r="F159" s="81" t="s">
        <v>7</v>
      </c>
      <c r="G159" s="67"/>
      <c r="H159" s="71" t="s">
        <v>1411</v>
      </c>
      <c r="I159" s="73"/>
      <c r="J159" s="429"/>
      <c r="K159" s="101"/>
    </row>
    <row r="160" spans="1:11" s="8" customFormat="1" ht="16.5" customHeight="1" x14ac:dyDescent="0.25">
      <c r="A160" s="71">
        <v>151</v>
      </c>
      <c r="B160" s="62"/>
      <c r="C160" s="45" t="s">
        <v>669</v>
      </c>
      <c r="D160" s="72" t="s">
        <v>1402</v>
      </c>
      <c r="E160" s="209"/>
      <c r="F160" s="81" t="s">
        <v>7</v>
      </c>
      <c r="G160" s="67"/>
      <c r="H160" s="71" t="s">
        <v>1412</v>
      </c>
      <c r="I160" s="73"/>
      <c r="J160" s="429"/>
      <c r="K160" s="101"/>
    </row>
    <row r="161" spans="1:14" s="8" customFormat="1" ht="16.5" customHeight="1" x14ac:dyDescent="0.25">
      <c r="A161" s="71">
        <v>152</v>
      </c>
      <c r="B161" s="62"/>
      <c r="C161" s="45" t="s">
        <v>669</v>
      </c>
      <c r="D161" s="72" t="s">
        <v>1403</v>
      </c>
      <c r="E161" s="209"/>
      <c r="F161" s="81" t="s">
        <v>7</v>
      </c>
      <c r="G161" s="67"/>
      <c r="H161" s="71" t="s">
        <v>1413</v>
      </c>
      <c r="I161" s="73"/>
      <c r="J161" s="429"/>
      <c r="K161" s="101"/>
    </row>
    <row r="162" spans="1:14" s="8" customFormat="1" ht="16.5" customHeight="1" x14ac:dyDescent="0.25">
      <c r="A162" s="71">
        <v>153</v>
      </c>
      <c r="B162" s="62"/>
      <c r="C162" s="45" t="s">
        <v>669</v>
      </c>
      <c r="D162" s="72" t="s">
        <v>1416</v>
      </c>
      <c r="E162" s="209"/>
      <c r="F162" s="81" t="s">
        <v>7</v>
      </c>
      <c r="G162" s="67"/>
      <c r="H162" s="71" t="s">
        <v>1421</v>
      </c>
      <c r="I162" s="73"/>
      <c r="J162" s="429"/>
      <c r="K162" s="101"/>
    </row>
    <row r="163" spans="1:14" s="8" customFormat="1" ht="16.5" customHeight="1" x14ac:dyDescent="0.25">
      <c r="A163" s="71">
        <v>154</v>
      </c>
      <c r="B163" s="62"/>
      <c r="C163" s="45" t="s">
        <v>669</v>
      </c>
      <c r="D163" s="45" t="s">
        <v>1417</v>
      </c>
      <c r="E163" s="209"/>
      <c r="F163" s="81" t="s">
        <v>7</v>
      </c>
      <c r="G163" s="67"/>
      <c r="H163" s="71" t="s">
        <v>1422</v>
      </c>
      <c r="I163" s="73"/>
      <c r="J163" s="429"/>
      <c r="K163" s="101"/>
    </row>
    <row r="164" spans="1:14" s="8" customFormat="1" ht="16.5" customHeight="1" x14ac:dyDescent="0.25">
      <c r="A164" s="71">
        <v>155</v>
      </c>
      <c r="B164" s="62"/>
      <c r="C164" s="45" t="s">
        <v>669</v>
      </c>
      <c r="D164" s="45" t="s">
        <v>1418</v>
      </c>
      <c r="E164" s="209"/>
      <c r="F164" s="81" t="s">
        <v>7</v>
      </c>
      <c r="G164" s="67"/>
      <c r="H164" s="71" t="s">
        <v>1423</v>
      </c>
      <c r="I164" s="73"/>
      <c r="J164" s="429"/>
      <c r="K164" s="101"/>
    </row>
    <row r="165" spans="1:14" s="8" customFormat="1" ht="16.5" customHeight="1" x14ac:dyDescent="0.25">
      <c r="A165" s="71">
        <v>156</v>
      </c>
      <c r="B165" s="62"/>
      <c r="C165" s="45" t="s">
        <v>669</v>
      </c>
      <c r="D165" s="72" t="s">
        <v>1419</v>
      </c>
      <c r="E165" s="209"/>
      <c r="F165" s="81" t="s">
        <v>7</v>
      </c>
      <c r="G165" s="67"/>
      <c r="H165" s="71" t="s">
        <v>1424</v>
      </c>
      <c r="I165" s="73"/>
      <c r="J165" s="429"/>
      <c r="K165" s="101"/>
    </row>
    <row r="166" spans="1:14" s="8" customFormat="1" ht="16.5" customHeight="1" x14ac:dyDescent="0.25">
      <c r="A166" s="71">
        <v>157</v>
      </c>
      <c r="B166" s="62"/>
      <c r="C166" s="45" t="s">
        <v>669</v>
      </c>
      <c r="D166" s="72" t="s">
        <v>1420</v>
      </c>
      <c r="E166" s="34"/>
      <c r="F166" s="81" t="s">
        <v>7</v>
      </c>
      <c r="G166" s="67"/>
      <c r="H166" s="71" t="s">
        <v>1425</v>
      </c>
      <c r="I166" s="73"/>
      <c r="J166" s="430"/>
      <c r="K166" s="101"/>
    </row>
    <row r="167" spans="1:14" s="7" customFormat="1" ht="16.5" customHeight="1" x14ac:dyDescent="0.25">
      <c r="A167" s="71">
        <v>158</v>
      </c>
      <c r="B167" s="62"/>
      <c r="C167" s="183" t="s">
        <v>671</v>
      </c>
      <c r="D167" s="45" t="s">
        <v>672</v>
      </c>
      <c r="E167" s="34" t="s">
        <v>1606</v>
      </c>
      <c r="F167" s="81" t="s">
        <v>7</v>
      </c>
      <c r="G167" s="34"/>
      <c r="H167" s="34"/>
      <c r="I167" s="37" t="s">
        <v>1574</v>
      </c>
      <c r="J167" s="37" t="s">
        <v>1575</v>
      </c>
      <c r="K167" s="427"/>
      <c r="L167" s="22"/>
      <c r="M167" s="22"/>
      <c r="N167" s="22"/>
    </row>
    <row r="168" spans="1:14" s="7" customFormat="1" ht="16.5" customHeight="1" x14ac:dyDescent="0.25">
      <c r="A168" s="71">
        <v>159</v>
      </c>
      <c r="B168" s="62"/>
      <c r="C168" s="183" t="s">
        <v>671</v>
      </c>
      <c r="D168" s="45" t="s">
        <v>673</v>
      </c>
      <c r="E168" s="34" t="s">
        <v>43</v>
      </c>
      <c r="F168" s="81" t="s">
        <v>7</v>
      </c>
      <c r="G168" s="34"/>
      <c r="H168" s="34"/>
      <c r="I168" s="37" t="s">
        <v>1607</v>
      </c>
      <c r="J168" s="37"/>
      <c r="K168" s="427"/>
    </row>
    <row r="169" spans="1:14" s="7" customFormat="1" ht="16.5" customHeight="1" x14ac:dyDescent="0.25">
      <c r="A169" s="71">
        <v>160</v>
      </c>
      <c r="B169" s="62"/>
      <c r="C169" s="183" t="s">
        <v>671</v>
      </c>
      <c r="D169" s="45" t="s">
        <v>674</v>
      </c>
      <c r="E169" s="34" t="s">
        <v>43</v>
      </c>
      <c r="F169" s="81" t="s">
        <v>7</v>
      </c>
      <c r="G169" s="34"/>
      <c r="H169" s="34"/>
      <c r="I169" s="37" t="s">
        <v>1608</v>
      </c>
      <c r="J169" s="37" t="s">
        <v>1025</v>
      </c>
      <c r="K169" s="427"/>
    </row>
    <row r="170" spans="1:14" s="7" customFormat="1" ht="16.5" customHeight="1" x14ac:dyDescent="0.25">
      <c r="A170" s="71">
        <v>161</v>
      </c>
      <c r="B170" s="62"/>
      <c r="C170" s="183" t="s">
        <v>671</v>
      </c>
      <c r="D170" s="45" t="s">
        <v>675</v>
      </c>
      <c r="E170" s="34"/>
      <c r="F170" s="81" t="s">
        <v>7</v>
      </c>
      <c r="G170" s="34"/>
      <c r="H170" s="34"/>
      <c r="I170" s="35"/>
      <c r="J170" s="37"/>
      <c r="K170" s="40"/>
    </row>
    <row r="171" spans="1:14" s="7" customFormat="1" ht="16.5" customHeight="1" x14ac:dyDescent="0.25">
      <c r="A171" s="71">
        <v>162</v>
      </c>
      <c r="B171" s="62"/>
      <c r="C171" s="183" t="s">
        <v>671</v>
      </c>
      <c r="D171" s="45" t="s">
        <v>909</v>
      </c>
      <c r="E171" s="34"/>
      <c r="F171" s="81" t="s">
        <v>7</v>
      </c>
      <c r="G171" s="34"/>
      <c r="H171" s="34"/>
      <c r="I171" s="35"/>
      <c r="J171" s="37"/>
      <c r="K171" s="40"/>
    </row>
    <row r="172" spans="1:14" s="7" customFormat="1" ht="16.5" customHeight="1" x14ac:dyDescent="0.25">
      <c r="A172" s="71">
        <v>163</v>
      </c>
      <c r="B172" s="62"/>
      <c r="C172" s="183" t="s">
        <v>671</v>
      </c>
      <c r="D172" s="45" t="s">
        <v>910</v>
      </c>
      <c r="E172" s="34"/>
      <c r="F172" s="81" t="s">
        <v>7</v>
      </c>
      <c r="G172" s="34"/>
      <c r="H172" s="34"/>
      <c r="I172" s="35"/>
      <c r="J172" s="37"/>
      <c r="K172" s="40"/>
    </row>
    <row r="173" spans="1:14" s="7" customFormat="1" ht="16.5" customHeight="1" x14ac:dyDescent="0.25">
      <c r="A173" s="71">
        <v>164</v>
      </c>
      <c r="B173" s="62"/>
      <c r="C173" s="183" t="s">
        <v>676</v>
      </c>
      <c r="D173" s="45" t="s">
        <v>677</v>
      </c>
      <c r="E173" s="34"/>
      <c r="F173" s="81" t="s">
        <v>7</v>
      </c>
      <c r="G173" s="34"/>
      <c r="H173" s="34"/>
      <c r="I173" s="35"/>
      <c r="J173" s="419" t="s">
        <v>1971</v>
      </c>
      <c r="K173" s="40"/>
    </row>
    <row r="174" spans="1:14" s="8" customFormat="1" ht="16.5" customHeight="1" x14ac:dyDescent="0.25">
      <c r="A174" s="71">
        <v>165</v>
      </c>
      <c r="B174" s="222"/>
      <c r="C174" s="183" t="s">
        <v>676</v>
      </c>
      <c r="D174" s="45" t="s">
        <v>678</v>
      </c>
      <c r="E174" s="38" t="s">
        <v>1210</v>
      </c>
      <c r="F174" s="81" t="s">
        <v>7</v>
      </c>
      <c r="G174" s="121"/>
      <c r="H174" s="72"/>
      <c r="I174" s="73"/>
      <c r="J174" s="420"/>
      <c r="K174" s="418"/>
      <c r="L174" s="8" t="s">
        <v>267</v>
      </c>
    </row>
    <row r="175" spans="1:14" s="8" customFormat="1" ht="16.5" customHeight="1" x14ac:dyDescent="0.25">
      <c r="A175" s="71">
        <v>166</v>
      </c>
      <c r="B175" s="62"/>
      <c r="C175" s="183" t="s">
        <v>676</v>
      </c>
      <c r="D175" s="45" t="s">
        <v>679</v>
      </c>
      <c r="E175" s="34" t="s">
        <v>44</v>
      </c>
      <c r="F175" s="81" t="s">
        <v>7</v>
      </c>
      <c r="G175" s="121"/>
      <c r="H175" s="72"/>
      <c r="I175" s="73"/>
      <c r="J175" s="420"/>
      <c r="K175" s="418"/>
    </row>
    <row r="176" spans="1:14" s="8" customFormat="1" ht="16.5" customHeight="1" x14ac:dyDescent="0.25">
      <c r="A176" s="71">
        <v>167</v>
      </c>
      <c r="B176" s="62"/>
      <c r="C176" s="183" t="s">
        <v>676</v>
      </c>
      <c r="D176" s="45" t="s">
        <v>1592</v>
      </c>
      <c r="E176" s="34" t="s">
        <v>45</v>
      </c>
      <c r="F176" s="81" t="s">
        <v>7</v>
      </c>
      <c r="G176" s="121"/>
      <c r="H176" s="72"/>
      <c r="I176" s="73"/>
      <c r="J176" s="420"/>
      <c r="K176" s="418"/>
    </row>
    <row r="177" spans="1:11" s="8" customFormat="1" ht="16.5" customHeight="1" x14ac:dyDescent="0.25">
      <c r="A177" s="71">
        <v>168</v>
      </c>
      <c r="B177" s="222"/>
      <c r="C177" s="183" t="s">
        <v>676</v>
      </c>
      <c r="D177" s="45" t="s">
        <v>680</v>
      </c>
      <c r="E177" s="38" t="s">
        <v>1212</v>
      </c>
      <c r="F177" s="81" t="s">
        <v>7</v>
      </c>
      <c r="G177" s="121"/>
      <c r="H177" s="72"/>
      <c r="I177" s="73"/>
      <c r="J177" s="420"/>
      <c r="K177" s="418"/>
    </row>
    <row r="178" spans="1:11" s="8" customFormat="1" ht="16.5" customHeight="1" x14ac:dyDescent="0.25">
      <c r="A178" s="71">
        <v>169</v>
      </c>
      <c r="B178" s="222"/>
      <c r="C178" s="183" t="s">
        <v>676</v>
      </c>
      <c r="D178" s="45" t="s">
        <v>681</v>
      </c>
      <c r="E178" s="38" t="s">
        <v>1211</v>
      </c>
      <c r="F178" s="81" t="s">
        <v>7</v>
      </c>
      <c r="G178" s="121"/>
      <c r="H178" s="72"/>
      <c r="I178" s="73"/>
      <c r="J178" s="420"/>
      <c r="K178" s="418"/>
    </row>
    <row r="179" spans="1:11" s="8" customFormat="1" ht="16.5" customHeight="1" x14ac:dyDescent="0.25">
      <c r="A179" s="71">
        <v>170</v>
      </c>
      <c r="B179" s="62"/>
      <c r="C179" s="183" t="s">
        <v>676</v>
      </c>
      <c r="D179" s="45" t="s">
        <v>682</v>
      </c>
      <c r="E179" s="34" t="s">
        <v>204</v>
      </c>
      <c r="F179" s="81" t="s">
        <v>7</v>
      </c>
      <c r="G179" s="121"/>
      <c r="H179" s="72"/>
      <c r="I179" s="73"/>
      <c r="J179" s="420"/>
      <c r="K179" s="418"/>
    </row>
    <row r="180" spans="1:11" s="8" customFormat="1" ht="16.5" customHeight="1" x14ac:dyDescent="0.25">
      <c r="A180" s="71">
        <v>171</v>
      </c>
      <c r="B180" s="62"/>
      <c r="C180" s="183" t="s">
        <v>676</v>
      </c>
      <c r="D180" s="45" t="s">
        <v>1593</v>
      </c>
      <c r="E180" s="34" t="s">
        <v>1163</v>
      </c>
      <c r="F180" s="81" t="s">
        <v>7</v>
      </c>
      <c r="G180" s="121"/>
      <c r="H180" s="72"/>
      <c r="I180" s="73"/>
      <c r="J180" s="420"/>
      <c r="K180" s="418"/>
    </row>
    <row r="181" spans="1:11" s="8" customFormat="1" ht="16.5" customHeight="1" x14ac:dyDescent="0.25">
      <c r="A181" s="71">
        <v>172</v>
      </c>
      <c r="B181" s="62"/>
      <c r="C181" s="183" t="s">
        <v>676</v>
      </c>
      <c r="D181" s="45" t="s">
        <v>683</v>
      </c>
      <c r="E181" s="34" t="s">
        <v>391</v>
      </c>
      <c r="F181" s="81" t="s">
        <v>7</v>
      </c>
      <c r="G181" s="121"/>
      <c r="H181" s="72"/>
      <c r="I181" s="73"/>
      <c r="J181" s="420"/>
      <c r="K181" s="418"/>
    </row>
    <row r="182" spans="1:11" s="8" customFormat="1" ht="16.5" customHeight="1" x14ac:dyDescent="0.25">
      <c r="A182" s="71">
        <v>173</v>
      </c>
      <c r="B182" s="222"/>
      <c r="C182" s="183" t="s">
        <v>676</v>
      </c>
      <c r="D182" s="45" t="s">
        <v>684</v>
      </c>
      <c r="E182" s="38" t="s">
        <v>1210</v>
      </c>
      <c r="F182" s="81" t="s">
        <v>7</v>
      </c>
      <c r="G182" s="121"/>
      <c r="H182" s="72"/>
      <c r="I182" s="73"/>
      <c r="J182" s="420"/>
      <c r="K182" s="418"/>
    </row>
    <row r="183" spans="1:11" s="8" customFormat="1" ht="16.5" customHeight="1" x14ac:dyDescent="0.25">
      <c r="A183" s="71">
        <v>174</v>
      </c>
      <c r="B183" s="62"/>
      <c r="C183" s="183" t="s">
        <v>676</v>
      </c>
      <c r="D183" s="45" t="s">
        <v>685</v>
      </c>
      <c r="E183" s="34" t="s">
        <v>204</v>
      </c>
      <c r="F183" s="81" t="s">
        <v>7</v>
      </c>
      <c r="G183" s="121"/>
      <c r="H183" s="72"/>
      <c r="I183" s="73"/>
      <c r="J183" s="420"/>
      <c r="K183" s="418"/>
    </row>
    <row r="184" spans="1:11" s="8" customFormat="1" ht="16.5" customHeight="1" x14ac:dyDescent="0.25">
      <c r="A184" s="71">
        <v>175</v>
      </c>
      <c r="B184" s="62"/>
      <c r="C184" s="183" t="s">
        <v>676</v>
      </c>
      <c r="D184" s="45" t="s">
        <v>1594</v>
      </c>
      <c r="E184" s="34" t="s">
        <v>369</v>
      </c>
      <c r="F184" s="81" t="s">
        <v>7</v>
      </c>
      <c r="G184" s="121"/>
      <c r="H184" s="72"/>
      <c r="I184" s="73"/>
      <c r="J184" s="420"/>
      <c r="K184" s="418"/>
    </row>
    <row r="185" spans="1:11" s="8" customFormat="1" ht="16.5" customHeight="1" x14ac:dyDescent="0.25">
      <c r="A185" s="71">
        <v>176</v>
      </c>
      <c r="B185" s="222"/>
      <c r="C185" s="183" t="s">
        <v>676</v>
      </c>
      <c r="D185" s="45" t="s">
        <v>686</v>
      </c>
      <c r="E185" s="38" t="s">
        <v>1212</v>
      </c>
      <c r="F185" s="81" t="s">
        <v>7</v>
      </c>
      <c r="G185" s="121"/>
      <c r="H185" s="72"/>
      <c r="I185" s="73"/>
      <c r="J185" s="420"/>
      <c r="K185" s="418"/>
    </row>
    <row r="186" spans="1:11" s="8" customFormat="1" ht="16.5" customHeight="1" x14ac:dyDescent="0.25">
      <c r="A186" s="71">
        <v>177</v>
      </c>
      <c r="B186" s="222"/>
      <c r="C186" s="183" t="s">
        <v>676</v>
      </c>
      <c r="D186" s="45" t="s">
        <v>1126</v>
      </c>
      <c r="E186" s="38" t="s">
        <v>1211</v>
      </c>
      <c r="F186" s="81" t="s">
        <v>7</v>
      </c>
      <c r="G186" s="121"/>
      <c r="H186" s="72"/>
      <c r="I186" s="73"/>
      <c r="J186" s="420"/>
      <c r="K186" s="418"/>
    </row>
    <row r="187" spans="1:11" s="8" customFormat="1" ht="16.5" customHeight="1" x14ac:dyDescent="0.25">
      <c r="A187" s="71">
        <v>178</v>
      </c>
      <c r="B187" s="62"/>
      <c r="C187" s="183" t="s">
        <v>676</v>
      </c>
      <c r="D187" s="45" t="s">
        <v>687</v>
      </c>
      <c r="E187" s="34" t="s">
        <v>204</v>
      </c>
      <c r="F187" s="81" t="s">
        <v>7</v>
      </c>
      <c r="G187" s="121"/>
      <c r="H187" s="72"/>
      <c r="I187" s="73"/>
      <c r="J187" s="420"/>
      <c r="K187" s="418"/>
    </row>
    <row r="188" spans="1:11" s="8" customFormat="1" ht="16.5" customHeight="1" x14ac:dyDescent="0.25">
      <c r="A188" s="71">
        <v>179</v>
      </c>
      <c r="B188" s="62"/>
      <c r="C188" s="183" t="s">
        <v>676</v>
      </c>
      <c r="D188" s="45" t="s">
        <v>1595</v>
      </c>
      <c r="E188" s="34" t="s">
        <v>1163</v>
      </c>
      <c r="F188" s="81" t="s">
        <v>7</v>
      </c>
      <c r="G188" s="121"/>
      <c r="H188" s="72"/>
      <c r="I188" s="73"/>
      <c r="J188" s="420"/>
      <c r="K188" s="418"/>
    </row>
    <row r="189" spans="1:11" s="8" customFormat="1" ht="16.5" customHeight="1" x14ac:dyDescent="0.25">
      <c r="A189" s="71">
        <v>180</v>
      </c>
      <c r="B189" s="62"/>
      <c r="C189" s="183" t="s">
        <v>676</v>
      </c>
      <c r="D189" s="45" t="s">
        <v>688</v>
      </c>
      <c r="E189" s="34" t="s">
        <v>391</v>
      </c>
      <c r="F189" s="81" t="s">
        <v>7</v>
      </c>
      <c r="G189" s="121"/>
      <c r="H189" s="72"/>
      <c r="I189" s="73"/>
      <c r="J189" s="421"/>
      <c r="K189" s="418"/>
    </row>
    <row r="190" spans="1:11" s="8" customFormat="1" ht="16.5" customHeight="1" x14ac:dyDescent="0.25">
      <c r="A190" s="71">
        <v>181</v>
      </c>
      <c r="B190" s="62"/>
      <c r="C190" s="183" t="s">
        <v>690</v>
      </c>
      <c r="D190" s="45" t="s">
        <v>750</v>
      </c>
      <c r="E190" s="46" t="s">
        <v>1213</v>
      </c>
      <c r="F190" s="81" t="s">
        <v>7</v>
      </c>
      <c r="G190" s="121"/>
      <c r="H190" s="72"/>
      <c r="I190" s="73"/>
      <c r="J190" s="428" t="s">
        <v>1959</v>
      </c>
      <c r="K190" s="189"/>
    </row>
    <row r="191" spans="1:11" s="8" customFormat="1" ht="16.5" customHeight="1" x14ac:dyDescent="0.25">
      <c r="A191" s="71">
        <v>182</v>
      </c>
      <c r="B191" s="62"/>
      <c r="C191" s="195" t="s">
        <v>692</v>
      </c>
      <c r="D191" s="45" t="s">
        <v>693</v>
      </c>
      <c r="E191" s="46" t="s">
        <v>288</v>
      </c>
      <c r="F191" s="81" t="s">
        <v>7</v>
      </c>
      <c r="G191" s="121"/>
      <c r="H191" s="72"/>
      <c r="I191" s="73"/>
      <c r="J191" s="429"/>
      <c r="K191" s="189"/>
    </row>
    <row r="192" spans="1:11" s="8" customFormat="1" ht="16.5" customHeight="1" x14ac:dyDescent="0.25">
      <c r="A192" s="71">
        <v>183</v>
      </c>
      <c r="B192" s="62"/>
      <c r="C192" s="195" t="s">
        <v>692</v>
      </c>
      <c r="D192" s="45" t="s">
        <v>694</v>
      </c>
      <c r="E192" s="46" t="s">
        <v>288</v>
      </c>
      <c r="F192" s="81" t="s">
        <v>7</v>
      </c>
      <c r="G192" s="121"/>
      <c r="H192" s="72"/>
      <c r="I192" s="73"/>
      <c r="J192" s="429"/>
      <c r="K192" s="189"/>
    </row>
    <row r="193" spans="1:11" s="8" customFormat="1" ht="16.5" customHeight="1" x14ac:dyDescent="0.25">
      <c r="A193" s="71">
        <v>184</v>
      </c>
      <c r="B193" s="62"/>
      <c r="C193" s="195" t="s">
        <v>692</v>
      </c>
      <c r="D193" s="45" t="s">
        <v>695</v>
      </c>
      <c r="E193" s="46" t="s">
        <v>295</v>
      </c>
      <c r="F193" s="81" t="s">
        <v>7</v>
      </c>
      <c r="G193" s="121"/>
      <c r="H193" s="72"/>
      <c r="I193" s="73"/>
      <c r="J193" s="429"/>
      <c r="K193" s="189"/>
    </row>
    <row r="194" spans="1:11" s="8" customFormat="1" ht="16.5" customHeight="1" x14ac:dyDescent="0.25">
      <c r="A194" s="71">
        <v>185</v>
      </c>
      <c r="B194" s="62"/>
      <c r="C194" s="195" t="s">
        <v>692</v>
      </c>
      <c r="D194" s="45" t="s">
        <v>696</v>
      </c>
      <c r="E194" s="46" t="s">
        <v>295</v>
      </c>
      <c r="F194" s="81" t="s">
        <v>7</v>
      </c>
      <c r="G194" s="121"/>
      <c r="H194" s="72"/>
      <c r="I194" s="339"/>
      <c r="J194" s="430"/>
      <c r="K194" s="189"/>
    </row>
    <row r="195" spans="1:11" s="8" customFormat="1" ht="16.5" customHeight="1" x14ac:dyDescent="0.25">
      <c r="A195" s="71">
        <v>186</v>
      </c>
      <c r="B195" s="62"/>
      <c r="C195" s="72" t="s">
        <v>767</v>
      </c>
      <c r="D195" s="235" t="s">
        <v>1459</v>
      </c>
      <c r="E195" s="46"/>
      <c r="F195" s="113" t="s">
        <v>258</v>
      </c>
      <c r="G195" s="121"/>
      <c r="H195" s="72"/>
      <c r="I195" s="73"/>
      <c r="J195" s="290" t="s">
        <v>1605</v>
      </c>
      <c r="K195" s="235"/>
    </row>
    <row r="196" spans="1:11" s="8" customFormat="1" ht="16.5" customHeight="1" x14ac:dyDescent="0.25">
      <c r="A196" s="71">
        <v>187</v>
      </c>
      <c r="B196" s="62"/>
      <c r="C196" s="72" t="s">
        <v>767</v>
      </c>
      <c r="D196" s="302" t="s">
        <v>1634</v>
      </c>
      <c r="E196" s="46"/>
      <c r="F196" s="113" t="s">
        <v>258</v>
      </c>
      <c r="G196" s="121"/>
      <c r="H196" s="72"/>
      <c r="I196" s="73"/>
      <c r="J196" s="234" t="s">
        <v>1457</v>
      </c>
      <c r="K196" s="235"/>
    </row>
    <row r="197" spans="1:11" s="1" customFormat="1" ht="16.5" customHeight="1" x14ac:dyDescent="0.25">
      <c r="A197" s="71">
        <v>188</v>
      </c>
      <c r="B197" s="291"/>
      <c r="C197" s="297" t="s">
        <v>1630</v>
      </c>
      <c r="D197" s="297" t="s">
        <v>2080</v>
      </c>
      <c r="E197" s="209"/>
      <c r="F197" s="81" t="s">
        <v>7</v>
      </c>
      <c r="G197" s="298"/>
      <c r="H197" s="299"/>
      <c r="I197" s="300"/>
      <c r="J197" s="338" t="s">
        <v>1894</v>
      </c>
      <c r="K197" s="301"/>
    </row>
    <row r="198" spans="1:11" s="1" customFormat="1" ht="16.5" customHeight="1" x14ac:dyDescent="0.25">
      <c r="A198" s="71">
        <v>189</v>
      </c>
      <c r="B198" s="291"/>
      <c r="C198" s="297" t="s">
        <v>1630</v>
      </c>
      <c r="D198" s="297" t="s">
        <v>2072</v>
      </c>
      <c r="E198" s="46" t="s">
        <v>2000</v>
      </c>
      <c r="F198" s="118" t="s">
        <v>262</v>
      </c>
      <c r="G198" s="298"/>
      <c r="H198" s="299"/>
      <c r="I198" s="300"/>
      <c r="J198" s="431" t="s">
        <v>2104</v>
      </c>
      <c r="K198" s="422"/>
    </row>
    <row r="199" spans="1:11" s="1" customFormat="1" ht="16.5" customHeight="1" x14ac:dyDescent="0.25">
      <c r="A199" s="71">
        <v>190</v>
      </c>
      <c r="B199" s="291"/>
      <c r="C199" s="297" t="s">
        <v>1630</v>
      </c>
      <c r="D199" s="297" t="s">
        <v>2073</v>
      </c>
      <c r="E199" s="46" t="s">
        <v>2000</v>
      </c>
      <c r="F199" s="118" t="s">
        <v>262</v>
      </c>
      <c r="G199" s="298"/>
      <c r="H199" s="299"/>
      <c r="I199" s="300"/>
      <c r="J199" s="399"/>
      <c r="K199" s="423"/>
    </row>
    <row r="200" spans="1:11" s="1" customFormat="1" ht="16.5" customHeight="1" x14ac:dyDescent="0.25">
      <c r="A200" s="71">
        <v>191</v>
      </c>
      <c r="B200" s="291"/>
      <c r="C200" s="297" t="s">
        <v>1630</v>
      </c>
      <c r="D200" s="297" t="s">
        <v>2101</v>
      </c>
      <c r="E200" s="46" t="s">
        <v>2000</v>
      </c>
      <c r="F200" s="118" t="s">
        <v>262</v>
      </c>
      <c r="G200" s="298"/>
      <c r="H200" s="299"/>
      <c r="I200" s="300"/>
      <c r="J200" s="399"/>
      <c r="K200" s="423"/>
    </row>
    <row r="201" spans="1:11" s="1" customFormat="1" ht="16.5" customHeight="1" x14ac:dyDescent="0.25">
      <c r="A201" s="71">
        <v>192</v>
      </c>
      <c r="B201" s="291"/>
      <c r="C201" s="297" t="s">
        <v>1630</v>
      </c>
      <c r="D201" s="297" t="s">
        <v>2109</v>
      </c>
      <c r="E201" s="46" t="s">
        <v>295</v>
      </c>
      <c r="F201" s="118" t="s">
        <v>262</v>
      </c>
      <c r="G201" s="298"/>
      <c r="H201" s="299"/>
      <c r="I201" s="300"/>
      <c r="J201" s="399"/>
      <c r="K201" s="423"/>
    </row>
    <row r="202" spans="1:11" s="1" customFormat="1" ht="16.5" customHeight="1" x14ac:dyDescent="0.25">
      <c r="A202" s="71">
        <v>193</v>
      </c>
      <c r="B202" s="291"/>
      <c r="C202" s="297" t="s">
        <v>1630</v>
      </c>
      <c r="D202" s="297" t="s">
        <v>2074</v>
      </c>
      <c r="E202" s="46" t="s">
        <v>2001</v>
      </c>
      <c r="F202" s="118" t="s">
        <v>262</v>
      </c>
      <c r="G202" s="298"/>
      <c r="H202" s="299"/>
      <c r="I202" s="300"/>
      <c r="J202" s="399"/>
      <c r="K202" s="423"/>
    </row>
    <row r="203" spans="1:11" s="1" customFormat="1" ht="16.5" customHeight="1" x14ac:dyDescent="0.25">
      <c r="A203" s="71">
        <v>194</v>
      </c>
      <c r="B203" s="291"/>
      <c r="C203" s="297" t="s">
        <v>1630</v>
      </c>
      <c r="D203" s="297" t="s">
        <v>2075</v>
      </c>
      <c r="E203" s="46" t="s">
        <v>2002</v>
      </c>
      <c r="F203" s="118" t="s">
        <v>262</v>
      </c>
      <c r="G203" s="298"/>
      <c r="H203" s="299"/>
      <c r="I203" s="300"/>
      <c r="J203" s="400"/>
      <c r="K203" s="424"/>
    </row>
    <row r="204" spans="1:11" s="1" customFormat="1" ht="16.5" customHeight="1" x14ac:dyDescent="0.25">
      <c r="A204" s="71">
        <v>195</v>
      </c>
      <c r="B204" s="291"/>
      <c r="C204" s="297" t="s">
        <v>1630</v>
      </c>
      <c r="D204" s="297" t="s">
        <v>1867</v>
      </c>
      <c r="E204" s="46" t="s">
        <v>2000</v>
      </c>
      <c r="F204" s="81" t="s">
        <v>7</v>
      </c>
      <c r="G204" s="298"/>
      <c r="H204" s="299"/>
      <c r="I204" s="300" t="s">
        <v>1891</v>
      </c>
      <c r="J204" s="398" t="s">
        <v>2113</v>
      </c>
      <c r="K204" s="401"/>
    </row>
    <row r="205" spans="1:11" s="1" customFormat="1" ht="16.5" customHeight="1" x14ac:dyDescent="0.25">
      <c r="A205" s="71">
        <v>196</v>
      </c>
      <c r="B205" s="291"/>
      <c r="C205" s="297" t="s">
        <v>1630</v>
      </c>
      <c r="D205" s="297" t="s">
        <v>2110</v>
      </c>
      <c r="E205" s="46" t="s">
        <v>2000</v>
      </c>
      <c r="F205" s="81" t="s">
        <v>7</v>
      </c>
      <c r="G205" s="298"/>
      <c r="H205" s="299"/>
      <c r="I205" s="300"/>
      <c r="J205" s="399"/>
      <c r="K205" s="402"/>
    </row>
    <row r="206" spans="1:11" s="1" customFormat="1" ht="16.5" customHeight="1" x14ac:dyDescent="0.25">
      <c r="A206" s="71">
        <v>197</v>
      </c>
      <c r="B206" s="291"/>
      <c r="C206" s="297" t="s">
        <v>1630</v>
      </c>
      <c r="D206" s="297" t="s">
        <v>1868</v>
      </c>
      <c r="E206" s="46" t="s">
        <v>2000</v>
      </c>
      <c r="F206" s="81" t="s">
        <v>7</v>
      </c>
      <c r="G206" s="298"/>
      <c r="H206" s="299"/>
      <c r="I206" s="300"/>
      <c r="J206" s="399"/>
      <c r="K206" s="402"/>
    </row>
    <row r="207" spans="1:11" s="1" customFormat="1" ht="16.5" customHeight="1" x14ac:dyDescent="0.25">
      <c r="A207" s="71">
        <v>198</v>
      </c>
      <c r="B207" s="291"/>
      <c r="C207" s="297" t="s">
        <v>1630</v>
      </c>
      <c r="D207" s="297" t="s">
        <v>1869</v>
      </c>
      <c r="E207" s="46" t="s">
        <v>295</v>
      </c>
      <c r="F207" s="81" t="s">
        <v>7</v>
      </c>
      <c r="G207" s="298"/>
      <c r="H207" s="299"/>
      <c r="I207" s="300"/>
      <c r="J207" s="399"/>
      <c r="K207" s="402"/>
    </row>
    <row r="208" spans="1:11" s="1" customFormat="1" ht="16.5" customHeight="1" x14ac:dyDescent="0.25">
      <c r="A208" s="71">
        <v>199</v>
      </c>
      <c r="B208" s="291"/>
      <c r="C208" s="297" t="s">
        <v>1630</v>
      </c>
      <c r="D208" s="297" t="s">
        <v>2084</v>
      </c>
      <c r="E208" s="46" t="s">
        <v>2085</v>
      </c>
      <c r="F208" s="81" t="s">
        <v>7</v>
      </c>
      <c r="G208" s="298"/>
      <c r="H208" s="299"/>
      <c r="I208" s="300"/>
      <c r="J208" s="399"/>
      <c r="K208" s="402"/>
    </row>
    <row r="209" spans="1:11" s="1" customFormat="1" ht="16.5" customHeight="1" x14ac:dyDescent="0.25">
      <c r="A209" s="71">
        <v>200</v>
      </c>
      <c r="B209" s="291"/>
      <c r="C209" s="297" t="s">
        <v>1630</v>
      </c>
      <c r="D209" s="297" t="s">
        <v>1870</v>
      </c>
      <c r="E209" s="46" t="s">
        <v>2002</v>
      </c>
      <c r="F209" s="81" t="s">
        <v>7</v>
      </c>
      <c r="G209" s="298"/>
      <c r="H209" s="299"/>
      <c r="I209" s="300"/>
      <c r="J209" s="400"/>
      <c r="K209" s="403"/>
    </row>
    <row r="210" spans="1:11" s="1" customFormat="1" ht="16.5" customHeight="1" x14ac:dyDescent="0.25">
      <c r="A210" s="71">
        <v>201</v>
      </c>
      <c r="B210" s="291"/>
      <c r="C210" s="297" t="s">
        <v>1630</v>
      </c>
      <c r="D210" s="297" t="s">
        <v>1871</v>
      </c>
      <c r="E210" s="46" t="s">
        <v>2000</v>
      </c>
      <c r="F210" s="81" t="s">
        <v>7</v>
      </c>
      <c r="G210" s="298"/>
      <c r="H210" s="299"/>
      <c r="I210" s="300" t="s">
        <v>1900</v>
      </c>
      <c r="J210" s="398" t="s">
        <v>1895</v>
      </c>
      <c r="K210" s="398"/>
    </row>
    <row r="211" spans="1:11" s="1" customFormat="1" ht="16.5" customHeight="1" x14ac:dyDescent="0.25">
      <c r="A211" s="71">
        <v>202</v>
      </c>
      <c r="B211" s="291"/>
      <c r="C211" s="297" t="s">
        <v>1630</v>
      </c>
      <c r="D211" s="297" t="s">
        <v>1872</v>
      </c>
      <c r="E211" s="46" t="s">
        <v>2000</v>
      </c>
      <c r="F211" s="81" t="s">
        <v>7</v>
      </c>
      <c r="G211" s="298"/>
      <c r="H211" s="299"/>
      <c r="I211" s="300"/>
      <c r="J211" s="399"/>
      <c r="K211" s="399"/>
    </row>
    <row r="212" spans="1:11" s="1" customFormat="1" ht="16.5" customHeight="1" x14ac:dyDescent="0.25">
      <c r="A212" s="71">
        <v>203</v>
      </c>
      <c r="B212" s="291"/>
      <c r="C212" s="297" t="s">
        <v>1630</v>
      </c>
      <c r="D212" s="297" t="s">
        <v>1873</v>
      </c>
      <c r="E212" s="46" t="s">
        <v>2000</v>
      </c>
      <c r="F212" s="81" t="s">
        <v>7</v>
      </c>
      <c r="G212" s="298"/>
      <c r="H212" s="299"/>
      <c r="I212" s="300"/>
      <c r="J212" s="399"/>
      <c r="K212" s="399"/>
    </row>
    <row r="213" spans="1:11" s="1" customFormat="1" ht="16.5" customHeight="1" x14ac:dyDescent="0.25">
      <c r="A213" s="71">
        <v>204</v>
      </c>
      <c r="B213" s="291"/>
      <c r="C213" s="297" t="s">
        <v>1630</v>
      </c>
      <c r="D213" s="297" t="s">
        <v>1874</v>
      </c>
      <c r="E213" s="46" t="s">
        <v>295</v>
      </c>
      <c r="F213" s="81" t="s">
        <v>7</v>
      </c>
      <c r="G213" s="298"/>
      <c r="H213" s="299"/>
      <c r="I213" s="300"/>
      <c r="J213" s="399"/>
      <c r="K213" s="399"/>
    </row>
    <row r="214" spans="1:11" s="1" customFormat="1" ht="16.5" customHeight="1" x14ac:dyDescent="0.25">
      <c r="A214" s="71">
        <v>205</v>
      </c>
      <c r="B214" s="291"/>
      <c r="C214" s="297" t="s">
        <v>1630</v>
      </c>
      <c r="D214" s="297" t="s">
        <v>1875</v>
      </c>
      <c r="E214" s="46" t="s">
        <v>2077</v>
      </c>
      <c r="F214" s="81" t="s">
        <v>7</v>
      </c>
      <c r="G214" s="298"/>
      <c r="H214" s="299"/>
      <c r="J214" s="399"/>
      <c r="K214" s="399"/>
    </row>
    <row r="215" spans="1:11" s="1" customFormat="1" ht="16.5" customHeight="1" x14ac:dyDescent="0.25">
      <c r="A215" s="71">
        <v>206</v>
      </c>
      <c r="B215" s="291"/>
      <c r="C215" s="297" t="s">
        <v>1630</v>
      </c>
      <c r="D215" s="297" t="s">
        <v>1876</v>
      </c>
      <c r="E215" s="46" t="s">
        <v>2076</v>
      </c>
      <c r="F215" s="81" t="s">
        <v>7</v>
      </c>
      <c r="G215" s="298"/>
      <c r="H215" s="299"/>
      <c r="I215" s="300" t="s">
        <v>1888</v>
      </c>
      <c r="J215" s="400"/>
      <c r="K215" s="400"/>
    </row>
    <row r="216" spans="1:11" s="1" customFormat="1" ht="16.5" customHeight="1" x14ac:dyDescent="0.25">
      <c r="A216" s="71">
        <v>207</v>
      </c>
      <c r="B216" s="291"/>
      <c r="C216" s="297" t="s">
        <v>1630</v>
      </c>
      <c r="D216" s="297" t="s">
        <v>1877</v>
      </c>
      <c r="E216" s="46" t="s">
        <v>2000</v>
      </c>
      <c r="F216" s="81" t="s">
        <v>7</v>
      </c>
      <c r="G216" s="298"/>
      <c r="H216" s="299"/>
      <c r="J216" s="432" t="s">
        <v>1899</v>
      </c>
      <c r="K216" s="438"/>
    </row>
    <row r="217" spans="1:11" s="1" customFormat="1" ht="16.5" customHeight="1" x14ac:dyDescent="0.25">
      <c r="A217" s="71">
        <v>208</v>
      </c>
      <c r="B217" s="291"/>
      <c r="C217" s="297" t="s">
        <v>1630</v>
      </c>
      <c r="D217" s="297" t="s">
        <v>1878</v>
      </c>
      <c r="E217" s="46" t="s">
        <v>2000</v>
      </c>
      <c r="F217" s="81" t="s">
        <v>7</v>
      </c>
      <c r="G217" s="298"/>
      <c r="H217" s="299"/>
      <c r="I217" s="341"/>
      <c r="J217" s="433"/>
      <c r="K217" s="438"/>
    </row>
    <row r="218" spans="1:11" s="1" customFormat="1" ht="16.5" customHeight="1" x14ac:dyDescent="0.25">
      <c r="A218" s="71">
        <v>209</v>
      </c>
      <c r="B218" s="291"/>
      <c r="C218" s="297" t="s">
        <v>1630</v>
      </c>
      <c r="D218" s="297" t="s">
        <v>1879</v>
      </c>
      <c r="E218" s="46" t="s">
        <v>2000</v>
      </c>
      <c r="F218" s="81" t="s">
        <v>7</v>
      </c>
      <c r="G218" s="298"/>
      <c r="H218" s="299"/>
      <c r="J218" s="433"/>
      <c r="K218" s="438"/>
    </row>
    <row r="219" spans="1:11" s="1" customFormat="1" ht="16.5" customHeight="1" x14ac:dyDescent="0.25">
      <c r="A219" s="71">
        <v>210</v>
      </c>
      <c r="B219" s="291"/>
      <c r="C219" s="297" t="s">
        <v>1630</v>
      </c>
      <c r="D219" s="297" t="s">
        <v>1880</v>
      </c>
      <c r="E219" s="46" t="s">
        <v>295</v>
      </c>
      <c r="F219" s="81" t="s">
        <v>7</v>
      </c>
      <c r="G219" s="298"/>
      <c r="H219" s="299"/>
      <c r="I219" s="341"/>
      <c r="J219" s="433"/>
      <c r="K219" s="438"/>
    </row>
    <row r="220" spans="1:11" s="1" customFormat="1" ht="16.5" customHeight="1" x14ac:dyDescent="0.25">
      <c r="A220" s="71">
        <v>211</v>
      </c>
      <c r="B220" s="291"/>
      <c r="C220" s="297" t="s">
        <v>1630</v>
      </c>
      <c r="D220" s="297" t="s">
        <v>1881</v>
      </c>
      <c r="E220" s="46" t="s">
        <v>2078</v>
      </c>
      <c r="F220" s="81" t="s">
        <v>7</v>
      </c>
      <c r="G220" s="298"/>
      <c r="H220" s="299"/>
      <c r="I220" s="341"/>
      <c r="J220" s="433"/>
      <c r="K220" s="438"/>
    </row>
    <row r="221" spans="1:11" s="1" customFormat="1" ht="16.5" customHeight="1" x14ac:dyDescent="0.25">
      <c r="A221" s="71">
        <v>212</v>
      </c>
      <c r="B221" s="291"/>
      <c r="C221" s="297" t="s">
        <v>1630</v>
      </c>
      <c r="D221" s="297" t="s">
        <v>1882</v>
      </c>
      <c r="E221" s="46" t="s">
        <v>2076</v>
      </c>
      <c r="F221" s="81" t="s">
        <v>7</v>
      </c>
      <c r="G221" s="298"/>
      <c r="H221" s="299"/>
      <c r="I221" s="341" t="s">
        <v>1890</v>
      </c>
      <c r="J221" s="434"/>
      <c r="K221" s="438"/>
    </row>
    <row r="222" spans="1:11" s="1" customFormat="1" ht="16.5" customHeight="1" x14ac:dyDescent="0.25">
      <c r="A222" s="71">
        <v>213</v>
      </c>
      <c r="B222" s="291"/>
      <c r="C222" s="297" t="s">
        <v>1630</v>
      </c>
      <c r="D222" s="297" t="s">
        <v>1883</v>
      </c>
      <c r="E222" s="46" t="s">
        <v>2000</v>
      </c>
      <c r="F222" s="81" t="s">
        <v>7</v>
      </c>
      <c r="G222" s="298"/>
      <c r="H222" s="299"/>
      <c r="I222" s="300"/>
      <c r="J222" s="398" t="s">
        <v>1898</v>
      </c>
      <c r="K222" s="435"/>
    </row>
    <row r="223" spans="1:11" s="1" customFormat="1" ht="16.5" customHeight="1" x14ac:dyDescent="0.25">
      <c r="A223" s="71">
        <v>214</v>
      </c>
      <c r="B223" s="291"/>
      <c r="C223" s="297" t="s">
        <v>1630</v>
      </c>
      <c r="D223" s="297" t="s">
        <v>1884</v>
      </c>
      <c r="E223" s="46" t="s">
        <v>2000</v>
      </c>
      <c r="F223" s="81" t="s">
        <v>7</v>
      </c>
      <c r="G223" s="298"/>
      <c r="H223" s="299"/>
      <c r="I223" s="300"/>
      <c r="J223" s="399"/>
      <c r="K223" s="436"/>
    </row>
    <row r="224" spans="1:11" s="1" customFormat="1" ht="16.5" customHeight="1" x14ac:dyDescent="0.25">
      <c r="A224" s="71">
        <v>215</v>
      </c>
      <c r="B224" s="291"/>
      <c r="C224" s="297" t="s">
        <v>1630</v>
      </c>
      <c r="D224" s="297" t="s">
        <v>1885</v>
      </c>
      <c r="E224" s="46" t="s">
        <v>2000</v>
      </c>
      <c r="F224" s="81" t="s">
        <v>7</v>
      </c>
      <c r="G224" s="298"/>
      <c r="H224" s="299"/>
      <c r="I224" s="300"/>
      <c r="J224" s="399"/>
      <c r="K224" s="436"/>
    </row>
    <row r="225" spans="1:11" s="1" customFormat="1" ht="16.5" customHeight="1" x14ac:dyDescent="0.25">
      <c r="A225" s="71">
        <v>216</v>
      </c>
      <c r="B225" s="291"/>
      <c r="C225" s="297" t="s">
        <v>1630</v>
      </c>
      <c r="D225" s="297" t="s">
        <v>1886</v>
      </c>
      <c r="E225" s="46" t="s">
        <v>295</v>
      </c>
      <c r="F225" s="81" t="s">
        <v>7</v>
      </c>
      <c r="G225" s="298"/>
      <c r="H225" s="299"/>
      <c r="I225" s="300"/>
      <c r="J225" s="399"/>
      <c r="K225" s="436"/>
    </row>
    <row r="226" spans="1:11" s="1" customFormat="1" ht="16.5" customHeight="1" x14ac:dyDescent="0.25">
      <c r="A226" s="71">
        <v>217</v>
      </c>
      <c r="B226" s="291"/>
      <c r="C226" s="297" t="s">
        <v>1630</v>
      </c>
      <c r="D226" s="297" t="s">
        <v>2086</v>
      </c>
      <c r="E226" s="46" t="s">
        <v>2087</v>
      </c>
      <c r="F226" s="81" t="s">
        <v>7</v>
      </c>
      <c r="G226" s="298"/>
      <c r="H226" s="299"/>
      <c r="J226" s="399"/>
      <c r="K226" s="436"/>
    </row>
    <row r="227" spans="1:11" s="1" customFormat="1" ht="16.5" customHeight="1" x14ac:dyDescent="0.25">
      <c r="A227" s="71">
        <v>218</v>
      </c>
      <c r="B227" s="291"/>
      <c r="C227" s="297" t="s">
        <v>1630</v>
      </c>
      <c r="D227" s="297" t="s">
        <v>1887</v>
      </c>
      <c r="E227" s="46" t="s">
        <v>2079</v>
      </c>
      <c r="F227" s="81" t="s">
        <v>7</v>
      </c>
      <c r="G227" s="298"/>
      <c r="H227" s="299"/>
      <c r="I227" s="300" t="s">
        <v>1889</v>
      </c>
      <c r="J227" s="400"/>
      <c r="K227" s="437"/>
    </row>
    <row r="228" spans="1:11" s="7" customFormat="1" ht="16.5" customHeight="1" x14ac:dyDescent="0.25">
      <c r="A228" s="71">
        <v>219</v>
      </c>
      <c r="B228" s="62"/>
      <c r="C228" s="183" t="s">
        <v>697</v>
      </c>
      <c r="D228" s="45" t="s">
        <v>698</v>
      </c>
      <c r="E228" s="34" t="s">
        <v>46</v>
      </c>
      <c r="F228" s="81" t="s">
        <v>7</v>
      </c>
      <c r="G228" s="34"/>
      <c r="H228" s="34"/>
      <c r="I228" s="35"/>
      <c r="J228" s="37" t="s">
        <v>202</v>
      </c>
      <c r="K228" s="40"/>
    </row>
    <row r="229" spans="1:11" s="7" customFormat="1" ht="16.5" customHeight="1" x14ac:dyDescent="0.25">
      <c r="A229" s="71">
        <v>220</v>
      </c>
      <c r="B229" s="62"/>
      <c r="C229" s="183" t="s">
        <v>697</v>
      </c>
      <c r="D229" s="45" t="s">
        <v>699</v>
      </c>
      <c r="E229" s="34" t="s">
        <v>252</v>
      </c>
      <c r="F229" s="81" t="s">
        <v>7</v>
      </c>
      <c r="G229" s="34"/>
      <c r="H229" s="34"/>
      <c r="I229" s="35"/>
      <c r="J229" s="37" t="s">
        <v>203</v>
      </c>
      <c r="K229" s="40"/>
    </row>
    <row r="230" spans="1:11" s="7" customFormat="1" ht="16.5" customHeight="1" x14ac:dyDescent="0.25">
      <c r="A230" s="71">
        <v>221</v>
      </c>
      <c r="B230" s="62"/>
      <c r="C230" s="183" t="s">
        <v>700</v>
      </c>
      <c r="D230" s="45" t="s">
        <v>701</v>
      </c>
      <c r="E230" s="34"/>
      <c r="F230" s="81" t="s">
        <v>7</v>
      </c>
      <c r="G230" s="34"/>
      <c r="H230" s="34"/>
      <c r="I230" s="35"/>
      <c r="J230" s="63" t="s">
        <v>409</v>
      </c>
      <c r="K230" s="40"/>
    </row>
    <row r="231" spans="1:11" s="7" customFormat="1" ht="16.5" customHeight="1" x14ac:dyDescent="0.25">
      <c r="A231" s="71">
        <v>222</v>
      </c>
      <c r="B231" s="62"/>
      <c r="C231" s="183" t="s">
        <v>702</v>
      </c>
      <c r="D231" s="45" t="s">
        <v>704</v>
      </c>
      <c r="E231" s="34"/>
      <c r="F231" s="81" t="s">
        <v>7</v>
      </c>
      <c r="G231" s="34"/>
      <c r="H231" s="34"/>
      <c r="I231" s="35" t="s">
        <v>253</v>
      </c>
      <c r="J231" s="37"/>
      <c r="K231" s="40"/>
    </row>
  </sheetData>
  <mergeCells count="32">
    <mergeCell ref="J210:J215"/>
    <mergeCell ref="J216:J221"/>
    <mergeCell ref="J222:J227"/>
    <mergeCell ref="K222:K227"/>
    <mergeCell ref="K216:K221"/>
    <mergeCell ref="K210:K215"/>
    <mergeCell ref="K198:K203"/>
    <mergeCell ref="H54:H55"/>
    <mergeCell ref="H56:H57"/>
    <mergeCell ref="H60:H61"/>
    <mergeCell ref="K167:K169"/>
    <mergeCell ref="J135:J144"/>
    <mergeCell ref="J145:J151"/>
    <mergeCell ref="J152:J166"/>
    <mergeCell ref="J190:J194"/>
    <mergeCell ref="J198:J203"/>
    <mergeCell ref="J204:J209"/>
    <mergeCell ref="K204:K209"/>
    <mergeCell ref="D1:D8"/>
    <mergeCell ref="H48:H49"/>
    <mergeCell ref="E1:E8"/>
    <mergeCell ref="K34:K39"/>
    <mergeCell ref="K45:K47"/>
    <mergeCell ref="H46:H47"/>
    <mergeCell ref="J34:J39"/>
    <mergeCell ref="K10:K11"/>
    <mergeCell ref="K26:K33"/>
    <mergeCell ref="J26:J33"/>
    <mergeCell ref="H50:H51"/>
    <mergeCell ref="H52:H53"/>
    <mergeCell ref="K174:K189"/>
    <mergeCell ref="J173:J189"/>
  </mergeCells>
  <phoneticPr fontId="10" type="noConversion"/>
  <hyperlinks>
    <hyperlink ref="D76" r:id="rId1" xr:uid="{00000000-0004-0000-0200-000000000000}"/>
    <hyperlink ref="D77" r:id="rId2" xr:uid="{00000000-0004-0000-0200-000001000000}"/>
    <hyperlink ref="D83" r:id="rId3" xr:uid="{00000000-0004-0000-0200-000002000000}"/>
    <hyperlink ref="D88" r:id="rId4" xr:uid="{00000000-0004-0000-0200-000003000000}"/>
    <hyperlink ref="D89" r:id="rId5" xr:uid="{00000000-0004-0000-0200-000004000000}"/>
    <hyperlink ref="D91" r:id="rId6" xr:uid="{00000000-0004-0000-0200-000005000000}"/>
    <hyperlink ref="D173" r:id="rId7" display="Borris_Boost@OTP_VER" xr:uid="{00000000-0004-0000-0200-000006000000}"/>
    <hyperlink ref="D174" r:id="rId8" xr:uid="{00000000-0004-0000-0200-000007000000}"/>
    <hyperlink ref="D178" r:id="rId9" xr:uid="{00000000-0004-0000-0200-000008000000}"/>
    <hyperlink ref="D179" r:id="rId10" xr:uid="{00000000-0004-0000-0200-000009000000}"/>
    <hyperlink ref="D180" r:id="rId11" display="IMON_THD_N@CN_L_W_CH3" xr:uid="{00000000-0004-0000-0200-00000A000000}"/>
    <hyperlink ref="D175" r:id="rId12" xr:uid="{00000000-0004-0000-0200-00000B000000}"/>
    <hyperlink ref="D176" r:id="rId13" display="VMON_THD_N@CN_L_W_CH2" xr:uid="{00000000-0004-0000-0200-00000C000000}"/>
    <hyperlink ref="D182" r:id="rId14" xr:uid="{00000000-0004-0000-0200-00000D000000}"/>
    <hyperlink ref="D185" r:id="rId15" xr:uid="{00000000-0004-0000-0200-00000E000000}"/>
    <hyperlink ref="D186" r:id="rId16" xr:uid="{00000000-0004-0000-0200-00000F000000}"/>
    <hyperlink ref="D189" r:id="rId17" display="VMON_RMS@CN_L_T _CH8" xr:uid="{00000000-0004-0000-0200-000010000000}"/>
    <hyperlink ref="D187" r:id="rId18" xr:uid="{00000000-0004-0000-0200-000011000000}"/>
    <hyperlink ref="D188" r:id="rId19" display="IMON_THD_N@FH_L_W_CH11" xr:uid="{00000000-0004-0000-0200-000012000000}"/>
    <hyperlink ref="D183" r:id="rId20" xr:uid="{00000000-0004-0000-0200-000013000000}"/>
    <hyperlink ref="D184" r:id="rId21" display="VMON_THD_N@FH_L_W_CH10" xr:uid="{00000000-0004-0000-0200-000014000000}"/>
    <hyperlink ref="D191" r:id="rId22" xr:uid="{00000000-0004-0000-0200-000015000000}"/>
    <hyperlink ref="D192" r:id="rId23" xr:uid="{00000000-0004-0000-0200-000016000000}"/>
    <hyperlink ref="D193" r:id="rId24" xr:uid="{00000000-0004-0000-0200-000017000000}"/>
    <hyperlink ref="D194" r:id="rId25" xr:uid="{00000000-0004-0000-0200-000018000000}"/>
    <hyperlink ref="D190" r:id="rId26" xr:uid="{00000000-0004-0000-0200-000019000000}"/>
    <hyperlink ref="D81" r:id="rId27" xr:uid="{00000000-0004-0000-0200-00001A000000}"/>
    <hyperlink ref="D80" r:id="rId28" display="Device_ID@ALS1_FH_Right" xr:uid="{00000000-0004-0000-0200-00001B000000}"/>
    <hyperlink ref="D136" r:id="rId29" display="Version_Before_127@Word_1" xr:uid="{00000000-0004-0000-0200-00001C000000}"/>
    <hyperlink ref="D137" r:id="rId30" display="Signature_Before_127@Word_0" xr:uid="{00000000-0004-0000-0200-00001D000000}"/>
    <hyperlink ref="D138" r:id="rId31" display="Tx_HWID_MTP_Before_127@Word_10" xr:uid="{00000000-0004-0000-0200-00001E000000}"/>
    <hyperlink ref="D139" r:id="rId32" display="Ctx_MTP_Before_127@Word_2" xr:uid="{00000000-0004-0000-0200-00001F000000}"/>
    <hyperlink ref="D140" r:id="rId33" display="VBoost_MTP_Before_127@Word_6" xr:uid="{00000000-0004-0000-0200-000020000000}"/>
    <hyperlink ref="D141" r:id="rId34" display="VSense_MTP_Before_127@Word_7" xr:uid="{00000000-0004-0000-0200-000021000000}"/>
    <hyperlink ref="D142" r:id="rId35" display="ISense_MTP_Before_127@Word_8" xr:uid="{00000000-0004-0000-0200-000022000000}"/>
    <hyperlink ref="D143" r:id="rId36" display="LFOD_MTP_Before_127@Word_9" xr:uid="{00000000-0004-0000-0200-000023000000}"/>
    <hyperlink ref="D153" r:id="rId37" display="Version_Before_127@Word_1" xr:uid="{00000000-0004-0000-0200-000024000000}"/>
    <hyperlink ref="D154" r:id="rId38" display="Signature_Before_127@Word_0" xr:uid="{00000000-0004-0000-0200-000025000000}"/>
    <hyperlink ref="D155" r:id="rId39" display="Tx_HWID_MTP_Before_127@Word_10" xr:uid="{00000000-0004-0000-0200-000026000000}"/>
    <hyperlink ref="D156" r:id="rId40" display="Ctx_MTP_Before_127@Word_2" xr:uid="{00000000-0004-0000-0200-000027000000}"/>
    <hyperlink ref="D157" r:id="rId41" display="VBoost_MTP_Before_127@Word_6" xr:uid="{00000000-0004-0000-0200-000028000000}"/>
    <hyperlink ref="D158" r:id="rId42" display="VSense_MTP_Before_127@Word_7" xr:uid="{00000000-0004-0000-0200-000029000000}"/>
    <hyperlink ref="D159" r:id="rId43" display="ISense_MTP_Before_127@Word_8" xr:uid="{00000000-0004-0000-0200-00002A000000}"/>
    <hyperlink ref="D160" r:id="rId44" display="LFOD_MTP_Before_127@Word_9" xr:uid="{00000000-0004-0000-0200-00002B000000}"/>
    <hyperlink ref="D26" r:id="rId45" xr:uid="{00000000-0004-0000-0200-00002C000000}"/>
    <hyperlink ref="D27" r:id="rId46" xr:uid="{00000000-0004-0000-0200-00002D000000}"/>
    <hyperlink ref="D28" r:id="rId47" xr:uid="{00000000-0004-0000-0200-00002E000000}"/>
    <hyperlink ref="D29" r:id="rId48" xr:uid="{00000000-0004-0000-0200-00002F000000}"/>
    <hyperlink ref="D30" r:id="rId49" xr:uid="{00000000-0004-0000-0200-000030000000}"/>
    <hyperlink ref="D31" r:id="rId50" xr:uid="{00000000-0004-0000-0200-000031000000}"/>
    <hyperlink ref="D32" r:id="rId51" xr:uid="{00000000-0004-0000-0200-000032000000}"/>
    <hyperlink ref="D33" r:id="rId52" xr:uid="{00000000-0004-0000-0200-000033000000}"/>
  </hyperlinks>
  <pageMargins left="0.7" right="0.7" top="0.75" bottom="0.75" header="0.3" footer="0.3"/>
  <pageSetup paperSize="9" orientation="portrait" horizontalDpi="300" r:id="rId5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V335"/>
  <sheetViews>
    <sheetView topLeftCell="A139" workbookViewId="0">
      <selection activeCell="A166" sqref="A166"/>
    </sheetView>
  </sheetViews>
  <sheetFormatPr defaultColWidth="8.625" defaultRowHeight="15.75" x14ac:dyDescent="0.25"/>
  <cols>
    <col min="1" max="2" width="8.625" style="15" customWidth="1"/>
    <col min="3" max="3" width="14.125" style="15" customWidth="1"/>
    <col min="4" max="4" width="51.125" style="15" customWidth="1"/>
    <col min="5" max="5" width="26.625" style="16" customWidth="1"/>
    <col min="6" max="6" width="18" style="7" customWidth="1"/>
    <col min="7" max="7" width="19.625" style="16" customWidth="1"/>
    <col min="8" max="8" width="24" style="16" customWidth="1"/>
    <col min="9" max="9" width="38.625" style="7" customWidth="1"/>
    <col min="10" max="10" width="79.625" style="24" customWidth="1"/>
    <col min="11" max="11" width="75.625" style="22" customWidth="1"/>
    <col min="12" max="12" width="66" style="7" customWidth="1"/>
    <col min="13" max="16384" width="8.625" style="7"/>
  </cols>
  <sheetData>
    <row r="1" spans="1:12" ht="15.75" customHeight="1" x14ac:dyDescent="0.25">
      <c r="A1" s="11"/>
      <c r="B1" s="11"/>
      <c r="C1" s="11"/>
      <c r="D1" s="446" t="s">
        <v>764</v>
      </c>
      <c r="E1" s="447"/>
      <c r="F1" s="108"/>
      <c r="G1" s="56" t="s">
        <v>219</v>
      </c>
      <c r="H1" s="13"/>
      <c r="I1" s="12"/>
      <c r="J1" s="14"/>
    </row>
    <row r="2" spans="1:12" ht="15.75" customHeight="1" x14ac:dyDescent="0.25">
      <c r="A2" s="11"/>
      <c r="B2" s="11"/>
      <c r="C2" s="11"/>
      <c r="D2" s="447"/>
      <c r="E2" s="447"/>
      <c r="F2" s="75" t="s">
        <v>0</v>
      </c>
      <c r="G2" s="60">
        <f>COUNTIF(F10:F188,"Not POR")</f>
        <v>58</v>
      </c>
      <c r="H2" s="13"/>
      <c r="I2" s="12"/>
      <c r="J2" s="14"/>
    </row>
    <row r="3" spans="1:12" ht="15.75" customHeight="1" x14ac:dyDescent="0.25">
      <c r="A3" s="11"/>
      <c r="B3" s="11"/>
      <c r="C3" s="11"/>
      <c r="D3" s="447"/>
      <c r="E3" s="447"/>
      <c r="F3" s="77" t="s">
        <v>48</v>
      </c>
      <c r="G3" s="60">
        <f>COUNTIF(F10:F188,"CHN validation")</f>
        <v>0</v>
      </c>
      <c r="H3" s="13"/>
      <c r="I3" s="12"/>
      <c r="J3" s="14"/>
    </row>
    <row r="4" spans="1:12" ht="15.75" customHeight="1" x14ac:dyDescent="0.25">
      <c r="A4" s="11"/>
      <c r="B4" s="11"/>
      <c r="C4" s="11"/>
      <c r="D4" s="447"/>
      <c r="E4" s="447"/>
      <c r="F4" s="78" t="s">
        <v>173</v>
      </c>
      <c r="G4" s="60">
        <f>COUNTIF(F10:F188,"New Item")</f>
        <v>0</v>
      </c>
      <c r="H4" s="13"/>
      <c r="I4" s="12"/>
      <c r="J4" s="14"/>
    </row>
    <row r="5" spans="1:12" ht="19.5" customHeight="1" x14ac:dyDescent="0.25">
      <c r="D5" s="447"/>
      <c r="E5" s="447"/>
      <c r="F5" s="79" t="s">
        <v>50</v>
      </c>
      <c r="G5" s="60">
        <f>COUNTIF(F10:F188,"Pending update")</f>
        <v>0</v>
      </c>
      <c r="J5" s="7"/>
    </row>
    <row r="6" spans="1:12" ht="15.75" customHeight="1" x14ac:dyDescent="0.25">
      <c r="A6" s="11"/>
      <c r="B6" s="11"/>
      <c r="C6" s="11"/>
      <c r="D6" s="447"/>
      <c r="E6" s="447"/>
      <c r="F6" s="80" t="s">
        <v>1</v>
      </c>
      <c r="G6" s="60">
        <f t="array" ref="G6">COUNTIF(F10:F188,"Modified")</f>
        <v>2</v>
      </c>
      <c r="H6" s="13"/>
      <c r="I6" s="12"/>
      <c r="J6" s="14"/>
    </row>
    <row r="7" spans="1:12" ht="15.75" customHeight="1" x14ac:dyDescent="0.25">
      <c r="A7" s="11"/>
      <c r="B7" s="11"/>
      <c r="C7" s="11"/>
      <c r="D7" s="447"/>
      <c r="E7" s="447"/>
      <c r="F7" s="81" t="s">
        <v>174</v>
      </c>
      <c r="G7" s="60">
        <f>COUNTIF(F10:F188,"Ready")</f>
        <v>119</v>
      </c>
      <c r="H7" s="13"/>
      <c r="I7" s="12"/>
      <c r="J7" s="14"/>
    </row>
    <row r="8" spans="1:12" ht="15.75" customHeight="1" thickBot="1" x14ac:dyDescent="0.3">
      <c r="A8" s="11"/>
      <c r="B8" s="11"/>
      <c r="C8" s="11"/>
      <c r="D8" s="448"/>
      <c r="E8" s="448"/>
      <c r="F8" s="82" t="s">
        <v>2</v>
      </c>
      <c r="G8" s="60">
        <f>COUNTIF(F10:F188,"Not ready")</f>
        <v>0</v>
      </c>
      <c r="H8" s="13"/>
      <c r="I8" s="12"/>
      <c r="J8" s="14"/>
    </row>
    <row r="9" spans="1:12" ht="31.5" x14ac:dyDescent="0.25">
      <c r="A9" s="17" t="s">
        <v>52</v>
      </c>
      <c r="B9" s="186" t="s">
        <v>464</v>
      </c>
      <c r="C9" s="4" t="s">
        <v>521</v>
      </c>
      <c r="D9" s="4" t="s">
        <v>522</v>
      </c>
      <c r="E9" s="18" t="s">
        <v>895</v>
      </c>
      <c r="F9" s="19" t="s">
        <v>3</v>
      </c>
      <c r="G9" s="61" t="s">
        <v>54</v>
      </c>
      <c r="H9" s="18" t="s">
        <v>4</v>
      </c>
      <c r="I9" s="18" t="s">
        <v>55</v>
      </c>
      <c r="J9" s="18" t="s">
        <v>5</v>
      </c>
      <c r="K9" s="18" t="s">
        <v>6</v>
      </c>
    </row>
    <row r="10" spans="1:12" ht="16.5" customHeight="1" x14ac:dyDescent="0.25">
      <c r="A10" s="62" t="s">
        <v>284</v>
      </c>
      <c r="B10" s="62"/>
      <c r="C10" s="72" t="s">
        <v>524</v>
      </c>
      <c r="D10" s="202" t="s">
        <v>528</v>
      </c>
      <c r="E10" s="203"/>
      <c r="F10" s="39" t="s">
        <v>7</v>
      </c>
      <c r="G10" s="34"/>
      <c r="H10" s="34"/>
      <c r="I10" s="37"/>
      <c r="J10" s="37"/>
      <c r="K10" s="413" t="s">
        <v>1907</v>
      </c>
    </row>
    <row r="11" spans="1:12" ht="16.5" customHeight="1" x14ac:dyDescent="0.25">
      <c r="A11" s="62" t="s">
        <v>269</v>
      </c>
      <c r="B11" s="62"/>
      <c r="C11" s="72" t="s">
        <v>524</v>
      </c>
      <c r="D11" s="202" t="s">
        <v>529</v>
      </c>
      <c r="E11" s="203"/>
      <c r="F11" s="39" t="s">
        <v>7</v>
      </c>
      <c r="G11" s="34"/>
      <c r="H11" s="34"/>
      <c r="I11" s="37"/>
      <c r="J11" s="37"/>
      <c r="K11" s="414"/>
    </row>
    <row r="12" spans="1:12" ht="16.5" customHeight="1" x14ac:dyDescent="0.25">
      <c r="A12" s="62" t="s">
        <v>56</v>
      </c>
      <c r="B12" s="62"/>
      <c r="C12" s="98" t="s">
        <v>525</v>
      </c>
      <c r="D12" s="98" t="s">
        <v>530</v>
      </c>
      <c r="E12" s="203"/>
      <c r="F12" s="39" t="s">
        <v>7</v>
      </c>
      <c r="G12" s="34"/>
      <c r="H12" s="34"/>
      <c r="I12" s="63" t="s">
        <v>216</v>
      </c>
      <c r="J12" s="37"/>
      <c r="K12" s="40"/>
      <c r="L12" s="22"/>
    </row>
    <row r="13" spans="1:12" ht="16.5" customHeight="1" x14ac:dyDescent="0.25">
      <c r="A13" s="62" t="s">
        <v>57</v>
      </c>
      <c r="B13" s="187"/>
      <c r="C13" s="72" t="s">
        <v>524</v>
      </c>
      <c r="D13" s="98" t="s">
        <v>531</v>
      </c>
      <c r="E13" s="204"/>
      <c r="F13" s="20" t="s">
        <v>7</v>
      </c>
      <c r="G13" s="93"/>
      <c r="H13" s="93"/>
      <c r="J13" s="21" t="s">
        <v>220</v>
      </c>
      <c r="K13" s="40"/>
      <c r="L13" s="22"/>
    </row>
    <row r="14" spans="1:12" ht="16.5" customHeight="1" x14ac:dyDescent="0.25">
      <c r="A14" s="62" t="s">
        <v>58</v>
      </c>
      <c r="B14" s="62"/>
      <c r="C14" s="98" t="s">
        <v>539</v>
      </c>
      <c r="D14" s="98" t="s">
        <v>540</v>
      </c>
      <c r="E14" s="203"/>
      <c r="F14" s="39" t="s">
        <v>7</v>
      </c>
      <c r="G14" s="34"/>
      <c r="H14" s="34"/>
      <c r="I14" s="35"/>
      <c r="J14" s="21" t="s">
        <v>1159</v>
      </c>
      <c r="K14" s="40"/>
      <c r="L14" s="22"/>
    </row>
    <row r="15" spans="1:12" ht="16.5" customHeight="1" x14ac:dyDescent="0.25">
      <c r="A15" s="62" t="s">
        <v>59</v>
      </c>
      <c r="B15" s="62"/>
      <c r="C15" s="98" t="s">
        <v>539</v>
      </c>
      <c r="D15" s="98" t="s">
        <v>541</v>
      </c>
      <c r="E15" s="203"/>
      <c r="F15" s="20" t="s">
        <v>7</v>
      </c>
      <c r="G15" s="34"/>
      <c r="H15" s="64" t="s">
        <v>62</v>
      </c>
      <c r="I15" s="35"/>
      <c r="J15" s="63" t="s">
        <v>339</v>
      </c>
      <c r="K15" s="40"/>
      <c r="L15" s="22"/>
    </row>
    <row r="16" spans="1:12" ht="16.5" customHeight="1" x14ac:dyDescent="0.25">
      <c r="A16" s="62" t="s">
        <v>60</v>
      </c>
      <c r="B16" s="62"/>
      <c r="C16" s="98" t="s">
        <v>539</v>
      </c>
      <c r="D16" s="98" t="s">
        <v>542</v>
      </c>
      <c r="E16" s="203"/>
      <c r="F16" s="20" t="s">
        <v>7</v>
      </c>
      <c r="G16" s="34"/>
      <c r="H16" s="34"/>
      <c r="I16" s="43"/>
      <c r="J16" s="37"/>
      <c r="K16" s="40"/>
      <c r="L16" s="22"/>
    </row>
    <row r="17" spans="1:12" ht="16.5" customHeight="1" x14ac:dyDescent="0.25">
      <c r="A17" s="62" t="s">
        <v>61</v>
      </c>
      <c r="B17" s="62"/>
      <c r="C17" s="98" t="s">
        <v>543</v>
      </c>
      <c r="D17" s="98" t="s">
        <v>706</v>
      </c>
      <c r="E17" s="203" t="s">
        <v>46</v>
      </c>
      <c r="F17" s="20" t="s">
        <v>7</v>
      </c>
      <c r="G17" s="34"/>
      <c r="H17" s="34"/>
      <c r="I17" s="35"/>
      <c r="J17" s="37" t="s">
        <v>202</v>
      </c>
      <c r="K17" s="40"/>
      <c r="L17" s="22"/>
    </row>
    <row r="18" spans="1:12" ht="16.5" customHeight="1" x14ac:dyDescent="0.25">
      <c r="A18" s="62" t="s">
        <v>63</v>
      </c>
      <c r="B18" s="62"/>
      <c r="C18" s="98" t="s">
        <v>543</v>
      </c>
      <c r="D18" s="98" t="s">
        <v>707</v>
      </c>
      <c r="E18" s="203" t="s">
        <v>10</v>
      </c>
      <c r="F18" s="20" t="s">
        <v>7</v>
      </c>
      <c r="G18" s="34"/>
      <c r="H18" s="34"/>
      <c r="I18" s="35"/>
      <c r="J18" s="37" t="s">
        <v>203</v>
      </c>
      <c r="K18" s="40"/>
      <c r="L18" s="22"/>
    </row>
    <row r="19" spans="1:12" ht="16.5" customHeight="1" x14ac:dyDescent="0.25">
      <c r="A19" s="62" t="s">
        <v>64</v>
      </c>
      <c r="B19" s="62"/>
      <c r="C19" s="72" t="s">
        <v>543</v>
      </c>
      <c r="D19" s="72" t="s">
        <v>765</v>
      </c>
      <c r="E19" s="203"/>
      <c r="F19" s="20" t="s">
        <v>7</v>
      </c>
      <c r="G19" s="34"/>
      <c r="H19" s="34"/>
      <c r="I19" s="35"/>
      <c r="J19" s="188" t="s">
        <v>519</v>
      </c>
      <c r="K19" s="40"/>
      <c r="L19" s="22"/>
    </row>
    <row r="20" spans="1:12" ht="16.5" customHeight="1" x14ac:dyDescent="0.25">
      <c r="A20" s="62" t="s">
        <v>65</v>
      </c>
      <c r="B20" s="62"/>
      <c r="C20" s="98" t="s">
        <v>543</v>
      </c>
      <c r="D20" s="98" t="s">
        <v>708</v>
      </c>
      <c r="E20" s="203" t="s">
        <v>281</v>
      </c>
      <c r="F20" s="20" t="s">
        <v>7</v>
      </c>
      <c r="G20" s="34"/>
      <c r="H20" s="34"/>
      <c r="I20" s="35"/>
      <c r="J20" s="37" t="s">
        <v>1967</v>
      </c>
      <c r="K20" s="40" t="s">
        <v>999</v>
      </c>
      <c r="L20" s="22"/>
    </row>
    <row r="21" spans="1:12" ht="16.5" customHeight="1" x14ac:dyDescent="0.25">
      <c r="A21" s="62" t="s">
        <v>66</v>
      </c>
      <c r="B21" s="62"/>
      <c r="C21" s="98" t="s">
        <v>709</v>
      </c>
      <c r="D21" s="98" t="s">
        <v>1326</v>
      </c>
      <c r="E21" s="203"/>
      <c r="F21" s="20" t="s">
        <v>7</v>
      </c>
      <c r="G21" s="34"/>
      <c r="H21" s="34"/>
      <c r="I21" s="35"/>
      <c r="J21" s="37" t="s">
        <v>1965</v>
      </c>
      <c r="K21" s="40"/>
      <c r="L21" s="22"/>
    </row>
    <row r="22" spans="1:12" s="1" customFormat="1" ht="16.5" customHeight="1" x14ac:dyDescent="0.25">
      <c r="A22" s="62" t="s">
        <v>67</v>
      </c>
      <c r="B22" s="291"/>
      <c r="C22" s="72" t="s">
        <v>543</v>
      </c>
      <c r="D22" s="285" t="s">
        <v>1598</v>
      </c>
      <c r="E22" s="209"/>
      <c r="F22" s="75" t="s">
        <v>0</v>
      </c>
      <c r="G22" s="291"/>
      <c r="H22" s="292"/>
      <c r="I22" s="287"/>
      <c r="J22" s="293" t="s">
        <v>1966</v>
      </c>
      <c r="K22" s="294" t="s">
        <v>1602</v>
      </c>
    </row>
    <row r="23" spans="1:12" ht="16.5" customHeight="1" x14ac:dyDescent="0.25">
      <c r="A23" s="62" t="s">
        <v>68</v>
      </c>
      <c r="B23" s="62"/>
      <c r="C23" s="98" t="s">
        <v>543</v>
      </c>
      <c r="D23" s="72" t="s">
        <v>549</v>
      </c>
      <c r="E23" s="363" t="s">
        <v>2005</v>
      </c>
      <c r="F23" s="20" t="s">
        <v>7</v>
      </c>
      <c r="G23" s="34"/>
      <c r="H23" s="34"/>
      <c r="I23" s="35"/>
      <c r="J23" s="37" t="s">
        <v>338</v>
      </c>
      <c r="K23" s="40"/>
      <c r="L23" s="22"/>
    </row>
    <row r="24" spans="1:12" ht="16.5" customHeight="1" x14ac:dyDescent="0.25">
      <c r="A24" s="62" t="s">
        <v>69</v>
      </c>
      <c r="B24" s="62"/>
      <c r="C24" s="98" t="s">
        <v>543</v>
      </c>
      <c r="D24" s="98" t="s">
        <v>550</v>
      </c>
      <c r="E24" s="203"/>
      <c r="F24" s="20" t="s">
        <v>7</v>
      </c>
      <c r="G24" s="34"/>
      <c r="H24" s="34"/>
      <c r="I24" s="35"/>
      <c r="J24" s="37"/>
      <c r="K24" s="40"/>
      <c r="L24" s="22"/>
    </row>
    <row r="25" spans="1:12" ht="16.5" customHeight="1" x14ac:dyDescent="0.25">
      <c r="A25" s="62" t="s">
        <v>70</v>
      </c>
      <c r="B25" s="62"/>
      <c r="C25" s="98" t="s">
        <v>543</v>
      </c>
      <c r="D25" s="98" t="s">
        <v>551</v>
      </c>
      <c r="E25" s="203"/>
      <c r="F25" s="20" t="s">
        <v>7</v>
      </c>
      <c r="G25" s="34"/>
      <c r="H25" s="34"/>
      <c r="I25" s="35"/>
      <c r="J25" s="37"/>
      <c r="K25" s="40"/>
      <c r="L25" s="22"/>
    </row>
    <row r="26" spans="1:12" ht="16.5" customHeight="1" x14ac:dyDescent="0.25">
      <c r="A26" s="62" t="s">
        <v>71</v>
      </c>
      <c r="B26" s="62"/>
      <c r="C26" s="98" t="s">
        <v>543</v>
      </c>
      <c r="D26" s="98" t="s">
        <v>552</v>
      </c>
      <c r="E26" s="203"/>
      <c r="F26" s="20" t="s">
        <v>7</v>
      </c>
      <c r="G26" s="34"/>
      <c r="H26" s="34"/>
      <c r="I26" s="35"/>
      <c r="J26" s="37"/>
      <c r="K26" s="40"/>
      <c r="L26" s="22"/>
    </row>
    <row r="27" spans="1:12" ht="16.5" customHeight="1" x14ac:dyDescent="0.25">
      <c r="A27" s="62" t="s">
        <v>72</v>
      </c>
      <c r="B27" s="62"/>
      <c r="C27" s="98" t="s">
        <v>543</v>
      </c>
      <c r="D27" s="98" t="s">
        <v>553</v>
      </c>
      <c r="E27" s="203"/>
      <c r="F27" s="20" t="s">
        <v>7</v>
      </c>
      <c r="G27" s="34"/>
      <c r="H27" s="34"/>
      <c r="I27" s="35"/>
      <c r="J27" s="37"/>
      <c r="K27" s="40"/>
      <c r="L27" s="22"/>
    </row>
    <row r="28" spans="1:12" ht="16.5" customHeight="1" x14ac:dyDescent="0.25">
      <c r="A28" s="62" t="s">
        <v>73</v>
      </c>
      <c r="B28" s="62"/>
      <c r="C28" s="98" t="s">
        <v>543</v>
      </c>
      <c r="D28" s="98" t="s">
        <v>554</v>
      </c>
      <c r="E28" s="203"/>
      <c r="F28" s="20" t="s">
        <v>7</v>
      </c>
      <c r="G28" s="34"/>
      <c r="H28" s="34"/>
      <c r="I28" s="35"/>
      <c r="J28" s="37"/>
      <c r="K28" s="40"/>
      <c r="L28" s="22"/>
    </row>
    <row r="29" spans="1:12" ht="16.5" customHeight="1" x14ac:dyDescent="0.25">
      <c r="A29" s="62" t="s">
        <v>74</v>
      </c>
      <c r="B29" s="62"/>
      <c r="C29" s="98" t="s">
        <v>539</v>
      </c>
      <c r="D29" s="98" t="s">
        <v>710</v>
      </c>
      <c r="E29" s="203"/>
      <c r="F29" s="20" t="s">
        <v>7</v>
      </c>
      <c r="G29" s="34"/>
      <c r="H29" s="34" t="s">
        <v>76</v>
      </c>
      <c r="I29" s="35"/>
      <c r="J29" s="37"/>
      <c r="K29" s="40"/>
      <c r="L29" s="22"/>
    </row>
    <row r="30" spans="1:12" ht="16.5" customHeight="1" x14ac:dyDescent="0.25">
      <c r="A30" s="62" t="s">
        <v>75</v>
      </c>
      <c r="B30" s="62"/>
      <c r="C30" s="98" t="s">
        <v>539</v>
      </c>
      <c r="D30" s="98" t="s">
        <v>532</v>
      </c>
      <c r="E30" s="203"/>
      <c r="F30" s="20" t="s">
        <v>7</v>
      </c>
      <c r="G30" s="34"/>
      <c r="H30" s="34" t="s">
        <v>78</v>
      </c>
      <c r="I30" s="35"/>
      <c r="J30" s="37"/>
      <c r="K30" s="40"/>
      <c r="L30" s="22"/>
    </row>
    <row r="31" spans="1:12" ht="16.5" customHeight="1" x14ac:dyDescent="0.25">
      <c r="A31" s="62" t="s">
        <v>77</v>
      </c>
      <c r="B31" s="62"/>
      <c r="C31" s="98" t="s">
        <v>539</v>
      </c>
      <c r="D31" s="98" t="s">
        <v>533</v>
      </c>
      <c r="E31" s="203"/>
      <c r="F31" s="20" t="s">
        <v>7</v>
      </c>
      <c r="G31" s="34"/>
      <c r="H31" s="34" t="s">
        <v>80</v>
      </c>
      <c r="I31" s="35"/>
      <c r="J31" s="37"/>
      <c r="K31" s="40"/>
      <c r="L31" s="22"/>
    </row>
    <row r="32" spans="1:12" ht="16.5" customHeight="1" x14ac:dyDescent="0.25">
      <c r="A32" s="62" t="s">
        <v>79</v>
      </c>
      <c r="B32" s="62"/>
      <c r="C32" s="98" t="s">
        <v>539</v>
      </c>
      <c r="D32" s="98" t="s">
        <v>535</v>
      </c>
      <c r="E32" s="203"/>
      <c r="F32" s="20" t="s">
        <v>7</v>
      </c>
      <c r="G32" s="34"/>
      <c r="H32" s="34" t="s">
        <v>82</v>
      </c>
      <c r="I32" s="35"/>
      <c r="J32" s="37"/>
      <c r="K32" s="40"/>
      <c r="L32" s="22"/>
    </row>
    <row r="33" spans="1:22" ht="16.5" customHeight="1" x14ac:dyDescent="0.25">
      <c r="A33" s="62" t="s">
        <v>81</v>
      </c>
      <c r="B33" s="62"/>
      <c r="C33" s="98" t="s">
        <v>539</v>
      </c>
      <c r="D33" s="98" t="s">
        <v>534</v>
      </c>
      <c r="E33" s="203"/>
      <c r="F33" s="20" t="s">
        <v>7</v>
      </c>
      <c r="G33" s="34"/>
      <c r="H33" s="34" t="s">
        <v>84</v>
      </c>
      <c r="I33" s="35"/>
      <c r="J33" s="37"/>
      <c r="K33" s="40"/>
      <c r="L33" s="22"/>
    </row>
    <row r="34" spans="1:22" ht="16.5" customHeight="1" x14ac:dyDescent="0.25">
      <c r="A34" s="62" t="s">
        <v>83</v>
      </c>
      <c r="B34" s="62"/>
      <c r="C34" s="98" t="s">
        <v>539</v>
      </c>
      <c r="D34" s="98" t="s">
        <v>536</v>
      </c>
      <c r="E34" s="203"/>
      <c r="F34" s="20" t="s">
        <v>7</v>
      </c>
      <c r="G34" s="34"/>
      <c r="H34" s="34" t="s">
        <v>86</v>
      </c>
      <c r="I34" s="35"/>
      <c r="J34" s="37"/>
      <c r="K34" s="40"/>
      <c r="L34" s="22"/>
    </row>
    <row r="35" spans="1:22" ht="16.5" customHeight="1" x14ac:dyDescent="0.25">
      <c r="A35" s="62" t="s">
        <v>85</v>
      </c>
      <c r="B35" s="62"/>
      <c r="C35" s="98" t="s">
        <v>539</v>
      </c>
      <c r="D35" s="98" t="s">
        <v>538</v>
      </c>
      <c r="E35" s="203"/>
      <c r="F35" s="20" t="s">
        <v>7</v>
      </c>
      <c r="G35" s="34"/>
      <c r="H35" s="47" t="s">
        <v>88</v>
      </c>
      <c r="I35" s="35"/>
      <c r="J35" s="37"/>
      <c r="K35" s="40"/>
      <c r="L35" s="22"/>
    </row>
    <row r="36" spans="1:22" ht="16.5" customHeight="1" x14ac:dyDescent="0.25">
      <c r="A36" s="62" t="s">
        <v>87</v>
      </c>
      <c r="B36" s="62"/>
      <c r="C36" s="98" t="s">
        <v>539</v>
      </c>
      <c r="D36" s="98" t="s">
        <v>537</v>
      </c>
      <c r="E36" s="203"/>
      <c r="F36" s="20" t="s">
        <v>7</v>
      </c>
      <c r="G36" s="34"/>
      <c r="H36" s="34" t="s">
        <v>90</v>
      </c>
      <c r="I36" s="35"/>
      <c r="J36" s="37"/>
      <c r="K36" s="40"/>
      <c r="L36" s="22"/>
    </row>
    <row r="37" spans="1:22" ht="17.100000000000001" customHeight="1" x14ac:dyDescent="0.25">
      <c r="A37" s="62" t="s">
        <v>89</v>
      </c>
      <c r="B37" s="62"/>
      <c r="C37" s="98" t="s">
        <v>539</v>
      </c>
      <c r="D37" s="98" t="s">
        <v>711</v>
      </c>
      <c r="E37" s="203"/>
      <c r="F37" s="20" t="s">
        <v>7</v>
      </c>
      <c r="G37" s="34"/>
      <c r="H37" s="34"/>
      <c r="I37" s="35"/>
      <c r="J37" s="63" t="s">
        <v>1240</v>
      </c>
      <c r="K37" s="40"/>
      <c r="L37" s="22"/>
    </row>
    <row r="38" spans="1:22" ht="18.600000000000001" customHeight="1" x14ac:dyDescent="0.25">
      <c r="A38" s="62" t="s">
        <v>91</v>
      </c>
      <c r="B38" s="62"/>
      <c r="C38" s="98" t="s">
        <v>539</v>
      </c>
      <c r="D38" s="98" t="s">
        <v>712</v>
      </c>
      <c r="E38" s="203"/>
      <c r="F38" s="20" t="s">
        <v>7</v>
      </c>
      <c r="G38" s="34"/>
      <c r="H38" s="34" t="s">
        <v>93</v>
      </c>
      <c r="I38" s="35"/>
      <c r="J38" s="37"/>
      <c r="K38" s="40"/>
      <c r="L38" s="22"/>
    </row>
    <row r="39" spans="1:22" ht="16.5" customHeight="1" x14ac:dyDescent="0.25">
      <c r="A39" s="62" t="s">
        <v>92</v>
      </c>
      <c r="B39" s="62"/>
      <c r="C39" s="98" t="s">
        <v>539</v>
      </c>
      <c r="D39" s="98" t="s">
        <v>1671</v>
      </c>
      <c r="E39" s="203"/>
      <c r="F39" s="75" t="s">
        <v>0</v>
      </c>
      <c r="G39" s="65" t="s">
        <v>95</v>
      </c>
      <c r="H39" s="34"/>
      <c r="I39" s="35" t="s">
        <v>1113</v>
      </c>
      <c r="J39" s="37" t="s">
        <v>1112</v>
      </c>
      <c r="K39" s="40"/>
      <c r="L39" s="22"/>
    </row>
    <row r="40" spans="1:22" ht="16.5" customHeight="1" x14ac:dyDescent="0.25">
      <c r="A40" s="62" t="s">
        <v>94</v>
      </c>
      <c r="B40" s="62"/>
      <c r="C40" s="98" t="s">
        <v>539</v>
      </c>
      <c r="D40" s="98" t="s">
        <v>1673</v>
      </c>
      <c r="E40" s="203"/>
      <c r="F40" s="75" t="s">
        <v>0</v>
      </c>
      <c r="G40" s="66" t="s">
        <v>95</v>
      </c>
      <c r="H40" s="34"/>
      <c r="I40" s="35"/>
      <c r="J40" s="37" t="s">
        <v>221</v>
      </c>
      <c r="K40" s="40"/>
      <c r="L40" s="22"/>
    </row>
    <row r="41" spans="1:22" ht="16.5" customHeight="1" x14ac:dyDescent="0.25">
      <c r="A41" s="62" t="s">
        <v>96</v>
      </c>
      <c r="B41" s="62"/>
      <c r="C41" s="98" t="s">
        <v>539</v>
      </c>
      <c r="D41" s="98" t="s">
        <v>713</v>
      </c>
      <c r="E41" s="203"/>
      <c r="F41" s="20" t="s">
        <v>7</v>
      </c>
      <c r="G41" s="65" t="s">
        <v>98</v>
      </c>
      <c r="H41" s="34" t="s">
        <v>222</v>
      </c>
      <c r="I41" s="43"/>
      <c r="J41" s="37" t="s">
        <v>223</v>
      </c>
      <c r="K41" s="40"/>
      <c r="L41" s="22"/>
    </row>
    <row r="42" spans="1:22" ht="16.5" customHeight="1" x14ac:dyDescent="0.25">
      <c r="A42" s="62" t="s">
        <v>97</v>
      </c>
      <c r="B42" s="62"/>
      <c r="C42" s="98" t="s">
        <v>539</v>
      </c>
      <c r="D42" s="98" t="s">
        <v>714</v>
      </c>
      <c r="E42" s="203"/>
      <c r="F42" s="20" t="s">
        <v>7</v>
      </c>
      <c r="G42" s="66" t="s">
        <v>100</v>
      </c>
      <c r="H42" s="34"/>
      <c r="I42" s="35"/>
      <c r="J42" s="37" t="s">
        <v>224</v>
      </c>
      <c r="K42" s="40"/>
      <c r="L42" s="22"/>
    </row>
    <row r="43" spans="1:22" s="230" customFormat="1" ht="16.5" customHeight="1" x14ac:dyDescent="0.25">
      <c r="A43" s="62" t="s">
        <v>99</v>
      </c>
      <c r="B43" s="62"/>
      <c r="C43" s="98" t="s">
        <v>898</v>
      </c>
      <c r="D43" s="98" t="s">
        <v>1643</v>
      </c>
      <c r="E43" s="205"/>
      <c r="F43" s="20" t="s">
        <v>7</v>
      </c>
      <c r="G43" s="228"/>
      <c r="H43" s="228"/>
      <c r="I43" s="229"/>
      <c r="J43" s="37" t="s">
        <v>1644</v>
      </c>
      <c r="K43" s="40"/>
      <c r="L43" s="22"/>
      <c r="M43" s="7"/>
      <c r="N43" s="7"/>
      <c r="O43" s="7"/>
      <c r="P43" s="7"/>
      <c r="Q43" s="7"/>
      <c r="R43" s="7"/>
      <c r="S43" s="7"/>
      <c r="T43" s="7"/>
      <c r="U43" s="7"/>
      <c r="V43" s="7"/>
    </row>
    <row r="44" spans="1:22" ht="16.5" customHeight="1" x14ac:dyDescent="0.25">
      <c r="A44" s="62" t="s">
        <v>101</v>
      </c>
      <c r="B44" s="62"/>
      <c r="C44" s="98" t="s">
        <v>539</v>
      </c>
      <c r="D44" s="98" t="s">
        <v>715</v>
      </c>
      <c r="E44" s="203" t="s">
        <v>103</v>
      </c>
      <c r="F44" s="20" t="s">
        <v>7</v>
      </c>
      <c r="G44" s="66"/>
      <c r="H44" s="34"/>
      <c r="I44" s="35"/>
      <c r="J44" s="37" t="s">
        <v>490</v>
      </c>
      <c r="K44" s="40"/>
      <c r="L44" s="22"/>
    </row>
    <row r="45" spans="1:22" ht="16.5" customHeight="1" x14ac:dyDescent="0.25">
      <c r="A45" s="62" t="s">
        <v>102</v>
      </c>
      <c r="B45" s="62"/>
      <c r="C45" s="98" t="s">
        <v>716</v>
      </c>
      <c r="D45" s="98" t="s">
        <v>717</v>
      </c>
      <c r="E45" s="203"/>
      <c r="F45" s="20" t="s">
        <v>7</v>
      </c>
      <c r="G45" s="66"/>
      <c r="H45" s="34"/>
      <c r="I45" s="35"/>
      <c r="J45" s="41" t="s">
        <v>473</v>
      </c>
      <c r="K45" s="40"/>
      <c r="L45" s="22"/>
    </row>
    <row r="46" spans="1:22" ht="16.5" customHeight="1" x14ac:dyDescent="0.25">
      <c r="A46" s="62" t="s">
        <v>104</v>
      </c>
      <c r="B46" s="62"/>
      <c r="C46" s="98" t="s">
        <v>718</v>
      </c>
      <c r="D46" s="98" t="s">
        <v>719</v>
      </c>
      <c r="E46" s="203" t="s">
        <v>106</v>
      </c>
      <c r="F46" s="20" t="s">
        <v>7</v>
      </c>
      <c r="G46" s="34"/>
      <c r="H46" s="34"/>
      <c r="I46" s="35"/>
      <c r="J46" s="37"/>
      <c r="K46" s="40"/>
      <c r="L46" s="22"/>
    </row>
    <row r="47" spans="1:22" ht="16.5" customHeight="1" x14ac:dyDescent="0.25">
      <c r="A47" s="62" t="s">
        <v>105</v>
      </c>
      <c r="B47" s="62"/>
      <c r="C47" s="98" t="s">
        <v>718</v>
      </c>
      <c r="D47" s="98" t="s">
        <v>720</v>
      </c>
      <c r="E47" s="203" t="s">
        <v>106</v>
      </c>
      <c r="F47" s="20" t="s">
        <v>7</v>
      </c>
      <c r="G47" s="34"/>
      <c r="H47" s="34"/>
      <c r="I47" s="35"/>
      <c r="J47" s="37"/>
      <c r="K47" s="40"/>
      <c r="L47" s="22"/>
    </row>
    <row r="48" spans="1:22" ht="16.5" customHeight="1" x14ac:dyDescent="0.25">
      <c r="A48" s="62" t="s">
        <v>107</v>
      </c>
      <c r="B48" s="62"/>
      <c r="C48" s="98" t="s">
        <v>718</v>
      </c>
      <c r="D48" s="98" t="s">
        <v>721</v>
      </c>
      <c r="E48" s="203" t="s">
        <v>109</v>
      </c>
      <c r="F48" s="20" t="s">
        <v>7</v>
      </c>
      <c r="G48" s="34"/>
      <c r="H48" s="34"/>
      <c r="I48" s="35"/>
      <c r="J48" s="37"/>
      <c r="K48" s="40"/>
      <c r="L48" s="22"/>
    </row>
    <row r="49" spans="1:12" ht="16.5" customHeight="1" x14ac:dyDescent="0.25">
      <c r="A49" s="62" t="s">
        <v>108</v>
      </c>
      <c r="B49" s="62"/>
      <c r="C49" s="98" t="s">
        <v>718</v>
      </c>
      <c r="D49" s="98" t="s">
        <v>722</v>
      </c>
      <c r="E49" s="203" t="s">
        <v>111</v>
      </c>
      <c r="F49" s="20" t="s">
        <v>7</v>
      </c>
      <c r="G49" s="34"/>
      <c r="H49" s="34"/>
      <c r="I49" s="35"/>
      <c r="J49" s="37"/>
      <c r="K49" s="40"/>
      <c r="L49" s="22"/>
    </row>
    <row r="50" spans="1:12" ht="16.5" customHeight="1" x14ac:dyDescent="0.25">
      <c r="A50" s="62" t="s">
        <v>110</v>
      </c>
      <c r="B50" s="62"/>
      <c r="C50" s="98" t="s">
        <v>718</v>
      </c>
      <c r="D50" s="98" t="s">
        <v>723</v>
      </c>
      <c r="E50" s="203" t="s">
        <v>111</v>
      </c>
      <c r="F50" s="20" t="s">
        <v>7</v>
      </c>
      <c r="G50" s="34"/>
      <c r="H50" s="34"/>
      <c r="I50" s="35"/>
      <c r="J50" s="37"/>
      <c r="K50" s="40"/>
      <c r="L50" s="22"/>
    </row>
    <row r="51" spans="1:12" ht="16.5" customHeight="1" x14ac:dyDescent="0.25">
      <c r="A51" s="62" t="s">
        <v>112</v>
      </c>
      <c r="B51" s="62"/>
      <c r="C51" s="98" t="s">
        <v>718</v>
      </c>
      <c r="D51" s="98" t="s">
        <v>724</v>
      </c>
      <c r="E51" s="203" t="s">
        <v>111</v>
      </c>
      <c r="F51" s="20" t="s">
        <v>7</v>
      </c>
      <c r="G51" s="34"/>
      <c r="H51" s="34"/>
      <c r="I51" s="35"/>
      <c r="J51" s="37"/>
      <c r="K51" s="40"/>
      <c r="L51" s="22"/>
    </row>
    <row r="52" spans="1:12" ht="16.5" customHeight="1" x14ac:dyDescent="0.25">
      <c r="A52" s="62" t="s">
        <v>113</v>
      </c>
      <c r="B52" s="62"/>
      <c r="C52" s="98" t="s">
        <v>725</v>
      </c>
      <c r="D52" s="98" t="s">
        <v>726</v>
      </c>
      <c r="E52" s="203" t="s">
        <v>115</v>
      </c>
      <c r="F52" s="20" t="s">
        <v>7</v>
      </c>
      <c r="G52" s="34"/>
      <c r="H52" s="34"/>
      <c r="I52" s="35"/>
      <c r="J52" s="37"/>
      <c r="K52" s="40"/>
      <c r="L52" s="22"/>
    </row>
    <row r="53" spans="1:12" ht="16.5" customHeight="1" x14ac:dyDescent="0.25">
      <c r="A53" s="62" t="s">
        <v>114</v>
      </c>
      <c r="B53" s="62"/>
      <c r="C53" s="98" t="s">
        <v>725</v>
      </c>
      <c r="D53" s="98" t="s">
        <v>727</v>
      </c>
      <c r="E53" s="203" t="s">
        <v>117</v>
      </c>
      <c r="F53" s="20" t="s">
        <v>7</v>
      </c>
      <c r="G53" s="34"/>
      <c r="H53" s="34"/>
      <c r="I53" s="35"/>
      <c r="J53" s="37"/>
      <c r="K53" s="40"/>
      <c r="L53" s="22"/>
    </row>
    <row r="54" spans="1:12" ht="16.5" customHeight="1" x14ac:dyDescent="0.25">
      <c r="A54" s="62" t="s">
        <v>116</v>
      </c>
      <c r="B54" s="62"/>
      <c r="C54" s="98" t="s">
        <v>725</v>
      </c>
      <c r="D54" s="98" t="s">
        <v>728</v>
      </c>
      <c r="E54" s="203" t="s">
        <v>117</v>
      </c>
      <c r="F54" s="20" t="s">
        <v>7</v>
      </c>
      <c r="G54" s="34"/>
      <c r="H54" s="34"/>
      <c r="I54" s="35"/>
      <c r="J54" s="37"/>
      <c r="K54" s="40"/>
      <c r="L54" s="22"/>
    </row>
    <row r="55" spans="1:12" ht="16.5" customHeight="1" x14ac:dyDescent="0.25">
      <c r="A55" s="62" t="s">
        <v>118</v>
      </c>
      <c r="B55" s="62"/>
      <c r="C55" s="98" t="s">
        <v>725</v>
      </c>
      <c r="D55" s="98" t="s">
        <v>729</v>
      </c>
      <c r="E55" s="203" t="s">
        <v>117</v>
      </c>
      <c r="F55" s="20" t="s">
        <v>7</v>
      </c>
      <c r="G55" s="34"/>
      <c r="H55" s="34"/>
      <c r="I55" s="35"/>
      <c r="J55" s="37"/>
      <c r="K55" s="40"/>
      <c r="L55" s="22"/>
    </row>
    <row r="56" spans="1:12" ht="16.5" customHeight="1" x14ac:dyDescent="0.25">
      <c r="A56" s="62" t="s">
        <v>119</v>
      </c>
      <c r="B56" s="62"/>
      <c r="C56" s="98" t="s">
        <v>725</v>
      </c>
      <c r="D56" s="98" t="s">
        <v>730</v>
      </c>
      <c r="E56" s="203" t="s">
        <v>121</v>
      </c>
      <c r="F56" s="20" t="s">
        <v>7</v>
      </c>
      <c r="G56" s="34"/>
      <c r="H56" s="34"/>
      <c r="I56" s="35"/>
      <c r="J56" s="37"/>
      <c r="K56" s="40"/>
      <c r="L56" s="22"/>
    </row>
    <row r="57" spans="1:12" ht="16.5" customHeight="1" x14ac:dyDescent="0.25">
      <c r="A57" s="62" t="s">
        <v>120</v>
      </c>
      <c r="B57" s="62"/>
      <c r="C57" s="98" t="s">
        <v>725</v>
      </c>
      <c r="D57" s="98" t="s">
        <v>731</v>
      </c>
      <c r="E57" s="203" t="s">
        <v>121</v>
      </c>
      <c r="F57" s="20" t="s">
        <v>7</v>
      </c>
      <c r="G57" s="34"/>
      <c r="H57" s="34"/>
      <c r="I57" s="35"/>
      <c r="J57" s="37"/>
      <c r="K57" s="40"/>
      <c r="L57" s="22"/>
    </row>
    <row r="58" spans="1:12" ht="16.5" customHeight="1" x14ac:dyDescent="0.25">
      <c r="A58" s="62" t="s">
        <v>122</v>
      </c>
      <c r="B58" s="62"/>
      <c r="C58" s="98" t="s">
        <v>725</v>
      </c>
      <c r="D58" s="98" t="s">
        <v>724</v>
      </c>
      <c r="E58" s="203" t="s">
        <v>121</v>
      </c>
      <c r="F58" s="20" t="s">
        <v>7</v>
      </c>
      <c r="G58" s="34"/>
      <c r="H58" s="34"/>
      <c r="I58" s="35"/>
      <c r="J58" s="37"/>
      <c r="K58" s="40"/>
      <c r="L58" s="22"/>
    </row>
    <row r="59" spans="1:12" ht="16.5" customHeight="1" x14ac:dyDescent="0.25">
      <c r="A59" s="62" t="s">
        <v>123</v>
      </c>
      <c r="B59" s="62"/>
      <c r="C59" s="98" t="s">
        <v>718</v>
      </c>
      <c r="D59" s="98" t="s">
        <v>732</v>
      </c>
      <c r="E59" s="203"/>
      <c r="F59" s="20" t="s">
        <v>7</v>
      </c>
      <c r="G59" s="66"/>
      <c r="H59" s="34"/>
      <c r="I59" s="35"/>
      <c r="J59" s="41" t="s">
        <v>225</v>
      </c>
      <c r="K59" s="40"/>
      <c r="L59" s="22"/>
    </row>
    <row r="60" spans="1:12" ht="16.5" customHeight="1" x14ac:dyDescent="0.25">
      <c r="A60" s="62" t="s">
        <v>124</v>
      </c>
      <c r="B60" s="62"/>
      <c r="C60" s="98" t="s">
        <v>725</v>
      </c>
      <c r="D60" s="98" t="s">
        <v>732</v>
      </c>
      <c r="E60" s="203"/>
      <c r="F60" s="20" t="s">
        <v>7</v>
      </c>
      <c r="G60" s="66"/>
      <c r="H60" s="34"/>
      <c r="I60" s="35"/>
      <c r="J60" s="41" t="s">
        <v>358</v>
      </c>
      <c r="K60" s="40"/>
      <c r="L60" s="22"/>
    </row>
    <row r="61" spans="1:12" ht="18" customHeight="1" x14ac:dyDescent="0.25">
      <c r="A61" s="62" t="s">
        <v>125</v>
      </c>
      <c r="B61" s="62"/>
      <c r="C61" s="98" t="s">
        <v>733</v>
      </c>
      <c r="D61" s="98" t="s">
        <v>734</v>
      </c>
      <c r="E61" s="203"/>
      <c r="F61" s="20" t="s">
        <v>7</v>
      </c>
      <c r="G61" s="48"/>
      <c r="H61" s="48"/>
      <c r="I61" s="37"/>
      <c r="J61" s="37" t="s">
        <v>226</v>
      </c>
      <c r="K61" s="40"/>
      <c r="L61" s="22"/>
    </row>
    <row r="62" spans="1:12" ht="18" customHeight="1" x14ac:dyDescent="0.25">
      <c r="A62" s="62" t="s">
        <v>126</v>
      </c>
      <c r="B62" s="62"/>
      <c r="C62" s="98" t="s">
        <v>733</v>
      </c>
      <c r="D62" s="98" t="s">
        <v>735</v>
      </c>
      <c r="E62" s="203"/>
      <c r="F62" s="20" t="s">
        <v>7</v>
      </c>
      <c r="G62" s="48"/>
      <c r="H62" s="48"/>
      <c r="I62" s="37"/>
      <c r="J62" s="37" t="s">
        <v>227</v>
      </c>
      <c r="K62" s="40"/>
      <c r="L62" s="22"/>
    </row>
    <row r="63" spans="1:12" ht="18" customHeight="1" x14ac:dyDescent="0.25">
      <c r="A63" s="62" t="s">
        <v>127</v>
      </c>
      <c r="B63" s="62"/>
      <c r="C63" s="98" t="s">
        <v>733</v>
      </c>
      <c r="D63" s="98" t="s">
        <v>732</v>
      </c>
      <c r="E63" s="203"/>
      <c r="F63" s="20" t="s">
        <v>7</v>
      </c>
      <c r="G63" s="48"/>
      <c r="H63" s="48"/>
      <c r="I63" s="37"/>
      <c r="J63" s="37" t="s">
        <v>461</v>
      </c>
      <c r="K63" s="40"/>
      <c r="L63" s="22"/>
    </row>
    <row r="64" spans="1:12" ht="18" customHeight="1" x14ac:dyDescent="0.25">
      <c r="A64" s="62" t="s">
        <v>128</v>
      </c>
      <c r="B64" s="62"/>
      <c r="C64" s="98" t="s">
        <v>733</v>
      </c>
      <c r="D64" s="98" t="s">
        <v>736</v>
      </c>
      <c r="E64" s="203" t="s">
        <v>457</v>
      </c>
      <c r="F64" s="20" t="s">
        <v>7</v>
      </c>
      <c r="G64" s="48"/>
      <c r="H64" s="64" t="s">
        <v>228</v>
      </c>
      <c r="I64" s="37"/>
      <c r="J64" s="37" t="s">
        <v>229</v>
      </c>
      <c r="K64" s="40"/>
      <c r="L64" s="22"/>
    </row>
    <row r="65" spans="1:12" ht="18" customHeight="1" x14ac:dyDescent="0.25">
      <c r="A65" s="62" t="s">
        <v>129</v>
      </c>
      <c r="B65" s="62"/>
      <c r="C65" s="98" t="s">
        <v>733</v>
      </c>
      <c r="D65" s="98" t="s">
        <v>737</v>
      </c>
      <c r="E65" s="203" t="s">
        <v>1012</v>
      </c>
      <c r="F65" s="20" t="s">
        <v>7</v>
      </c>
      <c r="G65" s="47" t="s">
        <v>230</v>
      </c>
      <c r="H65" s="48"/>
      <c r="I65" s="37"/>
      <c r="J65" s="35" t="s">
        <v>1008</v>
      </c>
      <c r="K65" s="40"/>
      <c r="L65" s="22"/>
    </row>
    <row r="66" spans="1:12" ht="18" customHeight="1" x14ac:dyDescent="0.25">
      <c r="A66" s="62" t="s">
        <v>130</v>
      </c>
      <c r="B66" s="62"/>
      <c r="C66" s="98" t="s">
        <v>733</v>
      </c>
      <c r="D66" s="98" t="s">
        <v>738</v>
      </c>
      <c r="E66" s="205" t="s">
        <v>1011</v>
      </c>
      <c r="F66" s="20" t="s">
        <v>7</v>
      </c>
      <c r="G66" s="48"/>
      <c r="H66" s="48"/>
      <c r="I66" s="37"/>
      <c r="J66" s="63" t="s">
        <v>1013</v>
      </c>
      <c r="K66" s="40"/>
      <c r="L66" s="22"/>
    </row>
    <row r="67" spans="1:12" ht="18" customHeight="1" x14ac:dyDescent="0.25">
      <c r="A67" s="62" t="s">
        <v>131</v>
      </c>
      <c r="B67" s="62"/>
      <c r="C67" s="98" t="s">
        <v>733</v>
      </c>
      <c r="D67" s="98" t="s">
        <v>739</v>
      </c>
      <c r="E67" s="206" t="s">
        <v>231</v>
      </c>
      <c r="F67" s="20" t="s">
        <v>7</v>
      </c>
      <c r="G67" s="48"/>
      <c r="H67" s="48"/>
      <c r="I67" s="37"/>
      <c r="J67" s="41" t="s">
        <v>458</v>
      </c>
      <c r="K67" s="40"/>
      <c r="L67" s="22"/>
    </row>
    <row r="68" spans="1:12" ht="16.5" customHeight="1" x14ac:dyDescent="0.25">
      <c r="A68" s="62" t="s">
        <v>132</v>
      </c>
      <c r="B68" s="62"/>
      <c r="C68" s="98" t="s">
        <v>733</v>
      </c>
      <c r="D68" s="98" t="s">
        <v>740</v>
      </c>
      <c r="E68" s="203" t="s">
        <v>134</v>
      </c>
      <c r="F68" s="20" t="s">
        <v>7</v>
      </c>
      <c r="G68" s="34"/>
      <c r="H68" s="34"/>
      <c r="I68" s="35"/>
      <c r="J68" s="449"/>
      <c r="K68" s="40"/>
      <c r="L68" s="22"/>
    </row>
    <row r="69" spans="1:12" ht="16.5" customHeight="1" x14ac:dyDescent="0.25">
      <c r="A69" s="62" t="s">
        <v>133</v>
      </c>
      <c r="B69" s="62"/>
      <c r="C69" s="98" t="s">
        <v>733</v>
      </c>
      <c r="D69" s="98" t="s">
        <v>741</v>
      </c>
      <c r="E69" s="203" t="s">
        <v>134</v>
      </c>
      <c r="F69" s="20" t="s">
        <v>7</v>
      </c>
      <c r="G69" s="34"/>
      <c r="H69" s="34"/>
      <c r="I69" s="35"/>
      <c r="J69" s="449"/>
      <c r="K69" s="40"/>
      <c r="L69" s="22"/>
    </row>
    <row r="70" spans="1:12" ht="16.5" customHeight="1" x14ac:dyDescent="0.25">
      <c r="A70" s="62" t="s">
        <v>135</v>
      </c>
      <c r="B70" s="62"/>
      <c r="C70" s="98" t="s">
        <v>733</v>
      </c>
      <c r="D70" s="98" t="s">
        <v>742</v>
      </c>
      <c r="E70" s="203" t="s">
        <v>134</v>
      </c>
      <c r="F70" s="20" t="s">
        <v>7</v>
      </c>
      <c r="G70" s="34"/>
      <c r="H70" s="34"/>
      <c r="I70" s="35"/>
      <c r="J70" s="449"/>
      <c r="K70" s="40"/>
      <c r="L70" s="22"/>
    </row>
    <row r="71" spans="1:12" ht="16.5" customHeight="1" x14ac:dyDescent="0.25">
      <c r="A71" s="62" t="s">
        <v>136</v>
      </c>
      <c r="B71" s="62"/>
      <c r="C71" s="98" t="s">
        <v>733</v>
      </c>
      <c r="D71" s="98" t="s">
        <v>2123</v>
      </c>
      <c r="E71" s="203" t="s">
        <v>2121</v>
      </c>
      <c r="F71" s="20" t="s">
        <v>7</v>
      </c>
      <c r="G71" s="34"/>
      <c r="H71" s="34"/>
      <c r="I71" s="35"/>
      <c r="J71" s="449"/>
      <c r="K71" s="40"/>
      <c r="L71" s="22"/>
    </row>
    <row r="72" spans="1:12" ht="16.5" customHeight="1" x14ac:dyDescent="0.25">
      <c r="A72" s="62" t="s">
        <v>137</v>
      </c>
      <c r="B72" s="62"/>
      <c r="C72" s="98" t="s">
        <v>733</v>
      </c>
      <c r="D72" s="98" t="s">
        <v>743</v>
      </c>
      <c r="E72" s="203" t="s">
        <v>2121</v>
      </c>
      <c r="F72" s="20" t="s">
        <v>7</v>
      </c>
      <c r="G72" s="34"/>
      <c r="H72" s="34"/>
      <c r="I72" s="35"/>
      <c r="J72" s="449"/>
      <c r="K72" s="40"/>
      <c r="L72" s="22"/>
    </row>
    <row r="73" spans="1:12" ht="16.5" customHeight="1" x14ac:dyDescent="0.25">
      <c r="A73" s="62" t="s">
        <v>138</v>
      </c>
      <c r="B73" s="62"/>
      <c r="C73" s="98" t="s">
        <v>733</v>
      </c>
      <c r="D73" s="98" t="s">
        <v>744</v>
      </c>
      <c r="E73" s="203" t="s">
        <v>2121</v>
      </c>
      <c r="F73" s="20" t="s">
        <v>7</v>
      </c>
      <c r="G73" s="34"/>
      <c r="H73" s="34"/>
      <c r="I73" s="35"/>
      <c r="J73" s="449"/>
      <c r="K73" s="40"/>
      <c r="L73" s="22"/>
    </row>
    <row r="74" spans="1:12" ht="16.5" customHeight="1" x14ac:dyDescent="0.25">
      <c r="A74" s="62" t="s">
        <v>139</v>
      </c>
      <c r="B74" s="62"/>
      <c r="C74" s="98" t="s">
        <v>733</v>
      </c>
      <c r="D74" s="98" t="s">
        <v>745</v>
      </c>
      <c r="E74" s="203" t="s">
        <v>141</v>
      </c>
      <c r="F74" s="20" t="s">
        <v>7</v>
      </c>
      <c r="G74" s="34"/>
      <c r="H74" s="34"/>
      <c r="I74" s="35"/>
      <c r="J74" s="449"/>
      <c r="K74" s="40"/>
      <c r="L74" s="22"/>
    </row>
    <row r="75" spans="1:12" ht="16.5" customHeight="1" x14ac:dyDescent="0.25">
      <c r="A75" s="62" t="s">
        <v>140</v>
      </c>
      <c r="B75" s="62"/>
      <c r="C75" s="98" t="s">
        <v>746</v>
      </c>
      <c r="D75" s="98" t="s">
        <v>1324</v>
      </c>
      <c r="E75" s="203"/>
      <c r="F75" s="20" t="s">
        <v>7</v>
      </c>
      <c r="G75" s="34"/>
      <c r="H75" s="34"/>
      <c r="I75" s="35"/>
      <c r="J75" s="41" t="s">
        <v>1549</v>
      </c>
      <c r="K75" s="40"/>
      <c r="L75" s="22"/>
    </row>
    <row r="76" spans="1:12" ht="16.5" customHeight="1" x14ac:dyDescent="0.25">
      <c r="A76" s="62" t="s">
        <v>270</v>
      </c>
      <c r="B76" s="62"/>
      <c r="C76" s="72" t="s">
        <v>593</v>
      </c>
      <c r="D76" s="72" t="s">
        <v>595</v>
      </c>
      <c r="E76" s="207" t="s">
        <v>232</v>
      </c>
      <c r="F76" s="75" t="s">
        <v>0</v>
      </c>
      <c r="G76" s="67"/>
      <c r="H76" s="68"/>
      <c r="I76" s="63" t="s">
        <v>344</v>
      </c>
      <c r="J76" s="212" t="s">
        <v>345</v>
      </c>
      <c r="K76" s="40"/>
      <c r="L76" s="22"/>
    </row>
    <row r="77" spans="1:12" ht="16.5" customHeight="1" x14ac:dyDescent="0.25">
      <c r="A77" s="62" t="s">
        <v>271</v>
      </c>
      <c r="B77" s="62"/>
      <c r="C77" s="72" t="s">
        <v>593</v>
      </c>
      <c r="D77" s="72" t="s">
        <v>597</v>
      </c>
      <c r="E77" s="207" t="s">
        <v>232</v>
      </c>
      <c r="F77" s="75" t="s">
        <v>0</v>
      </c>
      <c r="G77" s="67"/>
      <c r="H77" s="68"/>
      <c r="I77" s="41" t="s">
        <v>346</v>
      </c>
      <c r="J77" s="212" t="s">
        <v>347</v>
      </c>
      <c r="K77" s="40"/>
      <c r="L77" s="22"/>
    </row>
    <row r="78" spans="1:12" ht="16.5" customHeight="1" x14ac:dyDescent="0.25">
      <c r="A78" s="62" t="s">
        <v>272</v>
      </c>
      <c r="B78" s="62"/>
      <c r="C78" s="72" t="s">
        <v>593</v>
      </c>
      <c r="D78" s="72" t="s">
        <v>599</v>
      </c>
      <c r="E78" s="207" t="s">
        <v>232</v>
      </c>
      <c r="F78" s="75" t="s">
        <v>0</v>
      </c>
      <c r="G78" s="67"/>
      <c r="H78" s="68"/>
      <c r="I78" s="41" t="s">
        <v>233</v>
      </c>
      <c r="J78" s="44" t="s">
        <v>359</v>
      </c>
      <c r="K78" s="40"/>
      <c r="L78" s="22"/>
    </row>
    <row r="79" spans="1:12" ht="16.5" customHeight="1" x14ac:dyDescent="0.25">
      <c r="A79" s="62" t="s">
        <v>273</v>
      </c>
      <c r="B79" s="62"/>
      <c r="C79" s="72" t="s">
        <v>593</v>
      </c>
      <c r="D79" s="72" t="s">
        <v>601</v>
      </c>
      <c r="E79" s="207"/>
      <c r="F79" s="75" t="s">
        <v>0</v>
      </c>
      <c r="G79" s="67"/>
      <c r="H79" s="68"/>
      <c r="I79" s="41" t="s">
        <v>471</v>
      </c>
      <c r="J79" s="42"/>
      <c r="K79" s="40"/>
      <c r="L79" s="22"/>
    </row>
    <row r="80" spans="1:12" ht="16.5" customHeight="1" x14ac:dyDescent="0.25">
      <c r="A80" s="62" t="s">
        <v>274</v>
      </c>
      <c r="B80" s="62"/>
      <c r="C80" s="72" t="s">
        <v>593</v>
      </c>
      <c r="D80" s="72" t="s">
        <v>603</v>
      </c>
      <c r="E80" s="207"/>
      <c r="F80" s="75" t="s">
        <v>0</v>
      </c>
      <c r="G80" s="67"/>
      <c r="H80" s="68"/>
      <c r="I80" s="211"/>
      <c r="J80" s="44" t="s">
        <v>1670</v>
      </c>
      <c r="K80" s="40"/>
      <c r="L80" s="23"/>
    </row>
    <row r="81" spans="1:12" ht="16.5" customHeight="1" x14ac:dyDescent="0.25">
      <c r="A81" s="62" t="s">
        <v>275</v>
      </c>
      <c r="B81" s="62"/>
      <c r="C81" s="72" t="s">
        <v>593</v>
      </c>
      <c r="D81" s="72" t="s">
        <v>605</v>
      </c>
      <c r="E81" s="207"/>
      <c r="F81" s="75" t="s">
        <v>0</v>
      </c>
      <c r="G81" s="67"/>
      <c r="H81" s="68"/>
      <c r="I81" s="41" t="s">
        <v>472</v>
      </c>
      <c r="J81" s="44" t="s">
        <v>1544</v>
      </c>
      <c r="K81" s="40"/>
      <c r="L81" s="22"/>
    </row>
    <row r="82" spans="1:12" ht="16.5" customHeight="1" x14ac:dyDescent="0.25">
      <c r="A82" s="62" t="s">
        <v>276</v>
      </c>
      <c r="B82" s="62"/>
      <c r="C82" s="98" t="s">
        <v>593</v>
      </c>
      <c r="D82" s="98" t="s">
        <v>607</v>
      </c>
      <c r="E82" s="207" t="s">
        <v>234</v>
      </c>
      <c r="F82" s="75" t="s">
        <v>0</v>
      </c>
      <c r="G82" s="67"/>
      <c r="H82" s="68"/>
      <c r="I82" s="41" t="s">
        <v>470</v>
      </c>
      <c r="J82" s="44"/>
      <c r="K82" s="40"/>
      <c r="L82" s="23"/>
    </row>
    <row r="83" spans="1:12" ht="16.5" customHeight="1" x14ac:dyDescent="0.25">
      <c r="A83" s="62" t="s">
        <v>277</v>
      </c>
      <c r="B83" s="62"/>
      <c r="C83" s="72" t="s">
        <v>593</v>
      </c>
      <c r="D83" s="72" t="s">
        <v>609</v>
      </c>
      <c r="E83" s="207" t="s">
        <v>37</v>
      </c>
      <c r="F83" s="75" t="s">
        <v>0</v>
      </c>
      <c r="G83" s="67"/>
      <c r="H83" s="68"/>
      <c r="I83" s="41" t="s">
        <v>360</v>
      </c>
      <c r="J83" s="44"/>
      <c r="K83" s="40"/>
      <c r="L83" s="22"/>
    </row>
    <row r="84" spans="1:12" ht="16.5" customHeight="1" x14ac:dyDescent="0.25">
      <c r="A84" s="62" t="s">
        <v>278</v>
      </c>
      <c r="B84" s="62"/>
      <c r="C84" s="72" t="s">
        <v>593</v>
      </c>
      <c r="D84" s="72" t="s">
        <v>611</v>
      </c>
      <c r="E84" s="207" t="s">
        <v>236</v>
      </c>
      <c r="F84" s="75" t="s">
        <v>0</v>
      </c>
      <c r="G84" s="67"/>
      <c r="H84" s="68"/>
      <c r="I84" s="41" t="s">
        <v>235</v>
      </c>
      <c r="J84" s="44"/>
      <c r="K84" s="40"/>
      <c r="L84" s="22"/>
    </row>
    <row r="85" spans="1:12" ht="16.5" customHeight="1" x14ac:dyDescent="0.25">
      <c r="A85" s="62" t="s">
        <v>279</v>
      </c>
      <c r="B85" s="62"/>
      <c r="C85" s="98" t="s">
        <v>593</v>
      </c>
      <c r="D85" s="98" t="s">
        <v>613</v>
      </c>
      <c r="E85" s="207" t="s">
        <v>234</v>
      </c>
      <c r="F85" s="75" t="s">
        <v>0</v>
      </c>
      <c r="G85" s="67"/>
      <c r="H85" s="68"/>
      <c r="I85" s="41" t="s">
        <v>361</v>
      </c>
      <c r="J85" s="44"/>
      <c r="K85" s="40"/>
      <c r="L85" s="22"/>
    </row>
    <row r="86" spans="1:12" ht="16.5" customHeight="1" x14ac:dyDescent="0.25">
      <c r="A86" s="62" t="s">
        <v>280</v>
      </c>
      <c r="B86" s="62"/>
      <c r="C86" s="72" t="s">
        <v>593</v>
      </c>
      <c r="D86" s="72" t="s">
        <v>615</v>
      </c>
      <c r="E86" s="207" t="s">
        <v>38</v>
      </c>
      <c r="F86" s="75" t="s">
        <v>0</v>
      </c>
      <c r="G86" s="67"/>
      <c r="H86" s="68"/>
      <c r="I86" s="41" t="s">
        <v>362</v>
      </c>
      <c r="J86" s="44"/>
      <c r="K86" s="40"/>
      <c r="L86" s="22"/>
    </row>
    <row r="87" spans="1:12" ht="16.5" customHeight="1" x14ac:dyDescent="0.25">
      <c r="A87" s="62" t="s">
        <v>142</v>
      </c>
      <c r="B87" s="62"/>
      <c r="C87" s="72" t="s">
        <v>593</v>
      </c>
      <c r="D87" s="72" t="s">
        <v>617</v>
      </c>
      <c r="E87" s="207" t="s">
        <v>237</v>
      </c>
      <c r="F87" s="75" t="s">
        <v>0</v>
      </c>
      <c r="G87" s="67"/>
      <c r="H87" s="68"/>
      <c r="I87" s="41" t="s">
        <v>235</v>
      </c>
      <c r="J87" s="44"/>
      <c r="K87" s="40"/>
      <c r="L87" s="22"/>
    </row>
    <row r="88" spans="1:12" ht="16.5" customHeight="1" x14ac:dyDescent="0.25">
      <c r="A88" s="62" t="s">
        <v>143</v>
      </c>
      <c r="B88" s="62"/>
      <c r="C88" s="72" t="s">
        <v>593</v>
      </c>
      <c r="D88" s="72" t="s">
        <v>619</v>
      </c>
      <c r="E88" s="207" t="s">
        <v>238</v>
      </c>
      <c r="F88" s="75" t="s">
        <v>0</v>
      </c>
      <c r="G88" s="67"/>
      <c r="H88" s="68"/>
      <c r="I88" s="211" t="s">
        <v>239</v>
      </c>
      <c r="J88" s="44"/>
      <c r="K88" s="40"/>
      <c r="L88" s="22"/>
    </row>
    <row r="89" spans="1:12" ht="16.5" customHeight="1" x14ac:dyDescent="0.25">
      <c r="A89" s="62" t="s">
        <v>144</v>
      </c>
      <c r="B89" s="62"/>
      <c r="C89" s="72" t="s">
        <v>593</v>
      </c>
      <c r="D89" s="72" t="s">
        <v>621</v>
      </c>
      <c r="E89" s="207" t="s">
        <v>240</v>
      </c>
      <c r="F89" s="75" t="s">
        <v>0</v>
      </c>
      <c r="G89" s="67"/>
      <c r="H89" s="68"/>
      <c r="I89" s="37" t="s">
        <v>241</v>
      </c>
      <c r="J89" s="44"/>
      <c r="K89" s="40"/>
      <c r="L89" s="22"/>
    </row>
    <row r="90" spans="1:12" ht="16.5" customHeight="1" x14ac:dyDescent="0.25">
      <c r="A90" s="62" t="s">
        <v>145</v>
      </c>
      <c r="B90" s="62"/>
      <c r="C90" s="72" t="s">
        <v>593</v>
      </c>
      <c r="D90" s="72" t="s">
        <v>623</v>
      </c>
      <c r="E90" s="203"/>
      <c r="F90" s="75" t="s">
        <v>0</v>
      </c>
      <c r="G90" s="67"/>
      <c r="H90" s="68"/>
      <c r="I90" s="36"/>
      <c r="J90" s="44" t="s">
        <v>363</v>
      </c>
      <c r="K90" s="40"/>
      <c r="L90" s="22"/>
    </row>
    <row r="91" spans="1:12" ht="16.5" customHeight="1" x14ac:dyDescent="0.25">
      <c r="A91" s="62" t="s">
        <v>146</v>
      </c>
      <c r="B91" s="62"/>
      <c r="C91" s="72" t="s">
        <v>593</v>
      </c>
      <c r="D91" s="72" t="s">
        <v>625</v>
      </c>
      <c r="E91" s="203"/>
      <c r="F91" s="75" t="s">
        <v>0</v>
      </c>
      <c r="G91" s="67"/>
      <c r="H91" s="68"/>
      <c r="I91" s="37"/>
      <c r="J91" s="44" t="s">
        <v>364</v>
      </c>
      <c r="K91" s="40"/>
      <c r="L91" s="22"/>
    </row>
    <row r="92" spans="1:12" ht="16.5" customHeight="1" x14ac:dyDescent="0.25">
      <c r="A92" s="62" t="s">
        <v>147</v>
      </c>
      <c r="B92" s="62"/>
      <c r="C92" s="72" t="s">
        <v>593</v>
      </c>
      <c r="D92" s="72" t="s">
        <v>627</v>
      </c>
      <c r="E92" s="203"/>
      <c r="F92" s="75" t="s">
        <v>0</v>
      </c>
      <c r="G92" s="67"/>
      <c r="H92" s="68"/>
      <c r="I92" s="36"/>
      <c r="J92" s="44" t="s">
        <v>1680</v>
      </c>
      <c r="K92" s="40"/>
      <c r="L92" s="22"/>
    </row>
    <row r="93" spans="1:12" ht="16.5" customHeight="1" x14ac:dyDescent="0.25">
      <c r="A93" s="62" t="s">
        <v>148</v>
      </c>
      <c r="B93" s="62"/>
      <c r="C93" s="72" t="s">
        <v>593</v>
      </c>
      <c r="D93" s="72" t="s">
        <v>629</v>
      </c>
      <c r="E93" s="203"/>
      <c r="F93" s="75" t="s">
        <v>0</v>
      </c>
      <c r="G93" s="67"/>
      <c r="H93" s="68"/>
      <c r="I93" s="70" t="s">
        <v>242</v>
      </c>
      <c r="J93" s="110" t="s">
        <v>1669</v>
      </c>
      <c r="K93" s="101"/>
      <c r="L93" s="22"/>
    </row>
    <row r="94" spans="1:12" ht="16.5" customHeight="1" x14ac:dyDescent="0.25">
      <c r="A94" s="62" t="s">
        <v>149</v>
      </c>
      <c r="B94" s="62"/>
      <c r="C94" s="72" t="s">
        <v>593</v>
      </c>
      <c r="D94" s="72" t="s">
        <v>631</v>
      </c>
      <c r="E94" s="203"/>
      <c r="F94" s="75" t="s">
        <v>0</v>
      </c>
      <c r="G94" s="67"/>
      <c r="H94" s="68"/>
      <c r="I94" s="70" t="s">
        <v>365</v>
      </c>
      <c r="J94" s="44" t="s">
        <v>350</v>
      </c>
      <c r="K94" s="72"/>
      <c r="L94" s="22"/>
    </row>
    <row r="95" spans="1:12" ht="16.5" customHeight="1" x14ac:dyDescent="0.25">
      <c r="A95" s="62" t="s">
        <v>150</v>
      </c>
      <c r="B95" s="62"/>
      <c r="C95" s="72" t="s">
        <v>593</v>
      </c>
      <c r="D95" s="72" t="s">
        <v>633</v>
      </c>
      <c r="E95" s="203"/>
      <c r="F95" s="75" t="s">
        <v>0</v>
      </c>
      <c r="G95" s="67"/>
      <c r="H95" s="68"/>
      <c r="I95" s="70" t="s">
        <v>243</v>
      </c>
      <c r="J95" s="44" t="s">
        <v>1668</v>
      </c>
      <c r="K95" s="72"/>
      <c r="L95" s="22"/>
    </row>
    <row r="96" spans="1:12" ht="16.5" customHeight="1" x14ac:dyDescent="0.25">
      <c r="A96" s="62" t="s">
        <v>151</v>
      </c>
      <c r="B96" s="62"/>
      <c r="C96" s="72" t="s">
        <v>593</v>
      </c>
      <c r="D96" s="72" t="s">
        <v>635</v>
      </c>
      <c r="E96" s="203"/>
      <c r="F96" s="75" t="s">
        <v>0</v>
      </c>
      <c r="G96" s="67"/>
      <c r="H96" s="68"/>
      <c r="I96" s="70" t="s">
        <v>242</v>
      </c>
      <c r="J96" s="110" t="s">
        <v>996</v>
      </c>
      <c r="K96" s="101"/>
      <c r="L96" s="22"/>
    </row>
    <row r="97" spans="1:12" ht="16.5" customHeight="1" x14ac:dyDescent="0.25">
      <c r="A97" s="62" t="s">
        <v>152</v>
      </c>
      <c r="B97" s="62"/>
      <c r="C97" s="72" t="s">
        <v>593</v>
      </c>
      <c r="D97" s="72" t="s">
        <v>637</v>
      </c>
      <c r="E97" s="203"/>
      <c r="F97" s="75" t="s">
        <v>0</v>
      </c>
      <c r="G97" s="67"/>
      <c r="H97" s="68"/>
      <c r="I97" s="37" t="s">
        <v>365</v>
      </c>
      <c r="J97" s="44" t="s">
        <v>350</v>
      </c>
      <c r="K97" s="101"/>
      <c r="L97" s="22"/>
    </row>
    <row r="98" spans="1:12" ht="16.5" customHeight="1" x14ac:dyDescent="0.25">
      <c r="A98" s="62" t="s">
        <v>153</v>
      </c>
      <c r="B98" s="62"/>
      <c r="C98" s="72" t="s">
        <v>593</v>
      </c>
      <c r="D98" s="72" t="s">
        <v>639</v>
      </c>
      <c r="E98" s="203"/>
      <c r="F98" s="75" t="s">
        <v>0</v>
      </c>
      <c r="G98" s="67"/>
      <c r="H98" s="68"/>
      <c r="I98" s="37" t="s">
        <v>244</v>
      </c>
      <c r="J98" s="44"/>
      <c r="K98" s="72"/>
      <c r="L98" s="22"/>
    </row>
    <row r="99" spans="1:12" ht="16.5" customHeight="1" x14ac:dyDescent="0.25">
      <c r="A99" s="62" t="s">
        <v>154</v>
      </c>
      <c r="B99" s="62"/>
      <c r="C99" s="72" t="s">
        <v>593</v>
      </c>
      <c r="D99" s="72" t="s">
        <v>641</v>
      </c>
      <c r="E99" s="203"/>
      <c r="F99" s="75" t="s">
        <v>0</v>
      </c>
      <c r="G99" s="67"/>
      <c r="H99" s="68"/>
      <c r="I99" s="37"/>
      <c r="J99" s="44" t="s">
        <v>1681</v>
      </c>
      <c r="K99" s="72"/>
      <c r="L99" s="22"/>
    </row>
    <row r="100" spans="1:12" ht="16.5" customHeight="1" x14ac:dyDescent="0.25">
      <c r="A100" s="62" t="s">
        <v>155</v>
      </c>
      <c r="B100" s="62"/>
      <c r="C100" s="72" t="s">
        <v>593</v>
      </c>
      <c r="D100" s="72" t="s">
        <v>643</v>
      </c>
      <c r="E100" s="203" t="s">
        <v>39</v>
      </c>
      <c r="F100" s="75" t="s">
        <v>0</v>
      </c>
      <c r="G100" s="67"/>
      <c r="H100" s="68"/>
      <c r="I100" s="37" t="s">
        <v>348</v>
      </c>
      <c r="J100" s="44" t="s">
        <v>349</v>
      </c>
      <c r="K100" s="72"/>
      <c r="L100" s="22"/>
    </row>
    <row r="101" spans="1:12" ht="16.5" customHeight="1" x14ac:dyDescent="0.25">
      <c r="A101" s="62" t="s">
        <v>156</v>
      </c>
      <c r="B101" s="62"/>
      <c r="C101" s="72" t="s">
        <v>593</v>
      </c>
      <c r="D101" s="72" t="s">
        <v>645</v>
      </c>
      <c r="E101" s="203"/>
      <c r="F101" s="75" t="s">
        <v>0</v>
      </c>
      <c r="G101" s="67"/>
      <c r="H101" s="68"/>
      <c r="I101" s="36"/>
      <c r="J101" s="44" t="s">
        <v>350</v>
      </c>
      <c r="K101" s="101"/>
      <c r="L101" s="22"/>
    </row>
    <row r="102" spans="1:12" ht="16.5" customHeight="1" x14ac:dyDescent="0.25">
      <c r="A102" s="62" t="s">
        <v>157</v>
      </c>
      <c r="B102" s="62"/>
      <c r="C102" s="72" t="s">
        <v>593</v>
      </c>
      <c r="D102" s="72" t="s">
        <v>647</v>
      </c>
      <c r="E102" s="203" t="s">
        <v>40</v>
      </c>
      <c r="F102" s="75" t="s">
        <v>0</v>
      </c>
      <c r="G102" s="67"/>
      <c r="H102" s="68"/>
      <c r="I102" s="37" t="s">
        <v>245</v>
      </c>
      <c r="J102" s="44" t="s">
        <v>1682</v>
      </c>
      <c r="K102" s="72"/>
      <c r="L102" s="22"/>
    </row>
    <row r="103" spans="1:12" ht="16.5" customHeight="1" x14ac:dyDescent="0.25">
      <c r="A103" s="62" t="s">
        <v>158</v>
      </c>
      <c r="B103" s="62"/>
      <c r="C103" s="72" t="s">
        <v>593</v>
      </c>
      <c r="D103" s="72" t="s">
        <v>649</v>
      </c>
      <c r="E103" s="203" t="s">
        <v>41</v>
      </c>
      <c r="F103" s="75" t="s">
        <v>0</v>
      </c>
      <c r="G103" s="67"/>
      <c r="H103" s="68"/>
      <c r="I103" s="37" t="s">
        <v>246</v>
      </c>
      <c r="J103" s="44" t="s">
        <v>1684</v>
      </c>
      <c r="K103" s="72"/>
      <c r="L103" s="22"/>
    </row>
    <row r="104" spans="1:12" ht="16.5" customHeight="1" x14ac:dyDescent="0.25">
      <c r="A104" s="62" t="s">
        <v>159</v>
      </c>
      <c r="B104" s="62"/>
      <c r="C104" s="72" t="s">
        <v>650</v>
      </c>
      <c r="D104" s="72" t="s">
        <v>747</v>
      </c>
      <c r="E104" s="203" t="s">
        <v>40</v>
      </c>
      <c r="F104" s="75" t="s">
        <v>0</v>
      </c>
      <c r="G104" s="67"/>
      <c r="H104" s="68"/>
      <c r="I104" s="41" t="s">
        <v>245</v>
      </c>
      <c r="J104" s="44" t="s">
        <v>1683</v>
      </c>
      <c r="K104" s="72"/>
      <c r="L104" s="22"/>
    </row>
    <row r="105" spans="1:12" ht="16.5" customHeight="1" x14ac:dyDescent="0.25">
      <c r="A105" s="62" t="s">
        <v>160</v>
      </c>
      <c r="B105" s="62"/>
      <c r="C105" s="72" t="s">
        <v>593</v>
      </c>
      <c r="D105" s="72" t="s">
        <v>652</v>
      </c>
      <c r="E105" s="203"/>
      <c r="F105" s="75" t="s">
        <v>0</v>
      </c>
      <c r="G105" s="67"/>
      <c r="H105" s="68"/>
      <c r="I105" s="41"/>
      <c r="J105" s="44" t="s">
        <v>247</v>
      </c>
      <c r="K105" s="72"/>
      <c r="L105" s="22"/>
    </row>
    <row r="106" spans="1:12" ht="16.5" customHeight="1" x14ac:dyDescent="0.25">
      <c r="A106" s="62" t="s">
        <v>161</v>
      </c>
      <c r="B106" s="62"/>
      <c r="C106" s="72" t="s">
        <v>593</v>
      </c>
      <c r="D106" s="72" t="s">
        <v>748</v>
      </c>
      <c r="E106" s="203"/>
      <c r="F106" s="75" t="s">
        <v>0</v>
      </c>
      <c r="G106" s="67"/>
      <c r="H106" s="68"/>
      <c r="I106" s="41"/>
      <c r="J106" s="44" t="s">
        <v>366</v>
      </c>
      <c r="K106" s="72"/>
      <c r="L106" s="22"/>
    </row>
    <row r="107" spans="1:12" ht="16.5" customHeight="1" x14ac:dyDescent="0.25">
      <c r="A107" s="62" t="s">
        <v>162</v>
      </c>
      <c r="B107" s="62"/>
      <c r="C107" s="72" t="s">
        <v>593</v>
      </c>
      <c r="D107" s="72" t="s">
        <v>655</v>
      </c>
      <c r="E107" s="203"/>
      <c r="F107" s="75" t="s">
        <v>0</v>
      </c>
      <c r="G107" s="67"/>
      <c r="H107" s="68"/>
      <c r="I107" s="41"/>
      <c r="J107" s="44" t="s">
        <v>974</v>
      </c>
      <c r="K107" s="72"/>
      <c r="L107" s="22"/>
    </row>
    <row r="108" spans="1:12" ht="16.5" customHeight="1" x14ac:dyDescent="0.25">
      <c r="A108" s="62" t="s">
        <v>163</v>
      </c>
      <c r="B108" s="62"/>
      <c r="C108" s="72" t="s">
        <v>593</v>
      </c>
      <c r="D108" s="72" t="s">
        <v>657</v>
      </c>
      <c r="E108" s="203"/>
      <c r="F108" s="75" t="s">
        <v>0</v>
      </c>
      <c r="G108" s="67"/>
      <c r="H108" s="68"/>
      <c r="I108" s="70" t="s">
        <v>242</v>
      </c>
      <c r="J108" s="110" t="s">
        <v>997</v>
      </c>
      <c r="K108" s="101"/>
      <c r="L108" s="22"/>
    </row>
    <row r="109" spans="1:12" ht="16.5" customHeight="1" x14ac:dyDescent="0.25">
      <c r="A109" s="62" t="s">
        <v>164</v>
      </c>
      <c r="B109" s="62"/>
      <c r="C109" s="72" t="s">
        <v>593</v>
      </c>
      <c r="D109" s="72" t="s">
        <v>659</v>
      </c>
      <c r="E109" s="203"/>
      <c r="F109" s="75" t="s">
        <v>0</v>
      </c>
      <c r="G109" s="67"/>
      <c r="H109" s="68"/>
      <c r="I109" s="70" t="s">
        <v>365</v>
      </c>
      <c r="J109" s="44" t="s">
        <v>973</v>
      </c>
      <c r="K109" s="72"/>
      <c r="L109" s="22"/>
    </row>
    <row r="110" spans="1:12" ht="16.5" customHeight="1" x14ac:dyDescent="0.25">
      <c r="A110" s="62" t="s">
        <v>165</v>
      </c>
      <c r="B110" s="62"/>
      <c r="C110" s="72" t="s">
        <v>593</v>
      </c>
      <c r="D110" s="72" t="s">
        <v>661</v>
      </c>
      <c r="E110" s="203"/>
      <c r="F110" s="75" t="s">
        <v>0</v>
      </c>
      <c r="G110" s="67"/>
      <c r="H110" s="68"/>
      <c r="I110" s="70" t="s">
        <v>243</v>
      </c>
      <c r="J110" s="44" t="s">
        <v>975</v>
      </c>
      <c r="K110" s="72"/>
      <c r="L110" s="22"/>
    </row>
    <row r="111" spans="1:12" ht="16.5" customHeight="1" x14ac:dyDescent="0.25">
      <c r="A111" s="62" t="s">
        <v>166</v>
      </c>
      <c r="B111" s="62"/>
      <c r="C111" s="72" t="s">
        <v>593</v>
      </c>
      <c r="D111" s="72" t="s">
        <v>663</v>
      </c>
      <c r="E111" s="203"/>
      <c r="F111" s="75" t="s">
        <v>0</v>
      </c>
      <c r="G111" s="67"/>
      <c r="H111" s="68"/>
      <c r="I111" s="70" t="s">
        <v>242</v>
      </c>
      <c r="J111" s="110" t="s">
        <v>996</v>
      </c>
      <c r="K111" s="101"/>
      <c r="L111" s="22"/>
    </row>
    <row r="112" spans="1:12" ht="16.5" customHeight="1" x14ac:dyDescent="0.25">
      <c r="A112" s="62" t="s">
        <v>167</v>
      </c>
      <c r="B112" s="62"/>
      <c r="C112" s="72" t="s">
        <v>593</v>
      </c>
      <c r="D112" s="72" t="s">
        <v>665</v>
      </c>
      <c r="E112" s="203"/>
      <c r="F112" s="75" t="s">
        <v>0</v>
      </c>
      <c r="G112" s="67"/>
      <c r="H112" s="68"/>
      <c r="I112" s="41" t="s">
        <v>248</v>
      </c>
      <c r="J112" s="44" t="s">
        <v>249</v>
      </c>
      <c r="K112" s="40"/>
      <c r="L112" s="22"/>
    </row>
    <row r="113" spans="1:12" ht="16.5" customHeight="1" x14ac:dyDescent="0.25">
      <c r="A113" s="62" t="s">
        <v>168</v>
      </c>
      <c r="B113" s="62"/>
      <c r="C113" s="72" t="s">
        <v>593</v>
      </c>
      <c r="D113" s="72" t="s">
        <v>667</v>
      </c>
      <c r="E113" s="203"/>
      <c r="F113" s="75" t="s">
        <v>0</v>
      </c>
      <c r="G113" s="67"/>
      <c r="H113" s="68"/>
      <c r="I113" s="41" t="s">
        <v>250</v>
      </c>
      <c r="J113" s="44"/>
      <c r="K113" s="40"/>
      <c r="L113" s="22"/>
    </row>
    <row r="114" spans="1:12" ht="16.5" customHeight="1" x14ac:dyDescent="0.25">
      <c r="A114" s="62" t="s">
        <v>169</v>
      </c>
      <c r="B114" s="62"/>
      <c r="C114" s="98" t="s">
        <v>592</v>
      </c>
      <c r="D114" s="98" t="s">
        <v>1066</v>
      </c>
      <c r="E114" s="203"/>
      <c r="F114" s="20" t="s">
        <v>7</v>
      </c>
      <c r="G114" s="34"/>
      <c r="H114" s="34"/>
      <c r="I114" s="40"/>
      <c r="J114" s="41" t="s">
        <v>1227</v>
      </c>
      <c r="K114" s="40"/>
      <c r="L114" s="22"/>
    </row>
    <row r="115" spans="1:12" ht="16.5" customHeight="1" x14ac:dyDescent="0.25">
      <c r="A115" s="62" t="s">
        <v>170</v>
      </c>
      <c r="B115" s="62"/>
      <c r="C115" s="98" t="s">
        <v>592</v>
      </c>
      <c r="D115" s="98" t="s">
        <v>1067</v>
      </c>
      <c r="E115" s="203"/>
      <c r="F115" s="20" t="s">
        <v>7</v>
      </c>
      <c r="G115" s="34"/>
      <c r="H115" s="34"/>
      <c r="I115" s="40"/>
      <c r="J115" s="41" t="s">
        <v>1104</v>
      </c>
      <c r="K115" s="40"/>
      <c r="L115" s="22"/>
    </row>
    <row r="116" spans="1:12" ht="16.5" customHeight="1" x14ac:dyDescent="0.25">
      <c r="A116" s="62" t="s">
        <v>298</v>
      </c>
      <c r="B116" s="62"/>
      <c r="C116" s="98" t="s">
        <v>592</v>
      </c>
      <c r="D116" s="98" t="s">
        <v>1068</v>
      </c>
      <c r="E116" s="203"/>
      <c r="F116" s="20" t="s">
        <v>7</v>
      </c>
      <c r="G116" s="34"/>
      <c r="H116" s="34"/>
      <c r="I116" s="40"/>
      <c r="J116" s="41" t="s">
        <v>1060</v>
      </c>
      <c r="K116" s="40" t="s">
        <v>998</v>
      </c>
      <c r="L116" s="22"/>
    </row>
    <row r="117" spans="1:12" ht="16.5" customHeight="1" x14ac:dyDescent="0.25">
      <c r="A117" s="62" t="s">
        <v>299</v>
      </c>
      <c r="B117" s="62"/>
      <c r="C117" s="98" t="s">
        <v>592</v>
      </c>
      <c r="D117" s="98" t="s">
        <v>1069</v>
      </c>
      <c r="E117" s="203"/>
      <c r="F117" s="20" t="s">
        <v>7</v>
      </c>
      <c r="G117" s="34"/>
      <c r="H117" s="34"/>
      <c r="I117" s="40"/>
      <c r="J117" s="41" t="s">
        <v>1061</v>
      </c>
      <c r="K117" s="40"/>
      <c r="L117" s="22"/>
    </row>
    <row r="118" spans="1:12" ht="16.5" customHeight="1" x14ac:dyDescent="0.25">
      <c r="A118" s="62" t="s">
        <v>300</v>
      </c>
      <c r="B118" s="62"/>
      <c r="C118" s="98" t="s">
        <v>592</v>
      </c>
      <c r="D118" s="98" t="s">
        <v>1070</v>
      </c>
      <c r="E118" s="203" t="s">
        <v>171</v>
      </c>
      <c r="F118" s="20" t="s">
        <v>7</v>
      </c>
      <c r="G118" s="34"/>
      <c r="H118" s="34"/>
      <c r="I118" s="41" t="s">
        <v>1262</v>
      </c>
      <c r="J118" s="445" t="s">
        <v>1232</v>
      </c>
      <c r="K118" s="40"/>
      <c r="L118" s="22"/>
    </row>
    <row r="119" spans="1:12" ht="16.5" customHeight="1" x14ac:dyDescent="0.25">
      <c r="A119" s="62" t="s">
        <v>301</v>
      </c>
      <c r="B119" s="62"/>
      <c r="C119" s="98" t="s">
        <v>592</v>
      </c>
      <c r="D119" s="98" t="s">
        <v>1071</v>
      </c>
      <c r="E119" s="203" t="s">
        <v>171</v>
      </c>
      <c r="F119" s="20" t="s">
        <v>7</v>
      </c>
      <c r="G119" s="34"/>
      <c r="H119" s="34"/>
      <c r="I119" s="211"/>
      <c r="J119" s="445"/>
      <c r="K119" s="40"/>
      <c r="L119" s="22"/>
    </row>
    <row r="120" spans="1:12" ht="16.5" customHeight="1" x14ac:dyDescent="0.25">
      <c r="A120" s="62" t="s">
        <v>302</v>
      </c>
      <c r="B120" s="62"/>
      <c r="C120" s="98" t="s">
        <v>592</v>
      </c>
      <c r="D120" s="98" t="s">
        <v>1072</v>
      </c>
      <c r="E120" s="203" t="s">
        <v>171</v>
      </c>
      <c r="F120" s="20" t="s">
        <v>7</v>
      </c>
      <c r="G120" s="34"/>
      <c r="H120" s="34"/>
      <c r="I120" s="211"/>
      <c r="J120" s="445"/>
      <c r="K120" s="40"/>
      <c r="L120" s="22"/>
    </row>
    <row r="121" spans="1:12" ht="16.5" customHeight="1" x14ac:dyDescent="0.25">
      <c r="A121" s="62" t="s">
        <v>303</v>
      </c>
      <c r="B121" s="62"/>
      <c r="C121" s="98" t="s">
        <v>592</v>
      </c>
      <c r="D121" s="98" t="s">
        <v>1073</v>
      </c>
      <c r="E121" s="203" t="s">
        <v>171</v>
      </c>
      <c r="F121" s="20" t="s">
        <v>7</v>
      </c>
      <c r="G121" s="34"/>
      <c r="H121" s="34"/>
      <c r="I121" s="211"/>
      <c r="J121" s="445"/>
      <c r="K121" s="40"/>
      <c r="L121" s="22"/>
    </row>
    <row r="122" spans="1:12" ht="16.5" customHeight="1" x14ac:dyDescent="0.25">
      <c r="A122" s="62" t="s">
        <v>304</v>
      </c>
      <c r="B122" s="62"/>
      <c r="C122" s="98" t="s">
        <v>592</v>
      </c>
      <c r="D122" s="98" t="s">
        <v>1074</v>
      </c>
      <c r="E122" s="203"/>
      <c r="F122" s="20" t="s">
        <v>7</v>
      </c>
      <c r="G122" s="34"/>
      <c r="H122" s="34"/>
      <c r="I122" s="211"/>
      <c r="J122" s="63" t="s">
        <v>1230</v>
      </c>
      <c r="K122" s="40"/>
      <c r="L122" s="22"/>
    </row>
    <row r="123" spans="1:12" ht="16.5" customHeight="1" x14ac:dyDescent="0.25">
      <c r="A123" s="62" t="s">
        <v>305</v>
      </c>
      <c r="B123" s="62"/>
      <c r="C123" s="98" t="s">
        <v>592</v>
      </c>
      <c r="D123" s="98" t="s">
        <v>1075</v>
      </c>
      <c r="E123" s="203"/>
      <c r="F123" s="20" t="s">
        <v>7</v>
      </c>
      <c r="G123" s="34"/>
      <c r="H123" s="34"/>
      <c r="I123" s="211"/>
      <c r="J123" s="63" t="s">
        <v>1057</v>
      </c>
      <c r="K123" s="40"/>
      <c r="L123" s="22"/>
    </row>
    <row r="124" spans="1:12" ht="16.5" customHeight="1" x14ac:dyDescent="0.25">
      <c r="A124" s="62" t="s">
        <v>306</v>
      </c>
      <c r="B124" s="62"/>
      <c r="C124" s="98" t="s">
        <v>592</v>
      </c>
      <c r="D124" s="98" t="s">
        <v>1076</v>
      </c>
      <c r="E124" s="203"/>
      <c r="F124" s="20" t="s">
        <v>7</v>
      </c>
      <c r="G124" s="34"/>
      <c r="H124" s="34"/>
      <c r="I124" s="211"/>
      <c r="J124" s="63" t="s">
        <v>1105</v>
      </c>
      <c r="K124" s="40" t="s">
        <v>282</v>
      </c>
      <c r="L124" s="22"/>
    </row>
    <row r="125" spans="1:12" ht="16.5" customHeight="1" x14ac:dyDescent="0.25">
      <c r="A125" s="62" t="s">
        <v>307</v>
      </c>
      <c r="B125" s="62"/>
      <c r="C125" s="98" t="s">
        <v>592</v>
      </c>
      <c r="D125" s="98" t="s">
        <v>1077</v>
      </c>
      <c r="E125" s="203"/>
      <c r="F125" s="20" t="s">
        <v>7</v>
      </c>
      <c r="G125" s="34"/>
      <c r="H125" s="34"/>
      <c r="I125" s="211"/>
      <c r="J125" s="63" t="s">
        <v>1106</v>
      </c>
      <c r="K125" s="40"/>
      <c r="L125" s="22"/>
    </row>
    <row r="126" spans="1:12" ht="16.5" customHeight="1" x14ac:dyDescent="0.25">
      <c r="A126" s="62" t="s">
        <v>308</v>
      </c>
      <c r="B126" s="62"/>
      <c r="C126" s="98" t="s">
        <v>592</v>
      </c>
      <c r="D126" s="98" t="s">
        <v>1236</v>
      </c>
      <c r="E126" s="203" t="s">
        <v>171</v>
      </c>
      <c r="F126" s="20" t="s">
        <v>7</v>
      </c>
      <c r="G126" s="34"/>
      <c r="H126" s="34"/>
      <c r="I126" s="211"/>
      <c r="J126" s="445" t="s">
        <v>1231</v>
      </c>
      <c r="K126" s="40"/>
      <c r="L126" s="22"/>
    </row>
    <row r="127" spans="1:12" ht="16.5" customHeight="1" x14ac:dyDescent="0.25">
      <c r="A127" s="62" t="s">
        <v>309</v>
      </c>
      <c r="B127" s="62"/>
      <c r="C127" s="98" t="s">
        <v>592</v>
      </c>
      <c r="D127" s="98" t="s">
        <v>1079</v>
      </c>
      <c r="E127" s="203" t="s">
        <v>171</v>
      </c>
      <c r="F127" s="20" t="s">
        <v>7</v>
      </c>
      <c r="G127" s="34"/>
      <c r="H127" s="34"/>
      <c r="I127" s="211"/>
      <c r="J127" s="445"/>
      <c r="K127" s="40"/>
      <c r="L127" s="22"/>
    </row>
    <row r="128" spans="1:12" ht="16.5" customHeight="1" x14ac:dyDescent="0.25">
      <c r="A128" s="62" t="s">
        <v>310</v>
      </c>
      <c r="B128" s="62"/>
      <c r="C128" s="98" t="s">
        <v>592</v>
      </c>
      <c r="D128" s="98" t="s">
        <v>1080</v>
      </c>
      <c r="E128" s="203" t="s">
        <v>171</v>
      </c>
      <c r="F128" s="20" t="s">
        <v>7</v>
      </c>
      <c r="G128" s="34"/>
      <c r="H128" s="34"/>
      <c r="I128" s="211"/>
      <c r="J128" s="445"/>
      <c r="K128" s="40"/>
      <c r="L128" s="22"/>
    </row>
    <row r="129" spans="1:12" ht="16.5" customHeight="1" x14ac:dyDescent="0.25">
      <c r="A129" s="62" t="s">
        <v>311</v>
      </c>
      <c r="B129" s="62"/>
      <c r="C129" s="98" t="s">
        <v>592</v>
      </c>
      <c r="D129" s="98" t="s">
        <v>1081</v>
      </c>
      <c r="E129" s="203" t="s">
        <v>171</v>
      </c>
      <c r="F129" s="20" t="s">
        <v>7</v>
      </c>
      <c r="G129" s="34"/>
      <c r="H129" s="34"/>
      <c r="I129" s="41"/>
      <c r="J129" s="445"/>
      <c r="K129" s="40"/>
      <c r="L129" s="22"/>
    </row>
    <row r="130" spans="1:12" ht="16.5" customHeight="1" x14ac:dyDescent="0.25">
      <c r="A130" s="62" t="s">
        <v>312</v>
      </c>
      <c r="B130" s="62"/>
      <c r="C130" s="98" t="s">
        <v>592</v>
      </c>
      <c r="D130" s="98" t="s">
        <v>1082</v>
      </c>
      <c r="E130" s="203" t="s">
        <v>368</v>
      </c>
      <c r="F130" s="75" t="s">
        <v>0</v>
      </c>
      <c r="G130" s="34"/>
      <c r="H130" s="34"/>
      <c r="I130" s="41" t="s">
        <v>1551</v>
      </c>
      <c r="J130" s="445" t="s">
        <v>1534</v>
      </c>
      <c r="K130" s="40"/>
      <c r="L130" s="22"/>
    </row>
    <row r="131" spans="1:12" ht="16.5" customHeight="1" x14ac:dyDescent="0.25">
      <c r="A131" s="62" t="s">
        <v>313</v>
      </c>
      <c r="B131" s="62"/>
      <c r="C131" s="98" t="s">
        <v>592</v>
      </c>
      <c r="D131" s="98" t="s">
        <v>1083</v>
      </c>
      <c r="E131" s="203" t="s">
        <v>368</v>
      </c>
      <c r="F131" s="75" t="s">
        <v>0</v>
      </c>
      <c r="G131" s="34"/>
      <c r="H131" s="34"/>
      <c r="I131" s="211"/>
      <c r="J131" s="445"/>
      <c r="K131" s="40"/>
      <c r="L131" s="22"/>
    </row>
    <row r="132" spans="1:12" ht="16.5" customHeight="1" x14ac:dyDescent="0.25">
      <c r="A132" s="62" t="s">
        <v>314</v>
      </c>
      <c r="B132" s="62"/>
      <c r="C132" s="98" t="s">
        <v>592</v>
      </c>
      <c r="D132" s="98" t="s">
        <v>1084</v>
      </c>
      <c r="E132" s="203" t="s">
        <v>368</v>
      </c>
      <c r="F132" s="75" t="s">
        <v>0</v>
      </c>
      <c r="G132" s="34"/>
      <c r="H132" s="34"/>
      <c r="I132" s="211"/>
      <c r="J132" s="445"/>
      <c r="K132" s="40"/>
      <c r="L132" s="22"/>
    </row>
    <row r="133" spans="1:12" ht="16.5" customHeight="1" x14ac:dyDescent="0.25">
      <c r="A133" s="62" t="s">
        <v>315</v>
      </c>
      <c r="B133" s="62"/>
      <c r="C133" s="98" t="s">
        <v>592</v>
      </c>
      <c r="D133" s="98" t="s">
        <v>1085</v>
      </c>
      <c r="E133" s="203" t="s">
        <v>368</v>
      </c>
      <c r="F133" s="75" t="s">
        <v>0</v>
      </c>
      <c r="G133" s="34"/>
      <c r="H133" s="34"/>
      <c r="I133" s="41"/>
      <c r="J133" s="445"/>
      <c r="K133" s="40"/>
      <c r="L133" s="22"/>
    </row>
    <row r="134" spans="1:12" ht="16.5" customHeight="1" x14ac:dyDescent="0.25">
      <c r="A134" s="62" t="s">
        <v>316</v>
      </c>
      <c r="B134" s="62"/>
      <c r="C134" s="98" t="s">
        <v>592</v>
      </c>
      <c r="D134" s="98" t="s">
        <v>1086</v>
      </c>
      <c r="E134" s="203" t="s">
        <v>368</v>
      </c>
      <c r="F134" s="75" t="s">
        <v>0</v>
      </c>
      <c r="G134" s="34"/>
      <c r="H134" s="34"/>
      <c r="I134" s="41"/>
      <c r="J134" s="445" t="s">
        <v>1535</v>
      </c>
      <c r="K134" s="140"/>
      <c r="L134" s="22"/>
    </row>
    <row r="135" spans="1:12" ht="16.5" customHeight="1" x14ac:dyDescent="0.25">
      <c r="A135" s="62" t="s">
        <v>317</v>
      </c>
      <c r="B135" s="62"/>
      <c r="C135" s="98" t="s">
        <v>592</v>
      </c>
      <c r="D135" s="98" t="s">
        <v>1087</v>
      </c>
      <c r="E135" s="203" t="s">
        <v>368</v>
      </c>
      <c r="F135" s="75" t="s">
        <v>0</v>
      </c>
      <c r="G135" s="34"/>
      <c r="H135" s="34"/>
      <c r="I135" s="41"/>
      <c r="J135" s="445"/>
      <c r="K135" s="140"/>
      <c r="L135" s="22"/>
    </row>
    <row r="136" spans="1:12" ht="16.5" customHeight="1" x14ac:dyDescent="0.25">
      <c r="A136" s="62" t="s">
        <v>318</v>
      </c>
      <c r="B136" s="62"/>
      <c r="C136" s="98" t="s">
        <v>592</v>
      </c>
      <c r="D136" s="98" t="s">
        <v>1088</v>
      </c>
      <c r="E136" s="203" t="s">
        <v>368</v>
      </c>
      <c r="F136" s="75" t="s">
        <v>0</v>
      </c>
      <c r="G136" s="34"/>
      <c r="H136" s="34"/>
      <c r="I136" s="41"/>
      <c r="J136" s="445"/>
      <c r="K136" s="140"/>
      <c r="L136" s="22"/>
    </row>
    <row r="137" spans="1:12" ht="16.5" customHeight="1" x14ac:dyDescent="0.25">
      <c r="A137" s="62" t="s">
        <v>319</v>
      </c>
      <c r="B137" s="62"/>
      <c r="C137" s="98" t="s">
        <v>592</v>
      </c>
      <c r="D137" s="98" t="s">
        <v>1089</v>
      </c>
      <c r="E137" s="203" t="s">
        <v>368</v>
      </c>
      <c r="F137" s="75" t="s">
        <v>0</v>
      </c>
      <c r="G137" s="34"/>
      <c r="H137" s="34"/>
      <c r="I137" s="41"/>
      <c r="J137" s="445"/>
      <c r="K137" s="140"/>
      <c r="L137" s="22"/>
    </row>
    <row r="138" spans="1:12" ht="16.5" customHeight="1" x14ac:dyDescent="0.25">
      <c r="A138" s="62" t="s">
        <v>320</v>
      </c>
      <c r="B138" s="62"/>
      <c r="C138" s="98" t="s">
        <v>592</v>
      </c>
      <c r="D138" s="98" t="s">
        <v>1090</v>
      </c>
      <c r="E138" s="203" t="s">
        <v>368</v>
      </c>
      <c r="F138" s="75" t="s">
        <v>0</v>
      </c>
      <c r="G138" s="34"/>
      <c r="H138" s="34"/>
      <c r="I138" s="37"/>
      <c r="J138" s="445" t="s">
        <v>1536</v>
      </c>
      <c r="K138" s="140"/>
      <c r="L138" s="22"/>
    </row>
    <row r="139" spans="1:12" ht="16.5" customHeight="1" x14ac:dyDescent="0.25">
      <c r="A139" s="62" t="s">
        <v>321</v>
      </c>
      <c r="B139" s="62"/>
      <c r="C139" s="98" t="s">
        <v>592</v>
      </c>
      <c r="D139" s="98" t="s">
        <v>1091</v>
      </c>
      <c r="E139" s="203" t="s">
        <v>368</v>
      </c>
      <c r="F139" s="75" t="s">
        <v>0</v>
      </c>
      <c r="G139" s="34"/>
      <c r="H139" s="34"/>
      <c r="I139" s="37"/>
      <c r="J139" s="445"/>
      <c r="K139" s="140"/>
      <c r="L139" s="22"/>
    </row>
    <row r="140" spans="1:12" ht="16.5" customHeight="1" x14ac:dyDescent="0.25">
      <c r="A140" s="62" t="s">
        <v>322</v>
      </c>
      <c r="B140" s="62"/>
      <c r="C140" s="98" t="s">
        <v>592</v>
      </c>
      <c r="D140" s="98" t="s">
        <v>1092</v>
      </c>
      <c r="E140" s="203" t="s">
        <v>368</v>
      </c>
      <c r="F140" s="75" t="s">
        <v>0</v>
      </c>
      <c r="G140" s="34"/>
      <c r="H140" s="34"/>
      <c r="I140" s="37"/>
      <c r="J140" s="445"/>
      <c r="K140" s="140"/>
      <c r="L140" s="22"/>
    </row>
    <row r="141" spans="1:12" ht="16.5" customHeight="1" x14ac:dyDescent="0.25">
      <c r="A141" s="62" t="s">
        <v>323</v>
      </c>
      <c r="B141" s="62"/>
      <c r="C141" s="98" t="s">
        <v>592</v>
      </c>
      <c r="D141" s="98" t="s">
        <v>1093</v>
      </c>
      <c r="E141" s="203" t="s">
        <v>368</v>
      </c>
      <c r="F141" s="75" t="s">
        <v>0</v>
      </c>
      <c r="G141" s="34"/>
      <c r="H141" s="34"/>
      <c r="I141" s="37"/>
      <c r="J141" s="445"/>
      <c r="K141" s="140"/>
      <c r="L141" s="22"/>
    </row>
    <row r="142" spans="1:12" ht="16.5" customHeight="1" x14ac:dyDescent="0.25">
      <c r="A142" s="62" t="s">
        <v>324</v>
      </c>
      <c r="B142" s="62"/>
      <c r="C142" s="98" t="s">
        <v>592</v>
      </c>
      <c r="D142" s="98" t="s">
        <v>1094</v>
      </c>
      <c r="E142" s="203" t="s">
        <v>368</v>
      </c>
      <c r="F142" s="75" t="s">
        <v>0</v>
      </c>
      <c r="G142" s="34"/>
      <c r="H142" s="34"/>
      <c r="I142" s="37"/>
      <c r="J142" s="445" t="s">
        <v>1559</v>
      </c>
      <c r="K142" s="140"/>
      <c r="L142" s="22"/>
    </row>
    <row r="143" spans="1:12" ht="16.5" customHeight="1" x14ac:dyDescent="0.25">
      <c r="A143" s="62" t="s">
        <v>325</v>
      </c>
      <c r="B143" s="62"/>
      <c r="C143" s="98" t="s">
        <v>592</v>
      </c>
      <c r="D143" s="98" t="s">
        <v>1095</v>
      </c>
      <c r="E143" s="203" t="s">
        <v>368</v>
      </c>
      <c r="F143" s="75" t="s">
        <v>0</v>
      </c>
      <c r="G143" s="34"/>
      <c r="H143" s="34"/>
      <c r="I143" s="37"/>
      <c r="J143" s="445"/>
      <c r="K143" s="140"/>
      <c r="L143" s="22"/>
    </row>
    <row r="144" spans="1:12" ht="16.5" customHeight="1" x14ac:dyDescent="0.25">
      <c r="A144" s="62" t="s">
        <v>326</v>
      </c>
      <c r="B144" s="62"/>
      <c r="C144" s="98" t="s">
        <v>592</v>
      </c>
      <c r="D144" s="98" t="s">
        <v>1096</v>
      </c>
      <c r="E144" s="203" t="s">
        <v>368</v>
      </c>
      <c r="F144" s="75" t="s">
        <v>0</v>
      </c>
      <c r="G144" s="34"/>
      <c r="H144" s="34"/>
      <c r="I144" s="37"/>
      <c r="J144" s="445"/>
      <c r="K144" s="140"/>
      <c r="L144" s="22"/>
    </row>
    <row r="145" spans="1:12" ht="16.5" customHeight="1" x14ac:dyDescent="0.25">
      <c r="A145" s="62" t="s">
        <v>327</v>
      </c>
      <c r="B145" s="62"/>
      <c r="C145" s="98" t="s">
        <v>592</v>
      </c>
      <c r="D145" s="98" t="s">
        <v>1097</v>
      </c>
      <c r="E145" s="203" t="s">
        <v>368</v>
      </c>
      <c r="F145" s="75" t="s">
        <v>0</v>
      </c>
      <c r="G145" s="34"/>
      <c r="H145" s="34"/>
      <c r="I145" s="37" t="s">
        <v>1949</v>
      </c>
      <c r="J145" s="445"/>
      <c r="K145" s="140"/>
      <c r="L145" s="22"/>
    </row>
    <row r="146" spans="1:12" ht="16.5" customHeight="1" x14ac:dyDescent="0.25">
      <c r="A146" s="62" t="s">
        <v>508</v>
      </c>
      <c r="B146" s="62"/>
      <c r="C146" s="98" t="s">
        <v>527</v>
      </c>
      <c r="D146" s="98" t="s">
        <v>1048</v>
      </c>
      <c r="E146" s="203"/>
      <c r="F146" s="20" t="s">
        <v>7</v>
      </c>
      <c r="G146" s="34"/>
      <c r="H146" s="34"/>
      <c r="I146" s="36"/>
      <c r="J146" s="63" t="s">
        <v>1537</v>
      </c>
      <c r="K146" s="40"/>
      <c r="L146" s="22"/>
    </row>
    <row r="147" spans="1:12" ht="16.5" customHeight="1" x14ac:dyDescent="0.25">
      <c r="A147" s="62" t="s">
        <v>328</v>
      </c>
      <c r="B147" s="62"/>
      <c r="C147" s="98" t="s">
        <v>527</v>
      </c>
      <c r="D147" s="98" t="s">
        <v>749</v>
      </c>
      <c r="E147" s="203"/>
      <c r="F147" s="20" t="s">
        <v>7</v>
      </c>
      <c r="G147" s="34"/>
      <c r="H147" s="34"/>
      <c r="I147" s="36"/>
      <c r="J147" s="63"/>
      <c r="K147" s="40"/>
      <c r="L147" s="22"/>
    </row>
    <row r="148" spans="1:12" ht="16.5" customHeight="1" x14ac:dyDescent="0.25">
      <c r="A148" s="62" t="s">
        <v>496</v>
      </c>
      <c r="B148" s="62"/>
      <c r="C148" s="201" t="s">
        <v>588</v>
      </c>
      <c r="D148" s="202" t="s">
        <v>1026</v>
      </c>
      <c r="E148" s="203"/>
      <c r="F148" s="20" t="s">
        <v>7</v>
      </c>
      <c r="G148" s="34"/>
      <c r="H148" s="34"/>
      <c r="I148" s="37" t="s">
        <v>1963</v>
      </c>
      <c r="J148" s="41" t="s">
        <v>1028</v>
      </c>
      <c r="K148" s="41"/>
    </row>
    <row r="149" spans="1:12" ht="16.5" customHeight="1" x14ac:dyDescent="0.25">
      <c r="A149" s="62" t="s">
        <v>287</v>
      </c>
      <c r="B149" s="62"/>
      <c r="C149" s="201" t="s">
        <v>588</v>
      </c>
      <c r="D149" s="202" t="s">
        <v>1027</v>
      </c>
      <c r="E149" s="203"/>
      <c r="F149" s="20" t="s">
        <v>7</v>
      </c>
      <c r="G149" s="34"/>
      <c r="H149" s="34"/>
      <c r="I149" s="37" t="s">
        <v>1632</v>
      </c>
      <c r="J149" s="41" t="s">
        <v>1628</v>
      </c>
      <c r="K149" s="41"/>
    </row>
    <row r="150" spans="1:12" ht="16.5" customHeight="1" x14ac:dyDescent="0.25">
      <c r="A150" s="62" t="s">
        <v>289</v>
      </c>
      <c r="B150" s="62"/>
      <c r="C150" s="201" t="s">
        <v>588</v>
      </c>
      <c r="D150" s="202" t="s">
        <v>589</v>
      </c>
      <c r="E150" s="203"/>
      <c r="F150" s="20" t="s">
        <v>7</v>
      </c>
      <c r="G150" s="34"/>
      <c r="H150" s="34"/>
      <c r="I150" s="63" t="s">
        <v>343</v>
      </c>
      <c r="J150" s="41" t="s">
        <v>1029</v>
      </c>
      <c r="K150" s="40"/>
    </row>
    <row r="151" spans="1:12" ht="16.5" customHeight="1" x14ac:dyDescent="0.25">
      <c r="A151" s="62" t="s">
        <v>497</v>
      </c>
      <c r="B151" s="62"/>
      <c r="C151" s="201" t="s">
        <v>590</v>
      </c>
      <c r="D151" s="202" t="s">
        <v>591</v>
      </c>
      <c r="E151" s="203"/>
      <c r="F151" s="20" t="s">
        <v>7</v>
      </c>
      <c r="G151" s="34"/>
      <c r="H151" s="34"/>
      <c r="I151" s="63" t="s">
        <v>1031</v>
      </c>
      <c r="J151" s="41" t="s">
        <v>1030</v>
      </c>
      <c r="K151" s="40"/>
    </row>
    <row r="152" spans="1:12" s="8" customFormat="1" ht="16.5" customHeight="1" x14ac:dyDescent="0.25">
      <c r="A152" s="62" t="s">
        <v>290</v>
      </c>
      <c r="B152" s="62"/>
      <c r="C152" s="183" t="s">
        <v>689</v>
      </c>
      <c r="D152" s="72" t="s">
        <v>750</v>
      </c>
      <c r="E152" s="208"/>
      <c r="F152" s="20" t="s">
        <v>7</v>
      </c>
      <c r="G152" s="121"/>
      <c r="H152" s="72"/>
      <c r="I152" s="73"/>
      <c r="J152" s="439" t="s">
        <v>1959</v>
      </c>
      <c r="K152" s="139"/>
    </row>
    <row r="153" spans="1:12" s="8" customFormat="1" ht="16.5" customHeight="1" x14ac:dyDescent="0.25">
      <c r="A153" s="62" t="s">
        <v>291</v>
      </c>
      <c r="B153" s="62"/>
      <c r="C153" s="195" t="s">
        <v>691</v>
      </c>
      <c r="D153" s="72" t="s">
        <v>693</v>
      </c>
      <c r="E153" s="208" t="s">
        <v>288</v>
      </c>
      <c r="F153" s="20" t="s">
        <v>7</v>
      </c>
      <c r="G153" s="121"/>
      <c r="H153" s="72"/>
      <c r="I153" s="73"/>
      <c r="J153" s="440"/>
      <c r="K153" s="139"/>
    </row>
    <row r="154" spans="1:12" s="8" customFormat="1" ht="16.5" customHeight="1" x14ac:dyDescent="0.25">
      <c r="A154" s="62" t="s">
        <v>292</v>
      </c>
      <c r="B154" s="62"/>
      <c r="C154" s="195" t="s">
        <v>691</v>
      </c>
      <c r="D154" s="72" t="s">
        <v>694</v>
      </c>
      <c r="E154" s="208" t="s">
        <v>288</v>
      </c>
      <c r="F154" s="20" t="s">
        <v>7</v>
      </c>
      <c r="G154" s="121"/>
      <c r="H154" s="72"/>
      <c r="I154" s="73"/>
      <c r="J154" s="440"/>
      <c r="K154" s="139"/>
    </row>
    <row r="155" spans="1:12" s="8" customFormat="1" ht="16.5" customHeight="1" x14ac:dyDescent="0.25">
      <c r="A155" s="62" t="s">
        <v>293</v>
      </c>
      <c r="B155" s="62"/>
      <c r="C155" s="195" t="s">
        <v>691</v>
      </c>
      <c r="D155" s="72" t="s">
        <v>695</v>
      </c>
      <c r="E155" s="208" t="s">
        <v>295</v>
      </c>
      <c r="F155" s="20" t="s">
        <v>7</v>
      </c>
      <c r="G155" s="121"/>
      <c r="H155" s="72"/>
      <c r="I155" s="73"/>
      <c r="J155" s="440"/>
      <c r="K155" s="139"/>
    </row>
    <row r="156" spans="1:12" s="8" customFormat="1" ht="16.5" customHeight="1" x14ac:dyDescent="0.25">
      <c r="A156" s="62" t="s">
        <v>294</v>
      </c>
      <c r="B156" s="62"/>
      <c r="C156" s="195" t="s">
        <v>691</v>
      </c>
      <c r="D156" s="72" t="s">
        <v>696</v>
      </c>
      <c r="E156" s="208" t="s">
        <v>295</v>
      </c>
      <c r="F156" s="20" t="s">
        <v>7</v>
      </c>
      <c r="G156" s="121"/>
      <c r="H156" s="72"/>
      <c r="I156" s="73"/>
      <c r="J156" s="441"/>
      <c r="K156" s="139"/>
    </row>
    <row r="157" spans="1:12" s="8" customFormat="1" ht="16.5" customHeight="1" x14ac:dyDescent="0.25">
      <c r="A157" s="62" t="s">
        <v>329</v>
      </c>
      <c r="B157" s="62"/>
      <c r="C157" s="98" t="s">
        <v>691</v>
      </c>
      <c r="D157" s="72" t="s">
        <v>751</v>
      </c>
      <c r="E157" s="208"/>
      <c r="F157" s="20" t="s">
        <v>7</v>
      </c>
      <c r="G157" s="121"/>
      <c r="H157" s="72"/>
      <c r="I157" s="70" t="s">
        <v>1961</v>
      </c>
      <c r="J157" s="428" t="s">
        <v>1960</v>
      </c>
      <c r="K157" s="139"/>
    </row>
    <row r="158" spans="1:12" s="8" customFormat="1" ht="16.5" customHeight="1" x14ac:dyDescent="0.25">
      <c r="A158" s="62" t="s">
        <v>330</v>
      </c>
      <c r="B158" s="62"/>
      <c r="C158" s="98" t="s">
        <v>691</v>
      </c>
      <c r="D158" s="72" t="s">
        <v>752</v>
      </c>
      <c r="E158" s="208" t="s">
        <v>296</v>
      </c>
      <c r="F158" s="20" t="s">
        <v>7</v>
      </c>
      <c r="G158" s="121"/>
      <c r="H158" s="72"/>
      <c r="I158" s="73"/>
      <c r="J158" s="429"/>
      <c r="K158" s="139"/>
    </row>
    <row r="159" spans="1:12" s="8" customFormat="1" ht="16.5" customHeight="1" x14ac:dyDescent="0.25">
      <c r="A159" s="62" t="s">
        <v>331</v>
      </c>
      <c r="B159" s="62"/>
      <c r="C159" s="98" t="s">
        <v>691</v>
      </c>
      <c r="D159" s="72" t="s">
        <v>753</v>
      </c>
      <c r="E159" s="208" t="s">
        <v>296</v>
      </c>
      <c r="F159" s="20" t="s">
        <v>7</v>
      </c>
      <c r="G159" s="121"/>
      <c r="H159" s="72"/>
      <c r="I159" s="73"/>
      <c r="J159" s="429"/>
      <c r="K159" s="139"/>
    </row>
    <row r="160" spans="1:12" s="8" customFormat="1" ht="16.5" customHeight="1" x14ac:dyDescent="0.25">
      <c r="A160" s="62" t="s">
        <v>332</v>
      </c>
      <c r="B160" s="62"/>
      <c r="C160" s="98" t="s">
        <v>691</v>
      </c>
      <c r="D160" s="72" t="s">
        <v>754</v>
      </c>
      <c r="E160" s="208" t="s">
        <v>297</v>
      </c>
      <c r="F160" s="20" t="s">
        <v>7</v>
      </c>
      <c r="G160" s="121"/>
      <c r="H160" s="72"/>
      <c r="I160" s="73"/>
      <c r="J160" s="429"/>
      <c r="K160" s="139"/>
    </row>
    <row r="161" spans="1:12" s="8" customFormat="1" ht="16.5" customHeight="1" x14ac:dyDescent="0.25">
      <c r="A161" s="62" t="s">
        <v>333</v>
      </c>
      <c r="B161" s="62"/>
      <c r="C161" s="98" t="s">
        <v>691</v>
      </c>
      <c r="D161" s="72" t="s">
        <v>755</v>
      </c>
      <c r="E161" s="208" t="s">
        <v>297</v>
      </c>
      <c r="F161" s="20" t="s">
        <v>7</v>
      </c>
      <c r="G161" s="121"/>
      <c r="H161" s="72"/>
      <c r="I161" s="73"/>
      <c r="J161" s="430"/>
      <c r="K161" s="139"/>
    </row>
    <row r="162" spans="1:12" s="8" customFormat="1" ht="16.5" customHeight="1" x14ac:dyDescent="0.25">
      <c r="A162" s="62" t="s">
        <v>334</v>
      </c>
      <c r="B162" s="222"/>
      <c r="C162" s="72" t="s">
        <v>1350</v>
      </c>
      <c r="D162" s="72" t="s">
        <v>1353</v>
      </c>
      <c r="E162" s="207"/>
      <c r="F162" s="20" t="s">
        <v>7</v>
      </c>
      <c r="G162" s="121"/>
      <c r="H162" s="72"/>
      <c r="I162" s="73"/>
      <c r="J162" s="309" t="s">
        <v>1699</v>
      </c>
      <c r="K162" s="227"/>
    </row>
    <row r="163" spans="1:12" s="8" customFormat="1" ht="16.5" customHeight="1" x14ac:dyDescent="0.25">
      <c r="A163" s="62" t="s">
        <v>335</v>
      </c>
      <c r="B163" s="222"/>
      <c r="C163" s="72" t="s">
        <v>1350</v>
      </c>
      <c r="D163" s="72" t="s">
        <v>1358</v>
      </c>
      <c r="E163" s="207"/>
      <c r="F163" s="20" t="s">
        <v>7</v>
      </c>
      <c r="G163" s="121"/>
      <c r="H163" s="72"/>
      <c r="I163" s="73"/>
      <c r="J163" s="226"/>
      <c r="K163" s="227"/>
    </row>
    <row r="164" spans="1:12" s="8" customFormat="1" ht="16.5" customHeight="1" x14ac:dyDescent="0.25">
      <c r="A164" s="62" t="s">
        <v>498</v>
      </c>
      <c r="B164" s="222"/>
      <c r="C164" s="72" t="s">
        <v>1350</v>
      </c>
      <c r="D164" s="72" t="s">
        <v>1354</v>
      </c>
      <c r="E164" s="207"/>
      <c r="F164" s="20" t="s">
        <v>7</v>
      </c>
      <c r="G164" s="121"/>
      <c r="H164" s="72"/>
      <c r="I164" s="73"/>
      <c r="J164" s="278" t="s">
        <v>1351</v>
      </c>
      <c r="K164" s="227"/>
    </row>
    <row r="165" spans="1:12" s="8" customFormat="1" ht="16.5" customHeight="1" x14ac:dyDescent="0.25">
      <c r="A165" s="62" t="s">
        <v>499</v>
      </c>
      <c r="B165" s="222"/>
      <c r="C165" s="72" t="s">
        <v>1350</v>
      </c>
      <c r="D165" s="72" t="s">
        <v>1355</v>
      </c>
      <c r="E165" s="207"/>
      <c r="F165" s="20" t="s">
        <v>7</v>
      </c>
      <c r="G165" s="121"/>
      <c r="H165" s="72"/>
      <c r="I165" s="73"/>
      <c r="J165" s="226"/>
      <c r="K165" s="227"/>
    </row>
    <row r="166" spans="1:12" s="8" customFormat="1" ht="16.5" customHeight="1" x14ac:dyDescent="0.25">
      <c r="A166" s="62" t="s">
        <v>500</v>
      </c>
      <c r="B166" s="222"/>
      <c r="C166" s="72" t="s">
        <v>1350</v>
      </c>
      <c r="D166" s="72" t="s">
        <v>1710</v>
      </c>
      <c r="E166" s="207"/>
      <c r="F166" s="80" t="s">
        <v>1</v>
      </c>
      <c r="G166" s="121"/>
      <c r="H166" s="72"/>
      <c r="I166" s="73"/>
      <c r="J166" s="307"/>
      <c r="K166" s="308"/>
    </row>
    <row r="167" spans="1:12" s="8" customFormat="1" ht="16.5" customHeight="1" x14ac:dyDescent="0.25">
      <c r="A167" s="62" t="s">
        <v>1650</v>
      </c>
      <c r="B167" s="284"/>
      <c r="C167" s="72" t="s">
        <v>1350</v>
      </c>
      <c r="D167" s="285" t="s">
        <v>1703</v>
      </c>
      <c r="E167" s="207"/>
      <c r="F167" s="80" t="s">
        <v>1</v>
      </c>
      <c r="G167" s="286"/>
      <c r="H167" s="285"/>
      <c r="I167" s="287"/>
      <c r="J167" s="350" t="s">
        <v>342</v>
      </c>
      <c r="K167" s="311" t="s">
        <v>1950</v>
      </c>
    </row>
    <row r="168" spans="1:12" s="8" customFormat="1" ht="18" customHeight="1" x14ac:dyDescent="0.25">
      <c r="A168" s="62" t="s">
        <v>1564</v>
      </c>
      <c r="B168" s="222"/>
      <c r="C168" s="72" t="s">
        <v>1350</v>
      </c>
      <c r="D168" s="72" t="s">
        <v>1356</v>
      </c>
      <c r="E168" s="207"/>
      <c r="F168" s="20" t="s">
        <v>7</v>
      </c>
      <c r="G168" s="121"/>
      <c r="H168" s="72"/>
      <c r="I168" s="73"/>
      <c r="J168" s="278" t="s">
        <v>1352</v>
      </c>
      <c r="K168" s="227"/>
    </row>
    <row r="169" spans="1:12" s="8" customFormat="1" ht="16.5" customHeight="1" x14ac:dyDescent="0.25">
      <c r="A169" s="62" t="s">
        <v>501</v>
      </c>
      <c r="B169" s="222"/>
      <c r="C169" s="72" t="s">
        <v>1350</v>
      </c>
      <c r="D169" s="72" t="s">
        <v>1357</v>
      </c>
      <c r="E169" s="207"/>
      <c r="F169" s="20" t="s">
        <v>7</v>
      </c>
      <c r="G169" s="121" t="s">
        <v>1361</v>
      </c>
      <c r="H169" s="72"/>
      <c r="I169" s="73"/>
      <c r="J169" s="304" t="s">
        <v>1642</v>
      </c>
      <c r="K169" s="227"/>
    </row>
    <row r="170" spans="1:12" s="8" customFormat="1" ht="16.5" customHeight="1" x14ac:dyDescent="0.25">
      <c r="A170" s="62" t="s">
        <v>336</v>
      </c>
      <c r="B170" s="284"/>
      <c r="C170" s="72" t="s">
        <v>1350</v>
      </c>
      <c r="D170" s="72" t="s">
        <v>1645</v>
      </c>
      <c r="E170" s="207"/>
      <c r="F170" s="20" t="s">
        <v>7</v>
      </c>
      <c r="G170" s="286"/>
      <c r="H170" s="285"/>
      <c r="I170" s="289" t="s">
        <v>1964</v>
      </c>
      <c r="J170" s="347" t="s">
        <v>1923</v>
      </c>
      <c r="K170" s="288"/>
    </row>
    <row r="171" spans="1:12" s="8" customFormat="1" ht="16.5" customHeight="1" x14ac:dyDescent="0.25">
      <c r="A171" s="62" t="s">
        <v>337</v>
      </c>
      <c r="B171" s="284"/>
      <c r="C171" s="72" t="s">
        <v>1350</v>
      </c>
      <c r="D171" s="72" t="s">
        <v>1567</v>
      </c>
      <c r="E171" s="203" t="s">
        <v>1978</v>
      </c>
      <c r="F171" s="20" t="s">
        <v>7</v>
      </c>
      <c r="G171" s="286"/>
      <c r="H171" s="285"/>
      <c r="I171" s="289"/>
      <c r="J171" s="289"/>
      <c r="K171" s="288"/>
    </row>
    <row r="172" spans="1:12" ht="16.5" customHeight="1" x14ac:dyDescent="0.25">
      <c r="A172" s="62" t="s">
        <v>1344</v>
      </c>
      <c r="B172" s="279"/>
      <c r="C172" s="98" t="s">
        <v>670</v>
      </c>
      <c r="D172" s="72" t="s">
        <v>1615</v>
      </c>
      <c r="E172" s="203" t="s">
        <v>43</v>
      </c>
      <c r="F172" s="20" t="s">
        <v>7</v>
      </c>
      <c r="G172" s="280"/>
      <c r="H172" s="280"/>
      <c r="I172" s="289" t="s">
        <v>2016</v>
      </c>
      <c r="J172" s="289" t="s">
        <v>1924</v>
      </c>
      <c r="K172" s="442" t="s">
        <v>1614</v>
      </c>
      <c r="L172" s="22"/>
    </row>
    <row r="173" spans="1:12" ht="16.5" customHeight="1" x14ac:dyDescent="0.25">
      <c r="A173" s="62" t="s">
        <v>1345</v>
      </c>
      <c r="B173" s="279"/>
      <c r="C173" s="98" t="s">
        <v>670</v>
      </c>
      <c r="D173" s="72" t="s">
        <v>1616</v>
      </c>
      <c r="E173" s="203" t="s">
        <v>43</v>
      </c>
      <c r="F173" s="20" t="s">
        <v>7</v>
      </c>
      <c r="G173" s="280"/>
      <c r="H173" s="280"/>
      <c r="I173" s="37" t="s">
        <v>1448</v>
      </c>
      <c r="J173" s="343" t="s">
        <v>1921</v>
      </c>
      <c r="K173" s="443"/>
      <c r="L173" s="22"/>
    </row>
    <row r="174" spans="1:12" ht="16.5" customHeight="1" x14ac:dyDescent="0.25">
      <c r="A174" s="62" t="s">
        <v>1346</v>
      </c>
      <c r="B174" s="279"/>
      <c r="C174" s="98" t="s">
        <v>670</v>
      </c>
      <c r="D174" s="72" t="s">
        <v>1617</v>
      </c>
      <c r="E174" s="203" t="s">
        <v>1579</v>
      </c>
      <c r="F174" s="20" t="s">
        <v>7</v>
      </c>
      <c r="G174" s="280"/>
      <c r="H174" s="280"/>
      <c r="I174" s="41" t="s">
        <v>2017</v>
      </c>
      <c r="J174" s="343" t="s">
        <v>1922</v>
      </c>
      <c r="K174" s="444"/>
      <c r="L174" s="22"/>
    </row>
    <row r="175" spans="1:12" ht="16.5" customHeight="1" x14ac:dyDescent="0.25">
      <c r="A175" s="62" t="s">
        <v>1347</v>
      </c>
      <c r="B175" s="279"/>
      <c r="C175" s="98" t="s">
        <v>670</v>
      </c>
      <c r="D175" s="72" t="s">
        <v>1618</v>
      </c>
      <c r="E175" s="203"/>
      <c r="F175" s="20" t="s">
        <v>7</v>
      </c>
      <c r="G175" s="280"/>
      <c r="H175" s="280"/>
      <c r="I175" s="281"/>
      <c r="J175" s="282"/>
      <c r="K175" s="283"/>
      <c r="L175" s="22"/>
    </row>
    <row r="176" spans="1:12" ht="16.5" customHeight="1" x14ac:dyDescent="0.25">
      <c r="A176" s="62" t="s">
        <v>1348</v>
      </c>
      <c r="B176" s="279"/>
      <c r="C176" s="98" t="s">
        <v>670</v>
      </c>
      <c r="D176" s="72" t="s">
        <v>1619</v>
      </c>
      <c r="E176" s="203"/>
      <c r="F176" s="20" t="s">
        <v>7</v>
      </c>
      <c r="G176" s="280"/>
      <c r="H176" s="280"/>
      <c r="I176" s="281"/>
      <c r="J176" s="282"/>
      <c r="K176" s="283"/>
      <c r="L176" s="22"/>
    </row>
    <row r="177" spans="1:15" ht="16.5" customHeight="1" x14ac:dyDescent="0.25">
      <c r="A177" s="62" t="s">
        <v>1349</v>
      </c>
      <c r="B177" s="279"/>
      <c r="C177" s="98" t="s">
        <v>670</v>
      </c>
      <c r="D177" s="72" t="s">
        <v>1620</v>
      </c>
      <c r="E177" s="203"/>
      <c r="F177" s="20" t="s">
        <v>7</v>
      </c>
      <c r="G177" s="280"/>
      <c r="H177" s="280"/>
      <c r="I177" s="281"/>
      <c r="J177" s="282"/>
      <c r="K177" s="283"/>
      <c r="L177" s="22"/>
    </row>
    <row r="178" spans="1:15" ht="16.5" customHeight="1" x14ac:dyDescent="0.25">
      <c r="A178" s="62" t="s">
        <v>1704</v>
      </c>
      <c r="B178" s="62"/>
      <c r="C178" s="98" t="s">
        <v>670</v>
      </c>
      <c r="D178" s="72" t="s">
        <v>758</v>
      </c>
      <c r="E178" s="203" t="s">
        <v>43</v>
      </c>
      <c r="F178" s="20" t="s">
        <v>7</v>
      </c>
      <c r="G178" s="34"/>
      <c r="H178" s="34"/>
      <c r="I178" s="37" t="s">
        <v>1447</v>
      </c>
      <c r="J178" s="37" t="s">
        <v>1575</v>
      </c>
      <c r="K178" s="283"/>
      <c r="L178" s="22"/>
    </row>
    <row r="179" spans="1:15" ht="16.5" customHeight="1" x14ac:dyDescent="0.25">
      <c r="A179" s="62" t="s">
        <v>1705</v>
      </c>
      <c r="B179" s="62"/>
      <c r="C179" s="98" t="s">
        <v>670</v>
      </c>
      <c r="D179" s="72" t="s">
        <v>759</v>
      </c>
      <c r="E179" s="203" t="s">
        <v>1578</v>
      </c>
      <c r="F179" s="20" t="s">
        <v>7</v>
      </c>
      <c r="G179" s="34"/>
      <c r="H179" s="34"/>
      <c r="I179" s="37" t="s">
        <v>1448</v>
      </c>
      <c r="J179" s="37"/>
      <c r="K179" s="283"/>
      <c r="L179" s="22"/>
    </row>
    <row r="180" spans="1:15" ht="16.5" customHeight="1" x14ac:dyDescent="0.25">
      <c r="A180" s="345" t="s">
        <v>1706</v>
      </c>
      <c r="B180" s="62"/>
      <c r="C180" s="346" t="s">
        <v>670</v>
      </c>
      <c r="D180" s="98" t="s">
        <v>757</v>
      </c>
      <c r="E180" s="203" t="s">
        <v>1919</v>
      </c>
      <c r="F180" s="20" t="s">
        <v>7</v>
      </c>
      <c r="G180" s="34"/>
      <c r="H180" s="34"/>
      <c r="I180" s="37" t="s">
        <v>2018</v>
      </c>
      <c r="J180" s="37"/>
      <c r="K180" s="283"/>
      <c r="L180" s="22"/>
      <c r="M180" s="22"/>
      <c r="N180" s="22"/>
      <c r="O180" s="22"/>
    </row>
    <row r="181" spans="1:15" ht="16.5" customHeight="1" x14ac:dyDescent="0.25">
      <c r="A181" s="62" t="s">
        <v>1707</v>
      </c>
      <c r="B181" s="62"/>
      <c r="C181" s="98" t="s">
        <v>670</v>
      </c>
      <c r="D181" s="98" t="s">
        <v>761</v>
      </c>
      <c r="E181" s="203"/>
      <c r="F181" s="20" t="s">
        <v>7</v>
      </c>
      <c r="G181" s="34"/>
      <c r="H181" s="34"/>
      <c r="I181" s="35"/>
      <c r="J181" s="37" t="s">
        <v>1025</v>
      </c>
      <c r="K181" s="40"/>
      <c r="L181" s="22"/>
    </row>
    <row r="182" spans="1:15" ht="16.5" customHeight="1" x14ac:dyDescent="0.25">
      <c r="A182" s="62" t="s">
        <v>1651</v>
      </c>
      <c r="B182" s="62"/>
      <c r="C182" s="98" t="s">
        <v>670</v>
      </c>
      <c r="D182" s="98" t="s">
        <v>1154</v>
      </c>
      <c r="E182" s="203"/>
      <c r="F182" s="20" t="s">
        <v>7</v>
      </c>
      <c r="G182" s="34"/>
      <c r="H182" s="34"/>
      <c r="I182" s="35"/>
      <c r="J182" s="37"/>
      <c r="K182" s="40"/>
      <c r="L182" s="22"/>
    </row>
    <row r="183" spans="1:15" ht="16.5" customHeight="1" x14ac:dyDescent="0.25">
      <c r="A183" s="62" t="s">
        <v>1562</v>
      </c>
      <c r="B183" s="279"/>
      <c r="C183" s="98" t="s">
        <v>670</v>
      </c>
      <c r="D183" s="98" t="s">
        <v>1576</v>
      </c>
      <c r="E183" s="203"/>
      <c r="F183" s="20" t="s">
        <v>7</v>
      </c>
      <c r="G183" s="280"/>
      <c r="H183" s="280"/>
      <c r="I183" s="281"/>
      <c r="J183" s="282"/>
      <c r="K183" s="344" t="s">
        <v>1920</v>
      </c>
      <c r="L183" s="22"/>
    </row>
    <row r="184" spans="1:15" ht="16.5" customHeight="1" x14ac:dyDescent="0.25">
      <c r="A184" s="62" t="s">
        <v>1572</v>
      </c>
      <c r="B184" s="62"/>
      <c r="C184" s="98" t="s">
        <v>543</v>
      </c>
      <c r="D184" s="98" t="s">
        <v>762</v>
      </c>
      <c r="E184" s="203" t="s">
        <v>46</v>
      </c>
      <c r="F184" s="20" t="s">
        <v>7</v>
      </c>
      <c r="G184" s="34"/>
      <c r="H184" s="34"/>
      <c r="I184" s="35"/>
      <c r="J184" s="37" t="s">
        <v>251</v>
      </c>
      <c r="K184" s="40"/>
      <c r="L184" s="22"/>
    </row>
    <row r="185" spans="1:15" ht="16.5" customHeight="1" x14ac:dyDescent="0.25">
      <c r="A185" s="62" t="s">
        <v>1573</v>
      </c>
      <c r="B185" s="62"/>
      <c r="C185" s="98" t="s">
        <v>543</v>
      </c>
      <c r="D185" s="98" t="s">
        <v>1718</v>
      </c>
      <c r="E185" s="203" t="s">
        <v>252</v>
      </c>
      <c r="F185" s="20" t="s">
        <v>7</v>
      </c>
      <c r="G185" s="34"/>
      <c r="H185" s="34"/>
      <c r="I185" s="35"/>
      <c r="J185" s="37" t="s">
        <v>203</v>
      </c>
      <c r="K185" s="40"/>
      <c r="L185" s="22"/>
    </row>
    <row r="186" spans="1:15" ht="16.5" customHeight="1" x14ac:dyDescent="0.25">
      <c r="A186" s="62" t="s">
        <v>1708</v>
      </c>
      <c r="B186" s="279"/>
      <c r="C186" s="98" t="s">
        <v>527</v>
      </c>
      <c r="D186" s="98" t="s">
        <v>1951</v>
      </c>
      <c r="E186" s="203"/>
      <c r="F186" s="75" t="s">
        <v>0</v>
      </c>
      <c r="G186" s="280"/>
      <c r="H186" s="280"/>
      <c r="I186" s="281"/>
      <c r="J186" s="282" t="s">
        <v>1957</v>
      </c>
      <c r="K186" s="283"/>
      <c r="L186" s="22"/>
    </row>
    <row r="187" spans="1:15" ht="16.5" customHeight="1" x14ac:dyDescent="0.25">
      <c r="A187" s="62" t="s">
        <v>1709</v>
      </c>
      <c r="B187" s="62"/>
      <c r="C187" s="98" t="s">
        <v>527</v>
      </c>
      <c r="D187" s="98" t="s">
        <v>701</v>
      </c>
      <c r="E187" s="203"/>
      <c r="F187" s="20" t="s">
        <v>7</v>
      </c>
      <c r="G187" s="34"/>
      <c r="H187" s="34"/>
      <c r="I187" s="35"/>
      <c r="J187" s="63" t="s">
        <v>1021</v>
      </c>
      <c r="K187" s="40"/>
      <c r="L187" s="22"/>
    </row>
    <row r="188" spans="1:15" ht="16.5" customHeight="1" x14ac:dyDescent="0.25">
      <c r="A188" s="62" t="s">
        <v>1717</v>
      </c>
      <c r="B188" s="62"/>
      <c r="C188" s="98" t="s">
        <v>525</v>
      </c>
      <c r="D188" s="98" t="s">
        <v>703</v>
      </c>
      <c r="E188" s="203"/>
      <c r="F188" s="20" t="s">
        <v>7</v>
      </c>
      <c r="G188" s="34"/>
      <c r="H188" s="34"/>
      <c r="I188" s="35" t="s">
        <v>1205</v>
      </c>
      <c r="J188" s="37"/>
      <c r="K188" s="40"/>
      <c r="L188" s="22"/>
    </row>
    <row r="189" spans="1:15" ht="16.5" customHeight="1" x14ac:dyDescent="0.25">
      <c r="L189" s="22"/>
    </row>
    <row r="190" spans="1:15" ht="16.5" customHeight="1" x14ac:dyDescent="0.25">
      <c r="L190" s="22"/>
    </row>
    <row r="191" spans="1:15" x14ac:dyDescent="0.25">
      <c r="L191" s="22"/>
    </row>
    <row r="192" spans="1:15" x14ac:dyDescent="0.25">
      <c r="L192" s="22"/>
    </row>
    <row r="193" spans="12:12" x14ac:dyDescent="0.25">
      <c r="L193" s="22"/>
    </row>
    <row r="194" spans="12:12" x14ac:dyDescent="0.25">
      <c r="L194" s="22"/>
    </row>
    <row r="195" spans="12:12" x14ac:dyDescent="0.25">
      <c r="L195" s="22"/>
    </row>
    <row r="196" spans="12:12" x14ac:dyDescent="0.25">
      <c r="L196" s="22"/>
    </row>
    <row r="197" spans="12:12" x14ac:dyDescent="0.25">
      <c r="L197" s="22"/>
    </row>
    <row r="198" spans="12:12" x14ac:dyDescent="0.25">
      <c r="L198" s="22"/>
    </row>
    <row r="199" spans="12:12" x14ac:dyDescent="0.25">
      <c r="L199" s="22"/>
    </row>
    <row r="200" spans="12:12" x14ac:dyDescent="0.25">
      <c r="L200" s="22"/>
    </row>
    <row r="201" spans="12:12" x14ac:dyDescent="0.25">
      <c r="L201" s="22"/>
    </row>
    <row r="202" spans="12:12" x14ac:dyDescent="0.25">
      <c r="L202" s="22"/>
    </row>
    <row r="203" spans="12:12" x14ac:dyDescent="0.25">
      <c r="L203" s="22"/>
    </row>
    <row r="204" spans="12:12" x14ac:dyDescent="0.25">
      <c r="L204" s="22"/>
    </row>
    <row r="205" spans="12:12" x14ac:dyDescent="0.25">
      <c r="L205" s="22"/>
    </row>
    <row r="206" spans="12:12" x14ac:dyDescent="0.25">
      <c r="L206" s="22"/>
    </row>
    <row r="207" spans="12:12" x14ac:dyDescent="0.25">
      <c r="L207" s="22"/>
    </row>
    <row r="208" spans="12:12" x14ac:dyDescent="0.25">
      <c r="L208" s="22"/>
    </row>
    <row r="209" spans="12:12" x14ac:dyDescent="0.25">
      <c r="L209" s="22"/>
    </row>
    <row r="210" spans="12:12" x14ac:dyDescent="0.25">
      <c r="L210" s="22"/>
    </row>
    <row r="211" spans="12:12" x14ac:dyDescent="0.25">
      <c r="L211" s="22"/>
    </row>
    <row r="212" spans="12:12" x14ac:dyDescent="0.25">
      <c r="L212" s="22"/>
    </row>
    <row r="213" spans="12:12" x14ac:dyDescent="0.25">
      <c r="L213" s="22"/>
    </row>
    <row r="214" spans="12:12" x14ac:dyDescent="0.25">
      <c r="L214" s="22"/>
    </row>
    <row r="215" spans="12:12" x14ac:dyDescent="0.25">
      <c r="L215" s="22"/>
    </row>
    <row r="216" spans="12:12" x14ac:dyDescent="0.25">
      <c r="L216" s="22"/>
    </row>
    <row r="217" spans="12:12" x14ac:dyDescent="0.25">
      <c r="L217" s="22"/>
    </row>
    <row r="218" spans="12:12" x14ac:dyDescent="0.25">
      <c r="L218" s="22"/>
    </row>
    <row r="219" spans="12:12" x14ac:dyDescent="0.25">
      <c r="L219" s="22"/>
    </row>
    <row r="220" spans="12:12" x14ac:dyDescent="0.25">
      <c r="L220" s="22"/>
    </row>
    <row r="221" spans="12:12" x14ac:dyDescent="0.25">
      <c r="L221" s="22"/>
    </row>
    <row r="222" spans="12:12" x14ac:dyDescent="0.25">
      <c r="L222" s="22"/>
    </row>
    <row r="223" spans="12:12" x14ac:dyDescent="0.25">
      <c r="L223" s="22"/>
    </row>
    <row r="224" spans="12:12" x14ac:dyDescent="0.25">
      <c r="L224" s="22"/>
    </row>
    <row r="225" spans="12:12" x14ac:dyDescent="0.25">
      <c r="L225" s="22"/>
    </row>
    <row r="226" spans="12:12" x14ac:dyDescent="0.25">
      <c r="L226" s="22"/>
    </row>
    <row r="227" spans="12:12" x14ac:dyDescent="0.25">
      <c r="L227" s="22"/>
    </row>
    <row r="228" spans="12:12" x14ac:dyDescent="0.25">
      <c r="L228" s="22"/>
    </row>
    <row r="229" spans="12:12" x14ac:dyDescent="0.25">
      <c r="L229" s="22"/>
    </row>
    <row r="230" spans="12:12" x14ac:dyDescent="0.25">
      <c r="L230" s="22"/>
    </row>
    <row r="231" spans="12:12" x14ac:dyDescent="0.25">
      <c r="L231" s="22"/>
    </row>
    <row r="232" spans="12:12" x14ac:dyDescent="0.25">
      <c r="L232" s="22"/>
    </row>
    <row r="233" spans="12:12" x14ac:dyDescent="0.25">
      <c r="L233" s="22"/>
    </row>
    <row r="234" spans="12:12" x14ac:dyDescent="0.25">
      <c r="L234" s="22"/>
    </row>
    <row r="235" spans="12:12" x14ac:dyDescent="0.25">
      <c r="L235" s="22"/>
    </row>
    <row r="236" spans="12:12" x14ac:dyDescent="0.25">
      <c r="L236" s="22"/>
    </row>
    <row r="237" spans="12:12" x14ac:dyDescent="0.25">
      <c r="L237" s="22"/>
    </row>
    <row r="238" spans="12:12" x14ac:dyDescent="0.25">
      <c r="L238" s="22"/>
    </row>
    <row r="239" spans="12:12" x14ac:dyDescent="0.25">
      <c r="L239" s="22"/>
    </row>
    <row r="240" spans="12:12" x14ac:dyDescent="0.25">
      <c r="L240" s="22"/>
    </row>
    <row r="241" spans="12:12" x14ac:dyDescent="0.25">
      <c r="L241" s="22"/>
    </row>
    <row r="242" spans="12:12" x14ac:dyDescent="0.25">
      <c r="L242" s="22"/>
    </row>
    <row r="243" spans="12:12" x14ac:dyDescent="0.25">
      <c r="L243" s="22"/>
    </row>
    <row r="244" spans="12:12" x14ac:dyDescent="0.25">
      <c r="L244" s="22"/>
    </row>
    <row r="245" spans="12:12" x14ac:dyDescent="0.25">
      <c r="L245" s="22"/>
    </row>
    <row r="246" spans="12:12" x14ac:dyDescent="0.25">
      <c r="L246" s="22"/>
    </row>
    <row r="247" spans="12:12" x14ac:dyDescent="0.25">
      <c r="L247" s="22"/>
    </row>
    <row r="248" spans="12:12" x14ac:dyDescent="0.25">
      <c r="L248" s="22"/>
    </row>
    <row r="249" spans="12:12" x14ac:dyDescent="0.25">
      <c r="L249" s="22"/>
    </row>
    <row r="250" spans="12:12" x14ac:dyDescent="0.25">
      <c r="L250" s="22"/>
    </row>
    <row r="251" spans="12:12" x14ac:dyDescent="0.25">
      <c r="L251" s="22"/>
    </row>
    <row r="252" spans="12:12" x14ac:dyDescent="0.25">
      <c r="L252" s="22"/>
    </row>
    <row r="253" spans="12:12" x14ac:dyDescent="0.25">
      <c r="L253" s="22"/>
    </row>
    <row r="254" spans="12:12" x14ac:dyDescent="0.25">
      <c r="L254" s="22"/>
    </row>
    <row r="255" spans="12:12" x14ac:dyDescent="0.25">
      <c r="L255" s="22"/>
    </row>
    <row r="256" spans="12:12" x14ac:dyDescent="0.25">
      <c r="L256" s="22"/>
    </row>
    <row r="257" spans="12:12" x14ac:dyDescent="0.25">
      <c r="L257" s="22"/>
    </row>
    <row r="258" spans="12:12" x14ac:dyDescent="0.25">
      <c r="L258" s="22"/>
    </row>
    <row r="259" spans="12:12" x14ac:dyDescent="0.25">
      <c r="L259" s="22"/>
    </row>
    <row r="260" spans="12:12" x14ac:dyDescent="0.25">
      <c r="L260" s="22"/>
    </row>
    <row r="261" spans="12:12" x14ac:dyDescent="0.25">
      <c r="L261" s="22"/>
    </row>
    <row r="262" spans="12:12" x14ac:dyDescent="0.25">
      <c r="L262" s="22"/>
    </row>
    <row r="263" spans="12:12" x14ac:dyDescent="0.25">
      <c r="L263" s="22"/>
    </row>
    <row r="264" spans="12:12" x14ac:dyDescent="0.25">
      <c r="L264" s="22"/>
    </row>
    <row r="265" spans="12:12" x14ac:dyDescent="0.25">
      <c r="L265" s="22"/>
    </row>
    <row r="266" spans="12:12" x14ac:dyDescent="0.25">
      <c r="L266" s="22"/>
    </row>
    <row r="267" spans="12:12" x14ac:dyDescent="0.25">
      <c r="L267" s="22"/>
    </row>
    <row r="268" spans="12:12" x14ac:dyDescent="0.25">
      <c r="L268" s="22"/>
    </row>
    <row r="269" spans="12:12" x14ac:dyDescent="0.25">
      <c r="L269" s="22"/>
    </row>
    <row r="270" spans="12:12" x14ac:dyDescent="0.25">
      <c r="L270" s="22"/>
    </row>
    <row r="271" spans="12:12" x14ac:dyDescent="0.25">
      <c r="L271" s="22"/>
    </row>
    <row r="272" spans="12:12" x14ac:dyDescent="0.25">
      <c r="L272" s="22"/>
    </row>
    <row r="273" spans="12:12" x14ac:dyDescent="0.25">
      <c r="L273" s="22"/>
    </row>
    <row r="274" spans="12:12" x14ac:dyDescent="0.25">
      <c r="L274" s="22"/>
    </row>
    <row r="275" spans="12:12" x14ac:dyDescent="0.25">
      <c r="L275" s="22"/>
    </row>
    <row r="276" spans="12:12" x14ac:dyDescent="0.25">
      <c r="L276" s="22"/>
    </row>
    <row r="277" spans="12:12" x14ac:dyDescent="0.25">
      <c r="L277" s="22"/>
    </row>
    <row r="278" spans="12:12" x14ac:dyDescent="0.25">
      <c r="L278" s="22"/>
    </row>
    <row r="279" spans="12:12" x14ac:dyDescent="0.25">
      <c r="L279" s="22"/>
    </row>
    <row r="280" spans="12:12" x14ac:dyDescent="0.25">
      <c r="L280" s="22"/>
    </row>
    <row r="281" spans="12:12" x14ac:dyDescent="0.25">
      <c r="L281" s="22"/>
    </row>
    <row r="282" spans="12:12" x14ac:dyDescent="0.25">
      <c r="L282" s="22"/>
    </row>
    <row r="283" spans="12:12" x14ac:dyDescent="0.25">
      <c r="L283" s="22"/>
    </row>
    <row r="284" spans="12:12" x14ac:dyDescent="0.25">
      <c r="L284" s="22"/>
    </row>
    <row r="285" spans="12:12" x14ac:dyDescent="0.25">
      <c r="L285" s="22"/>
    </row>
    <row r="286" spans="12:12" x14ac:dyDescent="0.25">
      <c r="L286" s="22"/>
    </row>
    <row r="287" spans="12:12" x14ac:dyDescent="0.25">
      <c r="L287" s="22"/>
    </row>
    <row r="288" spans="12:12" x14ac:dyDescent="0.25">
      <c r="L288" s="22"/>
    </row>
    <row r="289" spans="12:12" x14ac:dyDescent="0.25">
      <c r="L289" s="22"/>
    </row>
    <row r="290" spans="12:12" x14ac:dyDescent="0.25">
      <c r="L290" s="22"/>
    </row>
    <row r="291" spans="12:12" x14ac:dyDescent="0.25">
      <c r="L291" s="22"/>
    </row>
    <row r="292" spans="12:12" x14ac:dyDescent="0.25">
      <c r="L292" s="22"/>
    </row>
    <row r="293" spans="12:12" x14ac:dyDescent="0.25">
      <c r="L293" s="22"/>
    </row>
    <row r="294" spans="12:12" x14ac:dyDescent="0.25">
      <c r="L294" s="22"/>
    </row>
    <row r="295" spans="12:12" x14ac:dyDescent="0.25">
      <c r="L295" s="22"/>
    </row>
    <row r="296" spans="12:12" x14ac:dyDescent="0.25">
      <c r="L296" s="22"/>
    </row>
    <row r="297" spans="12:12" x14ac:dyDescent="0.25">
      <c r="L297" s="22"/>
    </row>
    <row r="298" spans="12:12" x14ac:dyDescent="0.25">
      <c r="L298" s="22"/>
    </row>
    <row r="299" spans="12:12" x14ac:dyDescent="0.25">
      <c r="L299" s="22"/>
    </row>
    <row r="300" spans="12:12" x14ac:dyDescent="0.25">
      <c r="L300" s="22"/>
    </row>
    <row r="301" spans="12:12" x14ac:dyDescent="0.25">
      <c r="L301" s="22"/>
    </row>
    <row r="302" spans="12:12" x14ac:dyDescent="0.25">
      <c r="L302" s="22"/>
    </row>
    <row r="303" spans="12:12" x14ac:dyDescent="0.25">
      <c r="L303" s="22"/>
    </row>
    <row r="304" spans="12:12" x14ac:dyDescent="0.25">
      <c r="L304" s="22"/>
    </row>
    <row r="305" spans="12:12" x14ac:dyDescent="0.25">
      <c r="L305" s="22"/>
    </row>
    <row r="306" spans="12:12" x14ac:dyDescent="0.25">
      <c r="L306" s="22"/>
    </row>
    <row r="307" spans="12:12" x14ac:dyDescent="0.25">
      <c r="L307" s="22"/>
    </row>
    <row r="308" spans="12:12" x14ac:dyDescent="0.25">
      <c r="L308" s="22"/>
    </row>
    <row r="309" spans="12:12" x14ac:dyDescent="0.25">
      <c r="L309" s="22"/>
    </row>
    <row r="310" spans="12:12" x14ac:dyDescent="0.25">
      <c r="L310" s="22"/>
    </row>
    <row r="311" spans="12:12" x14ac:dyDescent="0.25">
      <c r="L311" s="22"/>
    </row>
    <row r="312" spans="12:12" x14ac:dyDescent="0.25">
      <c r="L312" s="22"/>
    </row>
    <row r="313" spans="12:12" x14ac:dyDescent="0.25">
      <c r="L313" s="22"/>
    </row>
    <row r="314" spans="12:12" x14ac:dyDescent="0.25">
      <c r="L314" s="22"/>
    </row>
    <row r="315" spans="12:12" x14ac:dyDescent="0.25">
      <c r="L315" s="22"/>
    </row>
    <row r="316" spans="12:12" x14ac:dyDescent="0.25">
      <c r="L316" s="22"/>
    </row>
    <row r="317" spans="12:12" x14ac:dyDescent="0.25">
      <c r="L317" s="22"/>
    </row>
    <row r="318" spans="12:12" x14ac:dyDescent="0.25">
      <c r="L318" s="22"/>
    </row>
    <row r="319" spans="12:12" x14ac:dyDescent="0.25">
      <c r="L319" s="22"/>
    </row>
    <row r="320" spans="12:12" x14ac:dyDescent="0.25">
      <c r="L320" s="22"/>
    </row>
    <row r="321" spans="12:12" x14ac:dyDescent="0.25">
      <c r="L321" s="22"/>
    </row>
    <row r="322" spans="12:12" x14ac:dyDescent="0.25">
      <c r="L322" s="22"/>
    </row>
    <row r="323" spans="12:12" x14ac:dyDescent="0.25">
      <c r="L323" s="22"/>
    </row>
    <row r="324" spans="12:12" x14ac:dyDescent="0.25">
      <c r="L324" s="22"/>
    </row>
    <row r="325" spans="12:12" x14ac:dyDescent="0.25">
      <c r="L325" s="22"/>
    </row>
    <row r="326" spans="12:12" x14ac:dyDescent="0.25">
      <c r="L326" s="22"/>
    </row>
    <row r="327" spans="12:12" x14ac:dyDescent="0.25">
      <c r="L327" s="22"/>
    </row>
    <row r="328" spans="12:12" x14ac:dyDescent="0.25">
      <c r="L328" s="22"/>
    </row>
    <row r="329" spans="12:12" x14ac:dyDescent="0.25">
      <c r="L329" s="22"/>
    </row>
    <row r="330" spans="12:12" x14ac:dyDescent="0.25">
      <c r="L330" s="22"/>
    </row>
    <row r="331" spans="12:12" x14ac:dyDescent="0.25">
      <c r="L331" s="22"/>
    </row>
    <row r="332" spans="12:12" x14ac:dyDescent="0.25">
      <c r="L332" s="22"/>
    </row>
    <row r="333" spans="12:12" x14ac:dyDescent="0.25">
      <c r="L333" s="22"/>
    </row>
    <row r="334" spans="12:12" x14ac:dyDescent="0.25">
      <c r="L334" s="22"/>
    </row>
    <row r="335" spans="12:12" x14ac:dyDescent="0.25">
      <c r="L335" s="22"/>
    </row>
  </sheetData>
  <mergeCells count="13">
    <mergeCell ref="J126:J129"/>
    <mergeCell ref="K10:K11"/>
    <mergeCell ref="D1:D8"/>
    <mergeCell ref="E1:E8"/>
    <mergeCell ref="J68:J74"/>
    <mergeCell ref="J118:J121"/>
    <mergeCell ref="J157:J161"/>
    <mergeCell ref="J152:J156"/>
    <mergeCell ref="K172:K174"/>
    <mergeCell ref="J130:J133"/>
    <mergeCell ref="J134:J137"/>
    <mergeCell ref="J138:J141"/>
    <mergeCell ref="J142:J145"/>
  </mergeCells>
  <phoneticPr fontId="34" type="noConversion"/>
  <hyperlinks>
    <hyperlink ref="D37" r:id="rId1" display="Compare-LCM_70_Digits_SN_From@SFC_And@EEPROM" xr:uid="{00000000-0004-0000-0300-000000000000}"/>
    <hyperlink ref="D152" r:id="rId2" xr:uid="{00000000-0004-0000-0300-000001000000}"/>
    <hyperlink ref="D158" r:id="rId3" xr:uid="{00000000-0004-0000-0300-000002000000}"/>
    <hyperlink ref="D159" r:id="rId4" xr:uid="{00000000-0004-0000-0300-000003000000}"/>
    <hyperlink ref="D160" r:id="rId5" xr:uid="{00000000-0004-0000-0300-000004000000}"/>
    <hyperlink ref="D161" r:id="rId6" xr:uid="{00000000-0004-0000-0300-000005000000}"/>
    <hyperlink ref="D180" r:id="rId7" xr:uid="{00000000-0004-0000-0300-000006000000}"/>
    <hyperlink ref="D178" r:id="rId8" xr:uid="{00000000-0004-0000-0300-000007000000}"/>
    <hyperlink ref="D179" r:id="rId9" xr:uid="{00000000-0004-0000-0300-000008000000}"/>
    <hyperlink ref="D153" r:id="rId10" xr:uid="{00000000-0004-0000-0300-000009000000}"/>
    <hyperlink ref="D154" r:id="rId11" xr:uid="{00000000-0004-0000-0300-00000A000000}"/>
    <hyperlink ref="D155" r:id="rId12" xr:uid="{00000000-0004-0000-0300-00000B000000}"/>
    <hyperlink ref="D156" r:id="rId13" xr:uid="{00000000-0004-0000-0300-00000C000000}"/>
    <hyperlink ref="D148" r:id="rId14" xr:uid="{00000000-0004-0000-0300-00000D000000}"/>
    <hyperlink ref="D149" r:id="rId15" xr:uid="{00000000-0004-0000-0300-00000E000000}"/>
    <hyperlink ref="D117" r:id="rId16" xr:uid="{00000000-0004-0000-0300-00000F000000}"/>
    <hyperlink ref="D122" r:id="rId17" xr:uid="{00000000-0004-0000-0300-000010000000}"/>
    <hyperlink ref="D123" r:id="rId18" xr:uid="{00000000-0004-0000-0300-000011000000}"/>
    <hyperlink ref="D125" r:id="rId19" xr:uid="{00000000-0004-0000-0300-000012000000}"/>
    <hyperlink ref="D115" r:id="rId20" xr:uid="{00000000-0004-0000-0300-000013000000}"/>
    <hyperlink ref="D114" r:id="rId21" display="Device_ID@ALS1_FH_Right" xr:uid="{00000000-0004-0000-0300-000014000000}"/>
    <hyperlink ref="D169" r:id="rId22" xr:uid="{00000000-0004-0000-0300-000015000000}"/>
    <hyperlink ref="D174" r:id="rId23" display="Force_Sensor_Value2@Power_Button" xr:uid="{00000000-0004-0000-0300-000016000000}"/>
    <hyperlink ref="D172" r:id="rId24" xr:uid="{00000000-0004-0000-0300-000017000000}"/>
    <hyperlink ref="D173" r:id="rId25" display="Force_Sensor_Value2@Volume_UP" xr:uid="{00000000-0004-0000-0300-000018000000}"/>
    <hyperlink ref="D177" r:id="rId26" xr:uid="{00000000-0004-0000-0300-000019000000}"/>
    <hyperlink ref="D175" r:id="rId27" xr:uid="{00000000-0004-0000-0300-00001A000000}"/>
    <hyperlink ref="D176" r:id="rId28" xr:uid="{00000000-0004-0000-0300-00001B000000}"/>
  </hyperlinks>
  <pageMargins left="0.69930555555555596" right="0.69930555555555596" top="0.75" bottom="0.75" header="0.3" footer="0.3"/>
  <pageSetup orientation="portrait" r:id="rId2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K198"/>
  <sheetViews>
    <sheetView topLeftCell="A16" workbookViewId="0">
      <selection activeCell="F15" sqref="F15"/>
    </sheetView>
  </sheetViews>
  <sheetFormatPr defaultColWidth="8.625" defaultRowHeight="15.75" x14ac:dyDescent="0.25"/>
  <cols>
    <col min="1" max="2" width="9.375" style="1" customWidth="1"/>
    <col min="3" max="3" width="13.625" style="1" customWidth="1"/>
    <col min="4" max="4" width="44.375" style="1" customWidth="1"/>
    <col min="5" max="5" width="16.5" style="10"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7" customFormat="1" ht="15.75" customHeight="1" x14ac:dyDescent="0.25">
      <c r="A1" s="25"/>
      <c r="B1" s="25"/>
      <c r="C1" s="25"/>
      <c r="D1" s="450" t="s">
        <v>893</v>
      </c>
      <c r="E1" s="451"/>
      <c r="F1" s="26"/>
      <c r="G1" s="74" t="s">
        <v>172</v>
      </c>
      <c r="H1" s="25"/>
      <c r="I1" s="25"/>
      <c r="J1" s="25"/>
    </row>
    <row r="2" spans="1:10" s="27" customFormat="1" x14ac:dyDescent="0.25">
      <c r="A2" s="25"/>
      <c r="B2" s="25"/>
      <c r="C2" s="25"/>
      <c r="D2" s="451"/>
      <c r="E2" s="451"/>
      <c r="F2" s="75" t="s">
        <v>0</v>
      </c>
      <c r="G2" s="76">
        <f>COUNTIF(F13:F200,"Not POR")</f>
        <v>1</v>
      </c>
      <c r="H2" s="25"/>
      <c r="I2" s="25"/>
      <c r="J2" s="25"/>
    </row>
    <row r="3" spans="1:10" s="27" customFormat="1" x14ac:dyDescent="0.25">
      <c r="A3" s="25"/>
      <c r="B3" s="25"/>
      <c r="C3" s="25"/>
      <c r="D3" s="451"/>
      <c r="E3" s="451"/>
      <c r="F3" s="77" t="s">
        <v>48</v>
      </c>
      <c r="G3" s="76">
        <f>COUNTIF(F13:F193,"CHN validation")</f>
        <v>0</v>
      </c>
      <c r="H3" s="25"/>
      <c r="I3" s="25"/>
      <c r="J3" s="25"/>
    </row>
    <row r="4" spans="1:10" s="27" customFormat="1" x14ac:dyDescent="0.25">
      <c r="A4" s="25"/>
      <c r="B4" s="25"/>
      <c r="C4" s="25"/>
      <c r="D4" s="451"/>
      <c r="E4" s="451"/>
      <c r="F4" s="78" t="s">
        <v>173</v>
      </c>
      <c r="G4" s="76">
        <f>COUNTIF(F14:F194,"New Item")</f>
        <v>0</v>
      </c>
      <c r="H4" s="25"/>
      <c r="I4" s="25"/>
      <c r="J4" s="25"/>
    </row>
    <row r="5" spans="1:10" s="27" customFormat="1" x14ac:dyDescent="0.25">
      <c r="A5" s="25"/>
      <c r="B5" s="25"/>
      <c r="C5" s="25"/>
      <c r="D5" s="451"/>
      <c r="E5" s="451"/>
      <c r="F5" s="79" t="s">
        <v>50</v>
      </c>
      <c r="G5" s="76">
        <f>COUNTIF(F14:F195,"Pending update")</f>
        <v>0</v>
      </c>
      <c r="H5" s="25"/>
      <c r="I5" s="25"/>
      <c r="J5" s="25"/>
    </row>
    <row r="6" spans="1:10" s="27" customFormat="1" x14ac:dyDescent="0.25">
      <c r="A6" s="25"/>
      <c r="B6" s="25"/>
      <c r="C6" s="25"/>
      <c r="D6" s="451"/>
      <c r="E6" s="451"/>
      <c r="F6" s="80" t="s">
        <v>1</v>
      </c>
      <c r="G6" s="76">
        <f>COUNTIF(F14:F196,"Modified")</f>
        <v>1</v>
      </c>
      <c r="H6" s="25"/>
      <c r="I6" s="25"/>
      <c r="J6" s="25"/>
    </row>
    <row r="7" spans="1:10" s="27" customFormat="1" x14ac:dyDescent="0.25">
      <c r="A7" s="25"/>
      <c r="B7" s="25"/>
      <c r="C7" s="25"/>
      <c r="D7" s="451"/>
      <c r="E7" s="451"/>
      <c r="F7" s="81" t="s">
        <v>174</v>
      </c>
      <c r="G7" s="76">
        <f>COUNTIF(F10:F200,"Ready")</f>
        <v>181</v>
      </c>
      <c r="H7" s="25"/>
      <c r="I7" s="25"/>
      <c r="J7" s="25"/>
    </row>
    <row r="8" spans="1:10" s="27" customFormat="1" ht="16.5" thickBot="1" x14ac:dyDescent="0.3">
      <c r="A8" s="25"/>
      <c r="B8" s="25"/>
      <c r="C8" s="25"/>
      <c r="D8" s="452"/>
      <c r="E8" s="452"/>
      <c r="F8" s="82" t="s">
        <v>2</v>
      </c>
      <c r="G8" s="76">
        <f>COUNTIF(F12:F198,"Not ready")</f>
        <v>0</v>
      </c>
      <c r="H8" s="25"/>
      <c r="I8" s="25"/>
      <c r="J8" s="25"/>
    </row>
    <row r="9" spans="1:10" s="27" customFormat="1" ht="39.950000000000003" customHeight="1" x14ac:dyDescent="0.25">
      <c r="A9" s="28" t="s">
        <v>52</v>
      </c>
      <c r="B9" s="147" t="s">
        <v>465</v>
      </c>
      <c r="C9" s="4" t="s">
        <v>521</v>
      </c>
      <c r="D9" s="4" t="s">
        <v>522</v>
      </c>
      <c r="E9" s="30" t="s">
        <v>896</v>
      </c>
      <c r="F9" s="83" t="s">
        <v>3</v>
      </c>
      <c r="G9" s="31" t="s">
        <v>175</v>
      </c>
      <c r="H9" s="29" t="s">
        <v>4</v>
      </c>
      <c r="I9" s="29" t="s">
        <v>5</v>
      </c>
      <c r="J9" s="29" t="s">
        <v>176</v>
      </c>
    </row>
    <row r="10" spans="1:10" s="27" customFormat="1" ht="16.5" customHeight="1" x14ac:dyDescent="0.25">
      <c r="A10" s="84">
        <v>1</v>
      </c>
      <c r="B10" s="84"/>
      <c r="C10" s="72" t="s">
        <v>524</v>
      </c>
      <c r="D10" s="193" t="s">
        <v>911</v>
      </c>
      <c r="E10" s="84"/>
      <c r="F10" s="81" t="s">
        <v>7</v>
      </c>
      <c r="G10" s="85"/>
      <c r="H10" s="85"/>
      <c r="I10" s="87"/>
      <c r="J10" s="413" t="s">
        <v>1907</v>
      </c>
    </row>
    <row r="11" spans="1:10" s="27" customFormat="1" ht="16.5" customHeight="1" x14ac:dyDescent="0.25">
      <c r="A11" s="84">
        <v>2</v>
      </c>
      <c r="B11" s="84"/>
      <c r="C11" s="72" t="s">
        <v>524</v>
      </c>
      <c r="D11" s="193" t="s">
        <v>529</v>
      </c>
      <c r="E11" s="84"/>
      <c r="F11" s="81" t="s">
        <v>7</v>
      </c>
      <c r="G11" s="85"/>
      <c r="H11" s="85"/>
      <c r="I11" s="87"/>
      <c r="J11" s="414"/>
    </row>
    <row r="12" spans="1:10" s="27" customFormat="1" ht="16.5" customHeight="1" x14ac:dyDescent="0.25">
      <c r="A12" s="84">
        <v>3</v>
      </c>
      <c r="B12" s="84"/>
      <c r="C12" s="72" t="s">
        <v>524</v>
      </c>
      <c r="D12" s="193" t="s">
        <v>531</v>
      </c>
      <c r="E12" s="84"/>
      <c r="F12" s="81" t="s">
        <v>7</v>
      </c>
      <c r="G12" s="85"/>
      <c r="H12" s="85"/>
      <c r="I12" s="87"/>
      <c r="J12" s="87"/>
    </row>
    <row r="13" spans="1:10" s="27" customFormat="1" ht="16.5" customHeight="1" x14ac:dyDescent="0.25">
      <c r="A13" s="84">
        <v>4</v>
      </c>
      <c r="B13" s="84"/>
      <c r="C13" s="72" t="s">
        <v>539</v>
      </c>
      <c r="D13" s="193" t="s">
        <v>540</v>
      </c>
      <c r="E13" s="84"/>
      <c r="F13" s="81" t="s">
        <v>7</v>
      </c>
      <c r="G13" s="85"/>
      <c r="H13" s="85"/>
      <c r="I13" s="86" t="s">
        <v>1327</v>
      </c>
      <c r="J13" s="86"/>
    </row>
    <row r="14" spans="1:10" s="27" customFormat="1" ht="16.5" customHeight="1" x14ac:dyDescent="0.25">
      <c r="A14" s="84">
        <v>5</v>
      </c>
      <c r="B14" s="84"/>
      <c r="C14" s="72" t="s">
        <v>539</v>
      </c>
      <c r="D14" s="193" t="s">
        <v>541</v>
      </c>
      <c r="E14" s="84"/>
      <c r="F14" s="81" t="s">
        <v>7</v>
      </c>
      <c r="G14" s="85"/>
      <c r="H14" s="84" t="s">
        <v>177</v>
      </c>
      <c r="I14" s="86" t="s">
        <v>1160</v>
      </c>
      <c r="J14" s="86"/>
    </row>
    <row r="15" spans="1:10" s="27" customFormat="1" ht="16.5" customHeight="1" x14ac:dyDescent="0.25">
      <c r="A15" s="84">
        <v>6</v>
      </c>
      <c r="B15" s="84"/>
      <c r="C15" s="72" t="s">
        <v>539</v>
      </c>
      <c r="D15" s="193" t="s">
        <v>542</v>
      </c>
      <c r="E15" s="84"/>
      <c r="F15" s="81" t="s">
        <v>7</v>
      </c>
      <c r="G15" s="85"/>
      <c r="H15" s="84"/>
      <c r="I15" s="87"/>
      <c r="J15" s="87"/>
    </row>
    <row r="16" spans="1:10" s="33" customFormat="1" ht="16.5" customHeight="1" x14ac:dyDescent="0.25">
      <c r="A16" s="84">
        <v>7</v>
      </c>
      <c r="B16" s="84"/>
      <c r="C16" s="72" t="s">
        <v>539</v>
      </c>
      <c r="D16" s="193" t="s">
        <v>546</v>
      </c>
      <c r="E16" s="58"/>
      <c r="F16" s="81" t="s">
        <v>7</v>
      </c>
      <c r="G16" s="57"/>
      <c r="H16" s="58"/>
      <c r="I16" s="88" t="s">
        <v>1161</v>
      </c>
      <c r="J16" s="130"/>
    </row>
    <row r="17" spans="1:11" s="27" customFormat="1" ht="16.5" customHeight="1" x14ac:dyDescent="0.25">
      <c r="A17" s="84">
        <v>8</v>
      </c>
      <c r="B17" s="84"/>
      <c r="C17" s="72" t="s">
        <v>543</v>
      </c>
      <c r="D17" s="193" t="s">
        <v>706</v>
      </c>
      <c r="E17" s="84" t="s">
        <v>46</v>
      </c>
      <c r="F17" s="81" t="s">
        <v>7</v>
      </c>
      <c r="G17" s="85"/>
      <c r="H17" s="84"/>
      <c r="I17" s="86" t="s">
        <v>286</v>
      </c>
      <c r="J17" s="86"/>
    </row>
    <row r="18" spans="1:11" s="27" customFormat="1" ht="16.5" customHeight="1" x14ac:dyDescent="0.25">
      <c r="A18" s="84">
        <v>9</v>
      </c>
      <c r="B18" s="84"/>
      <c r="C18" s="72" t="s">
        <v>543</v>
      </c>
      <c r="D18" s="193" t="s">
        <v>707</v>
      </c>
      <c r="E18" s="84" t="s">
        <v>10</v>
      </c>
      <c r="F18" s="81" t="s">
        <v>7</v>
      </c>
      <c r="G18" s="85"/>
      <c r="H18" s="84"/>
      <c r="I18" s="86" t="s">
        <v>178</v>
      </c>
      <c r="J18" s="86"/>
    </row>
    <row r="19" spans="1:11" s="27" customFormat="1" ht="16.5" customHeight="1" x14ac:dyDescent="0.25">
      <c r="A19" s="84">
        <v>10</v>
      </c>
      <c r="B19" s="84"/>
      <c r="C19" s="98" t="s">
        <v>543</v>
      </c>
      <c r="D19" s="98" t="s">
        <v>765</v>
      </c>
      <c r="E19" s="84"/>
      <c r="F19" s="81" t="s">
        <v>7</v>
      </c>
      <c r="G19" s="85"/>
      <c r="H19" s="84"/>
      <c r="I19" s="188" t="s">
        <v>519</v>
      </c>
      <c r="J19" s="86"/>
    </row>
    <row r="20" spans="1:11" ht="16.5" customHeight="1" x14ac:dyDescent="0.25">
      <c r="A20" s="84">
        <v>11</v>
      </c>
      <c r="B20" s="291"/>
      <c r="C20" s="72" t="s">
        <v>543</v>
      </c>
      <c r="D20" s="285" t="s">
        <v>1598</v>
      </c>
      <c r="E20" s="365" t="s">
        <v>2007</v>
      </c>
      <c r="F20" s="81" t="s">
        <v>7</v>
      </c>
      <c r="G20" s="291"/>
      <c r="H20" s="292"/>
      <c r="I20" s="293" t="s">
        <v>1601</v>
      </c>
      <c r="J20" s="294" t="s">
        <v>1602</v>
      </c>
      <c r="K20" s="27"/>
    </row>
    <row r="21" spans="1:11" s="27" customFormat="1" ht="16.5" customHeight="1" x14ac:dyDescent="0.25">
      <c r="A21" s="84">
        <v>12</v>
      </c>
      <c r="B21" s="84"/>
      <c r="C21" s="72" t="s">
        <v>543</v>
      </c>
      <c r="D21" s="72" t="s">
        <v>549</v>
      </c>
      <c r="E21" s="363" t="s">
        <v>2005</v>
      </c>
      <c r="F21" s="81" t="s">
        <v>7</v>
      </c>
      <c r="G21" s="85"/>
      <c r="H21" s="84"/>
      <c r="I21" s="86" t="s">
        <v>1162</v>
      </c>
      <c r="J21" s="86"/>
    </row>
    <row r="22" spans="1:11" s="27" customFormat="1" ht="16.5" customHeight="1" x14ac:dyDescent="0.25">
      <c r="A22" s="84">
        <v>13</v>
      </c>
      <c r="B22" s="84"/>
      <c r="C22" s="72" t="s">
        <v>543</v>
      </c>
      <c r="D22" s="193" t="s">
        <v>550</v>
      </c>
      <c r="E22" s="84"/>
      <c r="F22" s="81" t="s">
        <v>7</v>
      </c>
      <c r="G22" s="85"/>
      <c r="H22" s="84"/>
      <c r="I22" s="456" t="s">
        <v>340</v>
      </c>
      <c r="J22" s="86"/>
    </row>
    <row r="23" spans="1:11" s="27" customFormat="1" ht="16.5" customHeight="1" x14ac:dyDescent="0.25">
      <c r="A23" s="84">
        <v>14</v>
      </c>
      <c r="B23" s="84"/>
      <c r="C23" s="72" t="s">
        <v>543</v>
      </c>
      <c r="D23" s="193" t="s">
        <v>551</v>
      </c>
      <c r="E23" s="84"/>
      <c r="F23" s="81" t="s">
        <v>7</v>
      </c>
      <c r="G23" s="85"/>
      <c r="H23" s="84"/>
      <c r="I23" s="457"/>
      <c r="J23" s="86"/>
    </row>
    <row r="24" spans="1:11" s="27" customFormat="1" ht="16.5" customHeight="1" x14ac:dyDescent="0.25">
      <c r="A24" s="84">
        <v>15</v>
      </c>
      <c r="B24" s="84"/>
      <c r="C24" s="72" t="s">
        <v>543</v>
      </c>
      <c r="D24" s="193" t="s">
        <v>552</v>
      </c>
      <c r="E24" s="84"/>
      <c r="F24" s="81" t="s">
        <v>7</v>
      </c>
      <c r="G24" s="85"/>
      <c r="H24" s="84"/>
      <c r="I24" s="457"/>
      <c r="J24" s="86"/>
    </row>
    <row r="25" spans="1:11" s="27" customFormat="1" ht="16.5" customHeight="1" x14ac:dyDescent="0.25">
      <c r="A25" s="84">
        <v>16</v>
      </c>
      <c r="B25" s="84"/>
      <c r="C25" s="72" t="s">
        <v>543</v>
      </c>
      <c r="D25" s="193" t="s">
        <v>766</v>
      </c>
      <c r="E25" s="84"/>
      <c r="F25" s="81" t="s">
        <v>7</v>
      </c>
      <c r="G25" s="85"/>
      <c r="H25" s="84"/>
      <c r="I25" s="457"/>
      <c r="J25" s="86"/>
    </row>
    <row r="26" spans="1:11" s="27" customFormat="1" ht="16.5" customHeight="1" x14ac:dyDescent="0.25">
      <c r="A26" s="84">
        <v>17</v>
      </c>
      <c r="B26" s="84"/>
      <c r="C26" s="72" t="s">
        <v>543</v>
      </c>
      <c r="D26" s="193" t="s">
        <v>554</v>
      </c>
      <c r="E26" s="84"/>
      <c r="F26" s="81" t="s">
        <v>7</v>
      </c>
      <c r="G26" s="85"/>
      <c r="H26" s="84"/>
      <c r="I26" s="458"/>
      <c r="J26" s="86"/>
    </row>
    <row r="27" spans="1:11" s="27" customFormat="1" ht="16.5" customHeight="1" x14ac:dyDescent="0.25">
      <c r="A27" s="84">
        <v>18</v>
      </c>
      <c r="B27" s="84"/>
      <c r="C27" s="72" t="s">
        <v>523</v>
      </c>
      <c r="D27" s="310" t="s">
        <v>1701</v>
      </c>
      <c r="E27" s="84"/>
      <c r="F27" s="81" t="s">
        <v>7</v>
      </c>
      <c r="G27" s="85"/>
      <c r="H27" s="84"/>
      <c r="I27" s="87"/>
      <c r="J27" s="131"/>
    </row>
    <row r="28" spans="1:11" s="27" customFormat="1" ht="16.5" customHeight="1" x14ac:dyDescent="0.25">
      <c r="A28" s="84">
        <v>19</v>
      </c>
      <c r="B28" s="84"/>
      <c r="C28" s="72" t="s">
        <v>523</v>
      </c>
      <c r="D28" s="310" t="s">
        <v>1700</v>
      </c>
      <c r="E28" s="84"/>
      <c r="F28" s="118" t="s">
        <v>262</v>
      </c>
      <c r="G28" s="89" t="s">
        <v>29</v>
      </c>
      <c r="H28" s="84"/>
      <c r="I28" s="87" t="s">
        <v>1702</v>
      </c>
      <c r="J28" s="131"/>
    </row>
    <row r="29" spans="1:11" s="27" customFormat="1" ht="16.5" customHeight="1" x14ac:dyDescent="0.25">
      <c r="A29" s="84">
        <v>20</v>
      </c>
      <c r="B29" s="84"/>
      <c r="C29" s="72" t="s">
        <v>523</v>
      </c>
      <c r="D29" s="342" t="s">
        <v>1698</v>
      </c>
      <c r="E29" s="84"/>
      <c r="F29" s="81" t="s">
        <v>7</v>
      </c>
      <c r="G29" s="89" t="s">
        <v>30</v>
      </c>
      <c r="H29" s="84"/>
      <c r="I29" s="87" t="s">
        <v>32</v>
      </c>
      <c r="J29" s="131"/>
    </row>
    <row r="30" spans="1:11" s="27" customFormat="1" ht="16.5" customHeight="1" x14ac:dyDescent="0.25">
      <c r="A30" s="84">
        <v>21</v>
      </c>
      <c r="B30" s="312"/>
      <c r="C30" s="285" t="s">
        <v>1720</v>
      </c>
      <c r="D30" s="288" t="s">
        <v>1721</v>
      </c>
      <c r="E30" s="312"/>
      <c r="F30" s="81" t="s">
        <v>7</v>
      </c>
      <c r="G30" s="313"/>
      <c r="H30" s="312"/>
      <c r="I30" s="314" t="s">
        <v>1913</v>
      </c>
      <c r="J30" s="315" t="s">
        <v>1914</v>
      </c>
    </row>
    <row r="31" spans="1:11" s="27" customFormat="1" ht="16.5" customHeight="1" x14ac:dyDescent="0.25">
      <c r="A31" s="84">
        <v>22</v>
      </c>
      <c r="B31" s="84"/>
      <c r="C31" s="72" t="s">
        <v>767</v>
      </c>
      <c r="D31" s="193" t="s">
        <v>768</v>
      </c>
      <c r="E31" s="84"/>
      <c r="F31" s="81" t="s">
        <v>7</v>
      </c>
      <c r="G31" s="89"/>
      <c r="H31" s="84"/>
      <c r="I31" s="87" t="s">
        <v>1455</v>
      </c>
      <c r="J31" s="131" t="s">
        <v>381</v>
      </c>
    </row>
    <row r="32" spans="1:11" s="27" customFormat="1" ht="16.5" customHeight="1" x14ac:dyDescent="0.25">
      <c r="A32" s="84">
        <v>23</v>
      </c>
      <c r="B32" s="84"/>
      <c r="C32" s="72" t="s">
        <v>767</v>
      </c>
      <c r="D32" s="193" t="s">
        <v>769</v>
      </c>
      <c r="E32" s="84"/>
      <c r="F32" s="81" t="s">
        <v>7</v>
      </c>
      <c r="G32" s="89"/>
      <c r="H32" s="84"/>
      <c r="I32" s="87"/>
      <c r="J32" s="131"/>
    </row>
    <row r="33" spans="1:10" s="27" customFormat="1" ht="16.5" customHeight="1" x14ac:dyDescent="0.25">
      <c r="A33" s="84">
        <v>24</v>
      </c>
      <c r="B33" s="84"/>
      <c r="C33" s="72" t="s">
        <v>767</v>
      </c>
      <c r="D33" s="193" t="s">
        <v>770</v>
      </c>
      <c r="E33" s="84" t="s">
        <v>411</v>
      </c>
      <c r="F33" s="81" t="s">
        <v>7</v>
      </c>
      <c r="G33" s="84"/>
      <c r="H33" s="84"/>
      <c r="I33" s="456" t="s">
        <v>1456</v>
      </c>
      <c r="J33" s="131"/>
    </row>
    <row r="34" spans="1:10" s="27" customFormat="1" ht="16.5" customHeight="1" x14ac:dyDescent="0.25">
      <c r="A34" s="84">
        <v>25</v>
      </c>
      <c r="B34" s="84"/>
      <c r="C34" s="72" t="s">
        <v>767</v>
      </c>
      <c r="D34" s="193" t="s">
        <v>771</v>
      </c>
      <c r="E34" s="84" t="s">
        <v>412</v>
      </c>
      <c r="F34" s="81" t="s">
        <v>7</v>
      </c>
      <c r="G34" s="84"/>
      <c r="H34" s="84"/>
      <c r="I34" s="457"/>
      <c r="J34" s="131"/>
    </row>
    <row r="35" spans="1:10" s="27" customFormat="1" ht="16.5" customHeight="1" x14ac:dyDescent="0.25">
      <c r="A35" s="84">
        <v>26</v>
      </c>
      <c r="B35" s="84"/>
      <c r="C35" s="72" t="s">
        <v>767</v>
      </c>
      <c r="D35" s="193" t="s">
        <v>772</v>
      </c>
      <c r="E35" s="84" t="s">
        <v>413</v>
      </c>
      <c r="F35" s="81" t="s">
        <v>7</v>
      </c>
      <c r="G35" s="84"/>
      <c r="H35" s="84"/>
      <c r="I35" s="457"/>
      <c r="J35" s="131"/>
    </row>
    <row r="36" spans="1:10" s="27" customFormat="1" ht="16.5" customHeight="1" x14ac:dyDescent="0.25">
      <c r="A36" s="84">
        <v>27</v>
      </c>
      <c r="B36" s="84"/>
      <c r="C36" s="72" t="s">
        <v>767</v>
      </c>
      <c r="D36" s="193" t="s">
        <v>773</v>
      </c>
      <c r="E36" s="84" t="s">
        <v>414</v>
      </c>
      <c r="F36" s="81" t="s">
        <v>7</v>
      </c>
      <c r="G36" s="84"/>
      <c r="H36" s="84"/>
      <c r="I36" s="457"/>
      <c r="J36" s="131"/>
    </row>
    <row r="37" spans="1:10" s="27" customFormat="1" ht="16.5" customHeight="1" x14ac:dyDescent="0.25">
      <c r="A37" s="84">
        <v>28</v>
      </c>
      <c r="B37" s="84"/>
      <c r="C37" s="72" t="s">
        <v>767</v>
      </c>
      <c r="D37" s="193" t="s">
        <v>774</v>
      </c>
      <c r="E37" s="84" t="s">
        <v>415</v>
      </c>
      <c r="F37" s="81" t="s">
        <v>7</v>
      </c>
      <c r="G37" s="84"/>
      <c r="H37" s="84"/>
      <c r="I37" s="457"/>
      <c r="J37" s="131"/>
    </row>
    <row r="38" spans="1:10" s="27" customFormat="1" ht="16.5" customHeight="1" x14ac:dyDescent="0.25">
      <c r="A38" s="84">
        <v>29</v>
      </c>
      <c r="B38" s="84"/>
      <c r="C38" s="72" t="s">
        <v>767</v>
      </c>
      <c r="D38" s="193" t="s">
        <v>775</v>
      </c>
      <c r="E38" s="84" t="s">
        <v>416</v>
      </c>
      <c r="F38" s="81" t="s">
        <v>7</v>
      </c>
      <c r="G38" s="84"/>
      <c r="H38" s="84"/>
      <c r="I38" s="457"/>
      <c r="J38" s="131"/>
    </row>
    <row r="39" spans="1:10" s="27" customFormat="1" ht="16.5" customHeight="1" x14ac:dyDescent="0.25">
      <c r="A39" s="84">
        <v>30</v>
      </c>
      <c r="B39" s="84"/>
      <c r="C39" s="72" t="s">
        <v>767</v>
      </c>
      <c r="D39" s="193" t="s">
        <v>776</v>
      </c>
      <c r="E39" s="84" t="s">
        <v>417</v>
      </c>
      <c r="F39" s="81" t="s">
        <v>7</v>
      </c>
      <c r="G39" s="84"/>
      <c r="H39" s="84"/>
      <c r="I39" s="457"/>
      <c r="J39" s="131"/>
    </row>
    <row r="40" spans="1:10" s="27" customFormat="1" ht="16.5" customHeight="1" x14ac:dyDescent="0.25">
      <c r="A40" s="84">
        <v>31</v>
      </c>
      <c r="B40" s="84"/>
      <c r="C40" s="72" t="s">
        <v>767</v>
      </c>
      <c r="D40" s="193" t="s">
        <v>777</v>
      </c>
      <c r="E40" s="84" t="s">
        <v>416</v>
      </c>
      <c r="F40" s="81" t="s">
        <v>7</v>
      </c>
      <c r="G40" s="84"/>
      <c r="H40" s="84"/>
      <c r="I40" s="457"/>
      <c r="J40" s="131"/>
    </row>
    <row r="41" spans="1:10" s="27" customFormat="1" ht="16.5" customHeight="1" x14ac:dyDescent="0.25">
      <c r="A41" s="84">
        <v>32</v>
      </c>
      <c r="B41" s="84"/>
      <c r="C41" s="72" t="s">
        <v>767</v>
      </c>
      <c r="D41" s="193" t="s">
        <v>778</v>
      </c>
      <c r="E41" s="84" t="s">
        <v>418</v>
      </c>
      <c r="F41" s="81" t="s">
        <v>7</v>
      </c>
      <c r="G41" s="84"/>
      <c r="H41" s="84"/>
      <c r="I41" s="457"/>
      <c r="J41" s="131"/>
    </row>
    <row r="42" spans="1:10" s="27" customFormat="1" ht="16.5" customHeight="1" x14ac:dyDescent="0.25">
      <c r="A42" s="84">
        <v>33</v>
      </c>
      <c r="B42" s="84"/>
      <c r="C42" s="72" t="s">
        <v>767</v>
      </c>
      <c r="D42" s="193" t="s">
        <v>779</v>
      </c>
      <c r="E42" s="84" t="s">
        <v>419</v>
      </c>
      <c r="F42" s="81" t="s">
        <v>7</v>
      </c>
      <c r="G42" s="84"/>
      <c r="H42" s="84"/>
      <c r="I42" s="457"/>
      <c r="J42" s="131"/>
    </row>
    <row r="43" spans="1:10" s="27" customFormat="1" ht="16.5" customHeight="1" x14ac:dyDescent="0.25">
      <c r="A43" s="84">
        <v>34</v>
      </c>
      <c r="B43" s="84"/>
      <c r="C43" s="72" t="s">
        <v>767</v>
      </c>
      <c r="D43" s="193" t="s">
        <v>780</v>
      </c>
      <c r="E43" s="84" t="s">
        <v>418</v>
      </c>
      <c r="F43" s="81" t="s">
        <v>7</v>
      </c>
      <c r="G43" s="84"/>
      <c r="H43" s="84"/>
      <c r="I43" s="457"/>
      <c r="J43" s="131"/>
    </row>
    <row r="44" spans="1:10" s="27" customFormat="1" ht="16.5" customHeight="1" x14ac:dyDescent="0.25">
      <c r="A44" s="84">
        <v>35</v>
      </c>
      <c r="B44" s="84"/>
      <c r="C44" s="72" t="s">
        <v>767</v>
      </c>
      <c r="D44" s="193" t="s">
        <v>781</v>
      </c>
      <c r="E44" s="84" t="s">
        <v>420</v>
      </c>
      <c r="F44" s="81" t="s">
        <v>7</v>
      </c>
      <c r="G44" s="84"/>
      <c r="H44" s="84"/>
      <c r="I44" s="457"/>
      <c r="J44" s="131"/>
    </row>
    <row r="45" spans="1:10" s="27" customFormat="1" ht="16.5" customHeight="1" x14ac:dyDescent="0.25">
      <c r="A45" s="84">
        <v>36</v>
      </c>
      <c r="B45" s="84"/>
      <c r="C45" s="72" t="s">
        <v>767</v>
      </c>
      <c r="D45" s="193" t="s">
        <v>782</v>
      </c>
      <c r="E45" s="84" t="s">
        <v>421</v>
      </c>
      <c r="F45" s="81" t="s">
        <v>7</v>
      </c>
      <c r="G45" s="84"/>
      <c r="H45" s="84"/>
      <c r="I45" s="457"/>
      <c r="J45" s="131"/>
    </row>
    <row r="46" spans="1:10" s="27" customFormat="1" ht="16.5" customHeight="1" x14ac:dyDescent="0.25">
      <c r="A46" s="84">
        <v>37</v>
      </c>
      <c r="B46" s="84"/>
      <c r="C46" s="72" t="s">
        <v>767</v>
      </c>
      <c r="D46" s="193" t="s">
        <v>783</v>
      </c>
      <c r="E46" s="84" t="s">
        <v>418</v>
      </c>
      <c r="F46" s="81" t="s">
        <v>7</v>
      </c>
      <c r="G46" s="84"/>
      <c r="H46" s="84"/>
      <c r="I46" s="457"/>
      <c r="J46" s="131"/>
    </row>
    <row r="47" spans="1:10" s="27" customFormat="1" ht="16.5" customHeight="1" x14ac:dyDescent="0.25">
      <c r="A47" s="84">
        <v>38</v>
      </c>
      <c r="B47" s="84"/>
      <c r="C47" s="72" t="s">
        <v>767</v>
      </c>
      <c r="D47" s="193" t="s">
        <v>784</v>
      </c>
      <c r="E47" s="84" t="s">
        <v>418</v>
      </c>
      <c r="F47" s="81" t="s">
        <v>7</v>
      </c>
      <c r="G47" s="84"/>
      <c r="H47" s="84"/>
      <c r="I47" s="457"/>
      <c r="J47" s="131"/>
    </row>
    <row r="48" spans="1:10" s="27" customFormat="1" ht="16.5" customHeight="1" x14ac:dyDescent="0.25">
      <c r="A48" s="84">
        <v>39</v>
      </c>
      <c r="B48" s="84"/>
      <c r="C48" s="72" t="s">
        <v>767</v>
      </c>
      <c r="D48" s="193" t="s">
        <v>785</v>
      </c>
      <c r="E48" s="84" t="s">
        <v>422</v>
      </c>
      <c r="F48" s="81" t="s">
        <v>7</v>
      </c>
      <c r="G48" s="84"/>
      <c r="H48" s="84"/>
      <c r="I48" s="457"/>
      <c r="J48" s="131"/>
    </row>
    <row r="49" spans="1:10" s="27" customFormat="1" ht="16.5" customHeight="1" x14ac:dyDescent="0.25">
      <c r="A49" s="84">
        <v>40</v>
      </c>
      <c r="B49" s="84"/>
      <c r="C49" s="72" t="s">
        <v>767</v>
      </c>
      <c r="D49" s="193" t="s">
        <v>786</v>
      </c>
      <c r="E49" s="84" t="s">
        <v>423</v>
      </c>
      <c r="F49" s="81" t="s">
        <v>7</v>
      </c>
      <c r="G49" s="84"/>
      <c r="H49" s="84"/>
      <c r="I49" s="457"/>
      <c r="J49" s="131"/>
    </row>
    <row r="50" spans="1:10" s="27" customFormat="1" ht="16.5" customHeight="1" x14ac:dyDescent="0.25">
      <c r="A50" s="84">
        <v>41</v>
      </c>
      <c r="B50" s="84"/>
      <c r="C50" s="72" t="s">
        <v>767</v>
      </c>
      <c r="D50" s="193" t="s">
        <v>787</v>
      </c>
      <c r="E50" s="84" t="s">
        <v>424</v>
      </c>
      <c r="F50" s="81" t="s">
        <v>7</v>
      </c>
      <c r="G50" s="84"/>
      <c r="H50" s="84"/>
      <c r="I50" s="457"/>
      <c r="J50" s="131"/>
    </row>
    <row r="51" spans="1:10" s="27" customFormat="1" ht="16.5" customHeight="1" x14ac:dyDescent="0.25">
      <c r="A51" s="84">
        <v>42</v>
      </c>
      <c r="B51" s="84"/>
      <c r="C51" s="72" t="s">
        <v>767</v>
      </c>
      <c r="D51" s="193" t="s">
        <v>788</v>
      </c>
      <c r="E51" s="97" t="s">
        <v>425</v>
      </c>
      <c r="F51" s="81" t="s">
        <v>7</v>
      </c>
      <c r="G51" s="97"/>
      <c r="H51" s="84"/>
      <c r="I51" s="457"/>
      <c r="J51" s="131"/>
    </row>
    <row r="52" spans="1:10" s="27" customFormat="1" ht="16.5" customHeight="1" x14ac:dyDescent="0.25">
      <c r="A52" s="84">
        <v>43</v>
      </c>
      <c r="B52" s="84"/>
      <c r="C52" s="72" t="s">
        <v>767</v>
      </c>
      <c r="D52" s="193" t="s">
        <v>789</v>
      </c>
      <c r="E52" s="97" t="s">
        <v>1123</v>
      </c>
      <c r="F52" s="81" t="s">
        <v>7</v>
      </c>
      <c r="G52" s="97"/>
      <c r="H52" s="84"/>
      <c r="I52" s="457"/>
      <c r="J52" s="131"/>
    </row>
    <row r="53" spans="1:10" s="27" customFormat="1" ht="16.5" customHeight="1" x14ac:dyDescent="0.25">
      <c r="A53" s="84">
        <v>44</v>
      </c>
      <c r="B53" s="84"/>
      <c r="C53" s="72" t="s">
        <v>767</v>
      </c>
      <c r="D53" s="193" t="s">
        <v>790</v>
      </c>
      <c r="E53" s="84" t="s">
        <v>426</v>
      </c>
      <c r="F53" s="81" t="s">
        <v>7</v>
      </c>
      <c r="G53" s="84"/>
      <c r="H53" s="84"/>
      <c r="I53" s="457"/>
      <c r="J53" s="131"/>
    </row>
    <row r="54" spans="1:10" s="27" customFormat="1" ht="16.5" customHeight="1" x14ac:dyDescent="0.25">
      <c r="A54" s="84">
        <v>45</v>
      </c>
      <c r="B54" s="84"/>
      <c r="C54" s="72" t="s">
        <v>767</v>
      </c>
      <c r="D54" s="193" t="s">
        <v>791</v>
      </c>
      <c r="E54" s="84" t="s">
        <v>416</v>
      </c>
      <c r="F54" s="81" t="s">
        <v>7</v>
      </c>
      <c r="G54" s="84"/>
      <c r="H54" s="84"/>
      <c r="I54" s="457"/>
      <c r="J54" s="131"/>
    </row>
    <row r="55" spans="1:10" s="27" customFormat="1" ht="16.5" customHeight="1" x14ac:dyDescent="0.25">
      <c r="A55" s="84">
        <v>46</v>
      </c>
      <c r="B55" s="84"/>
      <c r="C55" s="72" t="s">
        <v>767</v>
      </c>
      <c r="D55" s="193" t="s">
        <v>792</v>
      </c>
      <c r="E55" s="58" t="s">
        <v>427</v>
      </c>
      <c r="F55" s="81" t="s">
        <v>7</v>
      </c>
      <c r="G55" s="58"/>
      <c r="H55" s="84"/>
      <c r="I55" s="457"/>
      <c r="J55" s="131"/>
    </row>
    <row r="56" spans="1:10" s="27" customFormat="1" ht="16.5" customHeight="1" x14ac:dyDescent="0.25">
      <c r="A56" s="84">
        <v>47</v>
      </c>
      <c r="B56" s="84"/>
      <c r="C56" s="72" t="s">
        <v>767</v>
      </c>
      <c r="D56" s="193" t="s">
        <v>793</v>
      </c>
      <c r="E56" s="58" t="s">
        <v>985</v>
      </c>
      <c r="F56" s="81" t="s">
        <v>7</v>
      </c>
      <c r="G56" s="58"/>
      <c r="H56" s="84"/>
      <c r="I56" s="457"/>
      <c r="J56" s="131"/>
    </row>
    <row r="57" spans="1:10" s="27" customFormat="1" ht="16.5" customHeight="1" x14ac:dyDescent="0.25">
      <c r="A57" s="84">
        <v>48</v>
      </c>
      <c r="B57" s="84"/>
      <c r="C57" s="72" t="s">
        <v>767</v>
      </c>
      <c r="D57" s="193" t="s">
        <v>794</v>
      </c>
      <c r="E57" s="58" t="s">
        <v>985</v>
      </c>
      <c r="F57" s="81" t="s">
        <v>7</v>
      </c>
      <c r="G57" s="58"/>
      <c r="H57" s="84"/>
      <c r="I57" s="457"/>
      <c r="J57" s="131"/>
    </row>
    <row r="58" spans="1:10" s="27" customFormat="1" ht="16.5" customHeight="1" x14ac:dyDescent="0.25">
      <c r="A58" s="84">
        <v>49</v>
      </c>
      <c r="B58" s="84"/>
      <c r="C58" s="72" t="s">
        <v>767</v>
      </c>
      <c r="D58" s="193" t="s">
        <v>795</v>
      </c>
      <c r="E58" s="58" t="s">
        <v>985</v>
      </c>
      <c r="F58" s="81" t="s">
        <v>7</v>
      </c>
      <c r="G58" s="58"/>
      <c r="H58" s="84"/>
      <c r="I58" s="457"/>
      <c r="J58" s="131"/>
    </row>
    <row r="59" spans="1:10" s="27" customFormat="1" ht="16.5" customHeight="1" x14ac:dyDescent="0.25">
      <c r="A59" s="84">
        <v>50</v>
      </c>
      <c r="B59" s="84"/>
      <c r="C59" s="72" t="s">
        <v>767</v>
      </c>
      <c r="D59" s="193" t="s">
        <v>796</v>
      </c>
      <c r="E59" s="84" t="s">
        <v>428</v>
      </c>
      <c r="F59" s="81" t="s">
        <v>7</v>
      </c>
      <c r="G59" s="84"/>
      <c r="H59" s="84"/>
      <c r="I59" s="457"/>
      <c r="J59" s="131"/>
    </row>
    <row r="60" spans="1:10" s="27" customFormat="1" ht="16.5" customHeight="1" x14ac:dyDescent="0.25">
      <c r="A60" s="84">
        <v>51</v>
      </c>
      <c r="B60" s="84"/>
      <c r="C60" s="72" t="s">
        <v>767</v>
      </c>
      <c r="D60" s="193" t="s">
        <v>797</v>
      </c>
      <c r="E60" s="84" t="s">
        <v>429</v>
      </c>
      <c r="F60" s="81" t="s">
        <v>7</v>
      </c>
      <c r="G60" s="84"/>
      <c r="H60" s="84"/>
      <c r="I60" s="457"/>
      <c r="J60" s="131"/>
    </row>
    <row r="61" spans="1:10" s="27" customFormat="1" ht="16.5" customHeight="1" x14ac:dyDescent="0.25">
      <c r="A61" s="84">
        <v>52</v>
      </c>
      <c r="B61" s="84"/>
      <c r="C61" s="72" t="s">
        <v>767</v>
      </c>
      <c r="D61" s="193" t="s">
        <v>798</v>
      </c>
      <c r="E61" s="84" t="s">
        <v>430</v>
      </c>
      <c r="F61" s="81" t="s">
        <v>7</v>
      </c>
      <c r="G61" s="84"/>
      <c r="H61" s="84"/>
      <c r="I61" s="457"/>
      <c r="J61" s="131"/>
    </row>
    <row r="62" spans="1:10" s="27" customFormat="1" ht="16.5" customHeight="1" x14ac:dyDescent="0.25">
      <c r="A62" s="84">
        <v>53</v>
      </c>
      <c r="B62" s="84"/>
      <c r="C62" s="72" t="s">
        <v>767</v>
      </c>
      <c r="D62" s="193" t="s">
        <v>799</v>
      </c>
      <c r="E62" s="84" t="s">
        <v>431</v>
      </c>
      <c r="F62" s="81" t="s">
        <v>7</v>
      </c>
      <c r="G62" s="84"/>
      <c r="H62" s="84"/>
      <c r="I62" s="457"/>
      <c r="J62" s="131"/>
    </row>
    <row r="63" spans="1:10" s="27" customFormat="1" ht="16.5" customHeight="1" x14ac:dyDescent="0.25">
      <c r="A63" s="84">
        <v>54</v>
      </c>
      <c r="B63" s="84"/>
      <c r="C63" s="72" t="s">
        <v>767</v>
      </c>
      <c r="D63" s="193" t="s">
        <v>800</v>
      </c>
      <c r="E63" s="84"/>
      <c r="F63" s="81" t="s">
        <v>7</v>
      </c>
      <c r="G63" s="89"/>
      <c r="H63" s="84"/>
      <c r="I63" s="457"/>
      <c r="J63" s="131"/>
    </row>
    <row r="64" spans="1:10" s="27" customFormat="1" ht="16.5" customHeight="1" x14ac:dyDescent="0.25">
      <c r="A64" s="84">
        <v>55</v>
      </c>
      <c r="B64" s="84"/>
      <c r="C64" s="72" t="s">
        <v>767</v>
      </c>
      <c r="D64" s="193" t="s">
        <v>801</v>
      </c>
      <c r="E64" s="84"/>
      <c r="F64" s="81" t="s">
        <v>7</v>
      </c>
      <c r="G64" s="89"/>
      <c r="H64" s="84"/>
      <c r="I64" s="457"/>
      <c r="J64" s="131"/>
    </row>
    <row r="65" spans="1:10" s="27" customFormat="1" ht="16.5" customHeight="1" x14ac:dyDescent="0.25">
      <c r="A65" s="84">
        <v>56</v>
      </c>
      <c r="B65" s="84"/>
      <c r="C65" s="72" t="s">
        <v>767</v>
      </c>
      <c r="D65" s="193" t="s">
        <v>802</v>
      </c>
      <c r="E65" s="144"/>
      <c r="F65" s="81" t="s">
        <v>7</v>
      </c>
      <c r="G65" s="89"/>
      <c r="H65" s="84"/>
      <c r="I65" s="457"/>
      <c r="J65" s="131"/>
    </row>
    <row r="66" spans="1:10" s="27" customFormat="1" ht="16.5" customHeight="1" x14ac:dyDescent="0.25">
      <c r="A66" s="84">
        <v>57</v>
      </c>
      <c r="B66" s="84"/>
      <c r="C66" s="72" t="s">
        <v>767</v>
      </c>
      <c r="D66" s="193" t="s">
        <v>803</v>
      </c>
      <c r="E66" s="84"/>
      <c r="F66" s="81" t="s">
        <v>7</v>
      </c>
      <c r="G66" s="89"/>
      <c r="H66" s="84"/>
      <c r="I66" s="457"/>
      <c r="J66" s="131"/>
    </row>
    <row r="67" spans="1:10" s="27" customFormat="1" ht="16.5" customHeight="1" x14ac:dyDescent="0.25">
      <c r="A67" s="84">
        <v>58</v>
      </c>
      <c r="B67" s="84"/>
      <c r="C67" s="72" t="s">
        <v>767</v>
      </c>
      <c r="D67" s="193" t="s">
        <v>804</v>
      </c>
      <c r="E67" s="144"/>
      <c r="F67" s="81" t="s">
        <v>7</v>
      </c>
      <c r="G67" s="89"/>
      <c r="H67" s="84"/>
      <c r="I67" s="457"/>
      <c r="J67" s="131"/>
    </row>
    <row r="68" spans="1:10" s="27" customFormat="1" ht="16.5" customHeight="1" x14ac:dyDescent="0.25">
      <c r="A68" s="84">
        <v>59</v>
      </c>
      <c r="B68" s="84"/>
      <c r="C68" s="72" t="s">
        <v>767</v>
      </c>
      <c r="D68" s="193" t="s">
        <v>805</v>
      </c>
      <c r="E68" s="84"/>
      <c r="F68" s="81" t="s">
        <v>7</v>
      </c>
      <c r="G68" s="89"/>
      <c r="H68" s="84"/>
      <c r="I68" s="457"/>
      <c r="J68" s="131"/>
    </row>
    <row r="69" spans="1:10" s="27" customFormat="1" ht="16.5" customHeight="1" x14ac:dyDescent="0.25">
      <c r="A69" s="84">
        <v>60</v>
      </c>
      <c r="B69" s="84"/>
      <c r="C69" s="72" t="s">
        <v>806</v>
      </c>
      <c r="D69" s="193" t="s">
        <v>807</v>
      </c>
      <c r="E69" s="84"/>
      <c r="F69" s="81" t="s">
        <v>7</v>
      </c>
      <c r="G69" s="89"/>
      <c r="H69" s="84" t="s">
        <v>439</v>
      </c>
      <c r="I69" s="457"/>
      <c r="J69" s="131"/>
    </row>
    <row r="70" spans="1:10" s="27" customFormat="1" ht="16.5" customHeight="1" x14ac:dyDescent="0.25">
      <c r="A70" s="84">
        <v>61</v>
      </c>
      <c r="B70" s="84"/>
      <c r="C70" s="72" t="s">
        <v>806</v>
      </c>
      <c r="D70" s="193" t="s">
        <v>808</v>
      </c>
      <c r="E70" s="84"/>
      <c r="F70" s="81" t="s">
        <v>7</v>
      </c>
      <c r="G70" s="89"/>
      <c r="H70" s="84"/>
      <c r="I70" s="458"/>
      <c r="J70" s="131"/>
    </row>
    <row r="71" spans="1:10" s="27" customFormat="1" ht="18" customHeight="1" x14ac:dyDescent="0.25">
      <c r="A71" s="84">
        <v>62</v>
      </c>
      <c r="B71" s="84"/>
      <c r="C71" s="72" t="s">
        <v>767</v>
      </c>
      <c r="D71" s="224" t="s">
        <v>1265</v>
      </c>
      <c r="E71" s="144"/>
      <c r="F71" s="81" t="s">
        <v>7</v>
      </c>
      <c r="G71" s="85"/>
      <c r="H71" s="84"/>
      <c r="I71" s="86" t="s">
        <v>1268</v>
      </c>
      <c r="J71" s="86"/>
    </row>
    <row r="72" spans="1:10" s="27" customFormat="1" ht="16.5" customHeight="1" x14ac:dyDescent="0.25">
      <c r="A72" s="84">
        <v>63</v>
      </c>
      <c r="B72" s="84"/>
      <c r="C72" s="72" t="s">
        <v>806</v>
      </c>
      <c r="D72" s="193" t="s">
        <v>809</v>
      </c>
      <c r="E72" s="84" t="s">
        <v>925</v>
      </c>
      <c r="F72" s="81" t="s">
        <v>7</v>
      </c>
      <c r="G72" s="84"/>
      <c r="H72" s="84"/>
      <c r="I72" s="453" t="s">
        <v>1263</v>
      </c>
      <c r="J72" s="131"/>
    </row>
    <row r="73" spans="1:10" s="27" customFormat="1" ht="16.5" customHeight="1" x14ac:dyDescent="0.25">
      <c r="A73" s="84">
        <v>64</v>
      </c>
      <c r="B73" s="84"/>
      <c r="C73" s="72" t="s">
        <v>810</v>
      </c>
      <c r="D73" s="193" t="s">
        <v>811</v>
      </c>
      <c r="E73" s="84" t="s">
        <v>433</v>
      </c>
      <c r="F73" s="81" t="s">
        <v>7</v>
      </c>
      <c r="G73" s="84"/>
      <c r="H73" s="84"/>
      <c r="I73" s="461"/>
      <c r="J73" s="131"/>
    </row>
    <row r="74" spans="1:10" s="27" customFormat="1" ht="16.5" customHeight="1" x14ac:dyDescent="0.25">
      <c r="A74" s="84">
        <v>65</v>
      </c>
      <c r="B74" s="84"/>
      <c r="C74" s="72" t="s">
        <v>810</v>
      </c>
      <c r="D74" s="193" t="s">
        <v>812</v>
      </c>
      <c r="E74" s="84" t="s">
        <v>921</v>
      </c>
      <c r="F74" s="81" t="s">
        <v>7</v>
      </c>
      <c r="G74" s="84"/>
      <c r="H74" s="84"/>
      <c r="I74" s="461"/>
      <c r="J74" s="131"/>
    </row>
    <row r="75" spans="1:10" s="27" customFormat="1" ht="16.5" customHeight="1" x14ac:dyDescent="0.25">
      <c r="A75" s="84">
        <v>66</v>
      </c>
      <c r="B75" s="84"/>
      <c r="C75" s="72" t="s">
        <v>806</v>
      </c>
      <c r="D75" s="193" t="s">
        <v>813</v>
      </c>
      <c r="E75" s="84" t="s">
        <v>922</v>
      </c>
      <c r="F75" s="81" t="s">
        <v>7</v>
      </c>
      <c r="G75" s="84"/>
      <c r="H75" s="84"/>
      <c r="I75" s="461"/>
      <c r="J75" s="131"/>
    </row>
    <row r="76" spans="1:10" s="27" customFormat="1" ht="16.5" customHeight="1" x14ac:dyDescent="0.25">
      <c r="A76" s="84">
        <v>67</v>
      </c>
      <c r="B76" s="84"/>
      <c r="C76" s="72" t="s">
        <v>806</v>
      </c>
      <c r="D76" s="193" t="s">
        <v>814</v>
      </c>
      <c r="E76" s="71" t="s">
        <v>929</v>
      </c>
      <c r="F76" s="81" t="s">
        <v>7</v>
      </c>
      <c r="G76" s="71"/>
      <c r="H76" s="84"/>
      <c r="I76" s="461"/>
      <c r="J76" s="131"/>
    </row>
    <row r="77" spans="1:10" s="27" customFormat="1" ht="16.5" customHeight="1" x14ac:dyDescent="0.25">
      <c r="A77" s="84">
        <v>68</v>
      </c>
      <c r="B77" s="84"/>
      <c r="C77" s="72" t="s">
        <v>806</v>
      </c>
      <c r="D77" s="193" t="s">
        <v>815</v>
      </c>
      <c r="E77" s="84" t="s">
        <v>926</v>
      </c>
      <c r="F77" s="81" t="s">
        <v>7</v>
      </c>
      <c r="G77" s="84"/>
      <c r="H77" s="84"/>
      <c r="I77" s="461"/>
      <c r="J77" s="131"/>
    </row>
    <row r="78" spans="1:10" s="27" customFormat="1" ht="16.5" customHeight="1" x14ac:dyDescent="0.25">
      <c r="A78" s="84">
        <v>69</v>
      </c>
      <c r="B78" s="84"/>
      <c r="C78" s="72" t="s">
        <v>806</v>
      </c>
      <c r="D78" s="193" t="s">
        <v>816</v>
      </c>
      <c r="E78" s="84" t="s">
        <v>433</v>
      </c>
      <c r="F78" s="81" t="s">
        <v>7</v>
      </c>
      <c r="G78" s="84"/>
      <c r="H78" s="84"/>
      <c r="I78" s="461"/>
      <c r="J78" s="131"/>
    </row>
    <row r="79" spans="1:10" s="27" customFormat="1" ht="16.5" customHeight="1" x14ac:dyDescent="0.25">
      <c r="A79" s="84">
        <v>70</v>
      </c>
      <c r="B79" s="84"/>
      <c r="C79" s="72" t="s">
        <v>806</v>
      </c>
      <c r="D79" s="193" t="s">
        <v>817</v>
      </c>
      <c r="E79" s="84" t="s">
        <v>433</v>
      </c>
      <c r="F79" s="81" t="s">
        <v>7</v>
      </c>
      <c r="G79" s="84"/>
      <c r="H79" s="84"/>
      <c r="I79" s="461"/>
      <c r="J79" s="131"/>
    </row>
    <row r="80" spans="1:10" s="27" customFormat="1" ht="16.5" customHeight="1" x14ac:dyDescent="0.25">
      <c r="A80" s="84">
        <v>71</v>
      </c>
      <c r="B80" s="84"/>
      <c r="C80" s="72" t="s">
        <v>806</v>
      </c>
      <c r="D80" s="193" t="s">
        <v>818</v>
      </c>
      <c r="E80" s="84" t="s">
        <v>432</v>
      </c>
      <c r="F80" s="81" t="s">
        <v>7</v>
      </c>
      <c r="G80" s="84"/>
      <c r="H80" s="84"/>
      <c r="I80" s="461"/>
      <c r="J80" s="131"/>
    </row>
    <row r="81" spans="1:10" s="27" customFormat="1" ht="16.5" customHeight="1" x14ac:dyDescent="0.25">
      <c r="A81" s="84">
        <v>72</v>
      </c>
      <c r="B81" s="84"/>
      <c r="C81" s="72" t="s">
        <v>806</v>
      </c>
      <c r="D81" s="193" t="s">
        <v>819</v>
      </c>
      <c r="E81" s="84" t="s">
        <v>433</v>
      </c>
      <c r="F81" s="81" t="s">
        <v>7</v>
      </c>
      <c r="G81" s="84"/>
      <c r="H81" s="84"/>
      <c r="I81" s="461"/>
      <c r="J81" s="131"/>
    </row>
    <row r="82" spans="1:10" s="27" customFormat="1" ht="16.5" customHeight="1" x14ac:dyDescent="0.25">
      <c r="A82" s="84">
        <v>73</v>
      </c>
      <c r="B82" s="84"/>
      <c r="C82" s="72" t="s">
        <v>806</v>
      </c>
      <c r="D82" s="193" t="s">
        <v>820</v>
      </c>
      <c r="E82" s="84" t="s">
        <v>433</v>
      </c>
      <c r="F82" s="81" t="s">
        <v>7</v>
      </c>
      <c r="G82" s="84"/>
      <c r="H82" s="84"/>
      <c r="I82" s="461"/>
      <c r="J82" s="131"/>
    </row>
    <row r="83" spans="1:10" s="27" customFormat="1" ht="16.5" customHeight="1" x14ac:dyDescent="0.25">
      <c r="A83" s="84">
        <v>74</v>
      </c>
      <c r="B83" s="84"/>
      <c r="C83" s="72" t="s">
        <v>806</v>
      </c>
      <c r="D83" s="193" t="s">
        <v>821</v>
      </c>
      <c r="E83" s="84" t="s">
        <v>432</v>
      </c>
      <c r="F83" s="81" t="s">
        <v>7</v>
      </c>
      <c r="G83" s="84"/>
      <c r="H83" s="84"/>
      <c r="I83" s="461"/>
      <c r="J83" s="131"/>
    </row>
    <row r="84" spans="1:10" s="27" customFormat="1" ht="16.5" customHeight="1" x14ac:dyDescent="0.25">
      <c r="A84" s="84">
        <v>75</v>
      </c>
      <c r="B84" s="84"/>
      <c r="C84" s="72" t="s">
        <v>806</v>
      </c>
      <c r="D84" s="193" t="s">
        <v>822</v>
      </c>
      <c r="E84" s="84" t="s">
        <v>433</v>
      </c>
      <c r="F84" s="81" t="s">
        <v>7</v>
      </c>
      <c r="G84" s="84"/>
      <c r="H84" s="84"/>
      <c r="I84" s="461"/>
      <c r="J84" s="131"/>
    </row>
    <row r="85" spans="1:10" s="27" customFormat="1" ht="16.5" customHeight="1" x14ac:dyDescent="0.25">
      <c r="A85" s="84">
        <v>76</v>
      </c>
      <c r="B85" s="84"/>
      <c r="C85" s="72" t="s">
        <v>806</v>
      </c>
      <c r="D85" s="193" t="s">
        <v>823</v>
      </c>
      <c r="E85" s="84" t="s">
        <v>433</v>
      </c>
      <c r="F85" s="81" t="s">
        <v>7</v>
      </c>
      <c r="G85" s="84"/>
      <c r="H85" s="84"/>
      <c r="I85" s="461"/>
      <c r="J85" s="131"/>
    </row>
    <row r="86" spans="1:10" s="27" customFormat="1" ht="16.5" customHeight="1" x14ac:dyDescent="0.25">
      <c r="A86" s="84">
        <v>77</v>
      </c>
      <c r="B86" s="84"/>
      <c r="C86" s="72" t="s">
        <v>806</v>
      </c>
      <c r="D86" s="193" t="s">
        <v>824</v>
      </c>
      <c r="E86" s="84" t="s">
        <v>432</v>
      </c>
      <c r="F86" s="81" t="s">
        <v>7</v>
      </c>
      <c r="G86" s="84"/>
      <c r="H86" s="84"/>
      <c r="I86" s="461"/>
      <c r="J86" s="131"/>
    </row>
    <row r="87" spans="1:10" s="27" customFormat="1" ht="16.5" customHeight="1" x14ac:dyDescent="0.25">
      <c r="A87" s="84">
        <v>78</v>
      </c>
      <c r="B87" s="84"/>
      <c r="C87" s="72" t="s">
        <v>806</v>
      </c>
      <c r="D87" s="193" t="s">
        <v>825</v>
      </c>
      <c r="E87" s="97" t="s">
        <v>930</v>
      </c>
      <c r="F87" s="81" t="s">
        <v>7</v>
      </c>
      <c r="G87" s="84"/>
      <c r="H87" s="84"/>
      <c r="I87" s="461"/>
      <c r="J87" s="131"/>
    </row>
    <row r="88" spans="1:10" s="27" customFormat="1" ht="16.5" customHeight="1" x14ac:dyDescent="0.25">
      <c r="A88" s="84">
        <v>79</v>
      </c>
      <c r="B88" s="84"/>
      <c r="C88" s="72" t="s">
        <v>806</v>
      </c>
      <c r="D88" s="193" t="s">
        <v>826</v>
      </c>
      <c r="E88" s="84" t="s">
        <v>433</v>
      </c>
      <c r="F88" s="81" t="s">
        <v>7</v>
      </c>
      <c r="G88" s="84"/>
      <c r="H88" s="84"/>
      <c r="I88" s="461"/>
      <c r="J88" s="131"/>
    </row>
    <row r="89" spans="1:10" s="27" customFormat="1" ht="16.5" customHeight="1" x14ac:dyDescent="0.25">
      <c r="A89" s="84">
        <v>80</v>
      </c>
      <c r="B89" s="84"/>
      <c r="C89" s="72" t="s">
        <v>806</v>
      </c>
      <c r="D89" s="193" t="s">
        <v>827</v>
      </c>
      <c r="E89" s="97" t="s">
        <v>1124</v>
      </c>
      <c r="F89" s="81" t="s">
        <v>7</v>
      </c>
      <c r="G89" s="97"/>
      <c r="H89" s="84"/>
      <c r="I89" s="461"/>
      <c r="J89" s="131"/>
    </row>
    <row r="90" spans="1:10" s="27" customFormat="1" ht="16.5" customHeight="1" x14ac:dyDescent="0.25">
      <c r="A90" s="84">
        <v>81</v>
      </c>
      <c r="B90" s="84"/>
      <c r="C90" s="72" t="s">
        <v>806</v>
      </c>
      <c r="D90" s="193" t="s">
        <v>828</v>
      </c>
      <c r="E90" s="97" t="s">
        <v>928</v>
      </c>
      <c r="F90" s="81" t="s">
        <v>7</v>
      </c>
      <c r="G90" s="97"/>
      <c r="H90" s="84"/>
      <c r="I90" s="461"/>
      <c r="J90" s="131"/>
    </row>
    <row r="91" spans="1:10" s="27" customFormat="1" ht="16.5" customHeight="1" x14ac:dyDescent="0.25">
      <c r="A91" s="84">
        <v>82</v>
      </c>
      <c r="B91" s="84"/>
      <c r="C91" s="72" t="s">
        <v>806</v>
      </c>
      <c r="D91" s="193" t="s">
        <v>829</v>
      </c>
      <c r="E91" s="97" t="s">
        <v>433</v>
      </c>
      <c r="F91" s="81" t="s">
        <v>7</v>
      </c>
      <c r="G91" s="97"/>
      <c r="H91" s="84"/>
      <c r="I91" s="461"/>
      <c r="J91" s="131"/>
    </row>
    <row r="92" spans="1:10" s="27" customFormat="1" ht="16.5" customHeight="1" x14ac:dyDescent="0.25">
      <c r="A92" s="84">
        <v>83</v>
      </c>
      <c r="B92" s="84"/>
      <c r="C92" s="72" t="s">
        <v>806</v>
      </c>
      <c r="D92" s="193" t="s">
        <v>830</v>
      </c>
      <c r="E92" s="97" t="s">
        <v>432</v>
      </c>
      <c r="F92" s="81" t="s">
        <v>7</v>
      </c>
      <c r="G92" s="97"/>
      <c r="H92" s="84"/>
      <c r="I92" s="461"/>
      <c r="J92" s="131"/>
    </row>
    <row r="93" spans="1:10" s="27" customFormat="1" ht="16.5" customHeight="1" x14ac:dyDescent="0.25">
      <c r="A93" s="84">
        <v>84</v>
      </c>
      <c r="B93" s="84"/>
      <c r="C93" s="72" t="s">
        <v>806</v>
      </c>
      <c r="D93" s="193" t="s">
        <v>831</v>
      </c>
      <c r="E93" s="97" t="s">
        <v>930</v>
      </c>
      <c r="F93" s="81" t="s">
        <v>7</v>
      </c>
      <c r="G93" s="97"/>
      <c r="H93" s="84"/>
      <c r="I93" s="461"/>
      <c r="J93" s="131"/>
    </row>
    <row r="94" spans="1:10" s="27" customFormat="1" ht="16.5" customHeight="1" x14ac:dyDescent="0.25">
      <c r="A94" s="84">
        <v>85</v>
      </c>
      <c r="B94" s="84"/>
      <c r="C94" s="72" t="s">
        <v>806</v>
      </c>
      <c r="D94" s="193" t="s">
        <v>832</v>
      </c>
      <c r="E94" s="97" t="s">
        <v>433</v>
      </c>
      <c r="F94" s="81" t="s">
        <v>7</v>
      </c>
      <c r="G94" s="97"/>
      <c r="H94" s="84"/>
      <c r="I94" s="461"/>
      <c r="J94" s="131"/>
    </row>
    <row r="95" spans="1:10" s="27" customFormat="1" ht="16.5" customHeight="1" x14ac:dyDescent="0.25">
      <c r="A95" s="84">
        <v>86</v>
      </c>
      <c r="B95" s="84"/>
      <c r="C95" s="72" t="s">
        <v>806</v>
      </c>
      <c r="D95" s="193" t="s">
        <v>833</v>
      </c>
      <c r="E95" s="97" t="s">
        <v>432</v>
      </c>
      <c r="F95" s="81" t="s">
        <v>7</v>
      </c>
      <c r="G95" s="97"/>
      <c r="H95" s="84"/>
      <c r="I95" s="461"/>
      <c r="J95" s="131"/>
    </row>
    <row r="96" spans="1:10" s="27" customFormat="1" ht="16.5" customHeight="1" x14ac:dyDescent="0.25">
      <c r="A96" s="84">
        <v>87</v>
      </c>
      <c r="B96" s="84"/>
      <c r="C96" s="72" t="s">
        <v>806</v>
      </c>
      <c r="D96" s="193" t="s">
        <v>834</v>
      </c>
      <c r="E96" s="97" t="s">
        <v>432</v>
      </c>
      <c r="F96" s="81" t="s">
        <v>7</v>
      </c>
      <c r="G96" s="97"/>
      <c r="H96" s="84"/>
      <c r="I96" s="461"/>
      <c r="J96" s="131"/>
    </row>
    <row r="97" spans="1:10" s="27" customFormat="1" ht="16.5" customHeight="1" x14ac:dyDescent="0.25">
      <c r="A97" s="84">
        <v>88</v>
      </c>
      <c r="B97" s="84"/>
      <c r="C97" s="72" t="s">
        <v>806</v>
      </c>
      <c r="D97" s="193" t="s">
        <v>835</v>
      </c>
      <c r="E97" s="97" t="s">
        <v>432</v>
      </c>
      <c r="F97" s="81" t="s">
        <v>7</v>
      </c>
      <c r="G97" s="97"/>
      <c r="H97" s="84"/>
      <c r="I97" s="461"/>
      <c r="J97" s="131"/>
    </row>
    <row r="98" spans="1:10" s="27" customFormat="1" ht="16.5" customHeight="1" x14ac:dyDescent="0.25">
      <c r="A98" s="84">
        <v>89</v>
      </c>
      <c r="B98" s="84"/>
      <c r="C98" s="72" t="s">
        <v>806</v>
      </c>
      <c r="D98" s="193" t="s">
        <v>836</v>
      </c>
      <c r="E98" s="97" t="s">
        <v>924</v>
      </c>
      <c r="F98" s="81" t="s">
        <v>7</v>
      </c>
      <c r="G98" s="97"/>
      <c r="H98" s="84"/>
      <c r="I98" s="461"/>
      <c r="J98" s="131"/>
    </row>
    <row r="99" spans="1:10" s="27" customFormat="1" ht="16.5" customHeight="1" x14ac:dyDescent="0.25">
      <c r="A99" s="84">
        <v>90</v>
      </c>
      <c r="B99" s="84"/>
      <c r="C99" s="72" t="s">
        <v>806</v>
      </c>
      <c r="D99" s="193" t="s">
        <v>837</v>
      </c>
      <c r="E99" s="97" t="s">
        <v>433</v>
      </c>
      <c r="F99" s="81" t="s">
        <v>7</v>
      </c>
      <c r="G99" s="97"/>
      <c r="H99" s="84"/>
      <c r="I99" s="461"/>
      <c r="J99" s="131"/>
    </row>
    <row r="100" spans="1:10" s="27" customFormat="1" ht="16.5" customHeight="1" x14ac:dyDescent="0.25">
      <c r="A100" s="84">
        <v>91</v>
      </c>
      <c r="B100" s="84"/>
      <c r="C100" s="72" t="s">
        <v>806</v>
      </c>
      <c r="D100" s="193" t="s">
        <v>838</v>
      </c>
      <c r="E100" s="97" t="s">
        <v>927</v>
      </c>
      <c r="F100" s="81" t="s">
        <v>7</v>
      </c>
      <c r="G100" s="97"/>
      <c r="H100" s="84"/>
      <c r="I100" s="461"/>
      <c r="J100" s="131"/>
    </row>
    <row r="101" spans="1:10" s="27" customFormat="1" ht="16.5" customHeight="1" x14ac:dyDescent="0.25">
      <c r="A101" s="84">
        <v>92</v>
      </c>
      <c r="B101" s="84"/>
      <c r="C101" s="72" t="s">
        <v>806</v>
      </c>
      <c r="D101" s="193" t="s">
        <v>839</v>
      </c>
      <c r="E101" s="97" t="s">
        <v>923</v>
      </c>
      <c r="F101" s="81" t="s">
        <v>7</v>
      </c>
      <c r="G101" s="97"/>
      <c r="H101" s="84"/>
      <c r="I101" s="461"/>
      <c r="J101" s="131"/>
    </row>
    <row r="102" spans="1:10" s="27" customFormat="1" ht="16.5" customHeight="1" x14ac:dyDescent="0.25">
      <c r="A102" s="84">
        <v>93</v>
      </c>
      <c r="B102" s="84"/>
      <c r="C102" s="72" t="s">
        <v>806</v>
      </c>
      <c r="D102" s="193" t="s">
        <v>840</v>
      </c>
      <c r="E102" s="97" t="s">
        <v>432</v>
      </c>
      <c r="F102" s="81" t="s">
        <v>7</v>
      </c>
      <c r="G102" s="97"/>
      <c r="H102" s="84"/>
      <c r="I102" s="461"/>
      <c r="J102" s="131"/>
    </row>
    <row r="103" spans="1:10" s="27" customFormat="1" ht="16.5" customHeight="1" x14ac:dyDescent="0.25">
      <c r="A103" s="84">
        <v>94</v>
      </c>
      <c r="B103" s="84"/>
      <c r="C103" s="72" t="s">
        <v>806</v>
      </c>
      <c r="D103" s="193" t="s">
        <v>841</v>
      </c>
      <c r="E103" s="84"/>
      <c r="F103" s="81" t="s">
        <v>7</v>
      </c>
      <c r="G103" s="89"/>
      <c r="H103" s="84"/>
      <c r="I103" s="461"/>
      <c r="J103" s="131"/>
    </row>
    <row r="104" spans="1:10" s="27" customFormat="1" ht="16.5" customHeight="1" x14ac:dyDescent="0.25">
      <c r="A104" s="84">
        <v>95</v>
      </c>
      <c r="B104" s="84"/>
      <c r="C104" s="72" t="s">
        <v>806</v>
      </c>
      <c r="D104" s="193" t="s">
        <v>842</v>
      </c>
      <c r="E104" s="84"/>
      <c r="F104" s="81" t="s">
        <v>7</v>
      </c>
      <c r="G104" s="89"/>
      <c r="H104" s="84"/>
      <c r="I104" s="461"/>
      <c r="J104" s="131"/>
    </row>
    <row r="105" spans="1:10" s="27" customFormat="1" ht="16.5" customHeight="1" x14ac:dyDescent="0.25">
      <c r="A105" s="84">
        <v>96</v>
      </c>
      <c r="B105" s="84"/>
      <c r="C105" s="72" t="s">
        <v>806</v>
      </c>
      <c r="D105" s="193" t="s">
        <v>843</v>
      </c>
      <c r="E105" s="84"/>
      <c r="F105" s="81" t="s">
        <v>7</v>
      </c>
      <c r="G105" s="89"/>
      <c r="H105" s="84"/>
      <c r="I105" s="461"/>
      <c r="J105" s="131"/>
    </row>
    <row r="106" spans="1:10" s="27" customFormat="1" ht="16.5" customHeight="1" x14ac:dyDescent="0.25">
      <c r="A106" s="84">
        <v>97</v>
      </c>
      <c r="B106" s="84"/>
      <c r="C106" s="72" t="s">
        <v>806</v>
      </c>
      <c r="D106" s="193" t="s">
        <v>844</v>
      </c>
      <c r="E106" s="84"/>
      <c r="F106" s="81" t="s">
        <v>7</v>
      </c>
      <c r="G106" s="89"/>
      <c r="H106" s="84"/>
      <c r="I106" s="461"/>
      <c r="J106" s="131"/>
    </row>
    <row r="107" spans="1:10" s="27" customFormat="1" ht="16.5" customHeight="1" x14ac:dyDescent="0.25">
      <c r="A107" s="84">
        <v>98</v>
      </c>
      <c r="B107" s="84"/>
      <c r="C107" s="72" t="s">
        <v>806</v>
      </c>
      <c r="D107" s="193" t="s">
        <v>845</v>
      </c>
      <c r="E107" s="84"/>
      <c r="F107" s="81" t="s">
        <v>7</v>
      </c>
      <c r="G107" s="89"/>
      <c r="H107" s="84"/>
      <c r="I107" s="461"/>
      <c r="J107" s="131"/>
    </row>
    <row r="108" spans="1:10" s="27" customFormat="1" ht="16.5" customHeight="1" x14ac:dyDescent="0.25">
      <c r="A108" s="84">
        <v>99</v>
      </c>
      <c r="B108" s="84"/>
      <c r="C108" s="72" t="s">
        <v>806</v>
      </c>
      <c r="D108" s="193" t="s">
        <v>846</v>
      </c>
      <c r="E108" s="84"/>
      <c r="F108" s="81" t="s">
        <v>7</v>
      </c>
      <c r="G108" s="89"/>
      <c r="H108" s="84"/>
      <c r="I108" s="461"/>
      <c r="J108" s="131"/>
    </row>
    <row r="109" spans="1:10" s="27" customFormat="1" ht="16.5" customHeight="1" x14ac:dyDescent="0.25">
      <c r="A109" s="84">
        <v>100</v>
      </c>
      <c r="B109" s="84"/>
      <c r="C109" s="72" t="s">
        <v>847</v>
      </c>
      <c r="D109" s="193" t="s">
        <v>848</v>
      </c>
      <c r="E109" s="84"/>
      <c r="F109" s="81" t="s">
        <v>7</v>
      </c>
      <c r="G109" s="89"/>
      <c r="H109" s="84" t="s">
        <v>438</v>
      </c>
      <c r="I109" s="460"/>
      <c r="J109" s="131"/>
    </row>
    <row r="110" spans="1:10" s="27" customFormat="1" ht="18" customHeight="1" x14ac:dyDescent="0.25">
      <c r="A110" s="84">
        <v>101</v>
      </c>
      <c r="B110" s="84"/>
      <c r="C110" s="72" t="s">
        <v>767</v>
      </c>
      <c r="D110" s="224" t="s">
        <v>1266</v>
      </c>
      <c r="E110" s="84"/>
      <c r="F110" s="81" t="s">
        <v>7</v>
      </c>
      <c r="G110" s="85"/>
      <c r="H110" s="84"/>
      <c r="I110" s="86" t="s">
        <v>1268</v>
      </c>
      <c r="J110" s="86"/>
    </row>
    <row r="111" spans="1:10" s="27" customFormat="1" ht="20.25" customHeight="1" x14ac:dyDescent="0.25">
      <c r="A111" s="84">
        <v>102</v>
      </c>
      <c r="B111" s="84"/>
      <c r="C111" s="72" t="s">
        <v>849</v>
      </c>
      <c r="D111" s="213" t="s">
        <v>1244</v>
      </c>
      <c r="E111" s="84"/>
      <c r="F111" s="81" t="s">
        <v>7</v>
      </c>
      <c r="G111" s="91" t="s">
        <v>1175</v>
      </c>
      <c r="H111" s="84"/>
      <c r="I111" s="90" t="s">
        <v>1249</v>
      </c>
      <c r="J111" s="90" t="s">
        <v>397</v>
      </c>
    </row>
    <row r="112" spans="1:10" s="27" customFormat="1" ht="20.25" customHeight="1" x14ac:dyDescent="0.25">
      <c r="A112" s="84">
        <v>103</v>
      </c>
      <c r="B112" s="84"/>
      <c r="C112" s="72" t="s">
        <v>850</v>
      </c>
      <c r="D112" s="193" t="s">
        <v>851</v>
      </c>
      <c r="E112" s="84"/>
      <c r="F112" s="39" t="s">
        <v>7</v>
      </c>
      <c r="G112" s="144"/>
      <c r="H112" s="84"/>
      <c r="I112" s="145" t="s">
        <v>1239</v>
      </c>
      <c r="J112" s="90"/>
    </row>
    <row r="113" spans="1:10" s="27" customFormat="1" ht="20.25" customHeight="1" x14ac:dyDescent="0.25">
      <c r="A113" s="84">
        <v>104</v>
      </c>
      <c r="B113" s="84"/>
      <c r="C113" s="72" t="s">
        <v>850</v>
      </c>
      <c r="D113" s="193" t="s">
        <v>852</v>
      </c>
      <c r="E113" s="84"/>
      <c r="F113" s="81" t="s">
        <v>7</v>
      </c>
      <c r="G113" s="91"/>
      <c r="H113" s="84"/>
      <c r="I113" s="86" t="s">
        <v>1114</v>
      </c>
      <c r="J113" s="90"/>
    </row>
    <row r="114" spans="1:10" s="27" customFormat="1" ht="20.25" customHeight="1" x14ac:dyDescent="0.25">
      <c r="A114" s="84">
        <v>105</v>
      </c>
      <c r="B114" s="84"/>
      <c r="C114" s="98" t="s">
        <v>850</v>
      </c>
      <c r="D114" s="194" t="s">
        <v>853</v>
      </c>
      <c r="E114" s="84"/>
      <c r="F114" s="81" t="s">
        <v>7</v>
      </c>
      <c r="G114" s="91"/>
      <c r="H114" s="84" t="s">
        <v>1550</v>
      </c>
      <c r="I114" s="87" t="s">
        <v>1115</v>
      </c>
      <c r="J114" s="90"/>
    </row>
    <row r="115" spans="1:10" s="27" customFormat="1" ht="20.25" customHeight="1" x14ac:dyDescent="0.25">
      <c r="A115" s="84">
        <v>106</v>
      </c>
      <c r="B115" s="84"/>
      <c r="C115" s="98" t="s">
        <v>850</v>
      </c>
      <c r="D115" s="194" t="s">
        <v>854</v>
      </c>
      <c r="E115" s="84"/>
      <c r="F115" s="81" t="s">
        <v>7</v>
      </c>
      <c r="G115" s="91"/>
      <c r="H115" s="84"/>
      <c r="I115" s="86" t="s">
        <v>1116</v>
      </c>
      <c r="J115" s="90"/>
    </row>
    <row r="116" spans="1:10" s="27" customFormat="1" ht="20.25" customHeight="1" x14ac:dyDescent="0.25">
      <c r="A116" s="84">
        <v>107</v>
      </c>
      <c r="B116" s="84"/>
      <c r="C116" s="98" t="s">
        <v>850</v>
      </c>
      <c r="D116" s="194" t="s">
        <v>855</v>
      </c>
      <c r="E116" s="84"/>
      <c r="F116" s="81" t="s">
        <v>7</v>
      </c>
      <c r="G116" s="91"/>
      <c r="H116" s="84"/>
      <c r="I116" s="88" t="s">
        <v>462</v>
      </c>
      <c r="J116" s="90"/>
    </row>
    <row r="117" spans="1:10" s="27" customFormat="1" ht="20.25" customHeight="1" x14ac:dyDescent="0.25">
      <c r="A117" s="84">
        <v>108</v>
      </c>
      <c r="B117" s="84"/>
      <c r="C117" s="98" t="s">
        <v>850</v>
      </c>
      <c r="D117" s="194" t="s">
        <v>856</v>
      </c>
      <c r="E117" s="84"/>
      <c r="F117" s="81" t="s">
        <v>7</v>
      </c>
      <c r="G117" s="91"/>
      <c r="H117" s="84"/>
      <c r="I117" s="146" t="s">
        <v>1117</v>
      </c>
      <c r="J117" s="90"/>
    </row>
    <row r="118" spans="1:10" s="27" customFormat="1" ht="16.5" customHeight="1" x14ac:dyDescent="0.25">
      <c r="A118" s="84">
        <v>109</v>
      </c>
      <c r="B118" s="84"/>
      <c r="C118" s="72" t="s">
        <v>592</v>
      </c>
      <c r="D118" s="297" t="s">
        <v>1975</v>
      </c>
      <c r="E118" s="84"/>
      <c r="F118" s="81" t="s">
        <v>7</v>
      </c>
      <c r="G118" s="85"/>
      <c r="H118" s="84"/>
      <c r="I118" s="88" t="s">
        <v>1233</v>
      </c>
      <c r="J118" s="88"/>
    </row>
    <row r="119" spans="1:10" s="27" customFormat="1" ht="16.5" customHeight="1" x14ac:dyDescent="0.25">
      <c r="A119" s="84">
        <v>110</v>
      </c>
      <c r="B119" s="84"/>
      <c r="C119" s="72" t="s">
        <v>592</v>
      </c>
      <c r="D119" s="297" t="s">
        <v>1976</v>
      </c>
      <c r="E119" s="84"/>
      <c r="F119" s="81" t="s">
        <v>7</v>
      </c>
      <c r="G119" s="85"/>
      <c r="H119" s="84"/>
      <c r="I119" s="88" t="s">
        <v>1234</v>
      </c>
      <c r="J119" s="88"/>
    </row>
    <row r="120" spans="1:10" s="27" customFormat="1" ht="16.5" customHeight="1" x14ac:dyDescent="0.25">
      <c r="A120" s="84">
        <v>111</v>
      </c>
      <c r="B120" s="312"/>
      <c r="C120" s="297" t="s">
        <v>1630</v>
      </c>
      <c r="D120" s="297" t="s">
        <v>1631</v>
      </c>
      <c r="E120" s="58"/>
      <c r="F120" s="81" t="s">
        <v>7</v>
      </c>
      <c r="G120" s="313"/>
      <c r="H120" s="312"/>
      <c r="I120" s="355" t="s">
        <v>1894</v>
      </c>
      <c r="J120" s="315"/>
    </row>
    <row r="121" spans="1:10" s="27" customFormat="1" ht="16.5" customHeight="1" x14ac:dyDescent="0.25">
      <c r="A121" s="84">
        <v>112</v>
      </c>
      <c r="B121" s="312"/>
      <c r="C121" s="297" t="s">
        <v>1630</v>
      </c>
      <c r="D121" s="297" t="s">
        <v>1856</v>
      </c>
      <c r="E121" s="58" t="s">
        <v>2000</v>
      </c>
      <c r="F121" s="81" t="s">
        <v>7</v>
      </c>
      <c r="G121" s="313"/>
      <c r="H121" s="312"/>
      <c r="I121" s="462" t="s">
        <v>1896</v>
      </c>
      <c r="J121" s="315"/>
    </row>
    <row r="122" spans="1:10" s="27" customFormat="1" ht="16.5" customHeight="1" x14ac:dyDescent="0.25">
      <c r="A122" s="84">
        <v>113</v>
      </c>
      <c r="B122" s="312"/>
      <c r="C122" s="297" t="s">
        <v>1630</v>
      </c>
      <c r="D122" s="297" t="s">
        <v>1857</v>
      </c>
      <c r="E122" s="58" t="s">
        <v>2000</v>
      </c>
      <c r="F122" s="81" t="s">
        <v>7</v>
      </c>
      <c r="G122" s="313"/>
      <c r="H122" s="312"/>
      <c r="I122" s="463"/>
      <c r="J122" s="315"/>
    </row>
    <row r="123" spans="1:10" s="27" customFormat="1" ht="16.5" customHeight="1" x14ac:dyDescent="0.25">
      <c r="A123" s="84">
        <v>114</v>
      </c>
      <c r="B123" s="312"/>
      <c r="C123" s="297" t="s">
        <v>1630</v>
      </c>
      <c r="D123" s="297" t="s">
        <v>1858</v>
      </c>
      <c r="E123" s="58" t="s">
        <v>2000</v>
      </c>
      <c r="F123" s="81" t="s">
        <v>7</v>
      </c>
      <c r="G123" s="313"/>
      <c r="H123" s="312"/>
      <c r="I123" s="463"/>
      <c r="J123" s="315"/>
    </row>
    <row r="124" spans="1:10" s="27" customFormat="1" ht="16.5" customHeight="1" x14ac:dyDescent="0.25">
      <c r="A124" s="84">
        <v>115</v>
      </c>
      <c r="B124" s="312"/>
      <c r="C124" s="297" t="s">
        <v>1630</v>
      </c>
      <c r="D124" s="297" t="s">
        <v>1859</v>
      </c>
      <c r="E124" s="58" t="s">
        <v>295</v>
      </c>
      <c r="F124" s="81" t="s">
        <v>7</v>
      </c>
      <c r="G124" s="313"/>
      <c r="H124" s="312"/>
      <c r="I124" s="463"/>
      <c r="J124" s="315"/>
    </row>
    <row r="125" spans="1:10" s="27" customFormat="1" ht="16.5" customHeight="1" x14ac:dyDescent="0.25">
      <c r="A125" s="84">
        <v>116</v>
      </c>
      <c r="B125" s="312"/>
      <c r="C125" s="297" t="s">
        <v>1630</v>
      </c>
      <c r="D125" s="297" t="s">
        <v>1860</v>
      </c>
      <c r="E125" s="58" t="s">
        <v>2001</v>
      </c>
      <c r="F125" s="81" t="s">
        <v>7</v>
      </c>
      <c r="G125" s="313"/>
      <c r="H125" s="312"/>
      <c r="I125" s="463"/>
      <c r="J125" s="315"/>
    </row>
    <row r="126" spans="1:10" s="27" customFormat="1" ht="16.5" customHeight="1" x14ac:dyDescent="0.25">
      <c r="A126" s="84">
        <v>117</v>
      </c>
      <c r="B126" s="312"/>
      <c r="C126" s="297" t="s">
        <v>1630</v>
      </c>
      <c r="D126" s="297" t="s">
        <v>1861</v>
      </c>
      <c r="E126" s="58" t="s">
        <v>2002</v>
      </c>
      <c r="F126" s="81" t="s">
        <v>7</v>
      </c>
      <c r="G126" s="313"/>
      <c r="H126" s="312"/>
      <c r="I126" s="441"/>
      <c r="J126" s="315"/>
    </row>
    <row r="127" spans="1:10" s="27" customFormat="1" ht="16.5" customHeight="1" x14ac:dyDescent="0.25">
      <c r="A127" s="84">
        <v>118</v>
      </c>
      <c r="B127" s="312"/>
      <c r="C127" s="297" t="s">
        <v>1630</v>
      </c>
      <c r="D127" s="297" t="s">
        <v>1863</v>
      </c>
      <c r="E127" s="58" t="s">
        <v>2000</v>
      </c>
      <c r="F127" s="81" t="s">
        <v>7</v>
      </c>
      <c r="G127" s="313"/>
      <c r="H127" s="312"/>
      <c r="I127" s="398" t="s">
        <v>1897</v>
      </c>
      <c r="J127" s="315"/>
    </row>
    <row r="128" spans="1:10" s="27" customFormat="1" ht="16.5" customHeight="1" x14ac:dyDescent="0.25">
      <c r="A128" s="84">
        <v>119</v>
      </c>
      <c r="B128" s="312"/>
      <c r="C128" s="297" t="s">
        <v>1630</v>
      </c>
      <c r="D128" s="297" t="s">
        <v>1864</v>
      </c>
      <c r="E128" s="58" t="s">
        <v>2000</v>
      </c>
      <c r="F128" s="81" t="s">
        <v>7</v>
      </c>
      <c r="G128" s="313"/>
      <c r="H128" s="312"/>
      <c r="I128" s="399"/>
      <c r="J128" s="315"/>
    </row>
    <row r="129" spans="1:10" s="27" customFormat="1" ht="16.5" customHeight="1" x14ac:dyDescent="0.25">
      <c r="A129" s="84">
        <v>120</v>
      </c>
      <c r="B129" s="312"/>
      <c r="C129" s="297" t="s">
        <v>1630</v>
      </c>
      <c r="D129" s="297" t="s">
        <v>1865</v>
      </c>
      <c r="E129" s="58" t="s">
        <v>2000</v>
      </c>
      <c r="F129" s="81" t="s">
        <v>7</v>
      </c>
      <c r="G129" s="313"/>
      <c r="H129" s="312"/>
      <c r="I129" s="399"/>
      <c r="J129" s="315"/>
    </row>
    <row r="130" spans="1:10" s="27" customFormat="1" ht="16.5" customHeight="1" x14ac:dyDescent="0.25">
      <c r="A130" s="84">
        <v>121</v>
      </c>
      <c r="B130" s="312"/>
      <c r="C130" s="297" t="s">
        <v>1630</v>
      </c>
      <c r="D130" s="297" t="s">
        <v>1866</v>
      </c>
      <c r="E130" s="58" t="s">
        <v>295</v>
      </c>
      <c r="F130" s="81" t="s">
        <v>7</v>
      </c>
      <c r="G130" s="313"/>
      <c r="H130" s="312"/>
      <c r="I130" s="399"/>
      <c r="J130" s="315"/>
    </row>
    <row r="131" spans="1:10" s="27" customFormat="1" ht="16.5" customHeight="1" x14ac:dyDescent="0.25">
      <c r="A131" s="84">
        <v>122</v>
      </c>
      <c r="B131" s="312"/>
      <c r="C131" s="297" t="s">
        <v>1630</v>
      </c>
      <c r="D131" s="297" t="s">
        <v>1998</v>
      </c>
      <c r="E131" s="58" t="s">
        <v>2003</v>
      </c>
      <c r="F131" s="81" t="s">
        <v>7</v>
      </c>
      <c r="G131" s="313"/>
      <c r="H131" s="312"/>
      <c r="I131" s="399"/>
      <c r="J131" s="315"/>
    </row>
    <row r="132" spans="1:10" s="27" customFormat="1" ht="16.5" customHeight="1" x14ac:dyDescent="0.25">
      <c r="A132" s="84">
        <v>123</v>
      </c>
      <c r="B132" s="312"/>
      <c r="C132" s="297" t="s">
        <v>1630</v>
      </c>
      <c r="D132" s="297" t="s">
        <v>1999</v>
      </c>
      <c r="E132" s="58" t="s">
        <v>2100</v>
      </c>
      <c r="F132" s="81" t="s">
        <v>7</v>
      </c>
      <c r="G132" s="313"/>
      <c r="H132" s="312"/>
      <c r="I132" s="400"/>
      <c r="J132" s="315"/>
    </row>
    <row r="133" spans="1:10" s="27" customFormat="1" ht="16.5" customHeight="1" x14ac:dyDescent="0.25">
      <c r="A133" s="84">
        <v>124</v>
      </c>
      <c r="B133" s="312"/>
      <c r="C133" s="297" t="s">
        <v>1630</v>
      </c>
      <c r="D133" s="297" t="s">
        <v>2094</v>
      </c>
      <c r="E133" s="58" t="s">
        <v>2000</v>
      </c>
      <c r="F133" s="81" t="s">
        <v>7</v>
      </c>
      <c r="G133" s="313"/>
      <c r="H133" s="312"/>
      <c r="I133" s="464" t="s">
        <v>2105</v>
      </c>
      <c r="J133" s="467"/>
    </row>
    <row r="134" spans="1:10" s="27" customFormat="1" ht="16.5" customHeight="1" x14ac:dyDescent="0.25">
      <c r="A134" s="84">
        <v>125</v>
      </c>
      <c r="B134" s="312"/>
      <c r="C134" s="297" t="s">
        <v>1630</v>
      </c>
      <c r="D134" s="297" t="s">
        <v>2095</v>
      </c>
      <c r="E134" s="58" t="s">
        <v>2000</v>
      </c>
      <c r="F134" s="81" t="s">
        <v>7</v>
      </c>
      <c r="G134" s="313"/>
      <c r="H134" s="312"/>
      <c r="I134" s="465"/>
      <c r="J134" s="468"/>
    </row>
    <row r="135" spans="1:10" s="27" customFormat="1" ht="16.5" customHeight="1" x14ac:dyDescent="0.25">
      <c r="A135" s="84">
        <v>126</v>
      </c>
      <c r="B135" s="312"/>
      <c r="C135" s="297" t="s">
        <v>1630</v>
      </c>
      <c r="D135" s="297" t="s">
        <v>2096</v>
      </c>
      <c r="E135" s="58" t="s">
        <v>2000</v>
      </c>
      <c r="F135" s="81" t="s">
        <v>7</v>
      </c>
      <c r="G135" s="313"/>
      <c r="H135" s="312"/>
      <c r="I135" s="465"/>
      <c r="J135" s="468"/>
    </row>
    <row r="136" spans="1:10" s="27" customFormat="1" ht="16.5" customHeight="1" x14ac:dyDescent="0.25">
      <c r="A136" s="84">
        <v>127</v>
      </c>
      <c r="B136" s="312"/>
      <c r="C136" s="297" t="s">
        <v>1630</v>
      </c>
      <c r="D136" s="297" t="s">
        <v>2097</v>
      </c>
      <c r="E136" s="58" t="s">
        <v>295</v>
      </c>
      <c r="F136" s="81" t="s">
        <v>7</v>
      </c>
      <c r="G136" s="313"/>
      <c r="H136" s="312"/>
      <c r="I136" s="465"/>
      <c r="J136" s="468"/>
    </row>
    <row r="137" spans="1:10" s="27" customFormat="1" ht="16.5" customHeight="1" x14ac:dyDescent="0.25">
      <c r="A137" s="84">
        <v>128</v>
      </c>
      <c r="B137" s="312"/>
      <c r="C137" s="297" t="s">
        <v>1630</v>
      </c>
      <c r="D137" s="297" t="s">
        <v>2098</v>
      </c>
      <c r="E137" s="58" t="s">
        <v>2001</v>
      </c>
      <c r="F137" s="81" t="s">
        <v>7</v>
      </c>
      <c r="G137" s="313"/>
      <c r="H137" s="312"/>
      <c r="I137" s="465"/>
      <c r="J137" s="468"/>
    </row>
    <row r="138" spans="1:10" s="27" customFormat="1" ht="16.5" customHeight="1" x14ac:dyDescent="0.25">
      <c r="A138" s="84">
        <v>129</v>
      </c>
      <c r="B138" s="312"/>
      <c r="C138" s="297" t="s">
        <v>1630</v>
      </c>
      <c r="D138" s="297" t="s">
        <v>2099</v>
      </c>
      <c r="E138" s="58" t="s">
        <v>2002</v>
      </c>
      <c r="F138" s="81" t="s">
        <v>7</v>
      </c>
      <c r="G138" s="313"/>
      <c r="H138" s="312"/>
      <c r="I138" s="466"/>
      <c r="J138" s="469"/>
    </row>
    <row r="139" spans="1:10" s="27" customFormat="1" ht="16.5" customHeight="1" x14ac:dyDescent="0.25">
      <c r="A139" s="84">
        <v>130</v>
      </c>
      <c r="B139" s="84"/>
      <c r="C139" s="98" t="s">
        <v>858</v>
      </c>
      <c r="D139" s="199" t="s">
        <v>964</v>
      </c>
      <c r="E139" s="58" t="s">
        <v>180</v>
      </c>
      <c r="F139" s="81" t="s">
        <v>7</v>
      </c>
      <c r="G139" s="85"/>
      <c r="H139" s="84"/>
      <c r="I139" s="87" t="s">
        <v>181</v>
      </c>
      <c r="J139" s="87"/>
    </row>
    <row r="140" spans="1:10" s="27" customFormat="1" ht="16.5" customHeight="1" x14ac:dyDescent="0.25">
      <c r="A140" s="84">
        <v>131</v>
      </c>
      <c r="B140" s="84"/>
      <c r="C140" s="98" t="s">
        <v>858</v>
      </c>
      <c r="D140" s="199" t="s">
        <v>968</v>
      </c>
      <c r="E140" s="84" t="s">
        <v>182</v>
      </c>
      <c r="F140" s="81" t="s">
        <v>7</v>
      </c>
      <c r="G140" s="85"/>
      <c r="H140" s="84"/>
      <c r="I140" s="87" t="s">
        <v>183</v>
      </c>
      <c r="J140" s="87"/>
    </row>
    <row r="141" spans="1:10" s="27" customFormat="1" ht="16.5" customHeight="1" x14ac:dyDescent="0.25">
      <c r="A141" s="84">
        <v>132</v>
      </c>
      <c r="B141" s="84"/>
      <c r="C141" s="98" t="s">
        <v>858</v>
      </c>
      <c r="D141" s="199" t="s">
        <v>969</v>
      </c>
      <c r="E141" s="84"/>
      <c r="F141" s="81" t="s">
        <v>7</v>
      </c>
      <c r="G141" s="85"/>
      <c r="H141" s="84"/>
      <c r="I141" s="87" t="s">
        <v>184</v>
      </c>
      <c r="J141" s="87"/>
    </row>
    <row r="142" spans="1:10" s="27" customFormat="1" ht="16.5" customHeight="1" x14ac:dyDescent="0.25">
      <c r="A142" s="84">
        <v>133</v>
      </c>
      <c r="B142" s="84"/>
      <c r="C142" s="98" t="s">
        <v>858</v>
      </c>
      <c r="D142" s="199" t="s">
        <v>970</v>
      </c>
      <c r="E142" s="84" t="s">
        <v>179</v>
      </c>
      <c r="F142" s="81" t="s">
        <v>7</v>
      </c>
      <c r="G142" s="85"/>
      <c r="H142" s="84"/>
      <c r="I142" s="87" t="s">
        <v>185</v>
      </c>
      <c r="J142" s="87"/>
    </row>
    <row r="143" spans="1:10" s="27" customFormat="1" ht="16.5" customHeight="1" x14ac:dyDescent="0.25">
      <c r="A143" s="84">
        <v>134</v>
      </c>
      <c r="B143" s="84"/>
      <c r="C143" s="98" t="s">
        <v>858</v>
      </c>
      <c r="D143" s="198" t="s">
        <v>950</v>
      </c>
      <c r="E143" s="84"/>
      <c r="F143" s="81" t="s">
        <v>7</v>
      </c>
      <c r="G143" s="85"/>
      <c r="H143" s="84"/>
      <c r="I143" s="86" t="s">
        <v>186</v>
      </c>
      <c r="J143" s="86"/>
    </row>
    <row r="144" spans="1:10" s="27" customFormat="1" ht="16.5" customHeight="1" x14ac:dyDescent="0.25">
      <c r="A144" s="84">
        <v>135</v>
      </c>
      <c r="B144" s="84"/>
      <c r="C144" s="98" t="s">
        <v>858</v>
      </c>
      <c r="D144" s="193" t="s">
        <v>859</v>
      </c>
      <c r="E144" s="84"/>
      <c r="F144" s="81" t="s">
        <v>7</v>
      </c>
      <c r="G144" s="85"/>
      <c r="H144" s="84"/>
      <c r="I144" s="86" t="s">
        <v>1062</v>
      </c>
      <c r="J144" s="86"/>
    </row>
    <row r="145" spans="1:11" s="27" customFormat="1" ht="16.5" customHeight="1" x14ac:dyDescent="0.25">
      <c r="A145" s="84">
        <v>136</v>
      </c>
      <c r="B145" s="84"/>
      <c r="C145" s="98" t="s">
        <v>858</v>
      </c>
      <c r="D145" s="193" t="s">
        <v>860</v>
      </c>
      <c r="E145" s="84"/>
      <c r="F145" s="81" t="s">
        <v>7</v>
      </c>
      <c r="G145" s="85"/>
      <c r="H145" s="84"/>
      <c r="I145" s="86" t="s">
        <v>1063</v>
      </c>
      <c r="J145" s="86"/>
    </row>
    <row r="146" spans="1:11" s="27" customFormat="1" ht="16.5" customHeight="1" x14ac:dyDescent="0.25">
      <c r="A146" s="84">
        <v>137</v>
      </c>
      <c r="B146" s="84"/>
      <c r="C146" s="98" t="s">
        <v>858</v>
      </c>
      <c r="D146" s="198" t="s">
        <v>951</v>
      </c>
      <c r="E146" s="97" t="s">
        <v>254</v>
      </c>
      <c r="F146" s="81" t="s">
        <v>7</v>
      </c>
      <c r="G146" s="85"/>
      <c r="H146" s="84"/>
      <c r="I146" s="459" t="s">
        <v>187</v>
      </c>
      <c r="J146" s="88"/>
    </row>
    <row r="147" spans="1:11" s="27" customFormat="1" ht="16.5" customHeight="1" x14ac:dyDescent="0.25">
      <c r="A147" s="84">
        <v>138</v>
      </c>
      <c r="B147" s="84"/>
      <c r="C147" s="98" t="s">
        <v>858</v>
      </c>
      <c r="D147" s="198" t="s">
        <v>952</v>
      </c>
      <c r="E147" s="97" t="s">
        <v>200</v>
      </c>
      <c r="F147" s="81" t="s">
        <v>7</v>
      </c>
      <c r="G147" s="85"/>
      <c r="H147" s="84"/>
      <c r="I147" s="459"/>
      <c r="J147" s="88"/>
    </row>
    <row r="148" spans="1:11" s="27" customFormat="1" ht="16.5" customHeight="1" x14ac:dyDescent="0.25">
      <c r="A148" s="84">
        <v>139</v>
      </c>
      <c r="B148" s="84"/>
      <c r="C148" s="98" t="s">
        <v>858</v>
      </c>
      <c r="D148" s="198" t="s">
        <v>953</v>
      </c>
      <c r="E148" s="84" t="s">
        <v>188</v>
      </c>
      <c r="F148" s="81" t="s">
        <v>7</v>
      </c>
      <c r="G148" s="85"/>
      <c r="H148" s="84"/>
      <c r="I148" s="459"/>
      <c r="J148" s="88"/>
    </row>
    <row r="149" spans="1:11" s="27" customFormat="1" ht="16.5" customHeight="1" x14ac:dyDescent="0.25">
      <c r="A149" s="84">
        <v>140</v>
      </c>
      <c r="B149" s="84"/>
      <c r="C149" s="98" t="s">
        <v>858</v>
      </c>
      <c r="D149" s="198" t="s">
        <v>954</v>
      </c>
      <c r="E149" s="84" t="s">
        <v>189</v>
      </c>
      <c r="F149" s="81" t="s">
        <v>7</v>
      </c>
      <c r="G149" s="85"/>
      <c r="H149" s="84"/>
      <c r="I149" s="459"/>
      <c r="J149" s="88"/>
    </row>
    <row r="150" spans="1:11" s="27" customFormat="1" ht="16.5" customHeight="1" x14ac:dyDescent="0.25">
      <c r="A150" s="84">
        <v>141</v>
      </c>
      <c r="B150" s="84"/>
      <c r="C150" s="98" t="s">
        <v>858</v>
      </c>
      <c r="D150" s="198" t="s">
        <v>955</v>
      </c>
      <c r="E150" s="84" t="s">
        <v>190</v>
      </c>
      <c r="F150" s="81" t="s">
        <v>7</v>
      </c>
      <c r="G150" s="85"/>
      <c r="H150" s="84"/>
      <c r="I150" s="459"/>
      <c r="J150" s="88"/>
    </row>
    <row r="151" spans="1:11" s="27" customFormat="1" ht="16.5" customHeight="1" x14ac:dyDescent="0.25">
      <c r="A151" s="84">
        <v>142</v>
      </c>
      <c r="B151" s="84"/>
      <c r="C151" s="194" t="s">
        <v>579</v>
      </c>
      <c r="D151" s="198" t="s">
        <v>580</v>
      </c>
      <c r="E151" s="84"/>
      <c r="F151" s="81" t="s">
        <v>7</v>
      </c>
      <c r="G151" s="85"/>
      <c r="H151" s="84"/>
      <c r="I151" s="88" t="s">
        <v>256</v>
      </c>
      <c r="J151" s="88" t="s">
        <v>956</v>
      </c>
      <c r="K151" s="191"/>
    </row>
    <row r="152" spans="1:11" s="27" customFormat="1" ht="16.5" customHeight="1" x14ac:dyDescent="0.25">
      <c r="A152" s="84">
        <v>143</v>
      </c>
      <c r="B152" s="84"/>
      <c r="C152" s="194" t="s">
        <v>579</v>
      </c>
      <c r="D152" s="198" t="s">
        <v>581</v>
      </c>
      <c r="E152" s="84"/>
      <c r="F152" s="81" t="s">
        <v>7</v>
      </c>
      <c r="G152" s="85"/>
      <c r="H152" s="84"/>
      <c r="I152" s="88" t="s">
        <v>255</v>
      </c>
      <c r="J152" s="88" t="s">
        <v>1049</v>
      </c>
      <c r="K152" s="191"/>
    </row>
    <row r="153" spans="1:11" s="27" customFormat="1" ht="16.5" customHeight="1" x14ac:dyDescent="0.25">
      <c r="A153" s="84">
        <v>144</v>
      </c>
      <c r="B153" s="84"/>
      <c r="C153" s="194" t="s">
        <v>579</v>
      </c>
      <c r="D153" s="198" t="s">
        <v>582</v>
      </c>
      <c r="E153" s="84"/>
      <c r="F153" s="81" t="s">
        <v>7</v>
      </c>
      <c r="G153" s="85"/>
      <c r="H153" s="84"/>
      <c r="I153" s="88" t="s">
        <v>495</v>
      </c>
      <c r="J153" s="88" t="s">
        <v>492</v>
      </c>
      <c r="K153" s="191"/>
    </row>
    <row r="154" spans="1:11" s="27" customFormat="1" ht="16.5" customHeight="1" x14ac:dyDescent="0.25">
      <c r="A154" s="84">
        <v>145</v>
      </c>
      <c r="B154" s="84"/>
      <c r="C154" s="194" t="s">
        <v>579</v>
      </c>
      <c r="D154" s="221" t="s">
        <v>1180</v>
      </c>
      <c r="E154" s="84"/>
      <c r="F154" s="81" t="s">
        <v>7</v>
      </c>
      <c r="G154" s="85"/>
      <c r="H154" s="84"/>
      <c r="I154" s="88" t="s">
        <v>494</v>
      </c>
      <c r="J154" s="88" t="s">
        <v>493</v>
      </c>
      <c r="K154" s="191"/>
    </row>
    <row r="155" spans="1:11" s="27" customFormat="1" ht="16.5" customHeight="1" x14ac:dyDescent="0.25">
      <c r="A155" s="84">
        <v>146</v>
      </c>
      <c r="B155" s="84"/>
      <c r="C155" s="194" t="s">
        <v>579</v>
      </c>
      <c r="D155" s="221" t="s">
        <v>1186</v>
      </c>
      <c r="E155" s="84"/>
      <c r="F155" s="81" t="s">
        <v>7</v>
      </c>
      <c r="G155" s="85"/>
      <c r="H155" s="84"/>
      <c r="I155" s="88" t="s">
        <v>1181</v>
      </c>
      <c r="J155" s="184" t="s">
        <v>1179</v>
      </c>
      <c r="K155" s="191"/>
    </row>
    <row r="156" spans="1:11" s="27" customFormat="1" ht="16.5" customHeight="1" x14ac:dyDescent="0.25">
      <c r="A156" s="84">
        <v>147</v>
      </c>
      <c r="B156" s="84"/>
      <c r="C156" s="194" t="s">
        <v>579</v>
      </c>
      <c r="D156" s="198" t="s">
        <v>948</v>
      </c>
      <c r="E156" s="84"/>
      <c r="F156" s="81" t="s">
        <v>7</v>
      </c>
      <c r="G156" s="85"/>
      <c r="H156" s="84"/>
      <c r="I156" s="88" t="s">
        <v>949</v>
      </c>
      <c r="J156" s="88" t="s">
        <v>1000</v>
      </c>
      <c r="K156" s="191"/>
    </row>
    <row r="157" spans="1:11" s="27" customFormat="1" ht="16.5" customHeight="1" x14ac:dyDescent="0.25">
      <c r="A157" s="84">
        <v>148</v>
      </c>
      <c r="B157" s="84"/>
      <c r="C157" s="194" t="s">
        <v>579</v>
      </c>
      <c r="D157" s="198" t="s">
        <v>584</v>
      </c>
      <c r="E157" s="84"/>
      <c r="F157" s="81" t="s">
        <v>7</v>
      </c>
      <c r="G157" s="85"/>
      <c r="H157" s="84"/>
      <c r="I157" s="88" t="s">
        <v>191</v>
      </c>
      <c r="J157" s="88" t="s">
        <v>957</v>
      </c>
      <c r="K157" s="191"/>
    </row>
    <row r="158" spans="1:11" s="27" customFormat="1" ht="16.5" customHeight="1" x14ac:dyDescent="0.25">
      <c r="A158" s="84">
        <v>149</v>
      </c>
      <c r="B158" s="84"/>
      <c r="C158" s="194" t="s">
        <v>579</v>
      </c>
      <c r="D158" s="198" t="s">
        <v>585</v>
      </c>
      <c r="E158" s="84"/>
      <c r="F158" s="81" t="s">
        <v>7</v>
      </c>
      <c r="G158" s="85"/>
      <c r="H158" s="84"/>
      <c r="I158" s="88" t="s">
        <v>192</v>
      </c>
      <c r="J158" s="88" t="s">
        <v>283</v>
      </c>
      <c r="K158" s="191"/>
    </row>
    <row r="159" spans="1:11" s="27" customFormat="1" ht="16.5" customHeight="1" x14ac:dyDescent="0.25">
      <c r="A159" s="84">
        <v>150</v>
      </c>
      <c r="B159" s="84"/>
      <c r="C159" s="194" t="s">
        <v>579</v>
      </c>
      <c r="D159" s="198" t="s">
        <v>587</v>
      </c>
      <c r="E159" s="84"/>
      <c r="F159" s="81" t="s">
        <v>7</v>
      </c>
      <c r="G159" s="85"/>
      <c r="H159" s="84"/>
      <c r="I159" s="88" t="s">
        <v>193</v>
      </c>
      <c r="J159" s="88" t="s">
        <v>351</v>
      </c>
      <c r="K159" s="191"/>
    </row>
    <row r="160" spans="1:11" s="27" customFormat="1" ht="16.5" customHeight="1" x14ac:dyDescent="0.25">
      <c r="A160" s="84">
        <v>151</v>
      </c>
      <c r="B160" s="84"/>
      <c r="C160" s="72" t="s">
        <v>697</v>
      </c>
      <c r="D160" s="193" t="s">
        <v>861</v>
      </c>
      <c r="E160" s="92" t="s">
        <v>1024</v>
      </c>
      <c r="F160" s="81" t="s">
        <v>7</v>
      </c>
      <c r="G160" s="85"/>
      <c r="H160" s="84"/>
      <c r="I160" s="86" t="s">
        <v>178</v>
      </c>
      <c r="J160" s="86"/>
    </row>
    <row r="161" spans="1:10" s="27" customFormat="1" ht="16.5" customHeight="1" x14ac:dyDescent="0.25">
      <c r="A161" s="84">
        <v>152</v>
      </c>
      <c r="B161" s="84"/>
      <c r="C161" s="72" t="s">
        <v>697</v>
      </c>
      <c r="D161" s="305" t="s">
        <v>862</v>
      </c>
      <c r="E161" s="92" t="s">
        <v>1979</v>
      </c>
      <c r="F161" s="81" t="s">
        <v>7</v>
      </c>
      <c r="G161" s="85"/>
      <c r="H161" s="84"/>
      <c r="I161" s="86" t="s">
        <v>491</v>
      </c>
      <c r="J161" s="86"/>
    </row>
    <row r="162" spans="1:10" s="27" customFormat="1" ht="16.5" customHeight="1" x14ac:dyDescent="0.25">
      <c r="A162" s="84">
        <v>153</v>
      </c>
      <c r="B162" s="84"/>
      <c r="C162" s="72" t="s">
        <v>697</v>
      </c>
      <c r="D162" s="193" t="s">
        <v>863</v>
      </c>
      <c r="E162" s="92" t="s">
        <v>1980</v>
      </c>
      <c r="F162" s="81" t="s">
        <v>7</v>
      </c>
      <c r="G162" s="85"/>
      <c r="H162" s="84"/>
      <c r="I162" s="86" t="s">
        <v>194</v>
      </c>
      <c r="J162" s="131"/>
    </row>
    <row r="163" spans="1:10" s="27" customFormat="1" ht="16.5" customHeight="1" x14ac:dyDescent="0.25">
      <c r="A163" s="84">
        <v>154</v>
      </c>
      <c r="B163" s="84"/>
      <c r="C163" s="72" t="s">
        <v>697</v>
      </c>
      <c r="D163" s="193" t="s">
        <v>864</v>
      </c>
      <c r="E163" s="92" t="s">
        <v>1981</v>
      </c>
      <c r="F163" s="81" t="s">
        <v>7</v>
      </c>
      <c r="G163" s="85"/>
      <c r="H163" s="84"/>
      <c r="I163" s="86" t="s">
        <v>195</v>
      </c>
      <c r="J163" s="131"/>
    </row>
    <row r="164" spans="1:10" s="27" customFormat="1" ht="16.5" customHeight="1" x14ac:dyDescent="0.25">
      <c r="A164" s="84">
        <v>155</v>
      </c>
      <c r="B164" s="84"/>
      <c r="C164" s="72" t="s">
        <v>697</v>
      </c>
      <c r="D164" s="193" t="s">
        <v>1041</v>
      </c>
      <c r="E164" s="92" t="s">
        <v>1982</v>
      </c>
      <c r="F164" s="81" t="s">
        <v>7</v>
      </c>
      <c r="G164" s="85"/>
      <c r="H164" s="84"/>
      <c r="I164" s="86" t="s">
        <v>196</v>
      </c>
      <c r="J164" s="131"/>
    </row>
    <row r="165" spans="1:10" s="27" customFormat="1" ht="16.5" customHeight="1" x14ac:dyDescent="0.25">
      <c r="A165" s="84">
        <v>156</v>
      </c>
      <c r="B165" s="84"/>
      <c r="C165" s="72" t="s">
        <v>697</v>
      </c>
      <c r="D165" s="193" t="s">
        <v>865</v>
      </c>
      <c r="E165" s="92" t="s">
        <v>1983</v>
      </c>
      <c r="F165" s="81" t="s">
        <v>7</v>
      </c>
      <c r="G165" s="85"/>
      <c r="H165" s="84"/>
      <c r="I165" s="86" t="s">
        <v>196</v>
      </c>
      <c r="J165" s="131"/>
    </row>
    <row r="166" spans="1:10" s="27" customFormat="1" ht="16.5" customHeight="1" x14ac:dyDescent="0.25">
      <c r="A166" s="84">
        <v>157</v>
      </c>
      <c r="B166" s="84"/>
      <c r="C166" s="72" t="s">
        <v>543</v>
      </c>
      <c r="D166" s="193" t="s">
        <v>892</v>
      </c>
      <c r="E166" s="92" t="s">
        <v>1984</v>
      </c>
      <c r="F166" s="81" t="s">
        <v>7</v>
      </c>
      <c r="G166" s="85"/>
      <c r="H166" s="84"/>
      <c r="I166" s="86" t="s">
        <v>511</v>
      </c>
      <c r="J166" s="131"/>
    </row>
    <row r="167" spans="1:10" s="27" customFormat="1" ht="16.5" customHeight="1" x14ac:dyDescent="0.25">
      <c r="A167" s="84">
        <v>158</v>
      </c>
      <c r="B167" s="84"/>
      <c r="C167" s="72" t="s">
        <v>697</v>
      </c>
      <c r="D167" s="193" t="s">
        <v>866</v>
      </c>
      <c r="E167" s="92" t="s">
        <v>1985</v>
      </c>
      <c r="F167" s="81" t="s">
        <v>7</v>
      </c>
      <c r="G167" s="85"/>
      <c r="H167" s="84"/>
      <c r="I167" s="86" t="s">
        <v>197</v>
      </c>
      <c r="J167" s="131"/>
    </row>
    <row r="168" spans="1:10" s="27" customFormat="1" ht="16.5" customHeight="1" x14ac:dyDescent="0.25">
      <c r="A168" s="84">
        <v>159</v>
      </c>
      <c r="B168" s="84"/>
      <c r="C168" s="72" t="s">
        <v>697</v>
      </c>
      <c r="D168" s="193" t="s">
        <v>867</v>
      </c>
      <c r="E168" s="84" t="s">
        <v>434</v>
      </c>
      <c r="F168" s="81" t="s">
        <v>7</v>
      </c>
      <c r="G168" s="85"/>
      <c r="H168" s="84"/>
      <c r="I168" s="86" t="s">
        <v>435</v>
      </c>
      <c r="J168" s="131"/>
    </row>
    <row r="169" spans="1:10" s="27" customFormat="1" ht="16.5" customHeight="1" x14ac:dyDescent="0.25">
      <c r="A169" s="84">
        <v>160</v>
      </c>
      <c r="B169" s="84"/>
      <c r="C169" s="72" t="s">
        <v>697</v>
      </c>
      <c r="D169" s="193" t="s">
        <v>868</v>
      </c>
      <c r="E169" s="84" t="s">
        <v>512</v>
      </c>
      <c r="F169" s="81" t="s">
        <v>7</v>
      </c>
      <c r="G169" s="85"/>
      <c r="H169" s="84"/>
      <c r="I169" s="123" t="s">
        <v>514</v>
      </c>
      <c r="J169" s="131"/>
    </row>
    <row r="170" spans="1:10" s="27" customFormat="1" ht="16.5" customHeight="1" x14ac:dyDescent="0.25">
      <c r="A170" s="84">
        <v>161</v>
      </c>
      <c r="B170" s="84"/>
      <c r="C170" s="72" t="s">
        <v>697</v>
      </c>
      <c r="D170" s="193" t="s">
        <v>869</v>
      </c>
      <c r="E170" s="84"/>
      <c r="F170" s="81" t="s">
        <v>7</v>
      </c>
      <c r="G170" s="85"/>
      <c r="H170" s="84"/>
      <c r="I170" s="124" t="s">
        <v>285</v>
      </c>
      <c r="J170" s="86"/>
    </row>
    <row r="171" spans="1:10" s="27" customFormat="1" ht="16.5" customHeight="1" x14ac:dyDescent="0.25">
      <c r="A171" s="84">
        <v>162</v>
      </c>
      <c r="B171" s="84"/>
      <c r="C171" s="72" t="s">
        <v>697</v>
      </c>
      <c r="D171" s="193" t="s">
        <v>870</v>
      </c>
      <c r="E171" s="84"/>
      <c r="F171" s="81" t="s">
        <v>7</v>
      </c>
      <c r="G171" s="85"/>
      <c r="H171" s="84"/>
      <c r="I171" s="86" t="s">
        <v>198</v>
      </c>
      <c r="J171" s="86"/>
    </row>
    <row r="172" spans="1:10" s="27" customFormat="1" ht="16.5" customHeight="1" x14ac:dyDescent="0.25">
      <c r="A172" s="84">
        <v>163</v>
      </c>
      <c r="B172" s="84"/>
      <c r="C172" s="72" t="s">
        <v>697</v>
      </c>
      <c r="D172" s="193" t="s">
        <v>871</v>
      </c>
      <c r="E172" s="84"/>
      <c r="F172" s="81" t="s">
        <v>7</v>
      </c>
      <c r="G172" s="85"/>
      <c r="H172" s="84"/>
      <c r="I172" s="86" t="s">
        <v>199</v>
      </c>
      <c r="J172" s="86"/>
    </row>
    <row r="173" spans="1:10" s="27" customFormat="1" ht="16.5" customHeight="1" x14ac:dyDescent="0.25">
      <c r="A173" s="84">
        <v>164</v>
      </c>
      <c r="B173" s="84"/>
      <c r="C173" s="98" t="s">
        <v>857</v>
      </c>
      <c r="D173" s="194" t="s">
        <v>1243</v>
      </c>
      <c r="E173" s="84"/>
      <c r="F173" s="168" t="s">
        <v>445</v>
      </c>
      <c r="G173" s="85"/>
      <c r="H173" s="84"/>
      <c r="I173" s="225" t="s">
        <v>1245</v>
      </c>
      <c r="J173" s="86"/>
    </row>
    <row r="174" spans="1:10" s="27" customFormat="1" ht="16.5" customHeight="1" x14ac:dyDescent="0.25">
      <c r="A174" s="84">
        <v>165</v>
      </c>
      <c r="B174" s="84"/>
      <c r="C174" s="72" t="s">
        <v>872</v>
      </c>
      <c r="D174" s="193" t="s">
        <v>873</v>
      </c>
      <c r="E174" s="84"/>
      <c r="F174" s="81" t="s">
        <v>7</v>
      </c>
      <c r="G174" s="85"/>
      <c r="H174" s="84"/>
      <c r="I174" s="59" t="s">
        <v>1017</v>
      </c>
      <c r="J174" s="59"/>
    </row>
    <row r="175" spans="1:10" s="27" customFormat="1" ht="16.5" customHeight="1" x14ac:dyDescent="0.25">
      <c r="A175" s="84">
        <v>166</v>
      </c>
      <c r="B175" s="84"/>
      <c r="C175" s="72" t="s">
        <v>874</v>
      </c>
      <c r="D175" s="193" t="s">
        <v>875</v>
      </c>
      <c r="E175" s="84"/>
      <c r="F175" s="81" t="s">
        <v>7</v>
      </c>
      <c r="G175" s="85"/>
      <c r="H175" s="84"/>
      <c r="I175" s="86" t="s">
        <v>1111</v>
      </c>
      <c r="J175" s="86"/>
    </row>
    <row r="176" spans="1:10" s="27" customFormat="1" ht="16.5" customHeight="1" x14ac:dyDescent="0.25">
      <c r="A176" s="84">
        <v>167</v>
      </c>
      <c r="B176" s="84"/>
      <c r="C176" s="72" t="s">
        <v>874</v>
      </c>
      <c r="D176" s="193" t="s">
        <v>876</v>
      </c>
      <c r="E176" s="84"/>
      <c r="F176" s="81" t="s">
        <v>7</v>
      </c>
      <c r="G176" s="85"/>
      <c r="H176" s="84"/>
      <c r="I176" s="453" t="s">
        <v>1016</v>
      </c>
      <c r="J176" s="88"/>
    </row>
    <row r="177" spans="1:10" s="27" customFormat="1" ht="16.5" customHeight="1" x14ac:dyDescent="0.25">
      <c r="A177" s="84">
        <v>168</v>
      </c>
      <c r="B177" s="84"/>
      <c r="C177" s="72" t="s">
        <v>874</v>
      </c>
      <c r="D177" s="193" t="s">
        <v>877</v>
      </c>
      <c r="E177" s="84"/>
      <c r="F177" s="81" t="s">
        <v>7</v>
      </c>
      <c r="G177" s="85"/>
      <c r="H177" s="84"/>
      <c r="I177" s="460"/>
      <c r="J177" s="88"/>
    </row>
    <row r="178" spans="1:10" s="27" customFormat="1" ht="16.5" customHeight="1" x14ac:dyDescent="0.25">
      <c r="A178" s="84">
        <v>169</v>
      </c>
      <c r="B178" s="84"/>
      <c r="C178" s="72" t="s">
        <v>878</v>
      </c>
      <c r="D178" s="193" t="s">
        <v>879</v>
      </c>
      <c r="E178" s="84" t="s">
        <v>436</v>
      </c>
      <c r="F178" s="81" t="s">
        <v>7</v>
      </c>
      <c r="G178" s="85"/>
      <c r="H178" s="84"/>
      <c r="I178" s="453" t="s">
        <v>1904</v>
      </c>
      <c r="J178" s="88"/>
    </row>
    <row r="179" spans="1:10" s="27" customFormat="1" ht="16.5" customHeight="1" x14ac:dyDescent="0.25">
      <c r="A179" s="84">
        <v>170</v>
      </c>
      <c r="B179" s="84"/>
      <c r="C179" s="72" t="s">
        <v>878</v>
      </c>
      <c r="D179" s="193" t="s">
        <v>880</v>
      </c>
      <c r="E179" s="84" t="s">
        <v>436</v>
      </c>
      <c r="F179" s="81" t="s">
        <v>7</v>
      </c>
      <c r="G179" s="85"/>
      <c r="H179" s="84"/>
      <c r="I179" s="454"/>
      <c r="J179" s="88"/>
    </row>
    <row r="180" spans="1:10" s="27" customFormat="1" ht="16.5" customHeight="1" x14ac:dyDescent="0.25">
      <c r="A180" s="84">
        <v>171</v>
      </c>
      <c r="B180" s="84"/>
      <c r="C180" s="72" t="s">
        <v>878</v>
      </c>
      <c r="D180" s="193" t="s">
        <v>881</v>
      </c>
      <c r="E180" s="84" t="s">
        <v>436</v>
      </c>
      <c r="F180" s="81" t="s">
        <v>7</v>
      </c>
      <c r="G180" s="85"/>
      <c r="H180" s="84"/>
      <c r="I180" s="454"/>
      <c r="J180" s="88"/>
    </row>
    <row r="181" spans="1:10" s="27" customFormat="1" ht="16.5" customHeight="1" x14ac:dyDescent="0.25">
      <c r="A181" s="84">
        <v>172</v>
      </c>
      <c r="B181" s="84"/>
      <c r="C181" s="72" t="s">
        <v>878</v>
      </c>
      <c r="D181" s="193" t="s">
        <v>882</v>
      </c>
      <c r="E181" s="84" t="s">
        <v>436</v>
      </c>
      <c r="F181" s="81" t="s">
        <v>7</v>
      </c>
      <c r="G181" s="85"/>
      <c r="H181" s="84"/>
      <c r="I181" s="454"/>
      <c r="J181" s="88"/>
    </row>
    <row r="182" spans="1:10" s="27" customFormat="1" ht="16.5" customHeight="1" x14ac:dyDescent="0.25">
      <c r="A182" s="84">
        <v>173</v>
      </c>
      <c r="B182" s="84"/>
      <c r="C182" s="72" t="s">
        <v>878</v>
      </c>
      <c r="D182" s="193" t="s">
        <v>883</v>
      </c>
      <c r="E182" s="84" t="s">
        <v>436</v>
      </c>
      <c r="F182" s="81" t="s">
        <v>7</v>
      </c>
      <c r="G182" s="85"/>
      <c r="H182" s="84"/>
      <c r="I182" s="454"/>
      <c r="J182" s="88"/>
    </row>
    <row r="183" spans="1:10" s="27" customFormat="1" ht="16.5" customHeight="1" x14ac:dyDescent="0.25">
      <c r="A183" s="84">
        <v>174</v>
      </c>
      <c r="B183" s="84"/>
      <c r="C183" s="72" t="s">
        <v>878</v>
      </c>
      <c r="D183" s="193" t="s">
        <v>884</v>
      </c>
      <c r="E183" s="84" t="s">
        <v>436</v>
      </c>
      <c r="F183" s="81" t="s">
        <v>7</v>
      </c>
      <c r="G183" s="85"/>
      <c r="H183" s="84"/>
      <c r="I183" s="454"/>
      <c r="J183" s="88"/>
    </row>
    <row r="184" spans="1:10" s="27" customFormat="1" ht="16.5" customHeight="1" x14ac:dyDescent="0.25">
      <c r="A184" s="84">
        <v>175</v>
      </c>
      <c r="B184" s="84"/>
      <c r="C184" s="72" t="s">
        <v>878</v>
      </c>
      <c r="D184" s="193" t="s">
        <v>885</v>
      </c>
      <c r="E184" s="84" t="s">
        <v>436</v>
      </c>
      <c r="F184" s="81" t="s">
        <v>7</v>
      </c>
      <c r="G184" s="85"/>
      <c r="H184" s="84"/>
      <c r="I184" s="454"/>
      <c r="J184" s="88"/>
    </row>
    <row r="185" spans="1:10" s="27" customFormat="1" ht="16.5" customHeight="1" x14ac:dyDescent="0.25">
      <c r="A185" s="84">
        <v>176</v>
      </c>
      <c r="B185" s="84"/>
      <c r="C185" s="72" t="s">
        <v>878</v>
      </c>
      <c r="D185" s="193" t="s">
        <v>886</v>
      </c>
      <c r="E185" s="84" t="s">
        <v>436</v>
      </c>
      <c r="F185" s="81" t="s">
        <v>7</v>
      </c>
      <c r="G185" s="85"/>
      <c r="H185" s="84"/>
      <c r="I185" s="454"/>
      <c r="J185" s="88"/>
    </row>
    <row r="186" spans="1:10" s="27" customFormat="1" ht="16.5" customHeight="1" x14ac:dyDescent="0.25">
      <c r="A186" s="84">
        <v>177</v>
      </c>
      <c r="B186" s="84"/>
      <c r="C186" s="72" t="s">
        <v>878</v>
      </c>
      <c r="D186" s="193" t="s">
        <v>887</v>
      </c>
      <c r="E186" s="84" t="s">
        <v>437</v>
      </c>
      <c r="F186" s="81" t="s">
        <v>7</v>
      </c>
      <c r="G186" s="85"/>
      <c r="H186" s="84"/>
      <c r="I186" s="455"/>
      <c r="J186" s="88"/>
    </row>
    <row r="187" spans="1:10" s="27" customFormat="1" ht="16.5" customHeight="1" x14ac:dyDescent="0.25">
      <c r="A187" s="84">
        <v>178</v>
      </c>
      <c r="B187" s="84"/>
      <c r="C187" s="72" t="s">
        <v>878</v>
      </c>
      <c r="D187" s="193" t="s">
        <v>888</v>
      </c>
      <c r="E187" s="84" t="s">
        <v>436</v>
      </c>
      <c r="F187" s="81" t="s">
        <v>7</v>
      </c>
      <c r="G187" s="85"/>
      <c r="H187" s="84"/>
      <c r="I187" s="182" t="s">
        <v>460</v>
      </c>
      <c r="J187" s="88"/>
    </row>
    <row r="188" spans="1:10" s="27" customFormat="1" ht="16.5" customHeight="1" x14ac:dyDescent="0.25">
      <c r="A188" s="84">
        <v>179</v>
      </c>
      <c r="B188" s="84"/>
      <c r="C188" s="72" t="s">
        <v>697</v>
      </c>
      <c r="D188" s="193" t="s">
        <v>889</v>
      </c>
      <c r="E188" s="84" t="s">
        <v>46</v>
      </c>
      <c r="F188" s="81" t="s">
        <v>7</v>
      </c>
      <c r="G188" s="85"/>
      <c r="H188" s="84"/>
      <c r="I188" s="86" t="s">
        <v>1010</v>
      </c>
      <c r="J188" s="88"/>
    </row>
    <row r="189" spans="1:10" s="27" customFormat="1" ht="16.5" customHeight="1" x14ac:dyDescent="0.25">
      <c r="A189" s="84">
        <v>180</v>
      </c>
      <c r="B189" s="84"/>
      <c r="C189" s="72" t="s">
        <v>697</v>
      </c>
      <c r="D189" s="193" t="s">
        <v>890</v>
      </c>
      <c r="E189" s="84" t="s">
        <v>47</v>
      </c>
      <c r="F189" s="81" t="s">
        <v>7</v>
      </c>
      <c r="G189" s="85"/>
      <c r="H189" s="84"/>
      <c r="I189" s="86" t="s">
        <v>1009</v>
      </c>
      <c r="J189" s="86"/>
    </row>
    <row r="190" spans="1:10" s="27" customFormat="1" ht="16.5" customHeight="1" x14ac:dyDescent="0.25">
      <c r="A190" s="84">
        <v>181</v>
      </c>
      <c r="B190" s="84"/>
      <c r="C190" s="72" t="s">
        <v>874</v>
      </c>
      <c r="D190" s="383" t="s">
        <v>891</v>
      </c>
      <c r="E190" s="313"/>
      <c r="F190" s="81" t="s">
        <v>7</v>
      </c>
      <c r="G190" s="85"/>
      <c r="H190" s="84"/>
      <c r="I190" s="384" t="s">
        <v>2059</v>
      </c>
      <c r="J190" s="385" t="s">
        <v>2061</v>
      </c>
    </row>
    <row r="191" spans="1:10" s="27" customFormat="1" ht="16.5" customHeight="1" x14ac:dyDescent="0.25">
      <c r="A191" s="84">
        <v>182</v>
      </c>
      <c r="B191" s="312"/>
      <c r="C191" s="387" t="s">
        <v>527</v>
      </c>
      <c r="D191" s="285" t="s">
        <v>2063</v>
      </c>
      <c r="E191" s="313"/>
      <c r="F191" s="81" t="s">
        <v>7</v>
      </c>
      <c r="G191" s="313"/>
      <c r="H191" s="312"/>
      <c r="I191" s="282" t="s">
        <v>1957</v>
      </c>
      <c r="J191" s="386"/>
    </row>
    <row r="192" spans="1:10" s="27" customFormat="1" ht="16.5" customHeight="1" x14ac:dyDescent="0.25">
      <c r="A192" s="84">
        <v>183</v>
      </c>
      <c r="B192" s="84"/>
      <c r="C192" s="72" t="s">
        <v>700</v>
      </c>
      <c r="D192" s="193" t="s">
        <v>701</v>
      </c>
      <c r="E192" s="84"/>
      <c r="F192" s="81" t="s">
        <v>7</v>
      </c>
      <c r="G192" s="85"/>
      <c r="H192" s="84"/>
      <c r="I192" s="86" t="s">
        <v>1020</v>
      </c>
      <c r="J192" s="86"/>
    </row>
    <row r="193" spans="5:5" s="27" customFormat="1" ht="16.5" customHeight="1" x14ac:dyDescent="0.25">
      <c r="E193" s="32"/>
    </row>
    <row r="194" spans="5:5" s="27" customFormat="1" ht="16.5" customHeight="1" x14ac:dyDescent="0.25">
      <c r="E194" s="32"/>
    </row>
    <row r="195" spans="5:5" s="27" customFormat="1" ht="16.5" customHeight="1" x14ac:dyDescent="0.25">
      <c r="E195" s="32"/>
    </row>
    <row r="196" spans="5:5" s="27" customFormat="1" x14ac:dyDescent="0.25">
      <c r="E196" s="32"/>
    </row>
    <row r="197" spans="5:5" s="27" customFormat="1" x14ac:dyDescent="0.25">
      <c r="E197" s="32"/>
    </row>
    <row r="198" spans="5:5" s="27" customFormat="1" x14ac:dyDescent="0.25">
      <c r="E198" s="32"/>
    </row>
  </sheetData>
  <mergeCells count="13">
    <mergeCell ref="D1:D8"/>
    <mergeCell ref="J10:J11"/>
    <mergeCell ref="I178:I186"/>
    <mergeCell ref="E1:E8"/>
    <mergeCell ref="I22:I26"/>
    <mergeCell ref="I146:I150"/>
    <mergeCell ref="I176:I177"/>
    <mergeCell ref="I72:I109"/>
    <mergeCell ref="I33:I70"/>
    <mergeCell ref="I121:I126"/>
    <mergeCell ref="I127:I132"/>
    <mergeCell ref="I133:I138"/>
    <mergeCell ref="J133:J138"/>
  </mergeCells>
  <phoneticPr fontId="30" type="noConversion"/>
  <hyperlinks>
    <hyperlink ref="D31" r:id="rId1" xr:uid="{00000000-0004-0000-0400-000000000000}"/>
    <hyperlink ref="D32" r:id="rId2" xr:uid="{00000000-0004-0000-0400-000001000000}"/>
    <hyperlink ref="D63" r:id="rId3" display="Check@Front_Camera-General_Info_Checksum" xr:uid="{00000000-0004-0000-0400-000002000000}"/>
    <hyperlink ref="D64" r:id="rId4" display="Check@Front_Camera-Color_Cal1_Checksum" xr:uid="{00000000-0004-0000-0400-000003000000}"/>
    <hyperlink ref="D65" r:id="rId5" display="Check@Front_Camera-Color_Cal2_Checksum" xr:uid="{00000000-0004-0000-0400-000004000000}"/>
    <hyperlink ref="D66" r:id="rId6" display="Check@Front_Camera-Color_Shading_Checksum" xr:uid="{00000000-0004-0000-0400-000005000000}"/>
    <hyperlink ref="D67" r:id="rId7" display="Check@Front_Camera-Component_Machine_Info_Checksum" xr:uid="{00000000-0004-0000-0400-000006000000}"/>
    <hyperlink ref="D70" r:id="rId8" display="Check@Front_Camera-X_Code" xr:uid="{00000000-0004-0000-0400-000007000000}"/>
    <hyperlink ref="D58" r:id="rId9" display="Check@Front_Camera-Process_DOE_Code" xr:uid="{00000000-0004-0000-0400-000008000000}"/>
    <hyperlink ref="D57" r:id="rId10" display="Check@Front_Camera-Test_Software_Revision" xr:uid="{00000000-0004-0000-0400-000009000000}"/>
    <hyperlink ref="D56" r:id="rId11" display="Check@Front_Camera-Config_Number" xr:uid="{00000000-0004-0000-0400-00000A000000}"/>
    <hyperlink ref="D55" r:id="rId12" display="Check@Front_Camera-Build" xr:uid="{00000000-0004-0000-0400-00000B000000}"/>
    <hyperlink ref="D54" r:id="rId13" display="Check@Front_Camera-Stiffener_Revision" xr:uid="{00000000-0004-0000-0400-00000C000000}"/>
    <hyperlink ref="D53" r:id="rId14" display="Check@Front_Camera-Stiffener_Vendor" xr:uid="{00000000-0004-0000-0400-00000D000000}"/>
    <hyperlink ref="D52" r:id="rId15" display="Check@Front_Camera-Flex_Revision" xr:uid="{00000000-0004-0000-0400-00000E000000}"/>
    <hyperlink ref="D51" r:id="rId16" display="Check@Front_Camera-Flex_Vendor" xr:uid="{00000000-0004-0000-0400-00000F000000}"/>
    <hyperlink ref="D50" r:id="rId17" display="Check@Front_Camera-Sensor_Variant" xr:uid="{00000000-0004-0000-0400-000010000000}"/>
    <hyperlink ref="D49" r:id="rId18" display="Check@Front_Camera-Sensor_Revision" xr:uid="{00000000-0004-0000-0400-000011000000}"/>
    <hyperlink ref="D48" r:id="rId19" display="Check@Front_Camera-Sensor_Vendor" xr:uid="{00000000-0004-0000-0400-000012000000}"/>
    <hyperlink ref="D47" r:id="rId20" display="Check@Front_Camera-Substrate_Variant" xr:uid="{00000000-0004-0000-0400-000013000000}"/>
    <hyperlink ref="D46" r:id="rId21" display="Check@Front_Camera-Substrate_Revision" xr:uid="{00000000-0004-0000-0400-000014000000}"/>
    <hyperlink ref="D45" r:id="rId22" display="Check@Front_Camera-Substrate_Vendor" xr:uid="{00000000-0004-0000-0400-000015000000}"/>
    <hyperlink ref="D44" r:id="rId23" display="Check@Front_Camera-IRCF_Variant" xr:uid="{00000000-0004-0000-0400-000016000000}"/>
    <hyperlink ref="D43" r:id="rId24" display="Check@Front_Camera-IRCF_Revision" xr:uid="{00000000-0004-0000-0400-000017000000}"/>
    <hyperlink ref="D42" r:id="rId25" display="Check@Front_Camera-IRCF_Vendor" xr:uid="{00000000-0004-0000-0400-000018000000}"/>
    <hyperlink ref="D41" r:id="rId26" display="Check@Front_Camera-Lens_Variant" xr:uid="{00000000-0004-0000-0400-000019000000}"/>
    <hyperlink ref="D40" r:id="rId27" display="Check@Front_Camera-Lens_Revision" xr:uid="{00000000-0004-0000-0400-00001A000000}"/>
    <hyperlink ref="D39" r:id="rId28" display="Check@Front_Camera-Lens_Vendor" xr:uid="{00000000-0004-0000-0400-00001B000000}"/>
    <hyperlink ref="D38" r:id="rId29" display="Check@Front_Camera-Plant" xr:uid="{00000000-0004-0000-0400-00001C000000}"/>
    <hyperlink ref="D37" r:id="rId30" display="Check@Front_Camera-Integrator" xr:uid="{00000000-0004-0000-0400-00001D000000}"/>
    <hyperlink ref="D36" r:id="rId31" display="Check@Front_Camera-Project_Version" xr:uid="{00000000-0004-0000-0400-00001E000000}"/>
    <hyperlink ref="D35" r:id="rId32" display="Check@Front_Camera-Project" xr:uid="{00000000-0004-0000-0400-00001F000000}"/>
    <hyperlink ref="D34" r:id="rId33" display="Check@Front_Camera-NVM_Revision" xr:uid="{00000000-0004-0000-0400-000020000000}"/>
    <hyperlink ref="D33" r:id="rId34" display="Check@Front_Camera_NVM_Version" xr:uid="{00000000-0004-0000-0400-000021000000}"/>
    <hyperlink ref="D118" r:id="rId35" xr:uid="{00000000-0004-0000-0400-000022000000}"/>
    <hyperlink ref="D119" r:id="rId36" xr:uid="{00000000-0004-0000-0400-000023000000}"/>
    <hyperlink ref="D178" r:id="rId37" xr:uid="{00000000-0004-0000-0400-000024000000}"/>
    <hyperlink ref="D179" r:id="rId38" xr:uid="{00000000-0004-0000-0400-000025000000}"/>
    <hyperlink ref="D180" r:id="rId39" xr:uid="{00000000-0004-0000-0400-000026000000}"/>
    <hyperlink ref="D181" r:id="rId40" xr:uid="{00000000-0004-0000-0400-000027000000}"/>
    <hyperlink ref="D182" r:id="rId41" xr:uid="{00000000-0004-0000-0400-000028000000}"/>
    <hyperlink ref="D183" r:id="rId42" xr:uid="{00000000-0004-0000-0400-000029000000}"/>
    <hyperlink ref="D184" r:id="rId43" xr:uid="{00000000-0004-0000-0400-00002A000000}"/>
    <hyperlink ref="D185" r:id="rId44" xr:uid="{00000000-0004-0000-0400-00002B000000}"/>
    <hyperlink ref="D186" r:id="rId45" xr:uid="{00000000-0004-0000-0400-00002C000000}"/>
  </hyperlinks>
  <pageMargins left="0.69930555555555596" right="0.69930555555555596" top="0.75" bottom="0.75" header="0.3" footer="0.3"/>
  <pageSetup paperSize="9" orientation="portrait" r:id="rId4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L62"/>
  <sheetViews>
    <sheetView topLeftCell="A34" workbookViewId="0">
      <selection activeCell="A50" sqref="A50:XFD50"/>
    </sheetView>
  </sheetViews>
  <sheetFormatPr defaultColWidth="8.625" defaultRowHeight="15.75" x14ac:dyDescent="0.25"/>
  <cols>
    <col min="1" max="1" width="8.625" style="16" customWidth="1"/>
    <col min="2" max="2" width="13.375" style="7" hidden="1" customWidth="1"/>
    <col min="3" max="4" width="13.375" style="7" customWidth="1"/>
    <col min="5" max="5" width="45.625" style="7" customWidth="1"/>
    <col min="6" max="6" width="11.125" style="16" bestFit="1" customWidth="1"/>
    <col min="7" max="7" width="13.625" style="7" customWidth="1"/>
    <col min="8" max="8" width="37.125" style="7" customWidth="1"/>
    <col min="9" max="9" width="13.375" style="7" customWidth="1"/>
    <col min="10" max="10" width="29.625" style="150" customWidth="1"/>
    <col min="11" max="11" width="56" style="7" customWidth="1"/>
    <col min="12" max="16384" width="8.625" style="7"/>
  </cols>
  <sheetData>
    <row r="1" spans="1:11" ht="15.6" customHeight="1" x14ac:dyDescent="0.25">
      <c r="E1" s="472" t="s">
        <v>908</v>
      </c>
      <c r="F1" s="470"/>
      <c r="G1" s="148"/>
      <c r="H1" s="122" t="s">
        <v>440</v>
      </c>
      <c r="I1" s="149"/>
    </row>
    <row r="2" spans="1:11" ht="16.5" customHeight="1" x14ac:dyDescent="0.25">
      <c r="E2" s="470"/>
      <c r="F2" s="470"/>
      <c r="G2" s="49" t="s">
        <v>0</v>
      </c>
      <c r="H2" s="151">
        <f>COUNTIF(G10:G312,"Not POR")</f>
        <v>23</v>
      </c>
      <c r="I2" s="149"/>
    </row>
    <row r="3" spans="1:11" ht="17.25" customHeight="1" x14ac:dyDescent="0.25">
      <c r="E3" s="470"/>
      <c r="F3" s="470"/>
      <c r="G3" s="50" t="s">
        <v>48</v>
      </c>
      <c r="H3" s="151">
        <f>COUNTIF(G12:G313,"CHN validation")</f>
        <v>0</v>
      </c>
      <c r="I3" s="149"/>
    </row>
    <row r="4" spans="1:11" ht="19.5" customHeight="1" x14ac:dyDescent="0.25">
      <c r="A4" s="7"/>
      <c r="E4" s="470"/>
      <c r="F4" s="470"/>
      <c r="G4" s="51" t="s">
        <v>50</v>
      </c>
      <c r="H4" s="151">
        <f>COUNTIF(G12:G314,"New Item")</f>
        <v>0</v>
      </c>
      <c r="J4" s="7"/>
    </row>
    <row r="5" spans="1:11" ht="15.6" customHeight="1" x14ac:dyDescent="0.25">
      <c r="E5" s="470"/>
      <c r="F5" s="470"/>
      <c r="G5" s="52" t="s">
        <v>49</v>
      </c>
      <c r="H5" s="151">
        <f>COUNTIF(G13:G315,"Pending update")</f>
        <v>0</v>
      </c>
      <c r="I5" s="149"/>
    </row>
    <row r="6" spans="1:11" ht="15" customHeight="1" x14ac:dyDescent="0.25">
      <c r="E6" s="470"/>
      <c r="F6" s="470"/>
      <c r="G6" s="53" t="s">
        <v>51</v>
      </c>
      <c r="H6" s="151">
        <f>COUNTIF(G15:G316,"Modified")</f>
        <v>1</v>
      </c>
      <c r="I6" s="149"/>
    </row>
    <row r="7" spans="1:11" ht="18" customHeight="1" x14ac:dyDescent="0.25">
      <c r="E7" s="470"/>
      <c r="F7" s="470"/>
      <c r="G7" s="39" t="s">
        <v>7</v>
      </c>
      <c r="H7" s="151">
        <f>COUNTIF(G10:G312,"Ready")</f>
        <v>29</v>
      </c>
      <c r="I7" s="149"/>
    </row>
    <row r="8" spans="1:11" ht="17.25" customHeight="1" thickBot="1" x14ac:dyDescent="0.3">
      <c r="E8" s="471"/>
      <c r="F8" s="471"/>
      <c r="G8" s="54" t="s">
        <v>2</v>
      </c>
      <c r="H8" s="151">
        <f>COUNTIF(G17:G318,"Not ready")</f>
        <v>0</v>
      </c>
      <c r="I8" s="152"/>
    </row>
    <row r="9" spans="1:11" ht="50.1" customHeight="1" x14ac:dyDescent="0.25">
      <c r="A9" s="153" t="s">
        <v>52</v>
      </c>
      <c r="B9" s="18" t="s">
        <v>441</v>
      </c>
      <c r="C9" s="185" t="s">
        <v>465</v>
      </c>
      <c r="D9" s="4" t="s">
        <v>521</v>
      </c>
      <c r="E9" s="4" t="s">
        <v>522</v>
      </c>
      <c r="F9" s="154" t="s">
        <v>53</v>
      </c>
      <c r="G9" s="155" t="s">
        <v>3</v>
      </c>
      <c r="H9" s="156" t="s">
        <v>442</v>
      </c>
      <c r="I9" s="155" t="s">
        <v>4</v>
      </c>
      <c r="J9" s="154" t="s">
        <v>5</v>
      </c>
      <c r="K9" s="154" t="s">
        <v>443</v>
      </c>
    </row>
    <row r="10" spans="1:11" ht="18.75" customHeight="1" x14ac:dyDescent="0.25">
      <c r="A10" s="34">
        <v>1</v>
      </c>
      <c r="B10" s="35"/>
      <c r="C10" s="35"/>
      <c r="D10" s="72" t="s">
        <v>524</v>
      </c>
      <c r="E10" s="193" t="s">
        <v>911</v>
      </c>
      <c r="F10" s="34"/>
      <c r="G10" s="157" t="s">
        <v>7</v>
      </c>
      <c r="H10" s="35"/>
      <c r="I10" s="158"/>
      <c r="J10" s="37"/>
      <c r="K10" s="413" t="s">
        <v>1907</v>
      </c>
    </row>
    <row r="11" spans="1:11" ht="18.75" customHeight="1" x14ac:dyDescent="0.25">
      <c r="A11" s="34">
        <v>2</v>
      </c>
      <c r="B11" s="35"/>
      <c r="C11" s="35"/>
      <c r="D11" s="72" t="s">
        <v>524</v>
      </c>
      <c r="E11" s="193" t="s">
        <v>529</v>
      </c>
      <c r="F11" s="34"/>
      <c r="G11" s="157" t="s">
        <v>7</v>
      </c>
      <c r="H11" s="35"/>
      <c r="I11" s="158"/>
      <c r="J11" s="37"/>
      <c r="K11" s="414"/>
    </row>
    <row r="12" spans="1:11" ht="18.75" customHeight="1" x14ac:dyDescent="0.25">
      <c r="A12" s="34">
        <v>3</v>
      </c>
      <c r="B12" s="35"/>
      <c r="C12" s="35"/>
      <c r="D12" s="72" t="s">
        <v>897</v>
      </c>
      <c r="E12" s="193" t="s">
        <v>531</v>
      </c>
      <c r="F12" s="34"/>
      <c r="G12" s="157" t="s">
        <v>7</v>
      </c>
      <c r="H12" s="35"/>
      <c r="I12" s="158"/>
      <c r="J12" s="37"/>
      <c r="K12" s="35"/>
    </row>
    <row r="13" spans="1:11" ht="18.75" customHeight="1" x14ac:dyDescent="0.25">
      <c r="A13" s="34">
        <v>4</v>
      </c>
      <c r="B13" s="35"/>
      <c r="C13" s="35"/>
      <c r="D13" s="72" t="s">
        <v>898</v>
      </c>
      <c r="E13" s="193" t="s">
        <v>899</v>
      </c>
      <c r="F13" s="34"/>
      <c r="G13" s="157" t="s">
        <v>7</v>
      </c>
      <c r="H13" s="35"/>
      <c r="I13" s="158"/>
      <c r="J13" s="37" t="s">
        <v>1269</v>
      </c>
      <c r="K13" s="35"/>
    </row>
    <row r="14" spans="1:11" ht="18.75" customHeight="1" x14ac:dyDescent="0.25">
      <c r="A14" s="34">
        <v>5</v>
      </c>
      <c r="B14" s="35"/>
      <c r="C14" s="35"/>
      <c r="D14" s="72" t="s">
        <v>898</v>
      </c>
      <c r="E14" s="40" t="s">
        <v>900</v>
      </c>
      <c r="F14" s="34"/>
      <c r="G14" s="157" t="s">
        <v>7</v>
      </c>
      <c r="H14" s="35"/>
      <c r="I14" s="158"/>
      <c r="J14" s="37" t="s">
        <v>489</v>
      </c>
      <c r="K14" s="35"/>
    </row>
    <row r="15" spans="1:11" ht="18.75" customHeight="1" x14ac:dyDescent="0.25">
      <c r="A15" s="34">
        <v>6</v>
      </c>
      <c r="B15" s="35"/>
      <c r="C15" s="35"/>
      <c r="D15" s="72" t="s">
        <v>901</v>
      </c>
      <c r="E15" s="40" t="s">
        <v>541</v>
      </c>
      <c r="F15" s="34"/>
      <c r="G15" s="157" t="s">
        <v>7</v>
      </c>
      <c r="H15" s="35"/>
      <c r="I15" s="159" t="s">
        <v>444</v>
      </c>
      <c r="J15" s="37" t="s">
        <v>1134</v>
      </c>
      <c r="K15" s="35"/>
    </row>
    <row r="16" spans="1:11" ht="18.75" customHeight="1" x14ac:dyDescent="0.25">
      <c r="A16" s="34">
        <v>7</v>
      </c>
      <c r="B16" s="34"/>
      <c r="C16" s="34"/>
      <c r="D16" s="72" t="s">
        <v>543</v>
      </c>
      <c r="E16" s="193" t="s">
        <v>706</v>
      </c>
      <c r="F16" s="34" t="s">
        <v>46</v>
      </c>
      <c r="G16" s="157" t="s">
        <v>7</v>
      </c>
      <c r="H16" s="35"/>
      <c r="I16" s="159"/>
      <c r="J16" s="37" t="s">
        <v>1135</v>
      </c>
      <c r="K16" s="35"/>
    </row>
    <row r="17" spans="1:12" ht="18.75" customHeight="1" x14ac:dyDescent="0.25">
      <c r="A17" s="34">
        <v>8</v>
      </c>
      <c r="B17" s="35"/>
      <c r="C17" s="35"/>
      <c r="D17" s="72" t="s">
        <v>543</v>
      </c>
      <c r="E17" s="193" t="s">
        <v>707</v>
      </c>
      <c r="F17" s="34" t="s">
        <v>10</v>
      </c>
      <c r="G17" s="157" t="s">
        <v>7</v>
      </c>
      <c r="H17" s="35"/>
      <c r="I17" s="158"/>
      <c r="J17" s="37" t="s">
        <v>410</v>
      </c>
      <c r="K17" s="43"/>
    </row>
    <row r="18" spans="1:12" ht="18.75" customHeight="1" x14ac:dyDescent="0.25">
      <c r="A18" s="34">
        <v>9</v>
      </c>
      <c r="B18" s="35"/>
      <c r="C18" s="35"/>
      <c r="D18" s="98" t="s">
        <v>543</v>
      </c>
      <c r="E18" s="98" t="s">
        <v>765</v>
      </c>
      <c r="F18" s="34"/>
      <c r="G18" s="157" t="s">
        <v>7</v>
      </c>
      <c r="H18" s="35"/>
      <c r="I18" s="158"/>
      <c r="J18" s="188" t="s">
        <v>519</v>
      </c>
      <c r="K18" s="43"/>
    </row>
    <row r="19" spans="1:12" s="1" customFormat="1" ht="16.5" customHeight="1" x14ac:dyDescent="0.25">
      <c r="A19" s="34">
        <v>10</v>
      </c>
      <c r="B19" s="291"/>
      <c r="C19" s="291"/>
      <c r="D19" s="72" t="s">
        <v>543</v>
      </c>
      <c r="E19" s="285" t="s">
        <v>1598</v>
      </c>
      <c r="F19" s="209"/>
      <c r="G19" s="49" t="s">
        <v>0</v>
      </c>
      <c r="H19" s="291"/>
      <c r="I19" s="292"/>
      <c r="J19" s="293" t="s">
        <v>1601</v>
      </c>
      <c r="K19" s="294" t="s">
        <v>1602</v>
      </c>
      <c r="L19" s="27"/>
    </row>
    <row r="20" spans="1:12" ht="18.75" customHeight="1" x14ac:dyDescent="0.25">
      <c r="A20" s="34">
        <v>11</v>
      </c>
      <c r="B20" s="34"/>
      <c r="C20" s="34"/>
      <c r="D20" s="72" t="s">
        <v>543</v>
      </c>
      <c r="E20" s="72" t="s">
        <v>549</v>
      </c>
      <c r="F20" s="363" t="s">
        <v>2005</v>
      </c>
      <c r="G20" s="118" t="s">
        <v>262</v>
      </c>
      <c r="H20" s="35"/>
      <c r="I20" s="158"/>
      <c r="J20" s="37" t="s">
        <v>1136</v>
      </c>
      <c r="K20" s="41"/>
    </row>
    <row r="21" spans="1:12" ht="18.75" customHeight="1" x14ac:dyDescent="0.25">
      <c r="A21" s="34">
        <v>12</v>
      </c>
      <c r="B21" s="34"/>
      <c r="C21" s="34"/>
      <c r="D21" s="72" t="s">
        <v>543</v>
      </c>
      <c r="E21" s="193" t="s">
        <v>550</v>
      </c>
      <c r="F21" s="56" t="s">
        <v>13</v>
      </c>
      <c r="G21" s="157" t="s">
        <v>7</v>
      </c>
      <c r="H21" s="35"/>
      <c r="I21" s="158"/>
      <c r="J21" s="37"/>
      <c r="K21" s="35"/>
    </row>
    <row r="22" spans="1:12" ht="18.75" customHeight="1" x14ac:dyDescent="0.25">
      <c r="A22" s="34">
        <v>13</v>
      </c>
      <c r="B22" s="34"/>
      <c r="C22" s="34"/>
      <c r="D22" s="72" t="s">
        <v>543</v>
      </c>
      <c r="E22" s="193" t="s">
        <v>551</v>
      </c>
      <c r="F22" s="56" t="s">
        <v>13</v>
      </c>
      <c r="G22" s="157" t="s">
        <v>7</v>
      </c>
      <c r="H22" s="35"/>
      <c r="I22" s="158"/>
      <c r="J22" s="37"/>
      <c r="K22" s="35"/>
    </row>
    <row r="23" spans="1:12" ht="18.75" customHeight="1" x14ac:dyDescent="0.25">
      <c r="A23" s="34">
        <v>14</v>
      </c>
      <c r="B23" s="34"/>
      <c r="C23" s="34"/>
      <c r="D23" s="72" t="s">
        <v>543</v>
      </c>
      <c r="E23" s="193" t="s">
        <v>552</v>
      </c>
      <c r="F23" s="56" t="s">
        <v>13</v>
      </c>
      <c r="G23" s="157" t="s">
        <v>7</v>
      </c>
      <c r="H23" s="35"/>
      <c r="I23" s="158"/>
      <c r="J23" s="37"/>
      <c r="K23" s="35"/>
    </row>
    <row r="24" spans="1:12" ht="18.75" customHeight="1" x14ac:dyDescent="0.25">
      <c r="A24" s="34">
        <v>15</v>
      </c>
      <c r="B24" s="34"/>
      <c r="C24" s="34"/>
      <c r="D24" s="72" t="s">
        <v>543</v>
      </c>
      <c r="E24" s="193" t="s">
        <v>766</v>
      </c>
      <c r="F24" s="56" t="s">
        <v>13</v>
      </c>
      <c r="G24" s="157" t="s">
        <v>7</v>
      </c>
      <c r="H24" s="35"/>
      <c r="I24" s="158"/>
      <c r="J24" s="37"/>
      <c r="K24" s="35"/>
    </row>
    <row r="25" spans="1:12" ht="18.75" customHeight="1" x14ac:dyDescent="0.25">
      <c r="A25" s="34">
        <v>16</v>
      </c>
      <c r="B25" s="34"/>
      <c r="C25" s="34"/>
      <c r="D25" s="72" t="s">
        <v>543</v>
      </c>
      <c r="E25" s="193" t="s">
        <v>554</v>
      </c>
      <c r="F25" s="56" t="s">
        <v>13</v>
      </c>
      <c r="G25" s="157" t="s">
        <v>7</v>
      </c>
      <c r="H25" s="35"/>
      <c r="I25" s="158"/>
      <c r="J25" s="37"/>
      <c r="K25" s="35"/>
    </row>
    <row r="26" spans="1:12" ht="15.75" customHeight="1" x14ac:dyDescent="0.25">
      <c r="A26" s="34">
        <v>17</v>
      </c>
      <c r="B26" s="35"/>
      <c r="C26" s="35"/>
      <c r="D26" s="161" t="s">
        <v>526</v>
      </c>
      <c r="E26" s="161" t="s">
        <v>902</v>
      </c>
      <c r="F26" s="34"/>
      <c r="G26" s="157" t="s">
        <v>7</v>
      </c>
      <c r="H26" s="35"/>
      <c r="I26" s="158"/>
      <c r="J26" s="162" t="s">
        <v>1110</v>
      </c>
      <c r="K26" s="35"/>
    </row>
    <row r="27" spans="1:12" ht="15.75" customHeight="1" x14ac:dyDescent="0.25">
      <c r="A27" s="34">
        <v>18</v>
      </c>
      <c r="B27" s="35"/>
      <c r="C27" s="35"/>
      <c r="D27" s="161" t="s">
        <v>526</v>
      </c>
      <c r="E27" s="161" t="s">
        <v>1195</v>
      </c>
      <c r="F27" s="34"/>
      <c r="G27" s="49" t="s">
        <v>0</v>
      </c>
      <c r="H27" s="35"/>
      <c r="I27" s="158"/>
      <c r="J27" s="162" t="s">
        <v>1270</v>
      </c>
      <c r="K27" s="35"/>
    </row>
    <row r="28" spans="1:12" ht="15.75" customHeight="1" x14ac:dyDescent="0.25">
      <c r="A28" s="34">
        <v>19</v>
      </c>
      <c r="B28" s="35"/>
      <c r="C28" s="35"/>
      <c r="D28" s="161" t="s">
        <v>526</v>
      </c>
      <c r="E28" s="161" t="s">
        <v>1196</v>
      </c>
      <c r="F28" s="34"/>
      <c r="G28" s="49" t="s">
        <v>0</v>
      </c>
      <c r="H28" s="35"/>
      <c r="I28" s="158"/>
      <c r="J28" s="162" t="s">
        <v>1547</v>
      </c>
      <c r="K28" s="35"/>
    </row>
    <row r="29" spans="1:12" ht="15.75" customHeight="1" x14ac:dyDescent="0.25">
      <c r="A29" s="34">
        <v>20</v>
      </c>
      <c r="B29" s="35"/>
      <c r="C29" s="35"/>
      <c r="D29" s="161" t="s">
        <v>526</v>
      </c>
      <c r="E29" s="161" t="s">
        <v>1197</v>
      </c>
      <c r="F29" s="34"/>
      <c r="G29" s="49" t="s">
        <v>0</v>
      </c>
      <c r="H29" s="35"/>
      <c r="I29" s="158"/>
      <c r="J29" s="162" t="s">
        <v>1271</v>
      </c>
      <c r="K29" s="35"/>
    </row>
    <row r="30" spans="1:12" ht="15.75" customHeight="1" x14ac:dyDescent="0.25">
      <c r="A30" s="34">
        <v>21</v>
      </c>
      <c r="B30" s="35"/>
      <c r="C30" s="35"/>
      <c r="D30" s="161" t="s">
        <v>526</v>
      </c>
      <c r="E30" s="161" t="s">
        <v>1198</v>
      </c>
      <c r="F30" s="34"/>
      <c r="G30" s="49" t="s">
        <v>0</v>
      </c>
      <c r="H30" s="35"/>
      <c r="I30" s="158"/>
      <c r="J30" s="162" t="s">
        <v>1548</v>
      </c>
      <c r="K30" s="35"/>
    </row>
    <row r="31" spans="1:12" ht="15.75" customHeight="1" x14ac:dyDescent="0.25">
      <c r="A31" s="34">
        <v>22</v>
      </c>
      <c r="B31" s="35"/>
      <c r="C31" s="35"/>
      <c r="D31" s="161" t="s">
        <v>526</v>
      </c>
      <c r="E31" s="161" t="s">
        <v>1199</v>
      </c>
      <c r="F31" s="34"/>
      <c r="G31" s="49" t="s">
        <v>0</v>
      </c>
      <c r="H31" s="35"/>
      <c r="I31" s="158"/>
      <c r="J31" s="162" t="s">
        <v>1272</v>
      </c>
      <c r="K31" s="35"/>
    </row>
    <row r="32" spans="1:12" ht="15.75" customHeight="1" x14ac:dyDescent="0.25">
      <c r="A32" s="34">
        <v>23</v>
      </c>
      <c r="B32" s="35"/>
      <c r="C32" s="35"/>
      <c r="D32" s="161" t="s">
        <v>526</v>
      </c>
      <c r="E32" s="161" t="s">
        <v>1200</v>
      </c>
      <c r="F32" s="34"/>
      <c r="G32" s="49" t="s">
        <v>0</v>
      </c>
      <c r="H32" s="35"/>
      <c r="I32" s="158"/>
      <c r="J32" s="162" t="s">
        <v>1273</v>
      </c>
      <c r="K32" s="35"/>
    </row>
    <row r="33" spans="1:11" ht="15.75" customHeight="1" x14ac:dyDescent="0.25">
      <c r="A33" s="34">
        <v>24</v>
      </c>
      <c r="B33" s="35"/>
      <c r="C33" s="35"/>
      <c r="D33" s="161" t="s">
        <v>526</v>
      </c>
      <c r="E33" s="161" t="s">
        <v>1201</v>
      </c>
      <c r="F33" s="34"/>
      <c r="G33" s="49" t="s">
        <v>0</v>
      </c>
      <c r="H33" s="35"/>
      <c r="I33" s="158"/>
      <c r="J33" s="162" t="s">
        <v>1274</v>
      </c>
      <c r="K33" s="35"/>
    </row>
    <row r="34" spans="1:11" ht="15.75" customHeight="1" x14ac:dyDescent="0.25">
      <c r="A34" s="34">
        <v>25</v>
      </c>
      <c r="B34" s="35"/>
      <c r="C34" s="35"/>
      <c r="D34" s="161" t="s">
        <v>526</v>
      </c>
      <c r="E34" s="161" t="s">
        <v>1202</v>
      </c>
      <c r="F34" s="34"/>
      <c r="G34" s="49" t="s">
        <v>0</v>
      </c>
      <c r="H34" s="35"/>
      <c r="I34" s="158"/>
      <c r="J34" s="162" t="s">
        <v>1275</v>
      </c>
      <c r="K34" s="35"/>
    </row>
    <row r="35" spans="1:11" ht="15.75" customHeight="1" x14ac:dyDescent="0.25">
      <c r="A35" s="34">
        <v>26</v>
      </c>
      <c r="B35" s="35"/>
      <c r="C35" s="35"/>
      <c r="D35" s="161" t="s">
        <v>526</v>
      </c>
      <c r="E35" s="161" t="s">
        <v>1203</v>
      </c>
      <c r="F35" s="34"/>
      <c r="G35" s="49" t="s">
        <v>0</v>
      </c>
      <c r="H35" s="35"/>
      <c r="I35" s="158"/>
      <c r="J35" s="162" t="s">
        <v>1276</v>
      </c>
      <c r="K35" s="35"/>
    </row>
    <row r="36" spans="1:11" ht="15.75" customHeight="1" x14ac:dyDescent="0.25">
      <c r="A36" s="34">
        <v>27</v>
      </c>
      <c r="B36" s="35"/>
      <c r="C36" s="35"/>
      <c r="D36" s="161" t="s">
        <v>526</v>
      </c>
      <c r="E36" s="161" t="s">
        <v>1204</v>
      </c>
      <c r="F36" s="34"/>
      <c r="G36" s="49" t="s">
        <v>0</v>
      </c>
      <c r="H36" s="35"/>
      <c r="I36" s="158"/>
      <c r="J36" s="162" t="s">
        <v>1277</v>
      </c>
      <c r="K36" s="35"/>
    </row>
    <row r="37" spans="1:11" ht="15.75" customHeight="1" x14ac:dyDescent="0.25">
      <c r="A37" s="34">
        <v>28</v>
      </c>
      <c r="B37" s="35"/>
      <c r="C37" s="35"/>
      <c r="D37" s="160" t="s">
        <v>903</v>
      </c>
      <c r="E37" s="142" t="s">
        <v>1557</v>
      </c>
      <c r="F37" s="34"/>
      <c r="G37" s="157" t="s">
        <v>7</v>
      </c>
      <c r="H37" s="35"/>
      <c r="I37" s="158"/>
      <c r="J37" s="197" t="s">
        <v>1556</v>
      </c>
      <c r="K37" s="35"/>
    </row>
    <row r="38" spans="1:11" ht="15.75" customHeight="1" x14ac:dyDescent="0.25">
      <c r="A38" s="34">
        <v>29</v>
      </c>
      <c r="B38" s="35"/>
      <c r="C38" s="35"/>
      <c r="D38" s="160" t="s">
        <v>903</v>
      </c>
      <c r="E38" s="142" t="s">
        <v>1278</v>
      </c>
      <c r="F38" s="34"/>
      <c r="G38" s="157" t="s">
        <v>7</v>
      </c>
      <c r="H38" s="35"/>
      <c r="I38" s="158"/>
      <c r="J38" s="197" t="s">
        <v>1287</v>
      </c>
      <c r="K38" s="35"/>
    </row>
    <row r="39" spans="1:11" ht="15.75" customHeight="1" x14ac:dyDescent="0.25">
      <c r="A39" s="34">
        <v>30</v>
      </c>
      <c r="B39" s="35"/>
      <c r="C39" s="35"/>
      <c r="D39" s="160" t="s">
        <v>903</v>
      </c>
      <c r="E39" s="142" t="s">
        <v>1279</v>
      </c>
      <c r="F39" s="34"/>
      <c r="G39" s="157" t="s">
        <v>7</v>
      </c>
      <c r="H39" s="35"/>
      <c r="I39" s="158"/>
      <c r="J39" s="197" t="s">
        <v>1288</v>
      </c>
      <c r="K39" s="35"/>
    </row>
    <row r="40" spans="1:11" ht="15.75" customHeight="1" x14ac:dyDescent="0.25">
      <c r="A40" s="34">
        <v>31</v>
      </c>
      <c r="B40" s="35"/>
      <c r="C40" s="35"/>
      <c r="D40" s="160" t="s">
        <v>903</v>
      </c>
      <c r="E40" s="142" t="s">
        <v>1280</v>
      </c>
      <c r="F40" s="34"/>
      <c r="G40" s="49" t="s">
        <v>0</v>
      </c>
      <c r="H40" s="35"/>
      <c r="I40" s="158"/>
      <c r="J40" s="197" t="s">
        <v>1289</v>
      </c>
      <c r="K40" s="35"/>
    </row>
    <row r="41" spans="1:11" ht="15.75" customHeight="1" x14ac:dyDescent="0.25">
      <c r="A41" s="34">
        <v>32</v>
      </c>
      <c r="B41" s="35"/>
      <c r="C41" s="35"/>
      <c r="D41" s="160" t="s">
        <v>903</v>
      </c>
      <c r="E41" s="142" t="s">
        <v>1281</v>
      </c>
      <c r="F41" s="34"/>
      <c r="G41" s="157" t="s">
        <v>7</v>
      </c>
      <c r="H41" s="35"/>
      <c r="I41" s="158"/>
      <c r="J41" s="197" t="s">
        <v>1290</v>
      </c>
      <c r="K41" s="35"/>
    </row>
    <row r="42" spans="1:11" ht="15.75" customHeight="1" x14ac:dyDescent="0.25">
      <c r="A42" s="34">
        <v>33</v>
      </c>
      <c r="B42" s="35"/>
      <c r="C42" s="35"/>
      <c r="D42" s="160" t="s">
        <v>903</v>
      </c>
      <c r="E42" s="142" t="s">
        <v>1282</v>
      </c>
      <c r="F42" s="34"/>
      <c r="G42" s="157" t="s">
        <v>7</v>
      </c>
      <c r="H42" s="35"/>
      <c r="I42" s="158"/>
      <c r="J42" s="197" t="s">
        <v>1291</v>
      </c>
      <c r="K42" s="35"/>
    </row>
    <row r="43" spans="1:11" ht="15.75" customHeight="1" x14ac:dyDescent="0.25">
      <c r="A43" s="34">
        <v>34</v>
      </c>
      <c r="B43" s="35"/>
      <c r="C43" s="35"/>
      <c r="D43" s="160" t="s">
        <v>903</v>
      </c>
      <c r="E43" s="142" t="s">
        <v>1283</v>
      </c>
      <c r="F43" s="34"/>
      <c r="G43" s="49" t="s">
        <v>0</v>
      </c>
      <c r="H43" s="35"/>
      <c r="I43" s="158"/>
      <c r="J43" s="197" t="s">
        <v>1292</v>
      </c>
      <c r="K43" s="35"/>
    </row>
    <row r="44" spans="1:11" ht="15.75" customHeight="1" x14ac:dyDescent="0.25">
      <c r="A44" s="34">
        <v>35</v>
      </c>
      <c r="B44" s="35"/>
      <c r="C44" s="35"/>
      <c r="D44" s="160" t="s">
        <v>903</v>
      </c>
      <c r="E44" s="142" t="s">
        <v>1284</v>
      </c>
      <c r="F44" s="34"/>
      <c r="G44" s="49" t="s">
        <v>0</v>
      </c>
      <c r="H44" s="35"/>
      <c r="I44" s="158"/>
      <c r="J44" s="197" t="s">
        <v>1293</v>
      </c>
      <c r="K44" s="35"/>
    </row>
    <row r="45" spans="1:11" ht="15.75" customHeight="1" x14ac:dyDescent="0.25">
      <c r="A45" s="34">
        <v>36</v>
      </c>
      <c r="B45" s="35"/>
      <c r="C45" s="35"/>
      <c r="D45" s="160" t="s">
        <v>903</v>
      </c>
      <c r="E45" s="142" t="s">
        <v>1285</v>
      </c>
      <c r="F45" s="34"/>
      <c r="G45" s="157" t="s">
        <v>7</v>
      </c>
      <c r="H45" s="35"/>
      <c r="I45" s="158"/>
      <c r="J45" s="197" t="s">
        <v>1294</v>
      </c>
      <c r="K45" s="35"/>
    </row>
    <row r="46" spans="1:11" ht="15.75" customHeight="1" x14ac:dyDescent="0.25">
      <c r="A46" s="34">
        <v>37</v>
      </c>
      <c r="B46" s="35"/>
      <c r="C46" s="35"/>
      <c r="D46" s="160" t="s">
        <v>903</v>
      </c>
      <c r="E46" s="142" t="s">
        <v>2117</v>
      </c>
      <c r="F46" s="34"/>
      <c r="G46" s="49" t="s">
        <v>0</v>
      </c>
      <c r="H46" s="35"/>
      <c r="I46" s="158"/>
      <c r="J46" s="197" t="s">
        <v>1295</v>
      </c>
      <c r="K46" s="35"/>
    </row>
    <row r="47" spans="1:11" ht="15.75" customHeight="1" x14ac:dyDescent="0.25">
      <c r="A47" s="34">
        <v>38</v>
      </c>
      <c r="B47" s="35"/>
      <c r="C47" s="35"/>
      <c r="D47" s="160" t="s">
        <v>903</v>
      </c>
      <c r="E47" s="142" t="s">
        <v>1309</v>
      </c>
      <c r="F47" s="34"/>
      <c r="G47" s="49" t="s">
        <v>0</v>
      </c>
      <c r="H47" s="35"/>
      <c r="I47" s="158"/>
      <c r="J47" s="197" t="s">
        <v>1296</v>
      </c>
      <c r="K47" s="35"/>
    </row>
    <row r="48" spans="1:11" ht="15.75" customHeight="1" x14ac:dyDescent="0.25">
      <c r="A48" s="34">
        <v>39</v>
      </c>
      <c r="B48" s="35"/>
      <c r="C48" s="35"/>
      <c r="D48" s="160" t="s">
        <v>903</v>
      </c>
      <c r="E48" s="142" t="s">
        <v>1310</v>
      </c>
      <c r="F48" s="34"/>
      <c r="G48" s="49" t="s">
        <v>0</v>
      </c>
      <c r="H48" s="35"/>
      <c r="I48" s="158"/>
      <c r="J48" s="197" t="s">
        <v>1297</v>
      </c>
      <c r="K48" s="35"/>
    </row>
    <row r="49" spans="1:11" ht="15.75" customHeight="1" x14ac:dyDescent="0.25">
      <c r="A49" s="34">
        <v>40</v>
      </c>
      <c r="B49" s="35"/>
      <c r="C49" s="35"/>
      <c r="D49" s="160" t="s">
        <v>903</v>
      </c>
      <c r="E49" s="142" t="s">
        <v>1311</v>
      </c>
      <c r="F49" s="34"/>
      <c r="G49" s="49" t="s">
        <v>0</v>
      </c>
      <c r="H49" s="35"/>
      <c r="I49" s="158"/>
      <c r="J49" s="197" t="s">
        <v>1298</v>
      </c>
      <c r="K49" s="35"/>
    </row>
    <row r="50" spans="1:11" ht="15.75" customHeight="1" x14ac:dyDescent="0.25">
      <c r="A50" s="34">
        <v>41</v>
      </c>
      <c r="B50" s="35"/>
      <c r="C50" s="35"/>
      <c r="D50" s="160" t="s">
        <v>903</v>
      </c>
      <c r="E50" s="142" t="s">
        <v>2118</v>
      </c>
      <c r="F50" s="34"/>
      <c r="G50" s="157" t="s">
        <v>7</v>
      </c>
      <c r="H50" s="35"/>
      <c r="I50" s="158"/>
      <c r="J50" s="197" t="s">
        <v>1299</v>
      </c>
      <c r="K50" s="35"/>
    </row>
    <row r="51" spans="1:11" ht="15.75" customHeight="1" x14ac:dyDescent="0.25">
      <c r="A51" s="34">
        <v>42</v>
      </c>
      <c r="B51" s="35"/>
      <c r="C51" s="35"/>
      <c r="D51" s="160" t="s">
        <v>903</v>
      </c>
      <c r="E51" s="142" t="s">
        <v>1312</v>
      </c>
      <c r="F51" s="34"/>
      <c r="G51" s="49" t="s">
        <v>0</v>
      </c>
      <c r="H51" s="35"/>
      <c r="I51" s="158"/>
      <c r="J51" s="197" t="s">
        <v>1300</v>
      </c>
      <c r="K51" s="35"/>
    </row>
    <row r="52" spans="1:11" ht="15.75" customHeight="1" x14ac:dyDescent="0.25">
      <c r="A52" s="34">
        <v>43</v>
      </c>
      <c r="B52" s="35"/>
      <c r="C52" s="35"/>
      <c r="D52" s="160" t="s">
        <v>903</v>
      </c>
      <c r="E52" s="142" t="s">
        <v>1313</v>
      </c>
      <c r="F52" s="34"/>
      <c r="G52" s="49" t="s">
        <v>0</v>
      </c>
      <c r="H52" s="35"/>
      <c r="I52" s="158"/>
      <c r="J52" s="197" t="s">
        <v>1301</v>
      </c>
      <c r="K52" s="35"/>
    </row>
    <row r="53" spans="1:11" ht="15.75" customHeight="1" x14ac:dyDescent="0.25">
      <c r="A53" s="34">
        <v>44</v>
      </c>
      <c r="B53" s="35"/>
      <c r="C53" s="35"/>
      <c r="D53" s="160" t="s">
        <v>903</v>
      </c>
      <c r="E53" s="142" t="s">
        <v>1314</v>
      </c>
      <c r="F53" s="34"/>
      <c r="G53" s="49" t="s">
        <v>0</v>
      </c>
      <c r="H53" s="35"/>
      <c r="I53" s="158"/>
      <c r="J53" s="197" t="s">
        <v>1302</v>
      </c>
      <c r="K53" s="35"/>
    </row>
    <row r="54" spans="1:11" ht="15.75" customHeight="1" x14ac:dyDescent="0.25">
      <c r="A54" s="34">
        <v>45</v>
      </c>
      <c r="B54" s="35"/>
      <c r="C54" s="42"/>
      <c r="D54" s="160" t="s">
        <v>903</v>
      </c>
      <c r="E54" s="142" t="s">
        <v>1315</v>
      </c>
      <c r="F54" s="34"/>
      <c r="G54" s="49" t="s">
        <v>0</v>
      </c>
      <c r="H54" s="35"/>
      <c r="I54" s="158"/>
      <c r="J54" s="197" t="s">
        <v>1303</v>
      </c>
      <c r="K54" s="35"/>
    </row>
    <row r="55" spans="1:11" ht="15.75" customHeight="1" x14ac:dyDescent="0.25">
      <c r="A55" s="34">
        <v>46</v>
      </c>
      <c r="B55" s="35"/>
      <c r="C55" s="42"/>
      <c r="D55" s="160" t="s">
        <v>903</v>
      </c>
      <c r="E55" s="142" t="s">
        <v>1286</v>
      </c>
      <c r="F55" s="34"/>
      <c r="G55" s="49" t="s">
        <v>0</v>
      </c>
      <c r="H55" s="35"/>
      <c r="I55" s="158"/>
      <c r="J55" s="197" t="s">
        <v>2022</v>
      </c>
      <c r="K55" s="35"/>
    </row>
    <row r="56" spans="1:11" ht="17.25" customHeight="1" x14ac:dyDescent="0.25">
      <c r="A56" s="34">
        <v>47</v>
      </c>
      <c r="B56" s="35"/>
      <c r="C56" s="35"/>
      <c r="D56" s="160" t="s">
        <v>903</v>
      </c>
      <c r="E56" s="142" t="s">
        <v>1308</v>
      </c>
      <c r="F56" s="34"/>
      <c r="G56" s="157" t="s">
        <v>7</v>
      </c>
      <c r="H56" s="35"/>
      <c r="I56" s="158"/>
      <c r="J56" s="197" t="s">
        <v>1304</v>
      </c>
      <c r="K56" s="35"/>
    </row>
    <row r="57" spans="1:11" ht="17.25" customHeight="1" x14ac:dyDescent="0.25">
      <c r="A57" s="34">
        <v>48</v>
      </c>
      <c r="B57" s="35"/>
      <c r="C57" s="35"/>
      <c r="D57" s="160" t="s">
        <v>903</v>
      </c>
      <c r="E57" s="196" t="s">
        <v>1307</v>
      </c>
      <c r="F57" s="34"/>
      <c r="G57" s="157" t="s">
        <v>7</v>
      </c>
      <c r="H57" s="35"/>
      <c r="I57" s="158"/>
      <c r="J57" s="197" t="s">
        <v>1305</v>
      </c>
      <c r="K57" s="35"/>
    </row>
    <row r="58" spans="1:11" customFormat="1" ht="16.5" customHeight="1" x14ac:dyDescent="0.25">
      <c r="A58" s="34">
        <v>49</v>
      </c>
      <c r="B58" s="122"/>
      <c r="C58" s="122"/>
      <c r="D58" s="142" t="s">
        <v>1255</v>
      </c>
      <c r="E58" s="196" t="s">
        <v>1256</v>
      </c>
      <c r="F58" s="34"/>
      <c r="G58" s="157" t="s">
        <v>7</v>
      </c>
      <c r="H58" s="223"/>
      <c r="I58" s="223"/>
      <c r="J58" s="197" t="s">
        <v>1253</v>
      </c>
      <c r="K58" s="35"/>
    </row>
    <row r="59" spans="1:11" customFormat="1" ht="16.5" customHeight="1" x14ac:dyDescent="0.25">
      <c r="A59" s="34">
        <v>50</v>
      </c>
      <c r="B59" s="122"/>
      <c r="C59" s="122"/>
      <c r="D59" s="142" t="s">
        <v>1255</v>
      </c>
      <c r="E59" s="196" t="s">
        <v>1257</v>
      </c>
      <c r="F59" s="34"/>
      <c r="G59" s="157" t="s">
        <v>7</v>
      </c>
      <c r="H59" s="223"/>
      <c r="I59" s="223"/>
      <c r="J59" s="197" t="s">
        <v>1254</v>
      </c>
      <c r="K59" s="35"/>
    </row>
    <row r="60" spans="1:11" ht="16.5" customHeight="1" x14ac:dyDescent="0.25">
      <c r="A60" s="34">
        <v>51</v>
      </c>
      <c r="B60" s="34"/>
      <c r="C60" s="34"/>
      <c r="D60" s="55" t="s">
        <v>904</v>
      </c>
      <c r="E60" s="193" t="s">
        <v>905</v>
      </c>
      <c r="F60" s="34" t="s">
        <v>46</v>
      </c>
      <c r="G60" s="157" t="s">
        <v>7</v>
      </c>
      <c r="H60" s="35"/>
      <c r="I60" s="36"/>
      <c r="J60" s="37" t="s">
        <v>1191</v>
      </c>
      <c r="K60" s="35"/>
    </row>
    <row r="61" spans="1:11" ht="16.5" customHeight="1" x14ac:dyDescent="0.25">
      <c r="A61" s="34">
        <v>52</v>
      </c>
      <c r="B61" s="35"/>
      <c r="C61" s="35"/>
      <c r="D61" s="55" t="s">
        <v>904</v>
      </c>
      <c r="E61" s="193" t="s">
        <v>906</v>
      </c>
      <c r="F61" s="34" t="s">
        <v>47</v>
      </c>
      <c r="G61" s="157" t="s">
        <v>7</v>
      </c>
      <c r="H61" s="35"/>
      <c r="I61" s="36"/>
      <c r="J61" s="37" t="s">
        <v>410</v>
      </c>
      <c r="K61" s="43"/>
    </row>
    <row r="62" spans="1:11" ht="16.5" customHeight="1" x14ac:dyDescent="0.25">
      <c r="A62" s="34">
        <v>53</v>
      </c>
      <c r="B62" s="35"/>
      <c r="C62" s="35"/>
      <c r="D62" s="35" t="s">
        <v>907</v>
      </c>
      <c r="E62" s="35" t="s">
        <v>763</v>
      </c>
      <c r="F62" s="34"/>
      <c r="G62" s="157" t="s">
        <v>7</v>
      </c>
      <c r="H62" s="35"/>
      <c r="I62" s="36"/>
      <c r="J62" s="37" t="s">
        <v>1019</v>
      </c>
      <c r="K62" s="35"/>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J244"/>
  <sheetViews>
    <sheetView topLeftCell="A203" zoomScale="90" zoomScaleNormal="90" workbookViewId="0">
      <selection activeCell="E246" sqref="E246"/>
    </sheetView>
  </sheetViews>
  <sheetFormatPr defaultColWidth="9" defaultRowHeight="15.75" x14ac:dyDescent="0.25"/>
  <cols>
    <col min="1" max="1" width="5.375" style="318" customWidth="1"/>
    <col min="2" max="2" width="12.125" style="318" customWidth="1"/>
    <col min="3" max="3" width="52.375" style="318" customWidth="1"/>
    <col min="4" max="4" width="28.875" style="318" bestFit="1" customWidth="1"/>
    <col min="5" max="5" width="22.375" style="318" customWidth="1"/>
    <col min="6" max="6" width="16" style="318" customWidth="1"/>
    <col min="7" max="7" width="23" style="318" customWidth="1"/>
    <col min="8" max="8" width="19.125" style="318" customWidth="1"/>
    <col min="9" max="9" width="41" style="317" customWidth="1"/>
    <col min="10" max="10" width="17.625" style="317" customWidth="1"/>
    <col min="11" max="256" width="9" style="337" customWidth="1"/>
    <col min="257" max="16384" width="9" style="337"/>
  </cols>
  <sheetData>
    <row r="1" spans="1:10" s="318" customFormat="1" ht="21.75" customHeight="1" x14ac:dyDescent="0.25">
      <c r="A1" s="236"/>
      <c r="B1" s="316"/>
      <c r="C1" s="481" t="s">
        <v>2058</v>
      </c>
      <c r="D1" s="482"/>
      <c r="E1" s="237"/>
      <c r="F1" s="238" t="s">
        <v>1461</v>
      </c>
      <c r="G1" s="239"/>
      <c r="H1" s="240"/>
      <c r="I1" s="241"/>
      <c r="J1" s="317"/>
    </row>
    <row r="2" spans="1:10" s="318" customFormat="1" ht="20.25" customHeight="1" x14ac:dyDescent="0.25">
      <c r="A2" s="236"/>
      <c r="B2" s="316"/>
      <c r="C2" s="483"/>
      <c r="D2" s="484"/>
      <c r="E2" s="319" t="s">
        <v>258</v>
      </c>
      <c r="F2" s="242">
        <f>COUNTIF(E10:E156,"Not POR")</f>
        <v>0</v>
      </c>
      <c r="G2" s="243"/>
      <c r="H2" s="244"/>
      <c r="I2" s="245"/>
      <c r="J2" s="317"/>
    </row>
    <row r="3" spans="1:10" s="318" customFormat="1" ht="19.5" customHeight="1" x14ac:dyDescent="0.25">
      <c r="A3" s="236"/>
      <c r="B3" s="316"/>
      <c r="C3" s="483"/>
      <c r="D3" s="484"/>
      <c r="E3" s="320" t="s">
        <v>259</v>
      </c>
      <c r="F3" s="242">
        <f>COUNTIF(E10:E156,"CHN validation")</f>
        <v>0</v>
      </c>
      <c r="G3" s="243"/>
      <c r="H3" s="244"/>
      <c r="I3" s="245"/>
      <c r="J3" s="317"/>
    </row>
    <row r="4" spans="1:10" s="318" customFormat="1" ht="18.75" customHeight="1" x14ac:dyDescent="0.25">
      <c r="A4" s="236"/>
      <c r="B4" s="316"/>
      <c r="C4" s="483"/>
      <c r="D4" s="484"/>
      <c r="E4" s="321" t="s">
        <v>260</v>
      </c>
      <c r="F4" s="242">
        <f>COUNTIF(E10:E156,"New Item")</f>
        <v>0</v>
      </c>
      <c r="G4" s="243"/>
      <c r="H4" s="244"/>
      <c r="I4" s="245"/>
      <c r="J4" s="317"/>
    </row>
    <row r="5" spans="1:10" s="318" customFormat="1" ht="19.5" customHeight="1" x14ac:dyDescent="0.25">
      <c r="A5" s="246"/>
      <c r="B5" s="316"/>
      <c r="C5" s="483"/>
      <c r="D5" s="484"/>
      <c r="E5" s="322" t="s">
        <v>261</v>
      </c>
      <c r="F5" s="242">
        <f>COUNTIF(E10:E156,"Pending update")</f>
        <v>0</v>
      </c>
      <c r="G5" s="247"/>
      <c r="H5" s="248"/>
      <c r="I5" s="249"/>
      <c r="J5" s="317"/>
    </row>
    <row r="6" spans="1:10" s="318" customFormat="1" ht="18.75" customHeight="1" x14ac:dyDescent="0.25">
      <c r="A6" s="236"/>
      <c r="B6" s="316"/>
      <c r="C6" s="483"/>
      <c r="D6" s="484"/>
      <c r="E6" s="323" t="s">
        <v>262</v>
      </c>
      <c r="F6" s="242">
        <f>COUNTIF(E10:E156,"Modified")</f>
        <v>0</v>
      </c>
      <c r="G6" s="243"/>
      <c r="H6" s="244"/>
      <c r="I6" s="245"/>
      <c r="J6" s="317"/>
    </row>
    <row r="7" spans="1:10" s="318" customFormat="1" ht="17.25" customHeight="1" x14ac:dyDescent="0.25">
      <c r="A7" s="236"/>
      <c r="B7" s="316"/>
      <c r="C7" s="483"/>
      <c r="D7" s="484"/>
      <c r="E7" s="324" t="s">
        <v>263</v>
      </c>
      <c r="F7" s="325">
        <f>COUNTIF(E10:E244,"Ready")</f>
        <v>231</v>
      </c>
      <c r="G7" s="243"/>
      <c r="H7" s="244"/>
      <c r="I7" s="245"/>
      <c r="J7" s="317"/>
    </row>
    <row r="8" spans="1:10" s="318" customFormat="1" ht="18.75" customHeight="1" thickBot="1" x14ac:dyDescent="0.3">
      <c r="A8" s="250"/>
      <c r="B8" s="326"/>
      <c r="C8" s="483"/>
      <c r="D8" s="484"/>
      <c r="E8" s="327" t="s">
        <v>264</v>
      </c>
      <c r="F8" s="242">
        <f>COUNTIF(E10:E156,"Not ready")</f>
        <v>0</v>
      </c>
      <c r="G8" s="251"/>
      <c r="H8" s="252"/>
      <c r="I8" s="253"/>
      <c r="J8" s="317"/>
    </row>
    <row r="9" spans="1:10" s="318" customFormat="1" ht="53.85" customHeight="1" x14ac:dyDescent="0.25">
      <c r="A9" s="270" t="s">
        <v>52</v>
      </c>
      <c r="B9" s="271" t="s">
        <v>469</v>
      </c>
      <c r="C9" s="272" t="s">
        <v>1462</v>
      </c>
      <c r="D9" s="273" t="s">
        <v>53</v>
      </c>
      <c r="E9" s="274" t="s">
        <v>3</v>
      </c>
      <c r="F9" s="274" t="s">
        <v>4</v>
      </c>
      <c r="G9" s="275" t="s">
        <v>1463</v>
      </c>
      <c r="H9" s="275" t="s">
        <v>201</v>
      </c>
      <c r="I9" s="271" t="s">
        <v>1464</v>
      </c>
      <c r="J9" s="275" t="s">
        <v>1465</v>
      </c>
    </row>
    <row r="10" spans="1:10" s="318" customFormat="1" ht="20.25" customHeight="1" x14ac:dyDescent="0.25">
      <c r="A10" s="476">
        <v>1</v>
      </c>
      <c r="B10" s="254"/>
      <c r="C10" s="255" t="s">
        <v>1466</v>
      </c>
      <c r="D10" s="254"/>
      <c r="E10" s="324" t="s">
        <v>263</v>
      </c>
      <c r="F10" s="256"/>
      <c r="G10" s="257"/>
      <c r="H10" s="257"/>
      <c r="I10" s="258" t="s">
        <v>2039</v>
      </c>
      <c r="J10" s="328"/>
    </row>
    <row r="11" spans="1:10" s="318" customFormat="1" ht="20.25" customHeight="1" x14ac:dyDescent="0.25">
      <c r="A11" s="476"/>
      <c r="B11" s="254"/>
      <c r="C11" s="276" t="s">
        <v>1467</v>
      </c>
      <c r="D11" s="259" t="s">
        <v>1468</v>
      </c>
      <c r="E11" s="324" t="s">
        <v>263</v>
      </c>
      <c r="F11" s="256"/>
      <c r="G11" s="257"/>
      <c r="H11" s="257"/>
      <c r="I11" s="258"/>
      <c r="J11" s="328"/>
    </row>
    <row r="12" spans="1:10" s="318" customFormat="1" ht="20.25" customHeight="1" x14ac:dyDescent="0.25">
      <c r="A12" s="476">
        <v>2</v>
      </c>
      <c r="B12" s="254"/>
      <c r="C12" s="255" t="s">
        <v>1516</v>
      </c>
      <c r="D12" s="254"/>
      <c r="E12" s="324" t="s">
        <v>263</v>
      </c>
      <c r="F12" s="256"/>
      <c r="G12" s="257"/>
      <c r="H12" s="257" t="s">
        <v>1469</v>
      </c>
      <c r="I12" s="257"/>
      <c r="J12" s="328"/>
    </row>
    <row r="13" spans="1:10" s="318" customFormat="1" ht="20.25" customHeight="1" x14ac:dyDescent="0.25">
      <c r="A13" s="476"/>
      <c r="B13" s="254"/>
      <c r="C13" s="276" t="s">
        <v>1467</v>
      </c>
      <c r="D13" s="259" t="s">
        <v>1468</v>
      </c>
      <c r="E13" s="324" t="s">
        <v>263</v>
      </c>
      <c r="F13" s="256"/>
      <c r="G13" s="258"/>
      <c r="H13" s="257"/>
      <c r="I13" s="258"/>
      <c r="J13" s="328"/>
    </row>
    <row r="14" spans="1:10" s="318" customFormat="1" ht="20.25" customHeight="1" x14ac:dyDescent="0.25">
      <c r="A14" s="476">
        <v>3</v>
      </c>
      <c r="B14" s="254"/>
      <c r="C14" s="255" t="s">
        <v>1470</v>
      </c>
      <c r="D14" s="259"/>
      <c r="E14" s="324" t="s">
        <v>263</v>
      </c>
      <c r="F14" s="260"/>
      <c r="G14" s="257" t="s">
        <v>1469</v>
      </c>
      <c r="H14" s="257"/>
      <c r="I14" s="257"/>
      <c r="J14" s="328"/>
    </row>
    <row r="15" spans="1:10" s="318" customFormat="1" ht="20.25" customHeight="1" x14ac:dyDescent="0.25">
      <c r="A15" s="476"/>
      <c r="B15" s="254"/>
      <c r="C15" s="276" t="s">
        <v>1467</v>
      </c>
      <c r="D15" s="259" t="s">
        <v>1468</v>
      </c>
      <c r="E15" s="324" t="s">
        <v>263</v>
      </c>
      <c r="F15" s="260"/>
      <c r="G15" s="257"/>
      <c r="H15" s="257"/>
      <c r="I15" s="261"/>
      <c r="J15" s="328"/>
    </row>
    <row r="16" spans="1:10" s="318" customFormat="1" ht="20.25" customHeight="1" x14ac:dyDescent="0.25">
      <c r="A16" s="477">
        <v>4</v>
      </c>
      <c r="B16" s="254"/>
      <c r="C16" s="262" t="s">
        <v>1471</v>
      </c>
      <c r="D16" s="259"/>
      <c r="E16" s="324" t="s">
        <v>263</v>
      </c>
      <c r="F16" s="260"/>
      <c r="G16" s="257"/>
      <c r="H16" s="257"/>
      <c r="I16" s="261" t="s">
        <v>1723</v>
      </c>
      <c r="J16" s="328"/>
    </row>
    <row r="17" spans="1:10" s="318" customFormat="1" ht="20.25" customHeight="1" x14ac:dyDescent="0.25">
      <c r="A17" s="479"/>
      <c r="B17" s="254"/>
      <c r="C17" s="276" t="s">
        <v>1467</v>
      </c>
      <c r="D17" s="259" t="s">
        <v>1468</v>
      </c>
      <c r="E17" s="324" t="s">
        <v>263</v>
      </c>
      <c r="F17" s="260"/>
      <c r="G17" s="257"/>
      <c r="H17" s="257"/>
      <c r="I17" s="261"/>
      <c r="J17" s="328"/>
    </row>
    <row r="18" spans="1:10" s="318" customFormat="1" ht="20.25" customHeight="1" x14ac:dyDescent="0.25">
      <c r="A18" s="477">
        <v>5</v>
      </c>
      <c r="B18" s="254"/>
      <c r="C18" s="255" t="s">
        <v>1724</v>
      </c>
      <c r="D18" s="259"/>
      <c r="E18" s="324" t="s">
        <v>263</v>
      </c>
      <c r="F18" s="260"/>
      <c r="G18" s="257"/>
      <c r="H18" s="257"/>
      <c r="I18" s="261" t="s">
        <v>2040</v>
      </c>
      <c r="J18" s="328"/>
    </row>
    <row r="19" spans="1:10" s="318" customFormat="1" ht="20.25" customHeight="1" x14ac:dyDescent="0.25">
      <c r="A19" s="478"/>
      <c r="B19" s="254"/>
      <c r="C19" s="276" t="s">
        <v>1467</v>
      </c>
      <c r="D19" s="259" t="s">
        <v>1468</v>
      </c>
      <c r="E19" s="324" t="s">
        <v>263</v>
      </c>
      <c r="F19" s="260"/>
      <c r="G19" s="257"/>
      <c r="H19" s="257"/>
      <c r="I19" s="261"/>
      <c r="J19" s="328"/>
    </row>
    <row r="20" spans="1:10" s="318" customFormat="1" ht="20.25" customHeight="1" x14ac:dyDescent="0.25">
      <c r="A20" s="476">
        <v>6</v>
      </c>
      <c r="B20" s="254"/>
      <c r="C20" s="255" t="s">
        <v>1725</v>
      </c>
      <c r="D20" s="259"/>
      <c r="E20" s="324" t="s">
        <v>263</v>
      </c>
      <c r="F20" s="260"/>
      <c r="G20" s="329" t="s">
        <v>1726</v>
      </c>
      <c r="H20" s="257"/>
      <c r="I20" s="261"/>
      <c r="J20" s="328"/>
    </row>
    <row r="21" spans="1:10" s="318" customFormat="1" ht="20.25" customHeight="1" x14ac:dyDescent="0.25">
      <c r="A21" s="476"/>
      <c r="B21" s="254"/>
      <c r="C21" s="276" t="s">
        <v>1467</v>
      </c>
      <c r="D21" s="259" t="s">
        <v>1468</v>
      </c>
      <c r="E21" s="324" t="s">
        <v>263</v>
      </c>
      <c r="F21" s="260"/>
      <c r="G21" s="329"/>
      <c r="H21" s="257"/>
      <c r="I21" s="261"/>
      <c r="J21" s="328"/>
    </row>
    <row r="22" spans="1:10" s="318" customFormat="1" ht="20.25" customHeight="1" x14ac:dyDescent="0.25">
      <c r="A22" s="478">
        <v>7</v>
      </c>
      <c r="B22" s="254"/>
      <c r="C22" s="255" t="s">
        <v>1727</v>
      </c>
      <c r="D22" s="259"/>
      <c r="E22" s="324" t="s">
        <v>263</v>
      </c>
      <c r="F22" s="260"/>
      <c r="G22" s="329" t="s">
        <v>1728</v>
      </c>
      <c r="H22" s="257"/>
      <c r="I22" s="261"/>
      <c r="J22" s="328"/>
    </row>
    <row r="23" spans="1:10" s="318" customFormat="1" ht="20.25" customHeight="1" x14ac:dyDescent="0.25">
      <c r="A23" s="478"/>
      <c r="B23" s="254"/>
      <c r="C23" s="276" t="s">
        <v>1729</v>
      </c>
      <c r="D23" s="259" t="s">
        <v>1730</v>
      </c>
      <c r="E23" s="324" t="s">
        <v>263</v>
      </c>
      <c r="F23" s="260"/>
      <c r="G23" s="329"/>
      <c r="H23" s="257"/>
      <c r="I23" s="261" t="s">
        <v>1731</v>
      </c>
      <c r="J23" s="328"/>
    </row>
    <row r="24" spans="1:10" s="318" customFormat="1" ht="20.25" customHeight="1" x14ac:dyDescent="0.25">
      <c r="A24" s="478"/>
      <c r="B24" s="254"/>
      <c r="C24" s="276" t="s">
        <v>1732</v>
      </c>
      <c r="D24" s="259" t="s">
        <v>1733</v>
      </c>
      <c r="E24" s="324" t="s">
        <v>263</v>
      </c>
      <c r="F24" s="260"/>
      <c r="G24" s="257"/>
      <c r="H24" s="257"/>
      <c r="I24" s="261"/>
      <c r="J24" s="328"/>
    </row>
    <row r="25" spans="1:10" s="318" customFormat="1" ht="20.25" customHeight="1" x14ac:dyDescent="0.25">
      <c r="A25" s="478"/>
      <c r="B25" s="254"/>
      <c r="C25" s="276" t="s">
        <v>1734</v>
      </c>
      <c r="D25" s="259" t="s">
        <v>1735</v>
      </c>
      <c r="E25" s="324" t="s">
        <v>263</v>
      </c>
      <c r="F25" s="260"/>
      <c r="G25" s="257"/>
      <c r="H25" s="257"/>
      <c r="I25" s="261"/>
      <c r="J25" s="328"/>
    </row>
    <row r="26" spans="1:10" s="318" customFormat="1" ht="20.25" customHeight="1" x14ac:dyDescent="0.25">
      <c r="A26" s="478"/>
      <c r="B26" s="254"/>
      <c r="C26" s="276" t="s">
        <v>1736</v>
      </c>
      <c r="D26" s="259" t="s">
        <v>1737</v>
      </c>
      <c r="E26" s="324" t="s">
        <v>263</v>
      </c>
      <c r="F26" s="260"/>
      <c r="G26" s="257"/>
      <c r="H26" s="257"/>
      <c r="I26" s="261"/>
      <c r="J26" s="328"/>
    </row>
    <row r="27" spans="1:10" s="318" customFormat="1" ht="20.25" customHeight="1" x14ac:dyDescent="0.25">
      <c r="A27" s="478"/>
      <c r="B27" s="254"/>
      <c r="C27" s="276" t="s">
        <v>1738</v>
      </c>
      <c r="D27" s="259" t="s">
        <v>1737</v>
      </c>
      <c r="E27" s="324" t="s">
        <v>263</v>
      </c>
      <c r="F27" s="260"/>
      <c r="G27" s="257"/>
      <c r="H27" s="257"/>
      <c r="I27" s="261"/>
      <c r="J27" s="328"/>
    </row>
    <row r="28" spans="1:10" s="318" customFormat="1" ht="20.25" customHeight="1" x14ac:dyDescent="0.25">
      <c r="A28" s="478"/>
      <c r="B28" s="254"/>
      <c r="C28" s="276" t="s">
        <v>1739</v>
      </c>
      <c r="D28" s="259" t="s">
        <v>1737</v>
      </c>
      <c r="E28" s="324" t="s">
        <v>263</v>
      </c>
      <c r="F28" s="260"/>
      <c r="G28" s="257"/>
      <c r="H28" s="257"/>
      <c r="I28" s="261"/>
      <c r="J28" s="328"/>
    </row>
    <row r="29" spans="1:10" s="318" customFormat="1" ht="20.25" customHeight="1" x14ac:dyDescent="0.25">
      <c r="A29" s="478"/>
      <c r="B29" s="254"/>
      <c r="C29" s="276" t="s">
        <v>1740</v>
      </c>
      <c r="D29" s="259" t="s">
        <v>1737</v>
      </c>
      <c r="E29" s="324" t="s">
        <v>263</v>
      </c>
      <c r="F29" s="260"/>
      <c r="G29" s="257"/>
      <c r="H29" s="257"/>
      <c r="I29" s="261"/>
      <c r="J29" s="328"/>
    </row>
    <row r="30" spans="1:10" s="318" customFormat="1" ht="20.25" customHeight="1" x14ac:dyDescent="0.25">
      <c r="A30" s="478"/>
      <c r="B30" s="254"/>
      <c r="C30" s="276" t="s">
        <v>1741</v>
      </c>
      <c r="D30" s="259" t="s">
        <v>1742</v>
      </c>
      <c r="E30" s="324" t="s">
        <v>263</v>
      </c>
      <c r="F30" s="260"/>
      <c r="G30" s="257"/>
      <c r="H30" s="257"/>
      <c r="I30" s="261"/>
      <c r="J30" s="328"/>
    </row>
    <row r="31" spans="1:10" s="318" customFormat="1" ht="20.25" customHeight="1" x14ac:dyDescent="0.25">
      <c r="A31" s="478"/>
      <c r="B31" s="254"/>
      <c r="C31" s="276" t="s">
        <v>1743</v>
      </c>
      <c r="D31" s="259" t="s">
        <v>1744</v>
      </c>
      <c r="E31" s="324" t="s">
        <v>263</v>
      </c>
      <c r="F31" s="260"/>
      <c r="G31" s="257"/>
      <c r="H31" s="257"/>
      <c r="I31" s="261"/>
      <c r="J31" s="328"/>
    </row>
    <row r="32" spans="1:10" s="318" customFormat="1" ht="20.25" customHeight="1" x14ac:dyDescent="0.25">
      <c r="A32" s="478"/>
      <c r="B32" s="254"/>
      <c r="C32" s="276" t="s">
        <v>1745</v>
      </c>
      <c r="D32" s="259" t="s">
        <v>1746</v>
      </c>
      <c r="E32" s="324" t="s">
        <v>263</v>
      </c>
      <c r="F32" s="260"/>
      <c r="G32" s="257"/>
      <c r="H32" s="257"/>
      <c r="I32" s="261"/>
      <c r="J32" s="328"/>
    </row>
    <row r="33" spans="1:10" s="318" customFormat="1" ht="20.25" customHeight="1" x14ac:dyDescent="0.25">
      <c r="A33" s="478"/>
      <c r="B33" s="254"/>
      <c r="C33" s="276" t="s">
        <v>1747</v>
      </c>
      <c r="D33" s="259" t="s">
        <v>1746</v>
      </c>
      <c r="E33" s="324" t="s">
        <v>263</v>
      </c>
      <c r="F33" s="260"/>
      <c r="G33" s="257"/>
      <c r="H33" s="257"/>
      <c r="I33" s="261"/>
      <c r="J33" s="328"/>
    </row>
    <row r="34" spans="1:10" s="318" customFormat="1" ht="20.25" customHeight="1" x14ac:dyDescent="0.25">
      <c r="A34" s="478"/>
      <c r="B34" s="254"/>
      <c r="C34" s="276" t="s">
        <v>1748</v>
      </c>
      <c r="D34" s="259" t="s">
        <v>1749</v>
      </c>
      <c r="E34" s="324" t="s">
        <v>263</v>
      </c>
      <c r="F34" s="260"/>
      <c r="G34" s="257"/>
      <c r="H34" s="257"/>
      <c r="I34" s="261"/>
      <c r="J34" s="328"/>
    </row>
    <row r="35" spans="1:10" s="318" customFormat="1" ht="20.25" customHeight="1" x14ac:dyDescent="0.25">
      <c r="A35" s="478"/>
      <c r="B35" s="254"/>
      <c r="C35" s="276" t="s">
        <v>1750</v>
      </c>
      <c r="D35" s="259" t="s">
        <v>1744</v>
      </c>
      <c r="E35" s="324" t="s">
        <v>263</v>
      </c>
      <c r="F35" s="260"/>
      <c r="G35" s="257"/>
      <c r="H35" s="257"/>
      <c r="I35" s="261"/>
      <c r="J35" s="328"/>
    </row>
    <row r="36" spans="1:10" s="318" customFormat="1" ht="20.25" customHeight="1" x14ac:dyDescent="0.25">
      <c r="A36" s="478"/>
      <c r="B36" s="254"/>
      <c r="C36" s="276" t="s">
        <v>1751</v>
      </c>
      <c r="D36" s="259" t="s">
        <v>1752</v>
      </c>
      <c r="E36" s="324" t="s">
        <v>263</v>
      </c>
      <c r="F36" s="260"/>
      <c r="G36" s="257"/>
      <c r="H36" s="257"/>
      <c r="I36" s="261"/>
      <c r="J36" s="328"/>
    </row>
    <row r="37" spans="1:10" s="318" customFormat="1" ht="20.25" customHeight="1" x14ac:dyDescent="0.25">
      <c r="A37" s="478"/>
      <c r="B37" s="254"/>
      <c r="C37" s="276" t="s">
        <v>1753</v>
      </c>
      <c r="D37" s="259" t="s">
        <v>1754</v>
      </c>
      <c r="E37" s="324" t="s">
        <v>263</v>
      </c>
      <c r="F37" s="260"/>
      <c r="G37" s="257"/>
      <c r="H37" s="257"/>
      <c r="I37" s="261"/>
      <c r="J37" s="328"/>
    </row>
    <row r="38" spans="1:10" s="318" customFormat="1" ht="20.25" customHeight="1" x14ac:dyDescent="0.25">
      <c r="A38" s="478"/>
      <c r="B38" s="254"/>
      <c r="C38" s="276" t="s">
        <v>1755</v>
      </c>
      <c r="D38" s="259" t="s">
        <v>1756</v>
      </c>
      <c r="E38" s="324" t="s">
        <v>263</v>
      </c>
      <c r="F38" s="260"/>
      <c r="G38" s="257"/>
      <c r="H38" s="257"/>
      <c r="I38" s="261"/>
      <c r="J38" s="328"/>
    </row>
    <row r="39" spans="1:10" s="318" customFormat="1" ht="20.25" customHeight="1" x14ac:dyDescent="0.25">
      <c r="A39" s="478"/>
      <c r="B39" s="254"/>
      <c r="C39" s="276" t="s">
        <v>1757</v>
      </c>
      <c r="D39" s="259" t="s">
        <v>1758</v>
      </c>
      <c r="E39" s="324" t="s">
        <v>263</v>
      </c>
      <c r="F39" s="260"/>
      <c r="G39" s="257"/>
      <c r="H39" s="257"/>
      <c r="I39" s="261"/>
      <c r="J39" s="328"/>
    </row>
    <row r="40" spans="1:10" s="318" customFormat="1" ht="20.25" customHeight="1" x14ac:dyDescent="0.25">
      <c r="A40" s="478"/>
      <c r="B40" s="254"/>
      <c r="C40" s="276" t="s">
        <v>1759</v>
      </c>
      <c r="D40" s="259" t="s">
        <v>1760</v>
      </c>
      <c r="E40" s="324" t="s">
        <v>263</v>
      </c>
      <c r="F40" s="260"/>
      <c r="G40" s="257"/>
      <c r="H40" s="257"/>
      <c r="I40" s="261"/>
      <c r="J40" s="328"/>
    </row>
    <row r="41" spans="1:10" s="318" customFormat="1" ht="20.25" customHeight="1" x14ac:dyDescent="0.25">
      <c r="A41" s="478"/>
      <c r="B41" s="330"/>
      <c r="C41" s="276" t="s">
        <v>1467</v>
      </c>
      <c r="D41" s="331" t="s">
        <v>1468</v>
      </c>
      <c r="E41" s="324" t="s">
        <v>263</v>
      </c>
      <c r="F41" s="260"/>
      <c r="G41" s="257"/>
      <c r="H41" s="257"/>
      <c r="I41" s="261"/>
      <c r="J41" s="328"/>
    </row>
    <row r="42" spans="1:10" s="318" customFormat="1" ht="20.25" customHeight="1" x14ac:dyDescent="0.25">
      <c r="A42" s="477">
        <v>8</v>
      </c>
      <c r="B42" s="254"/>
      <c r="C42" s="267" t="s">
        <v>1761</v>
      </c>
      <c r="D42" s="259"/>
      <c r="E42" s="324" t="s">
        <v>263</v>
      </c>
      <c r="F42" s="260"/>
      <c r="G42" s="329" t="s">
        <v>1762</v>
      </c>
      <c r="H42" s="257"/>
      <c r="I42" s="261"/>
      <c r="J42" s="328"/>
    </row>
    <row r="43" spans="1:10" s="318" customFormat="1" ht="20.25" customHeight="1" x14ac:dyDescent="0.25">
      <c r="A43" s="478"/>
      <c r="B43" s="254"/>
      <c r="C43" s="276" t="s">
        <v>1763</v>
      </c>
      <c r="D43" s="259" t="s">
        <v>1764</v>
      </c>
      <c r="E43" s="324" t="s">
        <v>263</v>
      </c>
      <c r="F43" s="260"/>
      <c r="G43" s="329"/>
      <c r="H43" s="257"/>
      <c r="I43" s="261"/>
      <c r="J43" s="328"/>
    </row>
    <row r="44" spans="1:10" s="318" customFormat="1" ht="20.25" customHeight="1" x14ac:dyDescent="0.25">
      <c r="A44" s="478"/>
      <c r="B44" s="254"/>
      <c r="C44" s="276" t="s">
        <v>1765</v>
      </c>
      <c r="D44" s="259" t="s">
        <v>1766</v>
      </c>
      <c r="E44" s="324" t="s">
        <v>263</v>
      </c>
      <c r="F44" s="260"/>
      <c r="G44" s="257"/>
      <c r="H44" s="257"/>
      <c r="I44" s="261"/>
      <c r="J44" s="328"/>
    </row>
    <row r="45" spans="1:10" s="318" customFormat="1" ht="20.25" customHeight="1" x14ac:dyDescent="0.25">
      <c r="A45" s="478"/>
      <c r="B45" s="254"/>
      <c r="C45" s="276" t="s">
        <v>1767</v>
      </c>
      <c r="D45" s="259" t="s">
        <v>1764</v>
      </c>
      <c r="E45" s="324" t="s">
        <v>263</v>
      </c>
      <c r="F45" s="260"/>
      <c r="G45" s="257"/>
      <c r="H45" s="257"/>
      <c r="I45" s="261"/>
      <c r="J45" s="328"/>
    </row>
    <row r="46" spans="1:10" s="318" customFormat="1" ht="20.25" customHeight="1" x14ac:dyDescent="0.25">
      <c r="A46" s="478"/>
      <c r="B46" s="254"/>
      <c r="C46" s="276" t="s">
        <v>1768</v>
      </c>
      <c r="D46" s="259" t="s">
        <v>1766</v>
      </c>
      <c r="E46" s="324" t="s">
        <v>263</v>
      </c>
      <c r="F46" s="260"/>
      <c r="G46" s="257"/>
      <c r="H46" s="257"/>
      <c r="I46" s="261"/>
      <c r="J46" s="328"/>
    </row>
    <row r="47" spans="1:10" s="318" customFormat="1" ht="20.25" customHeight="1" x14ac:dyDescent="0.25">
      <c r="A47" s="478"/>
      <c r="B47" s="254"/>
      <c r="C47" s="276" t="s">
        <v>1769</v>
      </c>
      <c r="D47" s="259" t="s">
        <v>1764</v>
      </c>
      <c r="E47" s="324" t="s">
        <v>263</v>
      </c>
      <c r="F47" s="260"/>
      <c r="G47" s="257"/>
      <c r="H47" s="257"/>
      <c r="I47" s="261"/>
      <c r="J47" s="328"/>
    </row>
    <row r="48" spans="1:10" s="318" customFormat="1" ht="20.25" customHeight="1" x14ac:dyDescent="0.25">
      <c r="A48" s="478"/>
      <c r="B48" s="254"/>
      <c r="C48" s="276" t="s">
        <v>1770</v>
      </c>
      <c r="D48" s="259" t="s">
        <v>1766</v>
      </c>
      <c r="E48" s="324" t="s">
        <v>263</v>
      </c>
      <c r="F48" s="260"/>
      <c r="G48" s="257"/>
      <c r="H48" s="257"/>
      <c r="I48" s="261"/>
      <c r="J48" s="328"/>
    </row>
    <row r="49" spans="1:10" s="318" customFormat="1" ht="20.25" customHeight="1" x14ac:dyDescent="0.25">
      <c r="A49" s="478"/>
      <c r="B49" s="254"/>
      <c r="C49" s="276" t="s">
        <v>1771</v>
      </c>
      <c r="D49" s="259" t="s">
        <v>1764</v>
      </c>
      <c r="E49" s="324" t="s">
        <v>263</v>
      </c>
      <c r="F49" s="260"/>
      <c r="G49" s="257"/>
      <c r="H49" s="257"/>
      <c r="I49" s="261"/>
      <c r="J49" s="328"/>
    </row>
    <row r="50" spans="1:10" s="318" customFormat="1" ht="20.25" customHeight="1" x14ac:dyDescent="0.25">
      <c r="A50" s="478"/>
      <c r="B50" s="254"/>
      <c r="C50" s="276" t="s">
        <v>1772</v>
      </c>
      <c r="D50" s="259" t="s">
        <v>1766</v>
      </c>
      <c r="E50" s="324" t="s">
        <v>263</v>
      </c>
      <c r="F50" s="260"/>
      <c r="G50" s="257"/>
      <c r="H50" s="257"/>
      <c r="I50" s="261"/>
      <c r="J50" s="328"/>
    </row>
    <row r="51" spans="1:10" s="318" customFormat="1" ht="20.25" customHeight="1" x14ac:dyDescent="0.25">
      <c r="A51" s="479"/>
      <c r="B51" s="254"/>
      <c r="C51" s="276" t="s">
        <v>1467</v>
      </c>
      <c r="D51" s="259" t="s">
        <v>1468</v>
      </c>
      <c r="E51" s="324" t="s">
        <v>263</v>
      </c>
      <c r="F51" s="260"/>
      <c r="G51" s="257"/>
      <c r="H51" s="257"/>
      <c r="I51" s="261"/>
      <c r="J51" s="328"/>
    </row>
    <row r="52" spans="1:10" s="318" customFormat="1" ht="20.25" customHeight="1" x14ac:dyDescent="0.25">
      <c r="A52" s="477">
        <v>9</v>
      </c>
      <c r="B52" s="254"/>
      <c r="C52" s="276" t="s">
        <v>1773</v>
      </c>
      <c r="D52" s="259"/>
      <c r="E52" s="324" t="s">
        <v>263</v>
      </c>
      <c r="F52" s="260"/>
      <c r="G52" s="257"/>
      <c r="H52" s="257"/>
      <c r="I52" s="277" t="s">
        <v>1774</v>
      </c>
      <c r="J52" s="328"/>
    </row>
    <row r="53" spans="1:10" s="318" customFormat="1" ht="20.25" customHeight="1" x14ac:dyDescent="0.25">
      <c r="A53" s="479"/>
      <c r="B53" s="254"/>
      <c r="C53" s="276" t="s">
        <v>1467</v>
      </c>
      <c r="D53" s="259" t="s">
        <v>1468</v>
      </c>
      <c r="E53" s="324" t="s">
        <v>263</v>
      </c>
      <c r="F53" s="260"/>
      <c r="G53" s="332" t="s">
        <v>1775</v>
      </c>
      <c r="H53" s="257"/>
      <c r="I53" s="261"/>
      <c r="J53" s="328"/>
    </row>
    <row r="54" spans="1:10" s="318" customFormat="1" ht="20.25" customHeight="1" x14ac:dyDescent="0.25">
      <c r="A54" s="476">
        <v>10</v>
      </c>
      <c r="B54" s="254"/>
      <c r="C54" s="255" t="s">
        <v>1776</v>
      </c>
      <c r="D54" s="254"/>
      <c r="E54" s="324" t="s">
        <v>263</v>
      </c>
      <c r="F54" s="260"/>
      <c r="G54" s="332"/>
      <c r="H54" s="264"/>
      <c r="I54" s="265" t="s">
        <v>1473</v>
      </c>
      <c r="J54" s="328"/>
    </row>
    <row r="55" spans="1:10" s="318" customFormat="1" ht="20.25" customHeight="1" x14ac:dyDescent="0.25">
      <c r="A55" s="476"/>
      <c r="B55" s="254"/>
      <c r="C55" s="276" t="s">
        <v>1467</v>
      </c>
      <c r="D55" s="259" t="s">
        <v>1468</v>
      </c>
      <c r="E55" s="324" t="s">
        <v>263</v>
      </c>
      <c r="F55" s="260"/>
      <c r="G55" s="264"/>
      <c r="H55" s="264"/>
      <c r="I55" s="265"/>
      <c r="J55" s="328"/>
    </row>
    <row r="56" spans="1:10" s="318" customFormat="1" ht="20.25" customHeight="1" x14ac:dyDescent="0.25">
      <c r="A56" s="477">
        <v>11</v>
      </c>
      <c r="B56" s="254"/>
      <c r="C56" s="255" t="s">
        <v>1777</v>
      </c>
      <c r="D56" s="259"/>
      <c r="E56" s="324" t="s">
        <v>263</v>
      </c>
      <c r="F56" s="260"/>
      <c r="G56" s="264"/>
      <c r="H56" s="264"/>
      <c r="I56" s="277"/>
      <c r="J56" s="328"/>
    </row>
    <row r="57" spans="1:10" s="318" customFormat="1" ht="20.25" customHeight="1" x14ac:dyDescent="0.25">
      <c r="A57" s="478"/>
      <c r="B57" s="254"/>
      <c r="C57" s="276" t="s">
        <v>1778</v>
      </c>
      <c r="D57" s="259" t="s">
        <v>1779</v>
      </c>
      <c r="E57" s="324" t="s">
        <v>263</v>
      </c>
      <c r="F57" s="260"/>
      <c r="G57" s="264"/>
      <c r="H57" s="264"/>
      <c r="I57" s="277" t="s">
        <v>1780</v>
      </c>
      <c r="J57" s="328"/>
    </row>
    <row r="58" spans="1:10" s="318" customFormat="1" ht="20.25" customHeight="1" x14ac:dyDescent="0.25">
      <c r="A58" s="479"/>
      <c r="B58" s="254"/>
      <c r="C58" s="276" t="s">
        <v>1467</v>
      </c>
      <c r="D58" s="259" t="s">
        <v>1468</v>
      </c>
      <c r="E58" s="324" t="s">
        <v>263</v>
      </c>
      <c r="F58" s="260"/>
      <c r="G58" s="264"/>
      <c r="H58" s="264"/>
      <c r="I58" s="265"/>
      <c r="J58" s="328"/>
    </row>
    <row r="59" spans="1:10" s="318" customFormat="1" ht="20.25" customHeight="1" x14ac:dyDescent="0.25">
      <c r="A59" s="477">
        <v>12</v>
      </c>
      <c r="B59" s="254"/>
      <c r="C59" s="255" t="s">
        <v>1781</v>
      </c>
      <c r="D59" s="333"/>
      <c r="E59" s="324" t="s">
        <v>263</v>
      </c>
      <c r="F59" s="260"/>
      <c r="G59" s="264"/>
      <c r="H59" s="264"/>
      <c r="I59" s="265"/>
      <c r="J59" s="328"/>
    </row>
    <row r="60" spans="1:10" s="318" customFormat="1" ht="20.25" customHeight="1" x14ac:dyDescent="0.25">
      <c r="A60" s="478"/>
      <c r="B60" s="254"/>
      <c r="C60" s="276" t="s">
        <v>1782</v>
      </c>
      <c r="D60" s="259" t="s">
        <v>1779</v>
      </c>
      <c r="E60" s="324" t="s">
        <v>263</v>
      </c>
      <c r="F60" s="260"/>
      <c r="G60" s="264"/>
      <c r="H60" s="264"/>
      <c r="I60" s="332" t="s">
        <v>2041</v>
      </c>
      <c r="J60" s="328"/>
    </row>
    <row r="61" spans="1:10" s="318" customFormat="1" ht="20.25" customHeight="1" x14ac:dyDescent="0.25">
      <c r="A61" s="479"/>
      <c r="B61" s="254"/>
      <c r="C61" s="276" t="s">
        <v>1467</v>
      </c>
      <c r="D61" s="259" t="s">
        <v>1468</v>
      </c>
      <c r="E61" s="324" t="s">
        <v>263</v>
      </c>
      <c r="F61" s="260"/>
      <c r="G61" s="264"/>
      <c r="H61" s="264"/>
      <c r="I61" s="265"/>
      <c r="J61" s="328"/>
    </row>
    <row r="62" spans="1:10" s="318" customFormat="1" ht="20.25" customHeight="1" x14ac:dyDescent="0.25">
      <c r="A62" s="476">
        <v>13</v>
      </c>
      <c r="B62" s="254"/>
      <c r="C62" s="255" t="s">
        <v>1783</v>
      </c>
      <c r="D62" s="254"/>
      <c r="E62" s="324" t="s">
        <v>263</v>
      </c>
      <c r="F62" s="260"/>
      <c r="G62" s="332" t="s">
        <v>1784</v>
      </c>
      <c r="H62" s="264"/>
      <c r="I62" s="277"/>
      <c r="J62" s="328"/>
    </row>
    <row r="63" spans="1:10" s="318" customFormat="1" ht="20.25" customHeight="1" x14ac:dyDescent="0.25">
      <c r="A63" s="476"/>
      <c r="B63" s="254"/>
      <c r="C63" s="276" t="s">
        <v>1467</v>
      </c>
      <c r="D63" s="259" t="s">
        <v>1468</v>
      </c>
      <c r="E63" s="324" t="s">
        <v>263</v>
      </c>
      <c r="F63" s="260"/>
      <c r="G63" s="332"/>
      <c r="H63" s="264"/>
      <c r="I63" s="265"/>
      <c r="J63" s="328"/>
    </row>
    <row r="64" spans="1:10" s="318" customFormat="1" ht="20.25" customHeight="1" x14ac:dyDescent="0.25">
      <c r="A64" s="476">
        <v>14</v>
      </c>
      <c r="B64" s="254"/>
      <c r="C64" s="255" t="s">
        <v>1785</v>
      </c>
      <c r="D64" s="254"/>
      <c r="E64" s="324" t="s">
        <v>263</v>
      </c>
      <c r="F64" s="260"/>
      <c r="G64" s="332" t="s">
        <v>1786</v>
      </c>
      <c r="H64" s="264"/>
      <c r="I64" s="332" t="s">
        <v>2042</v>
      </c>
      <c r="J64" s="328"/>
    </row>
    <row r="65" spans="1:10" s="318" customFormat="1" ht="20.25" customHeight="1" x14ac:dyDescent="0.25">
      <c r="A65" s="476"/>
      <c r="B65" s="254"/>
      <c r="C65" s="276" t="s">
        <v>1475</v>
      </c>
      <c r="D65" s="259" t="s">
        <v>1468</v>
      </c>
      <c r="E65" s="324" t="s">
        <v>263</v>
      </c>
      <c r="F65" s="260"/>
      <c r="G65" s="332"/>
      <c r="H65" s="264"/>
      <c r="I65" s="265"/>
      <c r="J65" s="328"/>
    </row>
    <row r="66" spans="1:10" s="318" customFormat="1" ht="20.25" customHeight="1" x14ac:dyDescent="0.25">
      <c r="A66" s="476"/>
      <c r="B66" s="254"/>
      <c r="C66" s="276" t="s">
        <v>1467</v>
      </c>
      <c r="D66" s="259" t="s">
        <v>1468</v>
      </c>
      <c r="E66" s="324" t="s">
        <v>263</v>
      </c>
      <c r="F66" s="260"/>
      <c r="G66" s="264"/>
      <c r="H66" s="264"/>
      <c r="I66" s="265"/>
      <c r="J66" s="328"/>
    </row>
    <row r="67" spans="1:10" s="318" customFormat="1" ht="20.25" customHeight="1" x14ac:dyDescent="0.25">
      <c r="A67" s="476">
        <v>15</v>
      </c>
      <c r="B67" s="254"/>
      <c r="C67" s="255" t="s">
        <v>1521</v>
      </c>
      <c r="D67" s="254"/>
      <c r="E67" s="324" t="s">
        <v>263</v>
      </c>
      <c r="F67" s="260"/>
      <c r="G67" s="332" t="s">
        <v>1787</v>
      </c>
      <c r="H67" s="264"/>
      <c r="I67" s="265"/>
      <c r="J67" s="328"/>
    </row>
    <row r="68" spans="1:10" s="318" customFormat="1" ht="20.25" customHeight="1" x14ac:dyDescent="0.25">
      <c r="A68" s="476"/>
      <c r="B68" s="254"/>
      <c r="C68" s="276" t="s">
        <v>1467</v>
      </c>
      <c r="D68" s="259" t="s">
        <v>1468</v>
      </c>
      <c r="E68" s="324" t="s">
        <v>263</v>
      </c>
      <c r="F68" s="260"/>
      <c r="G68" s="264"/>
      <c r="H68" s="264"/>
      <c r="I68" s="265"/>
      <c r="J68" s="328"/>
    </row>
    <row r="69" spans="1:10" s="318" customFormat="1" ht="20.25" customHeight="1" x14ac:dyDescent="0.25">
      <c r="A69" s="476">
        <v>16</v>
      </c>
      <c r="B69" s="254"/>
      <c r="C69" s="255" t="s">
        <v>1522</v>
      </c>
      <c r="D69" s="254"/>
      <c r="E69" s="324" t="s">
        <v>263</v>
      </c>
      <c r="F69" s="260"/>
      <c r="G69" s="332" t="s">
        <v>1788</v>
      </c>
      <c r="H69" s="264"/>
      <c r="I69" s="265" t="s">
        <v>1500</v>
      </c>
      <c r="J69" s="328"/>
    </row>
    <row r="70" spans="1:10" s="318" customFormat="1" ht="20.25" customHeight="1" x14ac:dyDescent="0.25">
      <c r="A70" s="476"/>
      <c r="B70" s="254"/>
      <c r="C70" s="276" t="s">
        <v>1475</v>
      </c>
      <c r="D70" s="259" t="s">
        <v>1468</v>
      </c>
      <c r="E70" s="324" t="s">
        <v>263</v>
      </c>
      <c r="F70" s="260"/>
      <c r="G70" s="264"/>
      <c r="H70" s="264"/>
      <c r="I70" s="265"/>
      <c r="J70" s="328"/>
    </row>
    <row r="71" spans="1:10" s="318" customFormat="1" ht="20.25" customHeight="1" x14ac:dyDescent="0.25">
      <c r="A71" s="476"/>
      <c r="B71" s="254"/>
      <c r="C71" s="276" t="s">
        <v>1467</v>
      </c>
      <c r="D71" s="259" t="s">
        <v>1468</v>
      </c>
      <c r="E71" s="324" t="s">
        <v>263</v>
      </c>
      <c r="F71" s="260"/>
      <c r="G71" s="264"/>
      <c r="H71" s="264"/>
      <c r="I71" s="265"/>
      <c r="J71" s="328"/>
    </row>
    <row r="72" spans="1:10" s="318" customFormat="1" ht="20.25" customHeight="1" x14ac:dyDescent="0.25">
      <c r="A72" s="477">
        <v>17</v>
      </c>
      <c r="B72" s="254"/>
      <c r="C72" s="267" t="s">
        <v>1789</v>
      </c>
      <c r="D72" s="259"/>
      <c r="E72" s="324" t="s">
        <v>263</v>
      </c>
      <c r="F72" s="260"/>
      <c r="G72" s="332" t="s">
        <v>1790</v>
      </c>
      <c r="H72" s="264"/>
      <c r="I72" s="265" t="s">
        <v>2043</v>
      </c>
      <c r="J72" s="328"/>
    </row>
    <row r="73" spans="1:10" s="318" customFormat="1" ht="20.25" customHeight="1" x14ac:dyDescent="0.25">
      <c r="A73" s="479"/>
      <c r="B73" s="254"/>
      <c r="C73" s="1" t="s">
        <v>1467</v>
      </c>
      <c r="D73" s="259" t="s">
        <v>1468</v>
      </c>
      <c r="E73" s="324" t="s">
        <v>263</v>
      </c>
      <c r="F73" s="260"/>
      <c r="G73" s="264"/>
      <c r="H73" s="264"/>
      <c r="I73" s="265"/>
      <c r="J73" s="328"/>
    </row>
    <row r="74" spans="1:10" s="318" customFormat="1" ht="20.25" customHeight="1" x14ac:dyDescent="0.25">
      <c r="A74" s="476">
        <v>18</v>
      </c>
      <c r="B74" s="254"/>
      <c r="C74" s="255" t="s">
        <v>1523</v>
      </c>
      <c r="D74" s="254"/>
      <c r="E74" s="324" t="s">
        <v>263</v>
      </c>
      <c r="F74" s="260"/>
      <c r="G74" s="332" t="s">
        <v>1791</v>
      </c>
      <c r="H74" s="264"/>
      <c r="I74" s="265"/>
      <c r="J74" s="328"/>
    </row>
    <row r="75" spans="1:10" s="318" customFormat="1" ht="20.25" customHeight="1" x14ac:dyDescent="0.25">
      <c r="A75" s="476"/>
      <c r="B75" s="254"/>
      <c r="C75" s="276" t="s">
        <v>1467</v>
      </c>
      <c r="D75" s="259" t="s">
        <v>1468</v>
      </c>
      <c r="E75" s="324" t="s">
        <v>263</v>
      </c>
      <c r="F75" s="260"/>
      <c r="G75" s="332"/>
      <c r="H75" s="264"/>
      <c r="I75" s="265"/>
      <c r="J75" s="328"/>
    </row>
    <row r="76" spans="1:10" s="318" customFormat="1" ht="20.25" customHeight="1" x14ac:dyDescent="0.25">
      <c r="A76" s="473">
        <v>19</v>
      </c>
      <c r="B76" s="254"/>
      <c r="C76" s="255" t="s">
        <v>1524</v>
      </c>
      <c r="D76" s="254"/>
      <c r="E76" s="324" t="s">
        <v>263</v>
      </c>
      <c r="F76" s="260"/>
      <c r="G76" s="332" t="s">
        <v>1792</v>
      </c>
      <c r="H76" s="264"/>
      <c r="I76" s="265" t="s">
        <v>1501</v>
      </c>
      <c r="J76" s="328"/>
    </row>
    <row r="77" spans="1:10" s="318" customFormat="1" ht="20.25" customHeight="1" x14ac:dyDescent="0.25">
      <c r="A77" s="473"/>
      <c r="B77" s="254"/>
      <c r="C77" s="276" t="s">
        <v>1475</v>
      </c>
      <c r="D77" s="259" t="s">
        <v>1468</v>
      </c>
      <c r="E77" s="324" t="s">
        <v>263</v>
      </c>
      <c r="F77" s="260"/>
      <c r="G77" s="264"/>
      <c r="H77" s="264"/>
      <c r="I77" s="265"/>
      <c r="J77" s="328"/>
    </row>
    <row r="78" spans="1:10" s="318" customFormat="1" ht="20.25" customHeight="1" x14ac:dyDescent="0.25">
      <c r="A78" s="473"/>
      <c r="B78" s="254"/>
      <c r="C78" s="276" t="s">
        <v>1467</v>
      </c>
      <c r="D78" s="259" t="s">
        <v>1468</v>
      </c>
      <c r="E78" s="324" t="s">
        <v>263</v>
      </c>
      <c r="F78" s="260"/>
      <c r="G78" s="264"/>
      <c r="H78" s="264"/>
      <c r="I78" s="265"/>
      <c r="J78" s="328"/>
    </row>
    <row r="79" spans="1:10" s="318" customFormat="1" ht="20.25" customHeight="1" x14ac:dyDescent="0.25">
      <c r="A79" s="473">
        <v>20</v>
      </c>
      <c r="B79" s="254"/>
      <c r="C79" s="255" t="s">
        <v>1525</v>
      </c>
      <c r="D79" s="334"/>
      <c r="E79" s="324" t="s">
        <v>263</v>
      </c>
      <c r="F79" s="260"/>
      <c r="G79" s="332" t="s">
        <v>1793</v>
      </c>
      <c r="H79" s="264"/>
      <c r="I79" s="265" t="s">
        <v>2044</v>
      </c>
      <c r="J79" s="328"/>
    </row>
    <row r="80" spans="1:10" s="318" customFormat="1" ht="20.25" customHeight="1" x14ac:dyDescent="0.25">
      <c r="A80" s="473"/>
      <c r="B80" s="254"/>
      <c r="C80" s="276" t="s">
        <v>1479</v>
      </c>
      <c r="D80" s="259" t="s">
        <v>1502</v>
      </c>
      <c r="E80" s="324" t="s">
        <v>263</v>
      </c>
      <c r="F80" s="260"/>
      <c r="G80" s="264"/>
      <c r="H80" s="264"/>
      <c r="I80" s="265"/>
      <c r="J80" s="328"/>
    </row>
    <row r="81" spans="1:10" s="318" customFormat="1" ht="20.25" customHeight="1" x14ac:dyDescent="0.25">
      <c r="A81" s="473"/>
      <c r="B81" s="254"/>
      <c r="C81" s="276" t="s">
        <v>1467</v>
      </c>
      <c r="D81" s="259" t="s">
        <v>1468</v>
      </c>
      <c r="E81" s="324" t="s">
        <v>263</v>
      </c>
      <c r="F81" s="260"/>
      <c r="G81" s="264"/>
      <c r="H81" s="264"/>
      <c r="I81" s="265"/>
      <c r="J81" s="328"/>
    </row>
    <row r="82" spans="1:10" s="318" customFormat="1" ht="20.25" customHeight="1" x14ac:dyDescent="0.25">
      <c r="A82" s="473">
        <v>21</v>
      </c>
      <c r="B82" s="254"/>
      <c r="C82" s="255" t="s">
        <v>1526</v>
      </c>
      <c r="D82" s="378"/>
      <c r="E82" s="324" t="s">
        <v>263</v>
      </c>
      <c r="F82" s="257"/>
      <c r="G82" s="332" t="s">
        <v>1794</v>
      </c>
      <c r="H82" s="257"/>
      <c r="I82" s="265" t="s">
        <v>2045</v>
      </c>
      <c r="J82" s="328"/>
    </row>
    <row r="83" spans="1:10" s="318" customFormat="1" ht="20.25" customHeight="1" x14ac:dyDescent="0.25">
      <c r="A83" s="473"/>
      <c r="B83" s="254"/>
      <c r="C83" s="276" t="s">
        <v>1467</v>
      </c>
      <c r="D83" s="259" t="s">
        <v>1468</v>
      </c>
      <c r="E83" s="324" t="s">
        <v>263</v>
      </c>
      <c r="F83" s="257"/>
      <c r="G83" s="257"/>
      <c r="H83" s="257"/>
      <c r="I83" s="335"/>
      <c r="J83" s="328"/>
    </row>
    <row r="84" spans="1:10" s="318" customFormat="1" ht="20.25" customHeight="1" x14ac:dyDescent="0.25">
      <c r="A84" s="473">
        <v>22</v>
      </c>
      <c r="B84" s="254"/>
      <c r="C84" s="255" t="s">
        <v>1796</v>
      </c>
      <c r="D84" s="378"/>
      <c r="E84" s="324" t="s">
        <v>263</v>
      </c>
      <c r="F84" s="257"/>
      <c r="G84" s="332" t="s">
        <v>1797</v>
      </c>
      <c r="H84" s="257"/>
      <c r="I84" s="265" t="s">
        <v>1501</v>
      </c>
      <c r="J84" s="328"/>
    </row>
    <row r="85" spans="1:10" s="318" customFormat="1" ht="20.25" customHeight="1" x14ac:dyDescent="0.25">
      <c r="A85" s="473"/>
      <c r="B85" s="254"/>
      <c r="C85" s="276" t="s">
        <v>1475</v>
      </c>
      <c r="D85" s="259" t="s">
        <v>1468</v>
      </c>
      <c r="E85" s="324" t="s">
        <v>263</v>
      </c>
      <c r="F85" s="257"/>
      <c r="G85" s="257"/>
      <c r="H85" s="257"/>
      <c r="I85" s="335"/>
      <c r="J85" s="328"/>
    </row>
    <row r="86" spans="1:10" s="318" customFormat="1" ht="20.25" customHeight="1" x14ac:dyDescent="0.25">
      <c r="A86" s="473"/>
      <c r="B86" s="254"/>
      <c r="C86" s="276" t="s">
        <v>1467</v>
      </c>
      <c r="D86" s="259" t="s">
        <v>1468</v>
      </c>
      <c r="E86" s="324" t="s">
        <v>263</v>
      </c>
      <c r="F86" s="257"/>
      <c r="G86" s="257"/>
      <c r="H86" s="257"/>
      <c r="I86" s="335"/>
      <c r="J86" s="328"/>
    </row>
    <row r="87" spans="1:10" s="318" customFormat="1" ht="20.25" customHeight="1" x14ac:dyDescent="0.25">
      <c r="A87" s="474">
        <v>23</v>
      </c>
      <c r="B87" s="254"/>
      <c r="C87" s="268" t="s">
        <v>1798</v>
      </c>
      <c r="D87" s="259"/>
      <c r="E87" s="324" t="s">
        <v>263</v>
      </c>
      <c r="F87" s="257"/>
      <c r="G87" s="332" t="s">
        <v>1799</v>
      </c>
      <c r="H87" s="257"/>
      <c r="I87" s="265" t="s">
        <v>1486</v>
      </c>
      <c r="J87" s="328"/>
    </row>
    <row r="88" spans="1:10" s="318" customFormat="1" ht="20.25" customHeight="1" x14ac:dyDescent="0.25">
      <c r="A88" s="480"/>
      <c r="B88" s="254"/>
      <c r="C88" s="276" t="s">
        <v>1479</v>
      </c>
      <c r="D88" s="259" t="s">
        <v>1503</v>
      </c>
      <c r="E88" s="324" t="s">
        <v>263</v>
      </c>
      <c r="F88" s="260"/>
      <c r="G88" s="264"/>
      <c r="H88" s="264"/>
      <c r="I88" s="265"/>
      <c r="J88" s="328"/>
    </row>
    <row r="89" spans="1:10" s="318" customFormat="1" ht="20.25" customHeight="1" x14ac:dyDescent="0.25">
      <c r="A89" s="480"/>
      <c r="B89" s="254"/>
      <c r="C89" s="277" t="s">
        <v>1467</v>
      </c>
      <c r="D89" s="259" t="s">
        <v>1468</v>
      </c>
      <c r="E89" s="324" t="s">
        <v>263</v>
      </c>
      <c r="F89" s="257"/>
      <c r="G89" s="257"/>
      <c r="H89" s="257"/>
      <c r="I89" s="335"/>
      <c r="J89" s="328"/>
    </row>
    <row r="90" spans="1:10" s="318" customFormat="1" ht="20.25" customHeight="1" x14ac:dyDescent="0.25">
      <c r="A90" s="480"/>
      <c r="B90" s="254"/>
      <c r="C90" s="268" t="s">
        <v>1800</v>
      </c>
      <c r="D90" s="259"/>
      <c r="E90" s="324" t="s">
        <v>263</v>
      </c>
      <c r="F90" s="257"/>
      <c r="G90" s="332" t="s">
        <v>1801</v>
      </c>
      <c r="H90" s="257"/>
      <c r="I90" s="335"/>
      <c r="J90" s="328"/>
    </row>
    <row r="91" spans="1:10" s="318" customFormat="1" ht="20.25" customHeight="1" x14ac:dyDescent="0.25">
      <c r="A91" s="480"/>
      <c r="B91" s="254"/>
      <c r="C91" s="277" t="s">
        <v>1488</v>
      </c>
      <c r="D91" s="259" t="s">
        <v>1504</v>
      </c>
      <c r="E91" s="324" t="s">
        <v>263</v>
      </c>
      <c r="F91" s="257"/>
      <c r="G91" s="257"/>
      <c r="H91" s="257"/>
      <c r="I91" s="335"/>
      <c r="J91" s="328"/>
    </row>
    <row r="92" spans="1:10" s="318" customFormat="1" ht="20.25" customHeight="1" x14ac:dyDescent="0.25">
      <c r="A92" s="480"/>
      <c r="B92" s="254"/>
      <c r="C92" s="277" t="s">
        <v>1802</v>
      </c>
      <c r="D92" s="259" t="s">
        <v>1491</v>
      </c>
      <c r="E92" s="324" t="s">
        <v>263</v>
      </c>
      <c r="F92" s="257"/>
      <c r="G92" s="257"/>
      <c r="H92" s="257"/>
      <c r="I92" s="335"/>
      <c r="J92" s="328"/>
    </row>
    <row r="93" spans="1:10" s="318" customFormat="1" ht="20.25" customHeight="1" x14ac:dyDescent="0.25">
      <c r="A93" s="475"/>
      <c r="B93" s="254"/>
      <c r="C93" s="277" t="s">
        <v>1467</v>
      </c>
      <c r="D93" s="259" t="s">
        <v>1468</v>
      </c>
      <c r="E93" s="324" t="s">
        <v>263</v>
      </c>
      <c r="F93" s="257"/>
      <c r="G93" s="257"/>
      <c r="H93" s="257"/>
      <c r="I93" s="335"/>
      <c r="J93" s="328"/>
    </row>
    <row r="94" spans="1:10" s="318" customFormat="1" ht="20.25" customHeight="1" x14ac:dyDescent="0.25">
      <c r="A94" s="473">
        <v>24</v>
      </c>
      <c r="B94" s="254"/>
      <c r="C94" s="255" t="s">
        <v>1527</v>
      </c>
      <c r="D94" s="378"/>
      <c r="E94" s="324" t="s">
        <v>263</v>
      </c>
      <c r="F94" s="257"/>
      <c r="G94" s="332" t="s">
        <v>1803</v>
      </c>
      <c r="H94" s="257"/>
      <c r="I94" s="335"/>
      <c r="J94" s="328"/>
    </row>
    <row r="95" spans="1:10" s="318" customFormat="1" ht="20.25" customHeight="1" x14ac:dyDescent="0.25">
      <c r="A95" s="473"/>
      <c r="B95" s="254"/>
      <c r="C95" s="276" t="s">
        <v>1517</v>
      </c>
      <c r="D95" s="259" t="s">
        <v>1779</v>
      </c>
      <c r="E95" s="324" t="s">
        <v>263</v>
      </c>
      <c r="F95" s="257"/>
      <c r="G95" s="257"/>
      <c r="H95" s="257"/>
      <c r="I95" s="335"/>
      <c r="J95" s="328"/>
    </row>
    <row r="96" spans="1:10" s="318" customFormat="1" ht="20.25" customHeight="1" x14ac:dyDescent="0.25">
      <c r="A96" s="473"/>
      <c r="B96" s="254"/>
      <c r="C96" s="276" t="s">
        <v>1518</v>
      </c>
      <c r="D96" s="259" t="s">
        <v>1779</v>
      </c>
      <c r="E96" s="324" t="s">
        <v>263</v>
      </c>
      <c r="F96" s="257"/>
      <c r="G96" s="257"/>
      <c r="H96" s="257"/>
      <c r="I96" s="335"/>
      <c r="J96" s="328"/>
    </row>
    <row r="97" spans="1:10" s="318" customFormat="1" ht="20.25" customHeight="1" x14ac:dyDescent="0.25">
      <c r="A97" s="473"/>
      <c r="B97" s="254"/>
      <c r="C97" s="276" t="s">
        <v>1519</v>
      </c>
      <c r="D97" s="259" t="s">
        <v>1498</v>
      </c>
      <c r="E97" s="324" t="s">
        <v>263</v>
      </c>
      <c r="F97" s="257"/>
      <c r="G97" s="257"/>
      <c r="H97" s="257"/>
      <c r="I97" s="335"/>
      <c r="J97" s="328"/>
    </row>
    <row r="98" spans="1:10" s="318" customFormat="1" ht="20.25" customHeight="1" x14ac:dyDescent="0.25">
      <c r="A98" s="473"/>
      <c r="B98" s="254"/>
      <c r="C98" s="276" t="s">
        <v>1520</v>
      </c>
      <c r="D98" s="259" t="s">
        <v>1499</v>
      </c>
      <c r="E98" s="324" t="s">
        <v>263</v>
      </c>
      <c r="F98" s="257"/>
      <c r="G98" s="257"/>
      <c r="H98" s="257"/>
      <c r="I98" s="335"/>
      <c r="J98" s="328"/>
    </row>
    <row r="99" spans="1:10" s="318" customFormat="1" ht="20.25" customHeight="1" x14ac:dyDescent="0.25">
      <c r="A99" s="473"/>
      <c r="B99" s="254"/>
      <c r="C99" s="276" t="s">
        <v>1804</v>
      </c>
      <c r="D99" s="259" t="s">
        <v>1805</v>
      </c>
      <c r="E99" s="324" t="s">
        <v>263</v>
      </c>
      <c r="F99" s="257"/>
      <c r="G99" s="257"/>
      <c r="H99" s="257"/>
      <c r="I99" s="335"/>
      <c r="J99" s="328"/>
    </row>
    <row r="100" spans="1:10" s="318" customFormat="1" ht="20.25" customHeight="1" x14ac:dyDescent="0.25">
      <c r="A100" s="473"/>
      <c r="B100" s="254"/>
      <c r="C100" s="276" t="s">
        <v>1467</v>
      </c>
      <c r="D100" s="259" t="s">
        <v>1468</v>
      </c>
      <c r="E100" s="324" t="s">
        <v>263</v>
      </c>
      <c r="F100" s="257"/>
      <c r="G100" s="257"/>
      <c r="H100" s="257"/>
      <c r="I100" s="335"/>
      <c r="J100" s="328"/>
    </row>
    <row r="101" spans="1:10" s="318" customFormat="1" ht="20.25" customHeight="1" x14ac:dyDescent="0.25">
      <c r="A101" s="474">
        <v>24</v>
      </c>
      <c r="B101" s="254"/>
      <c r="C101" s="379" t="s">
        <v>1988</v>
      </c>
      <c r="D101" s="381"/>
      <c r="E101" s="324" t="s">
        <v>263</v>
      </c>
      <c r="F101" s="257"/>
      <c r="G101" s="257"/>
      <c r="H101" s="257"/>
      <c r="I101" s="359" t="s">
        <v>2046</v>
      </c>
      <c r="J101" s="328"/>
    </row>
    <row r="102" spans="1:10" s="318" customFormat="1" ht="20.25" customHeight="1" x14ac:dyDescent="0.25">
      <c r="A102" s="480"/>
      <c r="B102" s="254"/>
      <c r="C102" s="380" t="s">
        <v>1989</v>
      </c>
      <c r="D102" s="259" t="s">
        <v>1779</v>
      </c>
      <c r="E102" s="324" t="s">
        <v>263</v>
      </c>
      <c r="F102" s="257"/>
      <c r="G102" s="257"/>
      <c r="H102" s="257"/>
      <c r="I102" s="359"/>
      <c r="J102" s="328"/>
    </row>
    <row r="103" spans="1:10" s="318" customFormat="1" ht="20.25" customHeight="1" x14ac:dyDescent="0.25">
      <c r="A103" s="480"/>
      <c r="B103" s="254"/>
      <c r="C103" s="380" t="s">
        <v>1990</v>
      </c>
      <c r="D103" s="259" t="s">
        <v>1779</v>
      </c>
      <c r="E103" s="324" t="s">
        <v>263</v>
      </c>
      <c r="F103" s="257"/>
      <c r="G103" s="257"/>
      <c r="H103" s="257"/>
      <c r="I103" s="335"/>
      <c r="J103" s="328"/>
    </row>
    <row r="104" spans="1:10" s="318" customFormat="1" ht="20.25" customHeight="1" x14ac:dyDescent="0.25">
      <c r="A104" s="480"/>
      <c r="B104" s="254"/>
      <c r="C104" s="380" t="s">
        <v>1991</v>
      </c>
      <c r="D104" s="358" t="s">
        <v>2037</v>
      </c>
      <c r="E104" s="324" t="s">
        <v>263</v>
      </c>
      <c r="F104" s="257"/>
      <c r="G104" s="257"/>
      <c r="H104" s="257"/>
      <c r="I104" s="335"/>
      <c r="J104" s="328"/>
    </row>
    <row r="105" spans="1:10" s="318" customFormat="1" ht="20.25" customHeight="1" x14ac:dyDescent="0.25">
      <c r="A105" s="480"/>
      <c r="B105" s="254"/>
      <c r="C105" s="380" t="s">
        <v>1992</v>
      </c>
      <c r="D105" s="358" t="s">
        <v>2038</v>
      </c>
      <c r="E105" s="324" t="s">
        <v>263</v>
      </c>
      <c r="F105" s="257"/>
      <c r="G105" s="257"/>
      <c r="H105" s="257"/>
      <c r="I105" s="335"/>
      <c r="J105" s="328"/>
    </row>
    <row r="106" spans="1:10" s="318" customFormat="1" ht="20.25" customHeight="1" x14ac:dyDescent="0.25">
      <c r="A106" s="475"/>
      <c r="B106" s="254"/>
      <c r="C106" s="380" t="s">
        <v>1993</v>
      </c>
      <c r="D106" s="259" t="s">
        <v>1468</v>
      </c>
      <c r="E106" s="324" t="s">
        <v>263</v>
      </c>
      <c r="F106" s="257"/>
      <c r="G106" s="257"/>
      <c r="H106" s="257"/>
      <c r="I106" s="335"/>
      <c r="J106" s="328"/>
    </row>
    <row r="107" spans="1:10" s="318" customFormat="1" ht="20.25" customHeight="1" x14ac:dyDescent="0.25">
      <c r="A107" s="477">
        <v>25</v>
      </c>
      <c r="B107" s="254"/>
      <c r="C107" s="255" t="s">
        <v>1472</v>
      </c>
      <c r="D107" s="254"/>
      <c r="E107" s="324" t="s">
        <v>263</v>
      </c>
      <c r="F107" s="263"/>
      <c r="G107" s="332" t="s">
        <v>1806</v>
      </c>
      <c r="H107" s="264"/>
      <c r="I107" s="265" t="s">
        <v>2047</v>
      </c>
      <c r="J107" s="328"/>
    </row>
    <row r="108" spans="1:10" s="318" customFormat="1" ht="20.25" customHeight="1" x14ac:dyDescent="0.25">
      <c r="A108" s="479"/>
      <c r="B108" s="254"/>
      <c r="C108" s="276" t="s">
        <v>1467</v>
      </c>
      <c r="D108" s="259" t="s">
        <v>1468</v>
      </c>
      <c r="E108" s="324" t="s">
        <v>263</v>
      </c>
      <c r="F108" s="263"/>
      <c r="G108" s="264"/>
      <c r="H108" s="264"/>
      <c r="I108" s="265"/>
      <c r="J108" s="328"/>
    </row>
    <row r="109" spans="1:10" s="318" customFormat="1" ht="20.25" customHeight="1" x14ac:dyDescent="0.25">
      <c r="A109" s="477">
        <v>26</v>
      </c>
      <c r="B109" s="254"/>
      <c r="C109" s="255" t="s">
        <v>1807</v>
      </c>
      <c r="D109" s="334"/>
      <c r="E109" s="324" t="s">
        <v>263</v>
      </c>
      <c r="F109" s="263"/>
      <c r="G109" s="332" t="s">
        <v>1808</v>
      </c>
      <c r="H109" s="264"/>
      <c r="I109" s="265"/>
      <c r="J109" s="328"/>
    </row>
    <row r="110" spans="1:10" s="318" customFormat="1" ht="20.25" customHeight="1" x14ac:dyDescent="0.25">
      <c r="A110" s="479"/>
      <c r="B110" s="254"/>
      <c r="C110" s="276" t="s">
        <v>1467</v>
      </c>
      <c r="D110" s="259" t="s">
        <v>1468</v>
      </c>
      <c r="E110" s="324" t="s">
        <v>263</v>
      </c>
      <c r="F110" s="263"/>
      <c r="G110" s="264"/>
      <c r="H110" s="264"/>
      <c r="I110" s="265"/>
      <c r="J110" s="328"/>
    </row>
    <row r="111" spans="1:10" s="318" customFormat="1" ht="20.25" customHeight="1" x14ac:dyDescent="0.25">
      <c r="A111" s="477">
        <v>27</v>
      </c>
      <c r="B111" s="254"/>
      <c r="C111" s="255" t="s">
        <v>1474</v>
      </c>
      <c r="D111" s="334"/>
      <c r="E111" s="324" t="s">
        <v>263</v>
      </c>
      <c r="F111" s="263"/>
      <c r="G111" s="332" t="s">
        <v>1809</v>
      </c>
      <c r="H111" s="264"/>
      <c r="I111" s="265" t="s">
        <v>2048</v>
      </c>
      <c r="J111" s="328"/>
    </row>
    <row r="112" spans="1:10" s="318" customFormat="1" ht="20.25" customHeight="1" x14ac:dyDescent="0.25">
      <c r="A112" s="478"/>
      <c r="B112" s="254"/>
      <c r="C112" s="276" t="s">
        <v>1475</v>
      </c>
      <c r="D112" s="259" t="s">
        <v>1468</v>
      </c>
      <c r="E112" s="324" t="s">
        <v>263</v>
      </c>
      <c r="F112" s="263"/>
      <c r="G112" s="264"/>
      <c r="H112" s="264"/>
      <c r="I112" s="265"/>
      <c r="J112" s="328"/>
    </row>
    <row r="113" spans="1:10" s="318" customFormat="1" ht="20.25" customHeight="1" x14ac:dyDescent="0.25">
      <c r="A113" s="479"/>
      <c r="B113" s="254"/>
      <c r="C113" s="276" t="s">
        <v>1467</v>
      </c>
      <c r="D113" s="259" t="s">
        <v>1468</v>
      </c>
      <c r="E113" s="324" t="s">
        <v>263</v>
      </c>
      <c r="F113" s="263"/>
      <c r="G113" s="264"/>
      <c r="H113" s="264"/>
      <c r="I113" s="265"/>
      <c r="J113" s="328"/>
    </row>
    <row r="114" spans="1:10" s="318" customFormat="1" ht="20.25" customHeight="1" x14ac:dyDescent="0.25">
      <c r="A114" s="477">
        <v>28</v>
      </c>
      <c r="B114" s="254"/>
      <c r="C114" s="255" t="s">
        <v>1476</v>
      </c>
      <c r="D114" s="254"/>
      <c r="E114" s="324" t="s">
        <v>263</v>
      </c>
      <c r="F114" s="260"/>
      <c r="G114" s="332" t="s">
        <v>1787</v>
      </c>
      <c r="H114" s="264"/>
      <c r="I114" s="265"/>
      <c r="J114" s="328"/>
    </row>
    <row r="115" spans="1:10" s="318" customFormat="1" ht="20.25" customHeight="1" x14ac:dyDescent="0.25">
      <c r="A115" s="479"/>
      <c r="B115" s="254"/>
      <c r="C115" s="276" t="s">
        <v>1467</v>
      </c>
      <c r="D115" s="259" t="s">
        <v>1468</v>
      </c>
      <c r="E115" s="324" t="s">
        <v>263</v>
      </c>
      <c r="F115" s="260"/>
      <c r="G115" s="264"/>
      <c r="H115" s="264"/>
      <c r="I115" s="265"/>
      <c r="J115" s="328"/>
    </row>
    <row r="116" spans="1:10" s="318" customFormat="1" ht="20.25" customHeight="1" x14ac:dyDescent="0.25">
      <c r="A116" s="476">
        <v>29</v>
      </c>
      <c r="B116" s="254"/>
      <c r="C116" s="255" t="s">
        <v>1477</v>
      </c>
      <c r="D116" s="254"/>
      <c r="E116" s="324" t="s">
        <v>263</v>
      </c>
      <c r="F116" s="260"/>
      <c r="G116" s="332" t="s">
        <v>1811</v>
      </c>
      <c r="H116" s="264"/>
      <c r="I116" s="265" t="s">
        <v>2049</v>
      </c>
      <c r="J116" s="328"/>
    </row>
    <row r="117" spans="1:10" s="318" customFormat="1" ht="20.25" customHeight="1" x14ac:dyDescent="0.25">
      <c r="A117" s="476"/>
      <c r="B117" s="254"/>
      <c r="C117" s="276" t="s">
        <v>1475</v>
      </c>
      <c r="D117" s="259" t="s">
        <v>1468</v>
      </c>
      <c r="E117" s="324" t="s">
        <v>263</v>
      </c>
      <c r="F117" s="260"/>
      <c r="G117" s="264"/>
      <c r="H117" s="264"/>
      <c r="I117" s="265"/>
      <c r="J117" s="328"/>
    </row>
    <row r="118" spans="1:10" s="318" customFormat="1" ht="20.25" customHeight="1" x14ac:dyDescent="0.25">
      <c r="A118" s="476"/>
      <c r="B118" s="254"/>
      <c r="C118" s="276" t="s">
        <v>1467</v>
      </c>
      <c r="D118" s="259" t="s">
        <v>1468</v>
      </c>
      <c r="E118" s="324" t="s">
        <v>263</v>
      </c>
      <c r="F118" s="260"/>
      <c r="G118" s="264"/>
      <c r="H118" s="264"/>
      <c r="I118" s="265"/>
      <c r="J118" s="328"/>
    </row>
    <row r="119" spans="1:10" s="318" customFormat="1" ht="20.25" customHeight="1" x14ac:dyDescent="0.25">
      <c r="A119" s="477">
        <v>30</v>
      </c>
      <c r="B119" s="254"/>
      <c r="C119" s="262" t="s">
        <v>1478</v>
      </c>
      <c r="D119" s="259"/>
      <c r="E119" s="324" t="s">
        <v>263</v>
      </c>
      <c r="F119" s="260"/>
      <c r="G119" s="332" t="s">
        <v>1812</v>
      </c>
      <c r="H119" s="264"/>
      <c r="I119" s="265" t="s">
        <v>2043</v>
      </c>
      <c r="J119" s="328"/>
    </row>
    <row r="120" spans="1:10" s="318" customFormat="1" ht="20.25" customHeight="1" x14ac:dyDescent="0.25">
      <c r="A120" s="478"/>
      <c r="B120" s="254"/>
      <c r="C120" s="276" t="s">
        <v>1479</v>
      </c>
      <c r="D120" s="259" t="s">
        <v>1480</v>
      </c>
      <c r="E120" s="324" t="s">
        <v>263</v>
      </c>
      <c r="F120" s="260"/>
      <c r="G120" s="264"/>
      <c r="H120" s="264"/>
      <c r="I120" s="265"/>
      <c r="J120" s="328"/>
    </row>
    <row r="121" spans="1:10" s="318" customFormat="1" ht="20.25" customHeight="1" x14ac:dyDescent="0.25">
      <c r="A121" s="479"/>
      <c r="B121" s="254"/>
      <c r="C121" s="276" t="s">
        <v>1467</v>
      </c>
      <c r="D121" s="259" t="s">
        <v>1468</v>
      </c>
      <c r="E121" s="324" t="s">
        <v>263</v>
      </c>
      <c r="F121" s="260"/>
      <c r="G121" s="264"/>
      <c r="H121" s="264"/>
      <c r="I121" s="265"/>
      <c r="J121" s="328"/>
    </row>
    <row r="122" spans="1:10" s="318" customFormat="1" ht="20.25" customHeight="1" x14ac:dyDescent="0.25">
      <c r="A122" s="476">
        <v>31</v>
      </c>
      <c r="B122" s="254"/>
      <c r="C122" s="255" t="s">
        <v>1481</v>
      </c>
      <c r="D122" s="254"/>
      <c r="E122" s="324" t="s">
        <v>263</v>
      </c>
      <c r="F122" s="260"/>
      <c r="G122" s="332" t="s">
        <v>1791</v>
      </c>
      <c r="H122" s="264"/>
      <c r="I122" s="265" t="s">
        <v>2050</v>
      </c>
      <c r="J122" s="328"/>
    </row>
    <row r="123" spans="1:10" s="318" customFormat="1" ht="20.25" customHeight="1" x14ac:dyDescent="0.25">
      <c r="A123" s="476"/>
      <c r="B123" s="254"/>
      <c r="C123" s="276" t="s">
        <v>1467</v>
      </c>
      <c r="D123" s="259" t="s">
        <v>1468</v>
      </c>
      <c r="E123" s="324" t="s">
        <v>263</v>
      </c>
      <c r="F123" s="260"/>
      <c r="G123" s="264"/>
      <c r="H123" s="264"/>
      <c r="I123" s="265"/>
      <c r="J123" s="328"/>
    </row>
    <row r="124" spans="1:10" s="318" customFormat="1" ht="20.25" customHeight="1" x14ac:dyDescent="0.25">
      <c r="A124" s="476">
        <v>32</v>
      </c>
      <c r="B124" s="254"/>
      <c r="C124" s="255" t="s">
        <v>1813</v>
      </c>
      <c r="D124" s="254"/>
      <c r="E124" s="324" t="s">
        <v>263</v>
      </c>
      <c r="F124" s="260"/>
      <c r="G124" s="332" t="s">
        <v>1814</v>
      </c>
      <c r="H124" s="264"/>
      <c r="I124" s="265" t="s">
        <v>1810</v>
      </c>
      <c r="J124" s="328"/>
    </row>
    <row r="125" spans="1:10" s="318" customFormat="1" ht="20.25" customHeight="1" x14ac:dyDescent="0.25">
      <c r="A125" s="476"/>
      <c r="B125" s="254"/>
      <c r="C125" s="276" t="s">
        <v>1475</v>
      </c>
      <c r="D125" s="259" t="s">
        <v>1468</v>
      </c>
      <c r="E125" s="324" t="s">
        <v>263</v>
      </c>
      <c r="F125" s="260"/>
      <c r="G125" s="264"/>
      <c r="H125" s="264"/>
      <c r="I125" s="265"/>
      <c r="J125" s="328"/>
    </row>
    <row r="126" spans="1:10" s="318" customFormat="1" ht="20.25" customHeight="1" x14ac:dyDescent="0.25">
      <c r="A126" s="476"/>
      <c r="B126" s="254"/>
      <c r="C126" s="276" t="s">
        <v>1467</v>
      </c>
      <c r="D126" s="259" t="s">
        <v>1468</v>
      </c>
      <c r="E126" s="324" t="s">
        <v>263</v>
      </c>
      <c r="F126" s="260"/>
      <c r="G126" s="264"/>
      <c r="H126" s="264"/>
      <c r="I126" s="265"/>
      <c r="J126" s="328"/>
    </row>
    <row r="127" spans="1:10" s="318" customFormat="1" ht="20.25" customHeight="1" x14ac:dyDescent="0.25">
      <c r="A127" s="476">
        <v>33</v>
      </c>
      <c r="B127" s="254"/>
      <c r="C127" s="255" t="s">
        <v>1815</v>
      </c>
      <c r="D127" s="254"/>
      <c r="E127" s="324" t="s">
        <v>263</v>
      </c>
      <c r="F127" s="260"/>
      <c r="G127" s="332" t="s">
        <v>1816</v>
      </c>
      <c r="H127" s="264"/>
      <c r="I127" s="265" t="s">
        <v>1482</v>
      </c>
      <c r="J127" s="328"/>
    </row>
    <row r="128" spans="1:10" s="318" customFormat="1" ht="20.25" customHeight="1" x14ac:dyDescent="0.25">
      <c r="A128" s="476"/>
      <c r="B128" s="254"/>
      <c r="C128" s="276" t="s">
        <v>1479</v>
      </c>
      <c r="D128" s="266" t="s">
        <v>1483</v>
      </c>
      <c r="E128" s="324" t="s">
        <v>263</v>
      </c>
      <c r="F128" s="260"/>
      <c r="G128" s="264"/>
      <c r="H128" s="264"/>
      <c r="I128" s="265"/>
      <c r="J128" s="328"/>
    </row>
    <row r="129" spans="1:10" s="318" customFormat="1" ht="20.25" customHeight="1" x14ac:dyDescent="0.25">
      <c r="A129" s="476"/>
      <c r="B129" s="254"/>
      <c r="C129" s="276" t="s">
        <v>1467</v>
      </c>
      <c r="D129" s="259" t="s">
        <v>1468</v>
      </c>
      <c r="E129" s="324" t="s">
        <v>263</v>
      </c>
      <c r="F129" s="260"/>
      <c r="G129" s="264"/>
      <c r="H129" s="264"/>
      <c r="I129" s="265"/>
      <c r="J129" s="328"/>
    </row>
    <row r="130" spans="1:10" s="318" customFormat="1" ht="20.25" customHeight="1" x14ac:dyDescent="0.25">
      <c r="A130" s="476">
        <v>34</v>
      </c>
      <c r="B130" s="254"/>
      <c r="C130" s="255" t="s">
        <v>1817</v>
      </c>
      <c r="D130" s="254"/>
      <c r="E130" s="324" t="s">
        <v>263</v>
      </c>
      <c r="F130" s="260"/>
      <c r="G130" s="301" t="s">
        <v>1794</v>
      </c>
      <c r="H130" s="264"/>
      <c r="I130" s="265" t="s">
        <v>1795</v>
      </c>
      <c r="J130" s="328"/>
    </row>
    <row r="131" spans="1:10" s="318" customFormat="1" ht="20.25" customHeight="1" x14ac:dyDescent="0.25">
      <c r="A131" s="476"/>
      <c r="B131" s="254"/>
      <c r="C131" s="276" t="s">
        <v>1467</v>
      </c>
      <c r="D131" s="259" t="s">
        <v>1468</v>
      </c>
      <c r="E131" s="324" t="s">
        <v>263</v>
      </c>
      <c r="F131" s="260"/>
      <c r="G131" s="264"/>
      <c r="H131" s="264"/>
      <c r="I131" s="265"/>
      <c r="J131" s="328"/>
    </row>
    <row r="132" spans="1:10" s="318" customFormat="1" ht="20.25" customHeight="1" x14ac:dyDescent="0.25">
      <c r="A132" s="476">
        <v>35</v>
      </c>
      <c r="B132" s="254"/>
      <c r="C132" s="255" t="s">
        <v>1818</v>
      </c>
      <c r="D132" s="254"/>
      <c r="E132" s="324" t="s">
        <v>263</v>
      </c>
      <c r="F132" s="260"/>
      <c r="G132" s="332" t="s">
        <v>1819</v>
      </c>
      <c r="H132" s="264"/>
      <c r="I132" s="265" t="s">
        <v>1810</v>
      </c>
      <c r="J132" s="328"/>
    </row>
    <row r="133" spans="1:10" s="318" customFormat="1" ht="20.25" customHeight="1" x14ac:dyDescent="0.25">
      <c r="A133" s="476"/>
      <c r="B133" s="254"/>
      <c r="C133" s="276" t="s">
        <v>1475</v>
      </c>
      <c r="D133" s="259" t="s">
        <v>1468</v>
      </c>
      <c r="E133" s="324" t="s">
        <v>263</v>
      </c>
      <c r="F133" s="260"/>
      <c r="G133" s="264"/>
      <c r="H133" s="264"/>
      <c r="I133" s="265"/>
      <c r="J133" s="328"/>
    </row>
    <row r="134" spans="1:10" s="318" customFormat="1" ht="20.25" customHeight="1" x14ac:dyDescent="0.25">
      <c r="A134" s="476"/>
      <c r="B134" s="254"/>
      <c r="C134" s="276" t="s">
        <v>1467</v>
      </c>
      <c r="D134" s="259" t="s">
        <v>1468</v>
      </c>
      <c r="E134" s="324" t="s">
        <v>263</v>
      </c>
      <c r="F134" s="260"/>
      <c r="G134" s="264"/>
      <c r="H134" s="264"/>
      <c r="I134" s="265"/>
      <c r="J134" s="328"/>
    </row>
    <row r="135" spans="1:10" s="318" customFormat="1" ht="20.25" customHeight="1" x14ac:dyDescent="0.25">
      <c r="A135" s="477">
        <v>36</v>
      </c>
      <c r="B135" s="254"/>
      <c r="C135" s="267" t="s">
        <v>1484</v>
      </c>
      <c r="D135" s="259"/>
      <c r="E135" s="324" t="s">
        <v>263</v>
      </c>
      <c r="F135" s="260"/>
      <c r="G135" s="332" t="s">
        <v>1820</v>
      </c>
      <c r="H135" s="264"/>
      <c r="I135" s="265"/>
      <c r="J135" s="328"/>
    </row>
    <row r="136" spans="1:10" s="318" customFormat="1" ht="20.25" customHeight="1" x14ac:dyDescent="0.25">
      <c r="A136" s="478"/>
      <c r="B136" s="254"/>
      <c r="C136" s="276" t="s">
        <v>1479</v>
      </c>
      <c r="D136" s="259" t="s">
        <v>1485</v>
      </c>
      <c r="E136" s="324" t="s">
        <v>263</v>
      </c>
      <c r="F136" s="260"/>
      <c r="G136" s="264"/>
      <c r="H136" s="264"/>
      <c r="I136" s="265" t="s">
        <v>1486</v>
      </c>
      <c r="J136" s="328"/>
    </row>
    <row r="137" spans="1:10" s="318" customFormat="1" ht="20.25" customHeight="1" x14ac:dyDescent="0.25">
      <c r="A137" s="479"/>
      <c r="B137" s="254"/>
      <c r="C137" s="276" t="s">
        <v>1467</v>
      </c>
      <c r="D137" s="259" t="s">
        <v>1468</v>
      </c>
      <c r="E137" s="324" t="s">
        <v>263</v>
      </c>
      <c r="F137" s="260"/>
      <c r="G137" s="264"/>
      <c r="H137" s="264"/>
      <c r="I137" s="265"/>
      <c r="J137" s="328"/>
    </row>
    <row r="138" spans="1:10" s="318" customFormat="1" ht="20.25" customHeight="1" x14ac:dyDescent="0.25">
      <c r="A138" s="477">
        <v>37</v>
      </c>
      <c r="B138" s="254"/>
      <c r="C138" s="262" t="s">
        <v>1487</v>
      </c>
      <c r="D138" s="259"/>
      <c r="E138" s="324" t="s">
        <v>263</v>
      </c>
      <c r="F138" s="260"/>
      <c r="G138" s="332" t="s">
        <v>1801</v>
      </c>
      <c r="H138" s="264"/>
      <c r="I138" s="265"/>
      <c r="J138" s="328"/>
    </row>
    <row r="139" spans="1:10" s="318" customFormat="1" ht="20.25" customHeight="1" x14ac:dyDescent="0.25">
      <c r="A139" s="478"/>
      <c r="B139" s="254"/>
      <c r="C139" s="276" t="s">
        <v>1488</v>
      </c>
      <c r="D139" s="259" t="s">
        <v>1489</v>
      </c>
      <c r="E139" s="324" t="s">
        <v>263</v>
      </c>
      <c r="F139" s="260"/>
      <c r="G139" s="264"/>
      <c r="H139" s="264"/>
      <c r="I139" s="265"/>
      <c r="J139" s="328"/>
    </row>
    <row r="140" spans="1:10" s="318" customFormat="1" ht="20.25" customHeight="1" x14ac:dyDescent="0.25">
      <c r="A140" s="478"/>
      <c r="B140" s="254"/>
      <c r="C140" s="276" t="s">
        <v>1490</v>
      </c>
      <c r="D140" s="259" t="s">
        <v>1491</v>
      </c>
      <c r="E140" s="324" t="s">
        <v>263</v>
      </c>
      <c r="F140" s="260"/>
      <c r="G140" s="264"/>
      <c r="H140" s="264"/>
      <c r="I140" s="265"/>
      <c r="J140" s="328"/>
    </row>
    <row r="141" spans="1:10" s="318" customFormat="1" ht="20.25" customHeight="1" x14ac:dyDescent="0.25">
      <c r="A141" s="479"/>
      <c r="B141" s="254"/>
      <c r="C141" s="276" t="s">
        <v>1467</v>
      </c>
      <c r="D141" s="259" t="s">
        <v>1468</v>
      </c>
      <c r="E141" s="324" t="s">
        <v>263</v>
      </c>
      <c r="F141" s="260"/>
      <c r="G141" s="264"/>
      <c r="H141" s="264"/>
      <c r="I141" s="265"/>
      <c r="J141" s="328"/>
    </row>
    <row r="142" spans="1:10" s="318" customFormat="1" ht="20.25" customHeight="1" x14ac:dyDescent="0.25">
      <c r="A142" s="476">
        <v>38</v>
      </c>
      <c r="B142" s="254"/>
      <c r="C142" s="255" t="s">
        <v>1821</v>
      </c>
      <c r="D142" s="254"/>
      <c r="E142" s="324" t="s">
        <v>263</v>
      </c>
      <c r="F142" s="260"/>
      <c r="G142" s="332" t="s">
        <v>1822</v>
      </c>
      <c r="H142" s="264"/>
      <c r="I142" s="265"/>
      <c r="J142" s="328"/>
    </row>
    <row r="143" spans="1:10" s="318" customFormat="1" ht="20.25" customHeight="1" x14ac:dyDescent="0.25">
      <c r="A143" s="476"/>
      <c r="B143" s="254"/>
      <c r="C143" s="276" t="s">
        <v>1492</v>
      </c>
      <c r="D143" s="259" t="s">
        <v>1779</v>
      </c>
      <c r="E143" s="324" t="s">
        <v>263</v>
      </c>
      <c r="F143" s="260"/>
      <c r="G143" s="264"/>
      <c r="H143" s="264"/>
      <c r="I143" s="265"/>
      <c r="J143" s="328"/>
    </row>
    <row r="144" spans="1:10" s="318" customFormat="1" ht="20.25" customHeight="1" x14ac:dyDescent="0.25">
      <c r="A144" s="476"/>
      <c r="B144" s="254"/>
      <c r="C144" s="276" t="s">
        <v>1493</v>
      </c>
      <c r="D144" s="259" t="s">
        <v>1779</v>
      </c>
      <c r="E144" s="324" t="s">
        <v>263</v>
      </c>
      <c r="F144" s="260"/>
      <c r="G144" s="264"/>
      <c r="H144" s="264"/>
      <c r="I144" s="265"/>
      <c r="J144" s="328"/>
    </row>
    <row r="145" spans="1:10" s="318" customFormat="1" ht="20.25" customHeight="1" x14ac:dyDescent="0.25">
      <c r="A145" s="476"/>
      <c r="B145" s="254"/>
      <c r="C145" s="276" t="s">
        <v>1494</v>
      </c>
      <c r="D145" s="259" t="s">
        <v>1495</v>
      </c>
      <c r="E145" s="324" t="s">
        <v>263</v>
      </c>
      <c r="F145" s="260"/>
      <c r="G145" s="264"/>
      <c r="H145" s="264"/>
      <c r="I145" s="265"/>
      <c r="J145" s="328"/>
    </row>
    <row r="146" spans="1:10" s="318" customFormat="1" ht="20.25" customHeight="1" x14ac:dyDescent="0.25">
      <c r="A146" s="476"/>
      <c r="B146" s="254"/>
      <c r="C146" s="276" t="s">
        <v>1496</v>
      </c>
      <c r="D146" s="259" t="s">
        <v>1497</v>
      </c>
      <c r="E146" s="324" t="s">
        <v>263</v>
      </c>
      <c r="F146" s="260"/>
      <c r="G146" s="264"/>
      <c r="H146" s="264"/>
      <c r="I146" s="265"/>
      <c r="J146" s="328"/>
    </row>
    <row r="147" spans="1:10" s="318" customFormat="1" ht="20.25" customHeight="1" x14ac:dyDescent="0.25">
      <c r="A147" s="476"/>
      <c r="B147" s="254"/>
      <c r="C147" s="276" t="s">
        <v>1823</v>
      </c>
      <c r="D147" s="259" t="s">
        <v>1824</v>
      </c>
      <c r="E147" s="324"/>
      <c r="F147" s="260"/>
      <c r="G147" s="264"/>
      <c r="H147" s="264"/>
      <c r="I147" s="265"/>
      <c r="J147" s="328"/>
    </row>
    <row r="148" spans="1:10" s="318" customFormat="1" ht="20.25" customHeight="1" x14ac:dyDescent="0.25">
      <c r="A148" s="476"/>
      <c r="B148" s="254"/>
      <c r="C148" s="276" t="s">
        <v>1804</v>
      </c>
      <c r="D148" s="259" t="s">
        <v>1825</v>
      </c>
      <c r="E148" s="324" t="s">
        <v>263</v>
      </c>
      <c r="F148" s="260"/>
      <c r="G148" s="264"/>
      <c r="H148" s="264"/>
      <c r="I148" s="265"/>
      <c r="J148" s="328"/>
    </row>
    <row r="149" spans="1:10" s="318" customFormat="1" ht="20.25" customHeight="1" x14ac:dyDescent="0.25">
      <c r="A149" s="476"/>
      <c r="B149" s="254"/>
      <c r="C149" s="276" t="s">
        <v>1467</v>
      </c>
      <c r="D149" s="259" t="s">
        <v>1468</v>
      </c>
      <c r="E149" s="324" t="s">
        <v>263</v>
      </c>
      <c r="F149" s="260"/>
      <c r="G149" s="264"/>
      <c r="H149" s="264"/>
      <c r="I149" s="265"/>
      <c r="J149" s="328"/>
    </row>
    <row r="150" spans="1:10" s="318" customFormat="1" ht="20.25" customHeight="1" x14ac:dyDescent="0.25">
      <c r="A150" s="476">
        <v>39</v>
      </c>
      <c r="B150" s="254"/>
      <c r="C150" s="255" t="s">
        <v>1826</v>
      </c>
      <c r="D150" s="254"/>
      <c r="E150" s="324" t="s">
        <v>263</v>
      </c>
      <c r="F150" s="260"/>
      <c r="G150" s="332" t="s">
        <v>1827</v>
      </c>
      <c r="H150" s="264"/>
      <c r="I150" s="265"/>
      <c r="J150" s="328"/>
    </row>
    <row r="151" spans="1:10" s="318" customFormat="1" ht="20.25" customHeight="1" x14ac:dyDescent="0.25">
      <c r="A151" s="476"/>
      <c r="B151" s="254"/>
      <c r="C151" s="276" t="s">
        <v>1517</v>
      </c>
      <c r="D151" s="259" t="s">
        <v>1779</v>
      </c>
      <c r="E151" s="324" t="s">
        <v>263</v>
      </c>
      <c r="F151" s="260"/>
      <c r="G151" s="264"/>
      <c r="H151" s="264"/>
      <c r="I151" s="265"/>
      <c r="J151" s="328"/>
    </row>
    <row r="152" spans="1:10" s="318" customFormat="1" ht="20.25" customHeight="1" x14ac:dyDescent="0.25">
      <c r="A152" s="476"/>
      <c r="B152" s="254"/>
      <c r="C152" s="276" t="s">
        <v>1518</v>
      </c>
      <c r="D152" s="259" t="s">
        <v>1779</v>
      </c>
      <c r="E152" s="324" t="s">
        <v>263</v>
      </c>
      <c r="F152" s="260"/>
      <c r="G152" s="264"/>
      <c r="H152" s="264"/>
      <c r="I152" s="265"/>
      <c r="J152" s="328"/>
    </row>
    <row r="153" spans="1:10" s="318" customFormat="1" ht="20.25" customHeight="1" x14ac:dyDescent="0.25">
      <c r="A153" s="476"/>
      <c r="B153" s="254"/>
      <c r="C153" s="276" t="s">
        <v>1519</v>
      </c>
      <c r="D153" s="259" t="s">
        <v>1498</v>
      </c>
      <c r="E153" s="324" t="s">
        <v>263</v>
      </c>
      <c r="F153" s="260"/>
      <c r="G153" s="264"/>
      <c r="H153" s="264"/>
      <c r="I153" s="265"/>
      <c r="J153" s="328"/>
    </row>
    <row r="154" spans="1:10" s="318" customFormat="1" ht="20.25" customHeight="1" x14ac:dyDescent="0.25">
      <c r="A154" s="476"/>
      <c r="B154" s="254"/>
      <c r="C154" s="276" t="s">
        <v>1520</v>
      </c>
      <c r="D154" s="259" t="s">
        <v>1499</v>
      </c>
      <c r="E154" s="324" t="s">
        <v>263</v>
      </c>
      <c r="F154" s="260"/>
      <c r="G154" s="264"/>
      <c r="H154" s="264"/>
      <c r="I154" s="265"/>
      <c r="J154" s="328"/>
    </row>
    <row r="155" spans="1:10" s="318" customFormat="1" ht="20.25" customHeight="1" x14ac:dyDescent="0.25">
      <c r="A155" s="476"/>
      <c r="B155" s="254"/>
      <c r="C155" s="276" t="s">
        <v>1804</v>
      </c>
      <c r="D155" s="259" t="s">
        <v>1825</v>
      </c>
      <c r="E155" s="324" t="s">
        <v>263</v>
      </c>
      <c r="F155" s="260"/>
      <c r="G155" s="264"/>
      <c r="H155" s="264"/>
      <c r="I155" s="265"/>
      <c r="J155" s="328"/>
    </row>
    <row r="156" spans="1:10" s="318" customFormat="1" ht="20.25" customHeight="1" x14ac:dyDescent="0.25">
      <c r="A156" s="476"/>
      <c r="B156" s="254"/>
      <c r="C156" s="276" t="s">
        <v>1467</v>
      </c>
      <c r="D156" s="259" t="s">
        <v>1468</v>
      </c>
      <c r="E156" s="324" t="s">
        <v>263</v>
      </c>
      <c r="F156" s="260"/>
      <c r="G156" s="264"/>
      <c r="H156" s="264"/>
      <c r="I156" s="265"/>
      <c r="J156" s="328"/>
    </row>
    <row r="157" spans="1:10" s="318" customFormat="1" ht="20.25" customHeight="1" x14ac:dyDescent="0.25">
      <c r="A157" s="473">
        <v>32</v>
      </c>
      <c r="B157" s="254"/>
      <c r="C157" s="255" t="s">
        <v>1528</v>
      </c>
      <c r="D157" s="259"/>
      <c r="E157" s="324" t="s">
        <v>263</v>
      </c>
      <c r="F157" s="257"/>
      <c r="G157" s="257"/>
      <c r="H157" s="257"/>
      <c r="I157" s="265" t="s">
        <v>2051</v>
      </c>
      <c r="J157" s="328"/>
    </row>
    <row r="158" spans="1:10" s="318" customFormat="1" ht="20.25" customHeight="1" x14ac:dyDescent="0.25">
      <c r="A158" s="473"/>
      <c r="B158" s="254"/>
      <c r="C158" s="276" t="s">
        <v>1828</v>
      </c>
      <c r="D158" s="259"/>
      <c r="E158" s="324" t="s">
        <v>263</v>
      </c>
      <c r="F158" s="257"/>
      <c r="G158" s="257"/>
      <c r="H158" s="257"/>
      <c r="I158" s="335"/>
      <c r="J158" s="328"/>
    </row>
    <row r="159" spans="1:10" s="318" customFormat="1" ht="20.25" customHeight="1" x14ac:dyDescent="0.25">
      <c r="A159" s="473"/>
      <c r="B159" s="254"/>
      <c r="C159" s="276" t="s">
        <v>1829</v>
      </c>
      <c r="D159" s="259"/>
      <c r="E159" s="324" t="s">
        <v>263</v>
      </c>
      <c r="F159" s="257"/>
      <c r="G159" s="257"/>
      <c r="H159" s="257"/>
      <c r="I159" s="335"/>
      <c r="J159" s="328"/>
    </row>
    <row r="160" spans="1:10" s="318" customFormat="1" ht="20.25" customHeight="1" x14ac:dyDescent="0.25">
      <c r="A160" s="473"/>
      <c r="B160" s="254"/>
      <c r="C160" s="276" t="s">
        <v>1830</v>
      </c>
      <c r="D160" s="259"/>
      <c r="E160" s="324" t="s">
        <v>263</v>
      </c>
      <c r="F160" s="257"/>
      <c r="G160" s="257"/>
      <c r="H160" s="257"/>
      <c r="I160" s="335"/>
      <c r="J160" s="328"/>
    </row>
    <row r="161" spans="1:10" s="318" customFormat="1" ht="20.25" customHeight="1" x14ac:dyDescent="0.25">
      <c r="A161" s="473"/>
      <c r="B161" s="254"/>
      <c r="C161" s="276" t="s">
        <v>1831</v>
      </c>
      <c r="D161" s="259" t="s">
        <v>1505</v>
      </c>
      <c r="E161" s="324" t="s">
        <v>263</v>
      </c>
      <c r="F161" s="257"/>
      <c r="G161" s="257"/>
      <c r="H161" s="257"/>
      <c r="I161" s="335"/>
      <c r="J161" s="328"/>
    </row>
    <row r="162" spans="1:10" s="318" customFormat="1" ht="20.25" customHeight="1" x14ac:dyDescent="0.25">
      <c r="A162" s="473"/>
      <c r="B162" s="254"/>
      <c r="C162" s="276" t="s">
        <v>1832</v>
      </c>
      <c r="D162" s="259"/>
      <c r="E162" s="324" t="s">
        <v>263</v>
      </c>
      <c r="F162" s="257"/>
      <c r="G162" s="257"/>
      <c r="H162" s="257"/>
      <c r="I162" s="335"/>
      <c r="J162" s="328"/>
    </row>
    <row r="163" spans="1:10" s="318" customFormat="1" ht="20.25" customHeight="1" x14ac:dyDescent="0.25">
      <c r="A163" s="473"/>
      <c r="B163" s="254"/>
      <c r="C163" s="276" t="s">
        <v>1833</v>
      </c>
      <c r="D163" s="259" t="s">
        <v>1506</v>
      </c>
      <c r="E163" s="324" t="s">
        <v>263</v>
      </c>
      <c r="F163" s="257"/>
      <c r="G163" s="257"/>
      <c r="H163" s="257"/>
      <c r="I163" s="335"/>
      <c r="J163" s="328"/>
    </row>
    <row r="164" spans="1:10" s="318" customFormat="1" ht="20.25" customHeight="1" x14ac:dyDescent="0.25">
      <c r="A164" s="473"/>
      <c r="B164" s="254"/>
      <c r="C164" s="276" t="s">
        <v>1834</v>
      </c>
      <c r="D164" s="259"/>
      <c r="E164" s="324" t="s">
        <v>263</v>
      </c>
      <c r="F164" s="257"/>
      <c r="G164" s="257"/>
      <c r="H164" s="257"/>
      <c r="I164" s="335"/>
      <c r="J164" s="328"/>
    </row>
    <row r="165" spans="1:10" s="318" customFormat="1" ht="20.25" customHeight="1" x14ac:dyDescent="0.25">
      <c r="A165" s="473"/>
      <c r="B165" s="254"/>
      <c r="C165" s="276" t="s">
        <v>1835</v>
      </c>
      <c r="D165" s="259" t="s">
        <v>1506</v>
      </c>
      <c r="E165" s="324" t="s">
        <v>263</v>
      </c>
      <c r="F165" s="257"/>
      <c r="G165" s="257"/>
      <c r="H165" s="257"/>
      <c r="I165" s="335"/>
      <c r="J165" s="328"/>
    </row>
    <row r="166" spans="1:10" s="318" customFormat="1" ht="20.25" customHeight="1" x14ac:dyDescent="0.25">
      <c r="A166" s="473"/>
      <c r="B166" s="254"/>
      <c r="C166" s="276" t="s">
        <v>1836</v>
      </c>
      <c r="D166" s="259" t="s">
        <v>1507</v>
      </c>
      <c r="E166" s="324" t="s">
        <v>263</v>
      </c>
      <c r="F166" s="257"/>
      <c r="G166" s="257"/>
      <c r="H166" s="257"/>
      <c r="I166" s="335"/>
      <c r="J166" s="328"/>
    </row>
    <row r="167" spans="1:10" s="318" customFormat="1" ht="20.25" customHeight="1" x14ac:dyDescent="0.25">
      <c r="A167" s="473"/>
      <c r="B167" s="254"/>
      <c r="C167" s="276" t="s">
        <v>1837</v>
      </c>
      <c r="D167" s="259"/>
      <c r="E167" s="324" t="s">
        <v>263</v>
      </c>
      <c r="F167" s="257"/>
      <c r="G167" s="257"/>
      <c r="H167" s="257"/>
      <c r="I167" s="335"/>
      <c r="J167" s="328"/>
    </row>
    <row r="168" spans="1:10" s="318" customFormat="1" ht="20.25" customHeight="1" x14ac:dyDescent="0.25">
      <c r="A168" s="473"/>
      <c r="B168" s="254"/>
      <c r="C168" s="276" t="s">
        <v>1838</v>
      </c>
      <c r="D168" s="259"/>
      <c r="E168" s="324" t="s">
        <v>263</v>
      </c>
      <c r="F168" s="257"/>
      <c r="G168" s="257"/>
      <c r="H168" s="257"/>
      <c r="I168" s="335"/>
      <c r="J168" s="328"/>
    </row>
    <row r="169" spans="1:10" s="318" customFormat="1" ht="20.25" customHeight="1" x14ac:dyDescent="0.25">
      <c r="A169" s="473"/>
      <c r="B169" s="254"/>
      <c r="C169" s="276" t="s">
        <v>1839</v>
      </c>
      <c r="D169" s="259"/>
      <c r="E169" s="324" t="s">
        <v>263</v>
      </c>
      <c r="F169" s="257"/>
      <c r="G169" s="257"/>
      <c r="H169" s="257"/>
      <c r="I169" s="335"/>
      <c r="J169" s="328"/>
    </row>
    <row r="170" spans="1:10" s="318" customFormat="1" ht="20.25" customHeight="1" x14ac:dyDescent="0.25">
      <c r="A170" s="473"/>
      <c r="B170" s="254"/>
      <c r="C170" s="276" t="s">
        <v>1531</v>
      </c>
      <c r="D170" s="259" t="s">
        <v>1505</v>
      </c>
      <c r="E170" s="324" t="s">
        <v>263</v>
      </c>
      <c r="F170" s="257"/>
      <c r="G170" s="257"/>
      <c r="H170" s="257"/>
      <c r="I170" s="335"/>
      <c r="J170" s="328"/>
    </row>
    <row r="171" spans="1:10" s="318" customFormat="1" ht="20.25" customHeight="1" x14ac:dyDescent="0.25">
      <c r="A171" s="473"/>
      <c r="B171" s="254"/>
      <c r="C171" s="276" t="s">
        <v>1840</v>
      </c>
      <c r="D171" s="259"/>
      <c r="E171" s="324" t="s">
        <v>263</v>
      </c>
      <c r="F171" s="257"/>
      <c r="G171" s="257"/>
      <c r="H171" s="257"/>
      <c r="I171" s="335"/>
      <c r="J171" s="328"/>
    </row>
    <row r="172" spans="1:10" s="318" customFormat="1" ht="20.25" customHeight="1" x14ac:dyDescent="0.25">
      <c r="A172" s="473"/>
      <c r="B172" s="254"/>
      <c r="C172" s="276" t="s">
        <v>1841</v>
      </c>
      <c r="D172" s="259" t="s">
        <v>1508</v>
      </c>
      <c r="E172" s="324" t="s">
        <v>263</v>
      </c>
      <c r="F172" s="257"/>
      <c r="G172" s="257"/>
      <c r="H172" s="257"/>
      <c r="I172" s="335"/>
      <c r="J172" s="328"/>
    </row>
    <row r="173" spans="1:10" s="318" customFormat="1" ht="20.25" customHeight="1" x14ac:dyDescent="0.25">
      <c r="A173" s="473"/>
      <c r="B173" s="254"/>
      <c r="C173" s="276" t="s">
        <v>1842</v>
      </c>
      <c r="D173" s="259"/>
      <c r="E173" s="324" t="s">
        <v>263</v>
      </c>
      <c r="F173" s="257"/>
      <c r="G173" s="257"/>
      <c r="H173" s="257"/>
      <c r="I173" s="335"/>
      <c r="J173" s="328"/>
    </row>
    <row r="174" spans="1:10" s="318" customFormat="1" ht="20.25" customHeight="1" x14ac:dyDescent="0.25">
      <c r="A174" s="473"/>
      <c r="B174" s="254"/>
      <c r="C174" s="276" t="s">
        <v>1843</v>
      </c>
      <c r="D174" s="259" t="s">
        <v>1509</v>
      </c>
      <c r="E174" s="324" t="s">
        <v>263</v>
      </c>
      <c r="F174" s="257"/>
      <c r="G174" s="257"/>
      <c r="H174" s="257"/>
      <c r="I174" s="335"/>
      <c r="J174" s="328"/>
    </row>
    <row r="175" spans="1:10" s="318" customFormat="1" ht="20.25" customHeight="1" x14ac:dyDescent="0.25">
      <c r="A175" s="473"/>
      <c r="B175" s="254"/>
      <c r="C175" s="276" t="s">
        <v>1844</v>
      </c>
      <c r="D175" s="259" t="s">
        <v>1507</v>
      </c>
      <c r="E175" s="324" t="s">
        <v>263</v>
      </c>
      <c r="F175" s="257"/>
      <c r="G175" s="257"/>
      <c r="H175" s="257"/>
      <c r="I175" s="335"/>
      <c r="J175" s="328"/>
    </row>
    <row r="176" spans="1:10" s="318" customFormat="1" ht="20.25" customHeight="1" x14ac:dyDescent="0.25">
      <c r="A176" s="473"/>
      <c r="B176" s="254"/>
      <c r="C176" s="276" t="s">
        <v>1804</v>
      </c>
      <c r="D176" s="259" t="s">
        <v>1987</v>
      </c>
      <c r="E176" s="324"/>
      <c r="F176" s="257"/>
      <c r="G176" s="257"/>
      <c r="H176" s="257"/>
      <c r="I176" s="335"/>
      <c r="J176" s="328"/>
    </row>
    <row r="177" spans="1:10" s="318" customFormat="1" ht="20.25" customHeight="1" x14ac:dyDescent="0.25">
      <c r="A177" s="473"/>
      <c r="B177" s="254"/>
      <c r="C177" s="276" t="s">
        <v>1467</v>
      </c>
      <c r="D177" s="259" t="s">
        <v>1468</v>
      </c>
      <c r="E177" s="324" t="s">
        <v>263</v>
      </c>
      <c r="F177" s="257"/>
      <c r="G177" s="257"/>
      <c r="H177" s="257"/>
      <c r="I177" s="335"/>
      <c r="J177" s="328"/>
    </row>
    <row r="178" spans="1:10" s="318" customFormat="1" ht="20.25" customHeight="1" x14ac:dyDescent="0.25">
      <c r="A178" s="473">
        <v>33</v>
      </c>
      <c r="B178" s="254"/>
      <c r="C178" s="255" t="s">
        <v>1529</v>
      </c>
      <c r="D178" s="259"/>
      <c r="E178" s="324" t="s">
        <v>263</v>
      </c>
      <c r="F178" s="257"/>
      <c r="G178" s="257"/>
      <c r="H178" s="257"/>
      <c r="I178" s="265" t="s">
        <v>2052</v>
      </c>
      <c r="J178" s="328"/>
    </row>
    <row r="179" spans="1:10" s="318" customFormat="1" ht="20.25" customHeight="1" x14ac:dyDescent="0.25">
      <c r="A179" s="473"/>
      <c r="B179" s="254"/>
      <c r="C179" s="276" t="s">
        <v>1828</v>
      </c>
      <c r="D179" s="259"/>
      <c r="E179" s="324" t="s">
        <v>263</v>
      </c>
      <c r="F179" s="257"/>
      <c r="G179" s="257"/>
      <c r="H179" s="257"/>
      <c r="I179" s="335"/>
      <c r="J179" s="328"/>
    </row>
    <row r="180" spans="1:10" s="318" customFormat="1" ht="20.25" customHeight="1" x14ac:dyDescent="0.25">
      <c r="A180" s="473"/>
      <c r="B180" s="254"/>
      <c r="C180" s="276" t="s">
        <v>1829</v>
      </c>
      <c r="D180" s="259"/>
      <c r="E180" s="324" t="s">
        <v>263</v>
      </c>
      <c r="F180" s="257"/>
      <c r="G180" s="257"/>
      <c r="H180" s="257"/>
      <c r="I180" s="335"/>
      <c r="J180" s="328"/>
    </row>
    <row r="181" spans="1:10" s="318" customFormat="1" ht="20.25" customHeight="1" x14ac:dyDescent="0.25">
      <c r="A181" s="473"/>
      <c r="B181" s="254"/>
      <c r="C181" s="276" t="s">
        <v>1830</v>
      </c>
      <c r="D181" s="259"/>
      <c r="E181" s="324" t="s">
        <v>263</v>
      </c>
      <c r="F181" s="257"/>
      <c r="G181" s="257"/>
      <c r="H181" s="257"/>
      <c r="I181" s="335"/>
      <c r="J181" s="328"/>
    </row>
    <row r="182" spans="1:10" s="318" customFormat="1" ht="20.25" customHeight="1" x14ac:dyDescent="0.25">
      <c r="A182" s="473"/>
      <c r="B182" s="254"/>
      <c r="C182" s="276" t="s">
        <v>1831</v>
      </c>
      <c r="D182" s="259" t="s">
        <v>1510</v>
      </c>
      <c r="E182" s="324" t="s">
        <v>263</v>
      </c>
      <c r="F182" s="257"/>
      <c r="G182" s="257"/>
      <c r="H182" s="257"/>
      <c r="I182" s="335"/>
      <c r="J182" s="328"/>
    </row>
    <row r="183" spans="1:10" s="318" customFormat="1" ht="20.25" customHeight="1" x14ac:dyDescent="0.25">
      <c r="A183" s="473"/>
      <c r="B183" s="254"/>
      <c r="C183" s="276" t="s">
        <v>1832</v>
      </c>
      <c r="D183" s="259"/>
      <c r="E183" s="324" t="s">
        <v>263</v>
      </c>
      <c r="F183" s="257"/>
      <c r="G183" s="257"/>
      <c r="H183" s="257"/>
      <c r="I183" s="335"/>
      <c r="J183" s="328"/>
    </row>
    <row r="184" spans="1:10" s="318" customFormat="1" ht="20.25" customHeight="1" x14ac:dyDescent="0.25">
      <c r="A184" s="473"/>
      <c r="B184" s="254"/>
      <c r="C184" s="276" t="s">
        <v>1833</v>
      </c>
      <c r="D184" s="259" t="s">
        <v>1511</v>
      </c>
      <c r="E184" s="324" t="s">
        <v>263</v>
      </c>
      <c r="F184" s="257"/>
      <c r="G184" s="257"/>
      <c r="H184" s="257"/>
      <c r="I184" s="335"/>
      <c r="J184" s="328"/>
    </row>
    <row r="185" spans="1:10" s="318" customFormat="1" ht="20.25" customHeight="1" x14ac:dyDescent="0.25">
      <c r="A185" s="473"/>
      <c r="B185" s="254"/>
      <c r="C185" s="276" t="s">
        <v>1834</v>
      </c>
      <c r="D185" s="259"/>
      <c r="E185" s="324" t="s">
        <v>263</v>
      </c>
      <c r="F185" s="257"/>
      <c r="G185" s="257"/>
      <c r="H185" s="257"/>
      <c r="I185" s="335"/>
      <c r="J185" s="328"/>
    </row>
    <row r="186" spans="1:10" s="318" customFormat="1" ht="20.25" customHeight="1" x14ac:dyDescent="0.25">
      <c r="A186" s="473"/>
      <c r="B186" s="254"/>
      <c r="C186" s="276" t="s">
        <v>1835</v>
      </c>
      <c r="D186" s="259" t="s">
        <v>1511</v>
      </c>
      <c r="E186" s="324" t="s">
        <v>263</v>
      </c>
      <c r="F186" s="257"/>
      <c r="G186" s="257"/>
      <c r="H186" s="257"/>
      <c r="I186" s="335"/>
      <c r="J186" s="328"/>
    </row>
    <row r="187" spans="1:10" s="318" customFormat="1" ht="20.25" customHeight="1" x14ac:dyDescent="0.25">
      <c r="A187" s="473"/>
      <c r="B187" s="254"/>
      <c r="C187" s="276" t="s">
        <v>1836</v>
      </c>
      <c r="D187" s="259" t="s">
        <v>1510</v>
      </c>
      <c r="E187" s="324" t="s">
        <v>263</v>
      </c>
      <c r="F187" s="257"/>
      <c r="G187" s="257"/>
      <c r="H187" s="257"/>
      <c r="I187" s="335"/>
      <c r="J187" s="328"/>
    </row>
    <row r="188" spans="1:10" s="318" customFormat="1" ht="20.25" customHeight="1" x14ac:dyDescent="0.25">
      <c r="A188" s="473"/>
      <c r="B188" s="254"/>
      <c r="C188" s="276" t="s">
        <v>1837</v>
      </c>
      <c r="D188" s="259"/>
      <c r="E188" s="324" t="s">
        <v>263</v>
      </c>
      <c r="F188" s="257"/>
      <c r="G188" s="257"/>
      <c r="H188" s="257"/>
      <c r="I188" s="335"/>
      <c r="J188" s="328"/>
    </row>
    <row r="189" spans="1:10" s="318" customFormat="1" ht="20.25" customHeight="1" x14ac:dyDescent="0.25">
      <c r="A189" s="473"/>
      <c r="B189" s="254"/>
      <c r="C189" s="276" t="s">
        <v>1838</v>
      </c>
      <c r="D189" s="259"/>
      <c r="E189" s="324" t="s">
        <v>263</v>
      </c>
      <c r="F189" s="257"/>
      <c r="G189" s="257"/>
      <c r="H189" s="257"/>
      <c r="I189" s="335"/>
      <c r="J189" s="328"/>
    </row>
    <row r="190" spans="1:10" s="318" customFormat="1" ht="20.25" customHeight="1" x14ac:dyDescent="0.25">
      <c r="A190" s="473"/>
      <c r="B190" s="254"/>
      <c r="C190" s="276" t="s">
        <v>1839</v>
      </c>
      <c r="D190" s="259"/>
      <c r="E190" s="324" t="s">
        <v>263</v>
      </c>
      <c r="F190" s="257"/>
      <c r="G190" s="257"/>
      <c r="H190" s="257"/>
      <c r="I190" s="335"/>
      <c r="J190" s="328"/>
    </row>
    <row r="191" spans="1:10" s="318" customFormat="1" ht="20.25" customHeight="1" x14ac:dyDescent="0.25">
      <c r="A191" s="473"/>
      <c r="B191" s="254"/>
      <c r="C191" s="276" t="s">
        <v>1531</v>
      </c>
      <c r="D191" s="259" t="s">
        <v>1510</v>
      </c>
      <c r="E191" s="324" t="s">
        <v>263</v>
      </c>
      <c r="F191" s="257"/>
      <c r="G191" s="257"/>
      <c r="H191" s="257"/>
      <c r="I191" s="335"/>
      <c r="J191" s="328"/>
    </row>
    <row r="192" spans="1:10" s="318" customFormat="1" ht="20.25" customHeight="1" x14ac:dyDescent="0.25">
      <c r="A192" s="473"/>
      <c r="B192" s="254"/>
      <c r="C192" s="276" t="s">
        <v>1840</v>
      </c>
      <c r="D192" s="259"/>
      <c r="E192" s="324" t="s">
        <v>263</v>
      </c>
      <c r="F192" s="257"/>
      <c r="G192" s="257"/>
      <c r="H192" s="257"/>
      <c r="I192" s="335"/>
      <c r="J192" s="328"/>
    </row>
    <row r="193" spans="1:10" s="318" customFormat="1" ht="20.25" customHeight="1" x14ac:dyDescent="0.25">
      <c r="A193" s="473"/>
      <c r="B193" s="254"/>
      <c r="C193" s="276" t="s">
        <v>1841</v>
      </c>
      <c r="D193" s="259" t="s">
        <v>1508</v>
      </c>
      <c r="E193" s="324" t="s">
        <v>263</v>
      </c>
      <c r="F193" s="257"/>
      <c r="G193" s="257"/>
      <c r="H193" s="257"/>
      <c r="I193" s="335"/>
      <c r="J193" s="328"/>
    </row>
    <row r="194" spans="1:10" s="318" customFormat="1" ht="20.25" customHeight="1" x14ac:dyDescent="0.25">
      <c r="A194" s="473"/>
      <c r="B194" s="254"/>
      <c r="C194" s="276" t="s">
        <v>1842</v>
      </c>
      <c r="D194" s="259"/>
      <c r="E194" s="324" t="s">
        <v>263</v>
      </c>
      <c r="F194" s="257"/>
      <c r="G194" s="257"/>
      <c r="H194" s="257"/>
      <c r="I194" s="335"/>
      <c r="J194" s="328"/>
    </row>
    <row r="195" spans="1:10" s="318" customFormat="1" ht="20.25" customHeight="1" x14ac:dyDescent="0.25">
      <c r="A195" s="473"/>
      <c r="B195" s="254"/>
      <c r="C195" s="276" t="s">
        <v>1843</v>
      </c>
      <c r="D195" s="259" t="s">
        <v>1508</v>
      </c>
      <c r="E195" s="324" t="s">
        <v>263</v>
      </c>
      <c r="F195" s="257"/>
      <c r="G195" s="257"/>
      <c r="H195" s="257"/>
      <c r="I195" s="335"/>
      <c r="J195" s="328"/>
    </row>
    <row r="196" spans="1:10" s="318" customFormat="1" ht="20.25" customHeight="1" x14ac:dyDescent="0.25">
      <c r="A196" s="473"/>
      <c r="B196" s="254"/>
      <c r="C196" s="276" t="s">
        <v>1844</v>
      </c>
      <c r="D196" s="259" t="s">
        <v>1510</v>
      </c>
      <c r="E196" s="324" t="s">
        <v>263</v>
      </c>
      <c r="F196" s="257"/>
      <c r="G196" s="257"/>
      <c r="H196" s="257"/>
      <c r="I196" s="335"/>
      <c r="J196" s="328"/>
    </row>
    <row r="197" spans="1:10" s="318" customFormat="1" ht="20.25" customHeight="1" x14ac:dyDescent="0.25">
      <c r="A197" s="473"/>
      <c r="B197" s="358"/>
      <c r="C197" s="276" t="s">
        <v>1804</v>
      </c>
      <c r="D197" s="259" t="s">
        <v>1987</v>
      </c>
      <c r="E197" s="324" t="s">
        <v>263</v>
      </c>
      <c r="F197" s="257"/>
      <c r="G197" s="257"/>
      <c r="H197" s="257"/>
      <c r="I197" s="335"/>
      <c r="J197" s="328"/>
    </row>
    <row r="198" spans="1:10" s="318" customFormat="1" ht="20.25" customHeight="1" x14ac:dyDescent="0.25">
      <c r="A198" s="473"/>
      <c r="B198" s="254"/>
      <c r="C198" s="276" t="s">
        <v>1467</v>
      </c>
      <c r="D198" s="259" t="s">
        <v>1468</v>
      </c>
      <c r="E198" s="324" t="s">
        <v>263</v>
      </c>
      <c r="F198" s="257"/>
      <c r="G198" s="257"/>
      <c r="H198" s="257"/>
      <c r="I198" s="335"/>
      <c r="J198" s="328"/>
    </row>
    <row r="199" spans="1:10" s="318" customFormat="1" ht="20.25" customHeight="1" x14ac:dyDescent="0.25">
      <c r="A199" s="473">
        <v>34</v>
      </c>
      <c r="B199" s="254"/>
      <c r="C199" s="255" t="s">
        <v>1530</v>
      </c>
      <c r="D199" s="259"/>
      <c r="E199" s="324" t="s">
        <v>263</v>
      </c>
      <c r="F199" s="257"/>
      <c r="G199" s="257"/>
      <c r="H199" s="257"/>
      <c r="I199" s="265" t="s">
        <v>2053</v>
      </c>
      <c r="J199" s="328"/>
    </row>
    <row r="200" spans="1:10" s="318" customFormat="1" ht="20.25" customHeight="1" x14ac:dyDescent="0.25">
      <c r="A200" s="473"/>
      <c r="B200" s="254"/>
      <c r="C200" s="276" t="s">
        <v>1828</v>
      </c>
      <c r="D200" s="259"/>
      <c r="E200" s="324" t="s">
        <v>263</v>
      </c>
      <c r="F200" s="257"/>
      <c r="G200" s="257"/>
      <c r="H200" s="257"/>
      <c r="I200" s="335"/>
      <c r="J200" s="328"/>
    </row>
    <row r="201" spans="1:10" s="318" customFormat="1" ht="20.25" customHeight="1" x14ac:dyDescent="0.25">
      <c r="A201" s="473"/>
      <c r="B201" s="254"/>
      <c r="C201" s="276" t="s">
        <v>1829</v>
      </c>
      <c r="D201" s="259"/>
      <c r="E201" s="324" t="s">
        <v>263</v>
      </c>
      <c r="F201" s="257"/>
      <c r="G201" s="257"/>
      <c r="H201" s="257"/>
      <c r="I201" s="335"/>
      <c r="J201" s="328"/>
    </row>
    <row r="202" spans="1:10" s="318" customFormat="1" ht="20.25" customHeight="1" x14ac:dyDescent="0.25">
      <c r="A202" s="473"/>
      <c r="B202" s="254"/>
      <c r="C202" s="276" t="s">
        <v>1830</v>
      </c>
      <c r="D202" s="259"/>
      <c r="E202" s="324" t="s">
        <v>263</v>
      </c>
      <c r="F202" s="257"/>
      <c r="G202" s="257"/>
      <c r="H202" s="257"/>
      <c r="I202" s="335"/>
      <c r="J202" s="328"/>
    </row>
    <row r="203" spans="1:10" s="318" customFormat="1" ht="20.25" customHeight="1" x14ac:dyDescent="0.25">
      <c r="A203" s="473"/>
      <c r="B203" s="254"/>
      <c r="C203" s="276" t="s">
        <v>1831</v>
      </c>
      <c r="D203" s="259" t="s">
        <v>1512</v>
      </c>
      <c r="E203" s="324" t="s">
        <v>263</v>
      </c>
      <c r="F203" s="257"/>
      <c r="G203" s="257"/>
      <c r="H203" s="257"/>
      <c r="I203" s="335"/>
      <c r="J203" s="328"/>
    </row>
    <row r="204" spans="1:10" s="318" customFormat="1" ht="20.25" customHeight="1" x14ac:dyDescent="0.25">
      <c r="A204" s="473"/>
      <c r="B204" s="254"/>
      <c r="C204" s="276" t="s">
        <v>1832</v>
      </c>
      <c r="D204" s="259"/>
      <c r="E204" s="324" t="s">
        <v>263</v>
      </c>
      <c r="F204" s="257"/>
      <c r="G204" s="257"/>
      <c r="H204" s="257"/>
      <c r="I204" s="335"/>
      <c r="J204" s="328"/>
    </row>
    <row r="205" spans="1:10" s="318" customFormat="1" ht="20.25" customHeight="1" x14ac:dyDescent="0.25">
      <c r="A205" s="473"/>
      <c r="B205" s="254"/>
      <c r="C205" s="276" t="s">
        <v>1833</v>
      </c>
      <c r="D205" s="259" t="s">
        <v>1511</v>
      </c>
      <c r="E205" s="324" t="s">
        <v>263</v>
      </c>
      <c r="F205" s="257"/>
      <c r="G205" s="257"/>
      <c r="H205" s="257"/>
      <c r="I205" s="335"/>
      <c r="J205" s="328"/>
    </row>
    <row r="206" spans="1:10" s="318" customFormat="1" ht="20.25" customHeight="1" x14ac:dyDescent="0.25">
      <c r="A206" s="473"/>
      <c r="B206" s="254"/>
      <c r="C206" s="276" t="s">
        <v>1834</v>
      </c>
      <c r="D206" s="259"/>
      <c r="E206" s="324" t="s">
        <v>263</v>
      </c>
      <c r="F206" s="257"/>
      <c r="G206" s="257"/>
      <c r="H206" s="257"/>
      <c r="I206" s="335"/>
      <c r="J206" s="328"/>
    </row>
    <row r="207" spans="1:10" s="318" customFormat="1" ht="20.25" customHeight="1" x14ac:dyDescent="0.25">
      <c r="A207" s="473"/>
      <c r="B207" s="254"/>
      <c r="C207" s="276" t="s">
        <v>1835</v>
      </c>
      <c r="D207" s="259" t="s">
        <v>1511</v>
      </c>
      <c r="E207" s="324" t="s">
        <v>263</v>
      </c>
      <c r="F207" s="257"/>
      <c r="G207" s="257"/>
      <c r="H207" s="257"/>
      <c r="I207" s="335"/>
      <c r="J207" s="328"/>
    </row>
    <row r="208" spans="1:10" s="318" customFormat="1" ht="20.25" customHeight="1" x14ac:dyDescent="0.25">
      <c r="A208" s="473"/>
      <c r="B208" s="254"/>
      <c r="C208" s="276" t="s">
        <v>1836</v>
      </c>
      <c r="D208" s="259" t="s">
        <v>1512</v>
      </c>
      <c r="E208" s="324" t="s">
        <v>263</v>
      </c>
      <c r="F208" s="257"/>
      <c r="G208" s="257"/>
      <c r="H208" s="257"/>
      <c r="I208" s="335"/>
      <c r="J208" s="328"/>
    </row>
    <row r="209" spans="1:10" s="318" customFormat="1" ht="20.25" customHeight="1" x14ac:dyDescent="0.25">
      <c r="A209" s="473"/>
      <c r="B209" s="254"/>
      <c r="C209" s="276" t="s">
        <v>1837</v>
      </c>
      <c r="D209" s="259"/>
      <c r="E209" s="324" t="s">
        <v>263</v>
      </c>
      <c r="F209" s="257"/>
      <c r="G209" s="257"/>
      <c r="H209" s="257"/>
      <c r="I209" s="335"/>
      <c r="J209" s="328"/>
    </row>
    <row r="210" spans="1:10" s="318" customFormat="1" ht="20.25" customHeight="1" x14ac:dyDescent="0.25">
      <c r="A210" s="473"/>
      <c r="B210" s="254"/>
      <c r="C210" s="276" t="s">
        <v>1838</v>
      </c>
      <c r="D210" s="259"/>
      <c r="E210" s="324" t="s">
        <v>263</v>
      </c>
      <c r="F210" s="257"/>
      <c r="G210" s="257"/>
      <c r="H210" s="257"/>
      <c r="I210" s="335"/>
      <c r="J210" s="328"/>
    </row>
    <row r="211" spans="1:10" s="318" customFormat="1" ht="20.25" customHeight="1" x14ac:dyDescent="0.25">
      <c r="A211" s="473"/>
      <c r="B211" s="254"/>
      <c r="C211" s="276" t="s">
        <v>1839</v>
      </c>
      <c r="D211" s="259"/>
      <c r="E211" s="324" t="s">
        <v>263</v>
      </c>
      <c r="F211" s="257"/>
      <c r="G211" s="257"/>
      <c r="H211" s="257"/>
      <c r="I211" s="335"/>
      <c r="J211" s="328"/>
    </row>
    <row r="212" spans="1:10" s="318" customFormat="1" ht="20.25" customHeight="1" x14ac:dyDescent="0.25">
      <c r="A212" s="473"/>
      <c r="B212" s="254"/>
      <c r="C212" s="276" t="s">
        <v>1531</v>
      </c>
      <c r="D212" s="259" t="s">
        <v>1512</v>
      </c>
      <c r="E212" s="324" t="s">
        <v>263</v>
      </c>
      <c r="F212" s="257"/>
      <c r="G212" s="257"/>
      <c r="H212" s="257"/>
      <c r="I212" s="335"/>
      <c r="J212" s="328"/>
    </row>
    <row r="213" spans="1:10" s="318" customFormat="1" ht="20.25" customHeight="1" x14ac:dyDescent="0.25">
      <c r="A213" s="473"/>
      <c r="B213" s="254"/>
      <c r="C213" s="276" t="s">
        <v>1840</v>
      </c>
      <c r="D213" s="259"/>
      <c r="E213" s="324" t="s">
        <v>263</v>
      </c>
      <c r="F213" s="257"/>
      <c r="G213" s="257"/>
      <c r="H213" s="257"/>
      <c r="I213" s="335"/>
      <c r="J213" s="328"/>
    </row>
    <row r="214" spans="1:10" s="318" customFormat="1" ht="20.25" customHeight="1" x14ac:dyDescent="0.25">
      <c r="A214" s="473"/>
      <c r="B214" s="254"/>
      <c r="C214" s="276" t="s">
        <v>1841</v>
      </c>
      <c r="D214" s="259" t="s">
        <v>1508</v>
      </c>
      <c r="E214" s="324" t="s">
        <v>263</v>
      </c>
      <c r="F214" s="257"/>
      <c r="G214" s="257"/>
      <c r="H214" s="257"/>
      <c r="I214" s="335"/>
      <c r="J214" s="328"/>
    </row>
    <row r="215" spans="1:10" s="318" customFormat="1" ht="20.25" customHeight="1" x14ac:dyDescent="0.25">
      <c r="A215" s="473"/>
      <c r="B215" s="254"/>
      <c r="C215" s="276" t="s">
        <v>1842</v>
      </c>
      <c r="D215" s="259"/>
      <c r="E215" s="324" t="s">
        <v>263</v>
      </c>
      <c r="F215" s="257"/>
      <c r="G215" s="257"/>
      <c r="H215" s="257"/>
      <c r="I215" s="335"/>
      <c r="J215" s="328"/>
    </row>
    <row r="216" spans="1:10" s="318" customFormat="1" ht="20.25" customHeight="1" x14ac:dyDescent="0.25">
      <c r="A216" s="473"/>
      <c r="B216" s="254"/>
      <c r="C216" s="276" t="s">
        <v>1843</v>
      </c>
      <c r="D216" s="259" t="s">
        <v>1508</v>
      </c>
      <c r="E216" s="324" t="s">
        <v>263</v>
      </c>
      <c r="F216" s="257"/>
      <c r="G216" s="257"/>
      <c r="H216" s="257"/>
      <c r="I216" s="335"/>
      <c r="J216" s="328"/>
    </row>
    <row r="217" spans="1:10" s="318" customFormat="1" ht="20.25" customHeight="1" x14ac:dyDescent="0.25">
      <c r="A217" s="473"/>
      <c r="B217" s="254"/>
      <c r="C217" s="276" t="s">
        <v>1844</v>
      </c>
      <c r="D217" s="259" t="s">
        <v>1512</v>
      </c>
      <c r="E217" s="324" t="s">
        <v>263</v>
      </c>
      <c r="F217" s="257"/>
      <c r="G217" s="257"/>
      <c r="H217" s="257"/>
      <c r="I217" s="335"/>
      <c r="J217" s="328"/>
    </row>
    <row r="218" spans="1:10" s="318" customFormat="1" ht="20.25" customHeight="1" x14ac:dyDescent="0.25">
      <c r="A218" s="473"/>
      <c r="B218" s="254"/>
      <c r="C218" s="276" t="s">
        <v>1804</v>
      </c>
      <c r="D218" s="259" t="s">
        <v>1987</v>
      </c>
      <c r="E218" s="324"/>
      <c r="F218" s="257"/>
      <c r="G218" s="257"/>
      <c r="H218" s="257"/>
      <c r="I218" s="335"/>
      <c r="J218" s="328"/>
    </row>
    <row r="219" spans="1:10" s="318" customFormat="1" ht="20.25" customHeight="1" x14ac:dyDescent="0.25">
      <c r="A219" s="473"/>
      <c r="B219" s="254"/>
      <c r="C219" s="276" t="s">
        <v>1467</v>
      </c>
      <c r="D219" s="259" t="s">
        <v>1468</v>
      </c>
      <c r="E219" s="324" t="s">
        <v>263</v>
      </c>
      <c r="F219" s="257"/>
      <c r="G219" s="257"/>
      <c r="H219" s="257"/>
      <c r="I219" s="335"/>
      <c r="J219" s="328"/>
    </row>
    <row r="220" spans="1:10" s="318" customFormat="1" ht="20.25" customHeight="1" x14ac:dyDescent="0.25">
      <c r="A220" s="473">
        <v>35</v>
      </c>
      <c r="B220" s="254"/>
      <c r="C220" s="255" t="s">
        <v>1532</v>
      </c>
      <c r="D220" s="259"/>
      <c r="E220" s="324" t="s">
        <v>263</v>
      </c>
      <c r="F220" s="257"/>
      <c r="G220" s="257"/>
      <c r="H220" s="257"/>
      <c r="I220" s="265" t="s">
        <v>2054</v>
      </c>
      <c r="J220" s="328"/>
    </row>
    <row r="221" spans="1:10" s="318" customFormat="1" ht="20.25" customHeight="1" x14ac:dyDescent="0.25">
      <c r="A221" s="473"/>
      <c r="B221" s="254"/>
      <c r="C221" s="276" t="s">
        <v>1828</v>
      </c>
      <c r="D221" s="259"/>
      <c r="E221" s="324" t="s">
        <v>263</v>
      </c>
      <c r="F221" s="257"/>
      <c r="G221" s="257"/>
      <c r="H221" s="257"/>
      <c r="I221" s="335"/>
      <c r="J221" s="328"/>
    </row>
    <row r="222" spans="1:10" s="318" customFormat="1" ht="20.25" customHeight="1" x14ac:dyDescent="0.25">
      <c r="A222" s="473"/>
      <c r="B222" s="254"/>
      <c r="C222" s="276" t="s">
        <v>1829</v>
      </c>
      <c r="D222" s="259"/>
      <c r="E222" s="324" t="s">
        <v>263</v>
      </c>
      <c r="F222" s="257"/>
      <c r="G222" s="257"/>
      <c r="H222" s="257"/>
      <c r="I222" s="335"/>
      <c r="J222" s="328"/>
    </row>
    <row r="223" spans="1:10" s="318" customFormat="1" ht="20.25" customHeight="1" x14ac:dyDescent="0.25">
      <c r="A223" s="473"/>
      <c r="B223" s="254"/>
      <c r="C223" s="276" t="s">
        <v>1830</v>
      </c>
      <c r="D223" s="259"/>
      <c r="E223" s="324" t="s">
        <v>263</v>
      </c>
      <c r="F223" s="257"/>
      <c r="G223" s="257"/>
      <c r="H223" s="257"/>
      <c r="I223" s="335"/>
      <c r="J223" s="328"/>
    </row>
    <row r="224" spans="1:10" s="318" customFormat="1" ht="20.25" customHeight="1" x14ac:dyDescent="0.25">
      <c r="A224" s="473"/>
      <c r="B224" s="254"/>
      <c r="C224" s="276" t="s">
        <v>1831</v>
      </c>
      <c r="D224" s="259" t="s">
        <v>1513</v>
      </c>
      <c r="E224" s="324" t="s">
        <v>263</v>
      </c>
      <c r="F224" s="257"/>
      <c r="G224" s="257"/>
      <c r="H224" s="257"/>
      <c r="I224" s="335"/>
      <c r="J224" s="328"/>
    </row>
    <row r="225" spans="1:10" s="318" customFormat="1" ht="20.25" customHeight="1" x14ac:dyDescent="0.25">
      <c r="A225" s="473"/>
      <c r="B225" s="254"/>
      <c r="C225" s="276" t="s">
        <v>1832</v>
      </c>
      <c r="D225" s="259"/>
      <c r="E225" s="324" t="s">
        <v>263</v>
      </c>
      <c r="F225" s="257"/>
      <c r="G225" s="257"/>
      <c r="H225" s="257"/>
      <c r="I225" s="335"/>
      <c r="J225" s="328"/>
    </row>
    <row r="226" spans="1:10" s="318" customFormat="1" ht="20.25" customHeight="1" x14ac:dyDescent="0.25">
      <c r="A226" s="473"/>
      <c r="B226" s="254"/>
      <c r="C226" s="276" t="s">
        <v>1833</v>
      </c>
      <c r="D226" s="259" t="s">
        <v>1511</v>
      </c>
      <c r="E226" s="324" t="s">
        <v>263</v>
      </c>
      <c r="F226" s="257"/>
      <c r="G226" s="257"/>
      <c r="H226" s="257"/>
      <c r="I226" s="335"/>
      <c r="J226" s="328"/>
    </row>
    <row r="227" spans="1:10" s="318" customFormat="1" ht="20.25" customHeight="1" x14ac:dyDescent="0.25">
      <c r="A227" s="473"/>
      <c r="B227" s="254"/>
      <c r="C227" s="276" t="s">
        <v>1834</v>
      </c>
      <c r="D227" s="259"/>
      <c r="E227" s="324" t="s">
        <v>263</v>
      </c>
      <c r="F227" s="257"/>
      <c r="G227" s="257"/>
      <c r="H227" s="257"/>
      <c r="I227" s="335"/>
      <c r="J227" s="328"/>
    </row>
    <row r="228" spans="1:10" s="318" customFormat="1" ht="20.25" customHeight="1" x14ac:dyDescent="0.25">
      <c r="A228" s="473"/>
      <c r="B228" s="254"/>
      <c r="C228" s="276" t="s">
        <v>1835</v>
      </c>
      <c r="D228" s="259" t="s">
        <v>1511</v>
      </c>
      <c r="E228" s="324" t="s">
        <v>263</v>
      </c>
      <c r="F228" s="257"/>
      <c r="G228" s="257"/>
      <c r="H228" s="257"/>
      <c r="I228" s="335"/>
      <c r="J228" s="328"/>
    </row>
    <row r="229" spans="1:10" s="318" customFormat="1" ht="20.25" customHeight="1" x14ac:dyDescent="0.25">
      <c r="A229" s="473"/>
      <c r="B229" s="254"/>
      <c r="C229" s="276" t="s">
        <v>1836</v>
      </c>
      <c r="D229" s="259" t="s">
        <v>1513</v>
      </c>
      <c r="E229" s="324" t="s">
        <v>263</v>
      </c>
      <c r="F229" s="257"/>
      <c r="G229" s="257"/>
      <c r="H229" s="257"/>
      <c r="I229" s="335"/>
      <c r="J229" s="328"/>
    </row>
    <row r="230" spans="1:10" s="318" customFormat="1" ht="20.25" customHeight="1" x14ac:dyDescent="0.25">
      <c r="A230" s="473"/>
      <c r="B230" s="254"/>
      <c r="C230" s="276" t="s">
        <v>1837</v>
      </c>
      <c r="D230" s="259"/>
      <c r="E230" s="324" t="s">
        <v>263</v>
      </c>
      <c r="F230" s="257"/>
      <c r="G230" s="257"/>
      <c r="H230" s="257"/>
      <c r="I230" s="335"/>
      <c r="J230" s="328"/>
    </row>
    <row r="231" spans="1:10" s="318" customFormat="1" ht="20.25" customHeight="1" x14ac:dyDescent="0.25">
      <c r="A231" s="473"/>
      <c r="B231" s="254"/>
      <c r="C231" s="276" t="s">
        <v>1838</v>
      </c>
      <c r="D231" s="259"/>
      <c r="E231" s="324" t="s">
        <v>263</v>
      </c>
      <c r="F231" s="257"/>
      <c r="G231" s="257"/>
      <c r="H231" s="257"/>
      <c r="I231" s="335"/>
      <c r="J231" s="328"/>
    </row>
    <row r="232" spans="1:10" s="318" customFormat="1" ht="20.25" customHeight="1" x14ac:dyDescent="0.25">
      <c r="A232" s="473"/>
      <c r="B232" s="254"/>
      <c r="C232" s="276" t="s">
        <v>1839</v>
      </c>
      <c r="D232" s="259"/>
      <c r="E232" s="324" t="s">
        <v>263</v>
      </c>
      <c r="F232" s="257"/>
      <c r="G232" s="257"/>
      <c r="H232" s="257"/>
      <c r="I232" s="335"/>
      <c r="J232" s="328"/>
    </row>
    <row r="233" spans="1:10" s="318" customFormat="1" ht="20.25" customHeight="1" x14ac:dyDescent="0.25">
      <c r="A233" s="473"/>
      <c r="B233" s="254"/>
      <c r="C233" s="276" t="s">
        <v>1531</v>
      </c>
      <c r="D233" s="259" t="s">
        <v>1513</v>
      </c>
      <c r="E233" s="324" t="s">
        <v>263</v>
      </c>
      <c r="F233" s="257"/>
      <c r="G233" s="257"/>
      <c r="H233" s="257"/>
      <c r="I233" s="335"/>
      <c r="J233" s="328"/>
    </row>
    <row r="234" spans="1:10" s="318" customFormat="1" ht="20.25" customHeight="1" x14ac:dyDescent="0.25">
      <c r="A234" s="473"/>
      <c r="B234" s="254"/>
      <c r="C234" s="276" t="s">
        <v>1840</v>
      </c>
      <c r="D234" s="259"/>
      <c r="E234" s="324" t="s">
        <v>263</v>
      </c>
      <c r="F234" s="257"/>
      <c r="G234" s="257"/>
      <c r="H234" s="257"/>
      <c r="I234" s="335"/>
      <c r="J234" s="328"/>
    </row>
    <row r="235" spans="1:10" s="318" customFormat="1" ht="20.25" customHeight="1" x14ac:dyDescent="0.25">
      <c r="A235" s="473"/>
      <c r="B235" s="254"/>
      <c r="C235" s="276" t="s">
        <v>1841</v>
      </c>
      <c r="D235" s="259" t="s">
        <v>1508</v>
      </c>
      <c r="E235" s="324" t="s">
        <v>263</v>
      </c>
      <c r="F235" s="257"/>
      <c r="G235" s="257"/>
      <c r="H235" s="257"/>
      <c r="I235" s="335"/>
      <c r="J235" s="328"/>
    </row>
    <row r="236" spans="1:10" s="318" customFormat="1" ht="20.25" customHeight="1" x14ac:dyDescent="0.25">
      <c r="A236" s="473"/>
      <c r="B236" s="254"/>
      <c r="C236" s="276" t="s">
        <v>1842</v>
      </c>
      <c r="D236" s="259"/>
      <c r="E236" s="324" t="s">
        <v>263</v>
      </c>
      <c r="F236" s="257"/>
      <c r="G236" s="257"/>
      <c r="H236" s="257"/>
      <c r="I236" s="335"/>
      <c r="J236" s="328"/>
    </row>
    <row r="237" spans="1:10" s="318" customFormat="1" ht="20.25" customHeight="1" x14ac:dyDescent="0.25">
      <c r="A237" s="473"/>
      <c r="B237" s="254"/>
      <c r="C237" s="276" t="s">
        <v>1843</v>
      </c>
      <c r="D237" s="259" t="s">
        <v>1508</v>
      </c>
      <c r="E237" s="324" t="s">
        <v>263</v>
      </c>
      <c r="F237" s="257"/>
      <c r="G237" s="257"/>
      <c r="H237" s="257"/>
      <c r="I237" s="335"/>
      <c r="J237" s="328"/>
    </row>
    <row r="238" spans="1:10" s="318" customFormat="1" ht="20.25" customHeight="1" x14ac:dyDescent="0.25">
      <c r="A238" s="473"/>
      <c r="B238" s="254"/>
      <c r="C238" s="276" t="s">
        <v>1844</v>
      </c>
      <c r="D238" s="259" t="s">
        <v>1513</v>
      </c>
      <c r="E238" s="324" t="s">
        <v>263</v>
      </c>
      <c r="F238" s="257"/>
      <c r="G238" s="257"/>
      <c r="H238" s="257"/>
      <c r="I238" s="335"/>
      <c r="J238" s="328"/>
    </row>
    <row r="239" spans="1:10" s="318" customFormat="1" ht="20.25" customHeight="1" x14ac:dyDescent="0.25">
      <c r="A239" s="473"/>
      <c r="B239" s="254"/>
      <c r="C239" s="276" t="s">
        <v>1804</v>
      </c>
      <c r="D239" s="259" t="s">
        <v>1987</v>
      </c>
      <c r="E239" s="324"/>
      <c r="F239" s="257"/>
      <c r="G239" s="257"/>
      <c r="H239" s="257"/>
      <c r="I239" s="335"/>
      <c r="J239" s="328"/>
    </row>
    <row r="240" spans="1:10" s="318" customFormat="1" ht="20.25" customHeight="1" x14ac:dyDescent="0.25">
      <c r="A240" s="473"/>
      <c r="B240" s="254"/>
      <c r="C240" s="276" t="s">
        <v>1467</v>
      </c>
      <c r="D240" s="259" t="s">
        <v>1468</v>
      </c>
      <c r="E240" s="324" t="s">
        <v>263</v>
      </c>
      <c r="F240" s="257"/>
      <c r="G240" s="257"/>
      <c r="H240" s="257"/>
      <c r="I240" s="335"/>
      <c r="J240" s="328"/>
    </row>
    <row r="241" spans="1:10" s="318" customFormat="1" ht="20.25" customHeight="1" x14ac:dyDescent="0.25">
      <c r="A241" s="474">
        <v>36</v>
      </c>
      <c r="B241" s="254"/>
      <c r="C241" s="268" t="s">
        <v>1845</v>
      </c>
      <c r="D241" s="259"/>
      <c r="E241" s="324" t="s">
        <v>263</v>
      </c>
      <c r="F241" s="257"/>
      <c r="G241" s="269" t="s">
        <v>1514</v>
      </c>
      <c r="H241" s="257"/>
      <c r="I241" s="269"/>
      <c r="J241" s="328"/>
    </row>
    <row r="242" spans="1:10" s="318" customFormat="1" ht="20.25" customHeight="1" x14ac:dyDescent="0.25">
      <c r="A242" s="475"/>
      <c r="B242" s="254"/>
      <c r="C242" s="1" t="s">
        <v>1467</v>
      </c>
      <c r="D242" s="259" t="s">
        <v>1468</v>
      </c>
      <c r="E242" s="324" t="s">
        <v>263</v>
      </c>
      <c r="F242" s="257"/>
      <c r="G242" s="257"/>
      <c r="H242" s="257"/>
      <c r="I242" s="335"/>
      <c r="J242" s="328"/>
    </row>
    <row r="243" spans="1:10" s="318" customFormat="1" ht="20.25" customHeight="1" x14ac:dyDescent="0.25">
      <c r="A243" s="473">
        <v>37</v>
      </c>
      <c r="B243" s="254"/>
      <c r="C243" s="255" t="s">
        <v>1515</v>
      </c>
      <c r="D243" s="378"/>
      <c r="E243" s="324" t="s">
        <v>263</v>
      </c>
      <c r="F243" s="257"/>
      <c r="G243" s="257"/>
      <c r="H243" s="257"/>
      <c r="I243" s="336" t="s">
        <v>2055</v>
      </c>
      <c r="J243" s="328"/>
    </row>
    <row r="244" spans="1:10" s="318" customFormat="1" ht="20.25" customHeight="1" x14ac:dyDescent="0.25">
      <c r="A244" s="473"/>
      <c r="B244" s="254"/>
      <c r="C244" s="276" t="s">
        <v>1467</v>
      </c>
      <c r="D244" s="259" t="s">
        <v>1468</v>
      </c>
      <c r="E244" s="324" t="s">
        <v>263</v>
      </c>
      <c r="F244" s="257"/>
      <c r="G244" s="257"/>
      <c r="H244" s="257"/>
      <c r="I244" s="335"/>
      <c r="J244" s="328"/>
    </row>
  </sheetData>
  <mergeCells count="47">
    <mergeCell ref="A18:A19"/>
    <mergeCell ref="C1:D8"/>
    <mergeCell ref="A10:A11"/>
    <mergeCell ref="A12:A13"/>
    <mergeCell ref="A14:A15"/>
    <mergeCell ref="A16:A17"/>
    <mergeCell ref="A72:A73"/>
    <mergeCell ref="A20:A21"/>
    <mergeCell ref="A22:A41"/>
    <mergeCell ref="A42:A51"/>
    <mergeCell ref="A52:A53"/>
    <mergeCell ref="A54:A55"/>
    <mergeCell ref="A56:A58"/>
    <mergeCell ref="A59:A61"/>
    <mergeCell ref="A62:A63"/>
    <mergeCell ref="A64:A66"/>
    <mergeCell ref="A67:A68"/>
    <mergeCell ref="A69:A71"/>
    <mergeCell ref="A114:A115"/>
    <mergeCell ref="A74:A75"/>
    <mergeCell ref="A76:A78"/>
    <mergeCell ref="A79:A81"/>
    <mergeCell ref="A82:A83"/>
    <mergeCell ref="A84:A86"/>
    <mergeCell ref="A87:A93"/>
    <mergeCell ref="A94:A100"/>
    <mergeCell ref="A101:A106"/>
    <mergeCell ref="A107:A108"/>
    <mergeCell ref="A109:A110"/>
    <mergeCell ref="A111:A113"/>
    <mergeCell ref="A157:A177"/>
    <mergeCell ref="A116:A118"/>
    <mergeCell ref="A119:A121"/>
    <mergeCell ref="A122:A123"/>
    <mergeCell ref="A124:A126"/>
    <mergeCell ref="A127:A129"/>
    <mergeCell ref="A130:A131"/>
    <mergeCell ref="A132:A134"/>
    <mergeCell ref="A135:A137"/>
    <mergeCell ref="A138:A141"/>
    <mergeCell ref="A142:A149"/>
    <mergeCell ref="A150:A156"/>
    <mergeCell ref="A178:A198"/>
    <mergeCell ref="A199:A219"/>
    <mergeCell ref="A220:A240"/>
    <mergeCell ref="A241:A242"/>
    <mergeCell ref="A243:A244"/>
  </mergeCells>
  <phoneticPr fontId="34"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sheetPr>
  <dimension ref="A1:L30"/>
  <sheetViews>
    <sheetView topLeftCell="C10" workbookViewId="0">
      <selection activeCell="J25" sqref="J25"/>
    </sheetView>
  </sheetViews>
  <sheetFormatPr defaultColWidth="10.625" defaultRowHeight="16.5" x14ac:dyDescent="0.2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64" customFormat="1" ht="15.6" customHeight="1" x14ac:dyDescent="0.25">
      <c r="A1" s="163"/>
      <c r="E1" s="485" t="s">
        <v>1429</v>
      </c>
      <c r="F1" s="485"/>
      <c r="G1" s="165"/>
      <c r="H1" s="122" t="s">
        <v>219</v>
      </c>
      <c r="I1" s="166"/>
      <c r="J1" s="167"/>
      <c r="K1" s="167"/>
    </row>
    <row r="2" spans="1:12" s="164" customFormat="1" ht="16.5" customHeight="1" x14ac:dyDescent="0.25">
      <c r="A2" s="163"/>
      <c r="E2" s="485"/>
      <c r="F2" s="485"/>
      <c r="G2" s="168" t="s">
        <v>445</v>
      </c>
      <c r="H2" s="151">
        <f>COUNTIF(G10:G228,"Not POR")</f>
        <v>0</v>
      </c>
      <c r="I2" s="169"/>
      <c r="J2" s="167"/>
      <c r="K2" s="167"/>
    </row>
    <row r="3" spans="1:12" s="164" customFormat="1" ht="16.5" customHeight="1" x14ac:dyDescent="0.25">
      <c r="A3" s="163"/>
      <c r="E3" s="485"/>
      <c r="F3" s="485"/>
      <c r="G3" s="170" t="s">
        <v>446</v>
      </c>
      <c r="H3" s="151">
        <f>COUNTIF(G12:G229,"CHN validation")</f>
        <v>0</v>
      </c>
      <c r="I3" s="169"/>
      <c r="J3" s="167"/>
      <c r="K3" s="167"/>
    </row>
    <row r="4" spans="1:12" s="164" customFormat="1" ht="17.100000000000001" customHeight="1" x14ac:dyDescent="0.25">
      <c r="A4" s="163"/>
      <c r="E4" s="485"/>
      <c r="F4" s="485"/>
      <c r="G4" s="171" t="s">
        <v>49</v>
      </c>
      <c r="H4" s="151">
        <f>COUNTIF(G12:G230,"New Item")</f>
        <v>0</v>
      </c>
      <c r="I4" s="169"/>
      <c r="J4" s="167"/>
      <c r="K4" s="167"/>
    </row>
    <row r="5" spans="1:12" s="164" customFormat="1" ht="19.5" customHeight="1" x14ac:dyDescent="0.25">
      <c r="E5" s="485"/>
      <c r="F5" s="485"/>
      <c r="G5" s="172" t="s">
        <v>447</v>
      </c>
      <c r="H5" s="151">
        <f>COUNTIF(G13:G231,"Pending update")</f>
        <v>0</v>
      </c>
    </row>
    <row r="6" spans="1:12" s="164" customFormat="1" ht="19.5" customHeight="1" x14ac:dyDescent="0.25">
      <c r="A6" s="163"/>
      <c r="E6" s="485"/>
      <c r="F6" s="485"/>
      <c r="G6" s="173" t="s">
        <v>51</v>
      </c>
      <c r="H6" s="151">
        <f>COUNTIF(G14:G232,"Modified")</f>
        <v>0</v>
      </c>
      <c r="I6" s="169"/>
      <c r="J6" s="167"/>
      <c r="K6" s="167"/>
    </row>
    <row r="7" spans="1:12" s="164" customFormat="1" ht="18.75" customHeight="1" x14ac:dyDescent="0.25">
      <c r="A7" s="163"/>
      <c r="E7" s="485"/>
      <c r="F7" s="485"/>
      <c r="G7" s="174" t="s">
        <v>448</v>
      </c>
      <c r="H7" s="151">
        <f>COUNTIF(G10:G228,"Ready")</f>
        <v>21</v>
      </c>
      <c r="I7" s="169"/>
      <c r="J7" s="167"/>
      <c r="K7" s="167"/>
    </row>
    <row r="8" spans="1:12" s="164" customFormat="1" ht="17.25" customHeight="1" thickBot="1" x14ac:dyDescent="0.3">
      <c r="A8" s="163"/>
      <c r="E8" s="485"/>
      <c r="F8" s="485"/>
      <c r="G8" s="175" t="s">
        <v>449</v>
      </c>
      <c r="H8" s="176">
        <f>COUNTIF(G16:G234,"Not ready")</f>
        <v>0</v>
      </c>
      <c r="I8" s="169"/>
      <c r="J8" s="167"/>
      <c r="K8" s="167"/>
    </row>
    <row r="9" spans="1:12" s="164" customFormat="1" ht="64.5" customHeight="1" x14ac:dyDescent="0.25">
      <c r="A9" s="177" t="s">
        <v>52</v>
      </c>
      <c r="B9" s="178" t="s">
        <v>450</v>
      </c>
      <c r="C9" s="178" t="s">
        <v>464</v>
      </c>
      <c r="D9" s="4" t="s">
        <v>521</v>
      </c>
      <c r="E9" s="4" t="s">
        <v>522</v>
      </c>
      <c r="F9" s="179" t="s">
        <v>451</v>
      </c>
      <c r="G9" s="179" t="s">
        <v>452</v>
      </c>
      <c r="H9" s="179" t="s">
        <v>453</v>
      </c>
      <c r="I9" s="179" t="s">
        <v>454</v>
      </c>
      <c r="J9" s="179" t="s">
        <v>455</v>
      </c>
      <c r="K9" s="179" t="s">
        <v>456</v>
      </c>
      <c r="L9" s="180" t="s">
        <v>6</v>
      </c>
    </row>
    <row r="10" spans="1:12" x14ac:dyDescent="0.25">
      <c r="A10" s="181">
        <v>1</v>
      </c>
      <c r="C10" s="143"/>
      <c r="D10" s="231" t="s">
        <v>1434</v>
      </c>
      <c r="E10" s="231" t="s">
        <v>911</v>
      </c>
      <c r="F10" s="143"/>
      <c r="G10" s="174" t="s">
        <v>448</v>
      </c>
      <c r="H10" s="143"/>
      <c r="I10" s="143"/>
      <c r="J10" s="143"/>
      <c r="K10" s="143"/>
      <c r="L10" s="486" t="s">
        <v>1453</v>
      </c>
    </row>
    <row r="11" spans="1:12" x14ac:dyDescent="0.25">
      <c r="A11" s="181">
        <v>2</v>
      </c>
      <c r="C11" s="143"/>
      <c r="D11" s="231" t="s">
        <v>1434</v>
      </c>
      <c r="E11" s="231" t="s">
        <v>529</v>
      </c>
      <c r="F11" s="143"/>
      <c r="G11" s="174" t="s">
        <v>448</v>
      </c>
      <c r="H11" s="143"/>
      <c r="I11" s="143"/>
      <c r="J11" s="143"/>
      <c r="K11" s="143"/>
      <c r="L11" s="487"/>
    </row>
    <row r="12" spans="1:12" ht="20.25" customHeight="1" x14ac:dyDescent="0.25">
      <c r="A12" s="181">
        <v>3</v>
      </c>
      <c r="C12" s="143"/>
      <c r="D12" s="231" t="s">
        <v>1435</v>
      </c>
      <c r="E12" s="231" t="s">
        <v>530</v>
      </c>
      <c r="F12" s="143"/>
      <c r="G12" s="174" t="s">
        <v>448</v>
      </c>
      <c r="H12" s="143"/>
      <c r="I12" s="143"/>
      <c r="J12" s="232" t="s">
        <v>1440</v>
      </c>
      <c r="K12" s="232"/>
      <c r="L12" s="143"/>
    </row>
    <row r="13" spans="1:12" x14ac:dyDescent="0.25">
      <c r="A13" s="181">
        <v>4</v>
      </c>
      <c r="C13" s="143"/>
      <c r="D13" s="231" t="s">
        <v>1434</v>
      </c>
      <c r="E13" s="231" t="s">
        <v>531</v>
      </c>
      <c r="F13" s="143"/>
      <c r="G13" s="174" t="s">
        <v>448</v>
      </c>
      <c r="H13" s="143"/>
      <c r="I13" s="143"/>
      <c r="J13" s="143"/>
      <c r="K13" s="232" t="s">
        <v>1441</v>
      </c>
      <c r="L13" s="143"/>
    </row>
    <row r="14" spans="1:12" x14ac:dyDescent="0.25">
      <c r="A14" s="181">
        <v>5</v>
      </c>
      <c r="C14" s="143"/>
      <c r="D14" s="231" t="s">
        <v>1436</v>
      </c>
      <c r="E14" s="231" t="s">
        <v>540</v>
      </c>
      <c r="F14" s="143"/>
      <c r="G14" s="174" t="s">
        <v>448</v>
      </c>
      <c r="H14" s="143"/>
      <c r="I14" s="143"/>
      <c r="J14" s="143"/>
      <c r="K14" s="232"/>
      <c r="L14" s="143"/>
    </row>
    <row r="15" spans="1:12" x14ac:dyDescent="0.25">
      <c r="A15" s="181">
        <v>6</v>
      </c>
      <c r="C15" s="143"/>
      <c r="D15" s="231" t="s">
        <v>1437</v>
      </c>
      <c r="E15" s="231" t="s">
        <v>1430</v>
      </c>
      <c r="F15" s="143"/>
      <c r="G15" s="174" t="s">
        <v>448</v>
      </c>
      <c r="H15" s="143"/>
      <c r="I15" s="143"/>
      <c r="J15" s="143"/>
      <c r="K15" s="232"/>
      <c r="L15" s="143"/>
    </row>
    <row r="16" spans="1:12" x14ac:dyDescent="0.25">
      <c r="A16" s="181">
        <v>7</v>
      </c>
      <c r="C16" s="143"/>
      <c r="D16" s="231" t="s">
        <v>1436</v>
      </c>
      <c r="E16" s="231" t="s">
        <v>541</v>
      </c>
      <c r="F16" s="143"/>
      <c r="G16" s="174" t="s">
        <v>448</v>
      </c>
      <c r="H16" s="143"/>
      <c r="I16" s="143"/>
      <c r="J16" s="143"/>
      <c r="K16" s="232" t="s">
        <v>1454</v>
      </c>
      <c r="L16" s="143"/>
    </row>
    <row r="17" spans="1:12" x14ac:dyDescent="0.25">
      <c r="A17" s="181">
        <v>8</v>
      </c>
      <c r="C17" s="143"/>
      <c r="D17" s="231" t="s">
        <v>1436</v>
      </c>
      <c r="E17" s="231" t="s">
        <v>542</v>
      </c>
      <c r="F17" s="143"/>
      <c r="G17" s="174" t="s">
        <v>448</v>
      </c>
      <c r="H17" s="143"/>
      <c r="I17" s="143"/>
      <c r="J17" s="143"/>
      <c r="K17" s="232"/>
      <c r="L17" s="143"/>
    </row>
    <row r="18" spans="1:12" ht="16.5" customHeight="1" x14ac:dyDescent="0.25">
      <c r="A18" s="181">
        <v>9</v>
      </c>
      <c r="C18" s="143"/>
      <c r="D18" s="231" t="s">
        <v>1438</v>
      </c>
      <c r="E18" s="231" t="s">
        <v>1353</v>
      </c>
      <c r="F18" s="143"/>
      <c r="G18" s="174" t="s">
        <v>448</v>
      </c>
      <c r="H18" s="143"/>
      <c r="I18" s="143"/>
      <c r="J18" s="143"/>
      <c r="K18" s="232" t="s">
        <v>1442</v>
      </c>
      <c r="L18" s="143"/>
    </row>
    <row r="19" spans="1:12" x14ac:dyDescent="0.25">
      <c r="A19" s="181">
        <v>10</v>
      </c>
      <c r="C19" s="143"/>
      <c r="D19" s="231" t="s">
        <v>1438</v>
      </c>
      <c r="E19" s="231" t="s">
        <v>1358</v>
      </c>
      <c r="F19" s="143"/>
      <c r="G19" s="174" t="s">
        <v>448</v>
      </c>
      <c r="H19" s="143"/>
      <c r="I19" s="143"/>
      <c r="J19" s="143"/>
      <c r="K19" s="232"/>
      <c r="L19" s="143"/>
    </row>
    <row r="20" spans="1:12" x14ac:dyDescent="0.25">
      <c r="A20" s="181">
        <v>11</v>
      </c>
      <c r="C20" s="143"/>
      <c r="D20" s="231" t="s">
        <v>1438</v>
      </c>
      <c r="E20" s="231" t="s">
        <v>1354</v>
      </c>
      <c r="F20" s="143"/>
      <c r="G20" s="174" t="s">
        <v>448</v>
      </c>
      <c r="H20" s="143"/>
      <c r="I20" s="143"/>
      <c r="J20" s="143"/>
      <c r="K20" s="232" t="s">
        <v>1443</v>
      </c>
      <c r="L20" s="143"/>
    </row>
    <row r="21" spans="1:12" x14ac:dyDescent="0.25">
      <c r="A21" s="181">
        <v>12</v>
      </c>
      <c r="C21" s="143"/>
      <c r="D21" s="231" t="s">
        <v>1438</v>
      </c>
      <c r="E21" s="231" t="s">
        <v>1355</v>
      </c>
      <c r="F21" s="143"/>
      <c r="G21" s="174" t="s">
        <v>448</v>
      </c>
      <c r="H21" s="143"/>
      <c r="I21" s="143"/>
      <c r="J21" s="143"/>
      <c r="K21" s="232"/>
      <c r="L21" s="143"/>
    </row>
    <row r="22" spans="1:12" ht="22.5" customHeight="1" x14ac:dyDescent="0.25">
      <c r="A22" s="181">
        <v>13</v>
      </c>
      <c r="C22" s="143"/>
      <c r="D22" s="231" t="s">
        <v>1438</v>
      </c>
      <c r="E22" s="231" t="s">
        <v>1431</v>
      </c>
      <c r="F22" s="143"/>
      <c r="G22" s="174" t="s">
        <v>448</v>
      </c>
      <c r="H22" s="143"/>
      <c r="I22" s="143"/>
      <c r="J22" s="232" t="s">
        <v>1444</v>
      </c>
      <c r="K22" s="232" t="s">
        <v>1452</v>
      </c>
      <c r="L22" s="143"/>
    </row>
    <row r="23" spans="1:12" ht="21.75" customHeight="1" x14ac:dyDescent="0.25">
      <c r="A23" s="181">
        <v>14</v>
      </c>
      <c r="C23" s="143"/>
      <c r="D23" s="231" t="s">
        <v>1438</v>
      </c>
      <c r="E23" s="231" t="s">
        <v>1432</v>
      </c>
      <c r="F23" s="210" t="s">
        <v>42</v>
      </c>
      <c r="G23" s="174" t="s">
        <v>448</v>
      </c>
      <c r="H23" s="143"/>
      <c r="I23" s="143"/>
      <c r="J23" s="232" t="s">
        <v>1445</v>
      </c>
      <c r="K23" s="232"/>
      <c r="L23" s="143"/>
    </row>
    <row r="24" spans="1:12" x14ac:dyDescent="0.25">
      <c r="A24" s="181">
        <v>15</v>
      </c>
      <c r="C24" s="143"/>
      <c r="D24" s="231" t="s">
        <v>1439</v>
      </c>
      <c r="E24" s="231" t="s">
        <v>756</v>
      </c>
      <c r="F24" s="143"/>
      <c r="G24" s="174" t="s">
        <v>448</v>
      </c>
      <c r="H24" s="143"/>
      <c r="I24" s="143"/>
      <c r="J24" s="232"/>
      <c r="K24" s="232" t="s">
        <v>1446</v>
      </c>
      <c r="L24" s="143"/>
    </row>
    <row r="25" spans="1:12" ht="19.5" customHeight="1" x14ac:dyDescent="0.25">
      <c r="A25" s="181">
        <v>16</v>
      </c>
      <c r="C25" s="143"/>
      <c r="D25" s="231" t="s">
        <v>1439</v>
      </c>
      <c r="E25" s="231" t="s">
        <v>758</v>
      </c>
      <c r="F25" s="210" t="s">
        <v>1451</v>
      </c>
      <c r="G25" s="174" t="s">
        <v>448</v>
      </c>
      <c r="H25" s="233"/>
      <c r="I25" s="143"/>
      <c r="J25" s="232" t="s">
        <v>1447</v>
      </c>
      <c r="K25" s="232"/>
      <c r="L25" s="143"/>
    </row>
    <row r="26" spans="1:12" ht="17.25" customHeight="1" x14ac:dyDescent="0.25">
      <c r="A26" s="181">
        <v>17</v>
      </c>
      <c r="C26" s="143"/>
      <c r="D26" s="231" t="s">
        <v>1439</v>
      </c>
      <c r="E26" s="231" t="s">
        <v>1433</v>
      </c>
      <c r="F26" s="210" t="s">
        <v>1451</v>
      </c>
      <c r="G26" s="174" t="s">
        <v>448</v>
      </c>
      <c r="H26" s="143"/>
      <c r="I26" s="143"/>
      <c r="J26" s="232" t="s">
        <v>1448</v>
      </c>
      <c r="K26" s="232"/>
      <c r="L26" s="143"/>
    </row>
    <row r="27" spans="1:12" ht="17.25" customHeight="1" x14ac:dyDescent="0.25">
      <c r="A27" s="181">
        <v>18</v>
      </c>
      <c r="C27" s="143"/>
      <c r="D27" s="231" t="s">
        <v>1439</v>
      </c>
      <c r="E27" s="231" t="s">
        <v>757</v>
      </c>
      <c r="F27" s="210" t="s">
        <v>42</v>
      </c>
      <c r="G27" s="174" t="s">
        <v>448</v>
      </c>
      <c r="H27" s="143"/>
      <c r="I27" s="143"/>
      <c r="J27" s="232" t="s">
        <v>1449</v>
      </c>
      <c r="K27" s="232"/>
      <c r="L27" s="143"/>
    </row>
    <row r="28" spans="1:12" x14ac:dyDescent="0.25">
      <c r="A28" s="181">
        <v>19</v>
      </c>
      <c r="C28" s="143"/>
      <c r="D28" s="231" t="s">
        <v>1439</v>
      </c>
      <c r="E28" s="231" t="s">
        <v>760</v>
      </c>
      <c r="F28" s="143"/>
      <c r="G28" s="174" t="s">
        <v>448</v>
      </c>
      <c r="H28" s="143"/>
      <c r="I28" s="143"/>
      <c r="J28" s="143"/>
      <c r="K28" s="232" t="s">
        <v>1450</v>
      </c>
      <c r="L28" s="143"/>
    </row>
    <row r="29" spans="1:12" x14ac:dyDescent="0.25">
      <c r="A29" s="181">
        <v>20</v>
      </c>
      <c r="C29" s="143"/>
      <c r="D29" s="231" t="s">
        <v>1439</v>
      </c>
      <c r="E29" s="231" t="s">
        <v>761</v>
      </c>
      <c r="F29" s="143"/>
      <c r="G29" s="174" t="s">
        <v>448</v>
      </c>
      <c r="H29" s="143"/>
      <c r="I29" s="143"/>
      <c r="J29" s="143"/>
      <c r="K29" s="232"/>
      <c r="L29" s="143"/>
    </row>
    <row r="30" spans="1:12" x14ac:dyDescent="0.25">
      <c r="A30" s="181">
        <v>21</v>
      </c>
      <c r="C30" s="143"/>
      <c r="D30" s="231" t="s">
        <v>1439</v>
      </c>
      <c r="E30" s="231" t="s">
        <v>1154</v>
      </c>
      <c r="F30" s="143"/>
      <c r="G30" s="174" t="s">
        <v>448</v>
      </c>
      <c r="H30" s="143"/>
      <c r="I30" s="143"/>
      <c r="J30" s="232" t="s">
        <v>1205</v>
      </c>
      <c r="K30" s="143"/>
      <c r="L30" s="143"/>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Summary</vt:lpstr>
      <vt:lpstr>QT0a</vt:lpstr>
      <vt:lpstr>CT1</vt:lpstr>
      <vt:lpstr>CT2 </vt:lpstr>
      <vt:lpstr>FOS</vt:lpstr>
      <vt:lpstr>USBC TEST </vt:lpstr>
      <vt:lpstr>Mesa DOE</vt:lpstr>
    </vt:vector>
  </TitlesOfParts>
  <Company>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李高尚</cp:lastModifiedBy>
  <dcterms:created xsi:type="dcterms:W3CDTF">2019-06-06T09:10:53Z</dcterms:created>
  <dcterms:modified xsi:type="dcterms:W3CDTF">2020-09-19T05:56:21Z</dcterms:modified>
</cp:coreProperties>
</file>